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Test Efficacité" sheetId="1" r:id="rId1"/>
    <sheet name="Disclaimer" sheetId="2" r:id="rId2"/>
  </sheets>
  <definedNames>
    <definedName name="§AQ759">#REF!</definedName>
    <definedName name="âa143">#REF!</definedName>
    <definedName name="fxPortfolioInput" localSheetId="1">Disclaimer!$A$1</definedName>
    <definedName name="fxPortfolioInput" localSheetId="0">'Test Efficacité'!$A$1</definedName>
    <definedName name="fxPortfolioInput">#REF!</definedName>
    <definedName name="Myrange">#REF!</definedName>
    <definedName name="_xlnm.Print_Area" localSheetId="1">Disclaimer!$A$1:$M$34</definedName>
    <definedName name="_xlnm.Print_Area" localSheetId="0">'Test Efficacité'!$A$1:$AE$249</definedName>
  </definedNames>
  <calcPr calcId="145621" calcMode="manual"/>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1" i="1"/>
  <c r="AO112" i="1"/>
  <c r="AO113" i="1"/>
  <c r="AO114" i="1"/>
  <c r="AO115" i="1"/>
  <c r="AO116" i="1"/>
  <c r="AO117" i="1"/>
  <c r="AO118" i="1"/>
  <c r="AO119" i="1"/>
  <c r="AO120" i="1"/>
  <c r="AO121" i="1"/>
  <c r="AO122" i="1"/>
  <c r="AO123" i="1"/>
  <c r="AO124" i="1"/>
  <c r="AO125" i="1"/>
  <c r="AO126" i="1"/>
  <c r="AO127" i="1"/>
  <c r="AO128" i="1"/>
  <c r="AO129" i="1"/>
  <c r="AO130" i="1"/>
  <c r="AO131" i="1"/>
  <c r="AO132" i="1"/>
  <c r="AO133" i="1"/>
  <c r="AO134" i="1"/>
  <c r="AO135" i="1"/>
  <c r="AO136" i="1"/>
  <c r="AO137" i="1"/>
  <c r="AO138" i="1"/>
  <c r="AO139" i="1"/>
  <c r="AO140" i="1"/>
  <c r="AO141" i="1"/>
  <c r="AO142" i="1"/>
  <c r="AO143" i="1"/>
  <c r="AO144" i="1"/>
  <c r="AO145" i="1"/>
  <c r="AO146" i="1"/>
  <c r="AO147" i="1"/>
  <c r="AO148" i="1"/>
  <c r="AO149" i="1"/>
  <c r="AO150" i="1"/>
  <c r="AO151" i="1"/>
  <c r="AO152" i="1"/>
  <c r="AO153" i="1"/>
  <c r="AO154" i="1"/>
  <c r="AO155" i="1"/>
  <c r="AO156" i="1"/>
  <c r="AO157" i="1"/>
  <c r="AO158" i="1"/>
  <c r="AO159" i="1"/>
  <c r="AP159" i="1" s="1"/>
  <c r="AO160" i="1"/>
  <c r="AO161" i="1"/>
  <c r="AO162" i="1"/>
  <c r="AO163" i="1"/>
  <c r="AQ163" i="1" s="1"/>
  <c r="AR163" i="1" s="1"/>
  <c r="AO164" i="1"/>
  <c r="AO165" i="1"/>
  <c r="AO166" i="1"/>
  <c r="AO167" i="1"/>
  <c r="AQ167" i="1" s="1"/>
  <c r="AO168" i="1"/>
  <c r="AO169" i="1"/>
  <c r="AO170" i="1"/>
  <c r="AO171" i="1"/>
  <c r="AO172" i="1"/>
  <c r="AO173" i="1"/>
  <c r="AQ173" i="1" s="1"/>
  <c r="AR173" i="1" s="1"/>
  <c r="AO174" i="1"/>
  <c r="AO175" i="1"/>
  <c r="AO176" i="1"/>
  <c r="AO177" i="1"/>
  <c r="AO178" i="1"/>
  <c r="AO179" i="1"/>
  <c r="AO180" i="1"/>
  <c r="AO181" i="1"/>
  <c r="AO182" i="1"/>
  <c r="AO183" i="1"/>
  <c r="AO184" i="1"/>
  <c r="AO185" i="1"/>
  <c r="AO186" i="1"/>
  <c r="AO187" i="1"/>
  <c r="AO188" i="1"/>
  <c r="AO189" i="1"/>
  <c r="AO190" i="1"/>
  <c r="AO191" i="1"/>
  <c r="AO192" i="1"/>
  <c r="AO193" i="1"/>
  <c r="AO194" i="1"/>
  <c r="AO195" i="1"/>
  <c r="AO196" i="1"/>
  <c r="AO197" i="1"/>
  <c r="AO198" i="1"/>
  <c r="AO199" i="1"/>
  <c r="AO200" i="1"/>
  <c r="AO201" i="1"/>
  <c r="AO202" i="1"/>
  <c r="AO203" i="1"/>
  <c r="AO204" i="1"/>
  <c r="AO205" i="1"/>
  <c r="AO206" i="1"/>
  <c r="AO207" i="1"/>
  <c r="AO208" i="1"/>
  <c r="AO209" i="1"/>
  <c r="AO210" i="1"/>
  <c r="AO211" i="1"/>
  <c r="AO212" i="1"/>
  <c r="AO213" i="1"/>
  <c r="AO214" i="1"/>
  <c r="AO215" i="1"/>
  <c r="AO216" i="1"/>
  <c r="AO217" i="1"/>
  <c r="AO218" i="1"/>
  <c r="AO219" i="1"/>
  <c r="AO220" i="1"/>
  <c r="AO221" i="1"/>
  <c r="AO222" i="1"/>
  <c r="AO223" i="1"/>
  <c r="AO224" i="1"/>
  <c r="AO225" i="1"/>
  <c r="AO226" i="1"/>
  <c r="AO227" i="1"/>
  <c r="AO228" i="1"/>
  <c r="AO229" i="1"/>
  <c r="AO230" i="1"/>
  <c r="AO231" i="1"/>
  <c r="AO232" i="1"/>
  <c r="AO233" i="1"/>
  <c r="AO234" i="1"/>
  <c r="AO235" i="1"/>
  <c r="AO236" i="1"/>
  <c r="AO237" i="1"/>
  <c r="AO238" i="1"/>
  <c r="AO239" i="1"/>
  <c r="AO240" i="1"/>
  <c r="AO241" i="1"/>
  <c r="AO242" i="1"/>
  <c r="AO243" i="1"/>
  <c r="AO244" i="1"/>
  <c r="AO10" i="1"/>
  <c r="AF158" i="1"/>
  <c r="AG158" i="1"/>
  <c r="AI158" i="1"/>
  <c r="AK158" i="1" s="1"/>
  <c r="AJ158" i="1"/>
  <c r="AP158" i="1"/>
  <c r="AF159" i="1"/>
  <c r="AG159" i="1"/>
  <c r="AI159" i="1"/>
  <c r="AK159" i="1" s="1"/>
  <c r="AJ159" i="1"/>
  <c r="AL159" i="1"/>
  <c r="AF160" i="1"/>
  <c r="AG160" i="1"/>
  <c r="AI160" i="1"/>
  <c r="AK160" i="1" s="1"/>
  <c r="AJ160" i="1"/>
  <c r="AL160" i="1"/>
  <c r="AM160" i="1" s="1"/>
  <c r="AQ160" i="1"/>
  <c r="AP160" i="1"/>
  <c r="AF163" i="1"/>
  <c r="AG163" i="1"/>
  <c r="AI163" i="1"/>
  <c r="AJ163" i="1"/>
  <c r="AL163" i="1" s="1"/>
  <c r="AM163" i="1" s="1"/>
  <c r="AK163" i="1"/>
  <c r="AP163" i="1"/>
  <c r="AF166" i="1"/>
  <c r="AG166" i="1"/>
  <c r="AI166" i="1"/>
  <c r="AK166" i="1" s="1"/>
  <c r="AJ166" i="1"/>
  <c r="AL166" i="1"/>
  <c r="AP166" i="1"/>
  <c r="AF167" i="1"/>
  <c r="AG167" i="1"/>
  <c r="AI167" i="1"/>
  <c r="AK167" i="1" s="1"/>
  <c r="AJ167" i="1"/>
  <c r="AL167" i="1"/>
  <c r="AM167" i="1" s="1"/>
  <c r="AP167" i="1"/>
  <c r="AF168" i="1"/>
  <c r="AG168" i="1"/>
  <c r="AI168" i="1"/>
  <c r="AK168" i="1" s="1"/>
  <c r="AJ168" i="1"/>
  <c r="AL168" i="1" s="1"/>
  <c r="AQ168" i="1"/>
  <c r="AP168" i="1"/>
  <c r="AF171" i="1"/>
  <c r="AG171" i="1"/>
  <c r="AS171" i="1" s="1"/>
  <c r="AI171" i="1"/>
  <c r="AJ171" i="1"/>
  <c r="AL171" i="1" s="1"/>
  <c r="AM171" i="1" s="1"/>
  <c r="AK171" i="1"/>
  <c r="AP171" i="1"/>
  <c r="AQ171" i="1"/>
  <c r="AR171" i="1" s="1"/>
  <c r="AF172" i="1"/>
  <c r="AG172" i="1"/>
  <c r="AI172" i="1"/>
  <c r="AJ172" i="1"/>
  <c r="AK172" i="1"/>
  <c r="AL172" i="1"/>
  <c r="AM172" i="1" s="1"/>
  <c r="AP172" i="1"/>
  <c r="AF173" i="1"/>
  <c r="AG173" i="1"/>
  <c r="AI173" i="1"/>
  <c r="AK173" i="1" s="1"/>
  <c r="AJ173" i="1"/>
  <c r="AL173" i="1"/>
  <c r="AP173" i="1"/>
  <c r="AF174" i="1"/>
  <c r="AG174" i="1"/>
  <c r="AI174" i="1"/>
  <c r="AK174" i="1" s="1"/>
  <c r="AJ174" i="1"/>
  <c r="AL174" i="1"/>
  <c r="AP174" i="1"/>
  <c r="AF175" i="1"/>
  <c r="AG175" i="1"/>
  <c r="AI175" i="1"/>
  <c r="AK175" i="1" s="1"/>
  <c r="AM175" i="1" s="1"/>
  <c r="AJ175" i="1"/>
  <c r="AL175" i="1"/>
  <c r="AQ175" i="1"/>
  <c r="AP175" i="1"/>
  <c r="AF176" i="1"/>
  <c r="AG176" i="1"/>
  <c r="AI176" i="1"/>
  <c r="AK176" i="1" s="1"/>
  <c r="AJ176" i="1"/>
  <c r="AL176" i="1" s="1"/>
  <c r="AM176" i="1" s="1"/>
  <c r="AP176" i="1"/>
  <c r="AQ176" i="1"/>
  <c r="AS176" i="1"/>
  <c r="AF177" i="1"/>
  <c r="AG177" i="1"/>
  <c r="AI177" i="1"/>
  <c r="AJ177" i="1"/>
  <c r="AL177" i="1" s="1"/>
  <c r="AM177" i="1" s="1"/>
  <c r="AK177" i="1"/>
  <c r="AQ177" i="1"/>
  <c r="AF178" i="1"/>
  <c r="AG178" i="1"/>
  <c r="AL178" i="1" s="1"/>
  <c r="AM178" i="1" s="1"/>
  <c r="AI178" i="1"/>
  <c r="AK178" i="1" s="1"/>
  <c r="AJ178" i="1"/>
  <c r="AP178" i="1"/>
  <c r="AQ178" i="1"/>
  <c r="AR178" i="1" s="1"/>
  <c r="AF179" i="1"/>
  <c r="AG179" i="1"/>
  <c r="AS179" i="1" s="1"/>
  <c r="AI179" i="1"/>
  <c r="AJ179" i="1"/>
  <c r="AK179" i="1"/>
  <c r="AP179" i="1"/>
  <c r="AQ179" i="1"/>
  <c r="AR179" i="1"/>
  <c r="AF180" i="1"/>
  <c r="AG180" i="1"/>
  <c r="AI180" i="1"/>
  <c r="AJ180" i="1"/>
  <c r="AK180" i="1"/>
  <c r="AL180" i="1"/>
  <c r="AM180" i="1" s="1"/>
  <c r="AP180" i="1"/>
  <c r="AF183" i="1"/>
  <c r="AG183" i="1"/>
  <c r="AI183" i="1"/>
  <c r="AK183" i="1" s="1"/>
  <c r="AM183" i="1" s="1"/>
  <c r="AJ183" i="1"/>
  <c r="AL183" i="1"/>
  <c r="AQ183" i="1"/>
  <c r="AP183" i="1"/>
  <c r="AF184" i="1"/>
  <c r="AG184" i="1"/>
  <c r="AI184" i="1"/>
  <c r="AK184" i="1" s="1"/>
  <c r="AJ184" i="1"/>
  <c r="AL184" i="1" s="1"/>
  <c r="AP184" i="1"/>
  <c r="AQ184" i="1"/>
  <c r="AR184" i="1" s="1"/>
  <c r="AF185" i="1"/>
  <c r="AG185" i="1"/>
  <c r="AI185" i="1"/>
  <c r="AJ185" i="1"/>
  <c r="AL185" i="1" s="1"/>
  <c r="AM185" i="1" s="1"/>
  <c r="AK185" i="1"/>
  <c r="AQ185" i="1"/>
  <c r="AF186" i="1"/>
  <c r="AG186" i="1"/>
  <c r="AL186" i="1" s="1"/>
  <c r="AM186" i="1" s="1"/>
  <c r="AI186" i="1"/>
  <c r="AK186" i="1" s="1"/>
  <c r="AJ186" i="1"/>
  <c r="AP186" i="1"/>
  <c r="AQ186" i="1"/>
  <c r="AF187" i="1"/>
  <c r="AG187" i="1"/>
  <c r="AI187" i="1"/>
  <c r="AJ187" i="1"/>
  <c r="AL187" i="1" s="1"/>
  <c r="AM187" i="1" s="1"/>
  <c r="AK187" i="1"/>
  <c r="AP187" i="1"/>
  <c r="AQ187" i="1"/>
  <c r="AR187" i="1" s="1"/>
  <c r="AF188" i="1"/>
  <c r="AG188" i="1"/>
  <c r="AI188" i="1"/>
  <c r="AJ188" i="1"/>
  <c r="AK188" i="1"/>
  <c r="AL188" i="1"/>
  <c r="AM188" i="1" s="1"/>
  <c r="AP188" i="1"/>
  <c r="AF189" i="1"/>
  <c r="AG189" i="1"/>
  <c r="AI189" i="1"/>
  <c r="AK189" i="1" s="1"/>
  <c r="AJ189" i="1"/>
  <c r="AL189" i="1"/>
  <c r="AQ189" i="1"/>
  <c r="AP189" i="1"/>
  <c r="AF190" i="1"/>
  <c r="AG190" i="1"/>
  <c r="AI190" i="1"/>
  <c r="AK190" i="1" s="1"/>
  <c r="AJ190" i="1"/>
  <c r="AL190" i="1"/>
  <c r="AM190" i="1" s="1"/>
  <c r="AP190" i="1"/>
  <c r="AF191" i="1"/>
  <c r="AG191" i="1"/>
  <c r="AI191" i="1"/>
  <c r="AK191" i="1" s="1"/>
  <c r="AM191" i="1" s="1"/>
  <c r="AJ191" i="1"/>
  <c r="AL191" i="1"/>
  <c r="AQ191" i="1"/>
  <c r="AP191" i="1"/>
  <c r="AF192" i="1"/>
  <c r="AG192" i="1"/>
  <c r="AI192" i="1"/>
  <c r="AK192" i="1" s="1"/>
  <c r="AJ192" i="1"/>
  <c r="AL192" i="1" s="1"/>
  <c r="AM192" i="1" s="1"/>
  <c r="AP192" i="1"/>
  <c r="AQ192" i="1"/>
  <c r="AR192" i="1" s="1"/>
  <c r="AF193" i="1"/>
  <c r="AG193" i="1"/>
  <c r="AI193" i="1"/>
  <c r="AJ193" i="1"/>
  <c r="AL193" i="1" s="1"/>
  <c r="AM193" i="1" s="1"/>
  <c r="AK193" i="1"/>
  <c r="AQ193" i="1"/>
  <c r="AF194" i="1"/>
  <c r="AG194" i="1"/>
  <c r="AL194" i="1" s="1"/>
  <c r="AM194" i="1" s="1"/>
  <c r="AI194" i="1"/>
  <c r="AK194" i="1" s="1"/>
  <c r="AJ194" i="1"/>
  <c r="AP194" i="1"/>
  <c r="AQ194" i="1"/>
  <c r="AF195" i="1"/>
  <c r="AG195" i="1"/>
  <c r="AI195" i="1"/>
  <c r="AJ195" i="1"/>
  <c r="AK195" i="1"/>
  <c r="AP195" i="1"/>
  <c r="AQ195" i="1"/>
  <c r="AR195" i="1" s="1"/>
  <c r="AF196" i="1"/>
  <c r="AG196" i="1"/>
  <c r="AI196" i="1"/>
  <c r="AJ196" i="1"/>
  <c r="AK196" i="1"/>
  <c r="AL196" i="1"/>
  <c r="AM196" i="1" s="1"/>
  <c r="AP196" i="1"/>
  <c r="AF197" i="1"/>
  <c r="AG197" i="1"/>
  <c r="AI197" i="1"/>
  <c r="AK197" i="1" s="1"/>
  <c r="AM197" i="1" s="1"/>
  <c r="AJ197" i="1"/>
  <c r="AL197" i="1"/>
  <c r="AQ197" i="1"/>
  <c r="AP197" i="1"/>
  <c r="AF198" i="1"/>
  <c r="AG198" i="1"/>
  <c r="AI198" i="1"/>
  <c r="AK198" i="1" s="1"/>
  <c r="AJ198" i="1"/>
  <c r="AL198" i="1"/>
  <c r="AM198" i="1" s="1"/>
  <c r="AP198" i="1"/>
  <c r="AQ198" i="1"/>
  <c r="AR198" i="1" s="1"/>
  <c r="AF199" i="1"/>
  <c r="AG199" i="1"/>
  <c r="AI199" i="1"/>
  <c r="AK199" i="1" s="1"/>
  <c r="AM199" i="1" s="1"/>
  <c r="AJ199" i="1"/>
  <c r="AL199" i="1"/>
  <c r="AQ199" i="1"/>
  <c r="AP199" i="1"/>
  <c r="AF200" i="1"/>
  <c r="AG200" i="1"/>
  <c r="AI200" i="1"/>
  <c r="AK200" i="1" s="1"/>
  <c r="AJ200" i="1"/>
  <c r="AL200" i="1" s="1"/>
  <c r="AM200" i="1" s="1"/>
  <c r="AP200" i="1"/>
  <c r="AQ200" i="1"/>
  <c r="AS200" i="1"/>
  <c r="AF201" i="1"/>
  <c r="AG201" i="1"/>
  <c r="AI201" i="1"/>
  <c r="AJ201" i="1"/>
  <c r="AL201" i="1" s="1"/>
  <c r="AM201" i="1" s="1"/>
  <c r="AK201" i="1"/>
  <c r="AQ201" i="1"/>
  <c r="AF202" i="1"/>
  <c r="AG202" i="1"/>
  <c r="AL202" i="1" s="1"/>
  <c r="AI202" i="1"/>
  <c r="AK202" i="1" s="1"/>
  <c r="AJ202" i="1"/>
  <c r="AP202" i="1"/>
  <c r="AQ202" i="1"/>
  <c r="AR202" i="1" s="1"/>
  <c r="AF203" i="1"/>
  <c r="AG203" i="1"/>
  <c r="AS203" i="1" s="1"/>
  <c r="AI203" i="1"/>
  <c r="AJ203" i="1"/>
  <c r="AK203" i="1"/>
  <c r="AP203" i="1"/>
  <c r="AQ203" i="1"/>
  <c r="AR203" i="1"/>
  <c r="AF204" i="1"/>
  <c r="AG204" i="1"/>
  <c r="AI204" i="1"/>
  <c r="AJ204" i="1"/>
  <c r="AK204" i="1"/>
  <c r="AL204" i="1"/>
  <c r="AM204" i="1" s="1"/>
  <c r="AP204" i="1"/>
  <c r="AF205" i="1"/>
  <c r="AG205" i="1"/>
  <c r="AI205" i="1"/>
  <c r="AK205" i="1" s="1"/>
  <c r="AM205" i="1" s="1"/>
  <c r="AJ205" i="1"/>
  <c r="AL205" i="1"/>
  <c r="AQ205" i="1"/>
  <c r="AP205" i="1"/>
  <c r="AF206" i="1"/>
  <c r="AG206" i="1"/>
  <c r="AI206" i="1"/>
  <c r="AK206" i="1" s="1"/>
  <c r="AJ206" i="1"/>
  <c r="AL206" i="1"/>
  <c r="AM206" i="1" s="1"/>
  <c r="AP206" i="1"/>
  <c r="AR206" i="1" s="1"/>
  <c r="AQ206" i="1"/>
  <c r="AS206" i="1" s="1"/>
  <c r="AT206" i="1" s="1"/>
  <c r="AF209" i="1"/>
  <c r="AG209" i="1"/>
  <c r="AI209" i="1"/>
  <c r="AJ209" i="1"/>
  <c r="AL209" i="1" s="1"/>
  <c r="AM209" i="1" s="1"/>
  <c r="AK209" i="1"/>
  <c r="AQ209" i="1"/>
  <c r="AF210" i="1"/>
  <c r="AG210" i="1"/>
  <c r="AL210" i="1" s="1"/>
  <c r="AM210" i="1" s="1"/>
  <c r="AI210" i="1"/>
  <c r="AK210" i="1" s="1"/>
  <c r="AJ210" i="1"/>
  <c r="AP210" i="1"/>
  <c r="AQ210" i="1"/>
  <c r="AF211" i="1"/>
  <c r="AG211" i="1"/>
  <c r="AI211" i="1"/>
  <c r="AJ211" i="1"/>
  <c r="AK211" i="1"/>
  <c r="AP211" i="1"/>
  <c r="AQ211" i="1"/>
  <c r="AR211" i="1" s="1"/>
  <c r="AF212" i="1"/>
  <c r="AG212" i="1"/>
  <c r="AI212" i="1"/>
  <c r="AJ212" i="1"/>
  <c r="AK212" i="1"/>
  <c r="AL212" i="1"/>
  <c r="AM212" i="1" s="1"/>
  <c r="AP212" i="1"/>
  <c r="AF215" i="1"/>
  <c r="AK215" i="1" s="1"/>
  <c r="AM215" i="1" s="1"/>
  <c r="AG215" i="1"/>
  <c r="AI215" i="1"/>
  <c r="AJ215" i="1"/>
  <c r="AL215" i="1"/>
  <c r="AQ215" i="1"/>
  <c r="AP215" i="1"/>
  <c r="AF216" i="1"/>
  <c r="AG216" i="1"/>
  <c r="AI216" i="1"/>
  <c r="AK216" i="1" s="1"/>
  <c r="AJ216" i="1"/>
  <c r="AL216" i="1" s="1"/>
  <c r="AM216" i="1" s="1"/>
  <c r="AP216" i="1"/>
  <c r="AQ216" i="1"/>
  <c r="AS216" i="1"/>
  <c r="AF217" i="1"/>
  <c r="AG217" i="1"/>
  <c r="AI217" i="1"/>
  <c r="AJ217" i="1"/>
  <c r="AL217" i="1" s="1"/>
  <c r="AM217" i="1" s="1"/>
  <c r="AK217" i="1"/>
  <c r="AQ217" i="1"/>
  <c r="AF218" i="1"/>
  <c r="AG218" i="1"/>
  <c r="AL218" i="1" s="1"/>
  <c r="AI218" i="1"/>
  <c r="AK218" i="1" s="1"/>
  <c r="AJ218" i="1"/>
  <c r="AP218" i="1"/>
  <c r="AQ218" i="1"/>
  <c r="AR218" i="1" s="1"/>
  <c r="AF219" i="1"/>
  <c r="AG219" i="1"/>
  <c r="AS219" i="1" s="1"/>
  <c r="AT219" i="1" s="1"/>
  <c r="AI219" i="1"/>
  <c r="AJ219" i="1"/>
  <c r="AK219" i="1"/>
  <c r="AP219" i="1"/>
  <c r="AQ219" i="1"/>
  <c r="AR219" i="1"/>
  <c r="AF220" i="1"/>
  <c r="AG220" i="1"/>
  <c r="AI220" i="1"/>
  <c r="AJ220" i="1"/>
  <c r="AK220" i="1"/>
  <c r="AL220" i="1"/>
  <c r="AM220" i="1" s="1"/>
  <c r="AF221" i="1"/>
  <c r="AG221" i="1"/>
  <c r="AI221" i="1"/>
  <c r="AK221" i="1" s="1"/>
  <c r="AM221" i="1" s="1"/>
  <c r="AJ221" i="1"/>
  <c r="AL221" i="1"/>
  <c r="AQ221" i="1"/>
  <c r="AS221" i="1" s="1"/>
  <c r="AP221" i="1"/>
  <c r="AF222" i="1"/>
  <c r="AG222" i="1"/>
  <c r="AI222" i="1"/>
  <c r="AK222" i="1" s="1"/>
  <c r="AJ222" i="1"/>
  <c r="AL222" i="1"/>
  <c r="AP222" i="1"/>
  <c r="AQ222" i="1"/>
  <c r="AR222" i="1" s="1"/>
  <c r="AS222" i="1"/>
  <c r="AF223" i="1"/>
  <c r="AK223" i="1" s="1"/>
  <c r="AM223" i="1" s="1"/>
  <c r="AG223" i="1"/>
  <c r="AI223" i="1"/>
  <c r="AJ223" i="1"/>
  <c r="AL223" i="1"/>
  <c r="AQ223" i="1"/>
  <c r="AP223" i="1"/>
  <c r="AF224" i="1"/>
  <c r="AG224" i="1"/>
  <c r="AI224" i="1"/>
  <c r="AK224" i="1" s="1"/>
  <c r="AJ224" i="1"/>
  <c r="AL224" i="1" s="1"/>
  <c r="AM224" i="1" s="1"/>
  <c r="AP224" i="1"/>
  <c r="AQ224" i="1"/>
  <c r="AS224" i="1"/>
  <c r="AF225" i="1"/>
  <c r="AG225" i="1"/>
  <c r="AI225" i="1"/>
  <c r="AJ225" i="1"/>
  <c r="AL225" i="1" s="1"/>
  <c r="AM225" i="1" s="1"/>
  <c r="AK225" i="1"/>
  <c r="AQ225" i="1"/>
  <c r="AF228" i="1"/>
  <c r="AG228" i="1"/>
  <c r="AI228" i="1"/>
  <c r="AJ228" i="1"/>
  <c r="AK228" i="1"/>
  <c r="AL228" i="1"/>
  <c r="AM228" i="1" s="1"/>
  <c r="AF231" i="1"/>
  <c r="AK231" i="1" s="1"/>
  <c r="AM231" i="1" s="1"/>
  <c r="AG231" i="1"/>
  <c r="AI231" i="1"/>
  <c r="AJ231" i="1"/>
  <c r="AL231" i="1"/>
  <c r="AQ231" i="1"/>
  <c r="AP231" i="1"/>
  <c r="AF232" i="1"/>
  <c r="AG232" i="1"/>
  <c r="AI232" i="1"/>
  <c r="AJ232" i="1"/>
  <c r="AP232" i="1"/>
  <c r="AQ232" i="1"/>
  <c r="AS232" i="1"/>
  <c r="AF233" i="1"/>
  <c r="AG233" i="1"/>
  <c r="AI233" i="1"/>
  <c r="AJ233" i="1"/>
  <c r="AL233" i="1" s="1"/>
  <c r="AM233" i="1" s="1"/>
  <c r="AK233" i="1"/>
  <c r="AQ233" i="1"/>
  <c r="AF234" i="1"/>
  <c r="AG234" i="1"/>
  <c r="AI234" i="1"/>
  <c r="AJ234" i="1"/>
  <c r="AP234" i="1"/>
  <c r="AF235" i="1"/>
  <c r="AG235" i="1"/>
  <c r="AS235" i="1" s="1"/>
  <c r="AI235" i="1"/>
  <c r="AK235" i="1" s="1"/>
  <c r="AJ235" i="1"/>
  <c r="AL235" i="1" s="1"/>
  <c r="AP235" i="1"/>
  <c r="AQ235" i="1"/>
  <c r="AR235" i="1" s="1"/>
  <c r="AF236" i="1"/>
  <c r="AG236" i="1"/>
  <c r="AI236" i="1"/>
  <c r="AJ236" i="1"/>
  <c r="AK236" i="1"/>
  <c r="AL236" i="1"/>
  <c r="AM236" i="1" s="1"/>
  <c r="AF237" i="1"/>
  <c r="AG237" i="1"/>
  <c r="AI237" i="1"/>
  <c r="AJ237" i="1"/>
  <c r="AL237" i="1" s="1"/>
  <c r="AQ237" i="1"/>
  <c r="AS237" i="1" s="1"/>
  <c r="AP237" i="1"/>
  <c r="AF238" i="1"/>
  <c r="AG238" i="1"/>
  <c r="AI238" i="1"/>
  <c r="AK238" i="1" s="1"/>
  <c r="AJ238" i="1"/>
  <c r="AL238" i="1" s="1"/>
  <c r="AM238" i="1" s="1"/>
  <c r="AP238" i="1"/>
  <c r="AQ238" i="1"/>
  <c r="AS238" i="1" s="1"/>
  <c r="AT238" i="1" s="1"/>
  <c r="AR238" i="1"/>
  <c r="AF239" i="1"/>
  <c r="AK239" i="1" s="1"/>
  <c r="AM239" i="1" s="1"/>
  <c r="AG239" i="1"/>
  <c r="AI239" i="1"/>
  <c r="AJ239" i="1"/>
  <c r="AL239" i="1"/>
  <c r="AQ239" i="1"/>
  <c r="AP239" i="1"/>
  <c r="AF240" i="1"/>
  <c r="AG240" i="1"/>
  <c r="AS240" i="1" s="1"/>
  <c r="AI240" i="1"/>
  <c r="AJ240" i="1"/>
  <c r="AP240" i="1"/>
  <c r="AQ240" i="1"/>
  <c r="AF241" i="1"/>
  <c r="AG241" i="1"/>
  <c r="AI241" i="1"/>
  <c r="AK241" i="1" s="1"/>
  <c r="AM241" i="1" s="1"/>
  <c r="AJ241" i="1"/>
  <c r="AL241" i="1" s="1"/>
  <c r="AQ241" i="1"/>
  <c r="AF242" i="1"/>
  <c r="AG242" i="1"/>
  <c r="AI242" i="1"/>
  <c r="AK242" i="1" s="1"/>
  <c r="AJ242" i="1"/>
  <c r="AL242" i="1"/>
  <c r="AM242" i="1"/>
  <c r="AP242" i="1"/>
  <c r="AF243" i="1"/>
  <c r="AG243" i="1"/>
  <c r="AI243" i="1"/>
  <c r="AK243" i="1" s="1"/>
  <c r="AJ243" i="1"/>
  <c r="AL243" i="1" s="1"/>
  <c r="AP243" i="1"/>
  <c r="AQ243" i="1"/>
  <c r="AR243" i="1" s="1"/>
  <c r="AF244" i="1"/>
  <c r="AG244" i="1"/>
  <c r="AI244" i="1"/>
  <c r="AJ244" i="1"/>
  <c r="AK244" i="1"/>
  <c r="AL244" i="1"/>
  <c r="AQ157" i="1"/>
  <c r="AJ157" i="1"/>
  <c r="AL157" i="1" s="1"/>
  <c r="AI157" i="1"/>
  <c r="AK157" i="1" s="1"/>
  <c r="AG157" i="1"/>
  <c r="AF157" i="1"/>
  <c r="AP156" i="1"/>
  <c r="AQ156" i="1"/>
  <c r="AJ156" i="1"/>
  <c r="AL156" i="1" s="1"/>
  <c r="AM156" i="1" s="1"/>
  <c r="AI156" i="1"/>
  <c r="AG156" i="1"/>
  <c r="AF156" i="1"/>
  <c r="AK156" i="1" s="1"/>
  <c r="AQ155" i="1"/>
  <c r="AR155" i="1" s="1"/>
  <c r="AP155" i="1"/>
  <c r="AL155" i="1"/>
  <c r="AM155" i="1" s="1"/>
  <c r="AJ155" i="1"/>
  <c r="AI155" i="1"/>
  <c r="AG155" i="1"/>
  <c r="AK155" i="1" s="1"/>
  <c r="AF155" i="1"/>
  <c r="AQ154" i="1"/>
  <c r="AP154" i="1"/>
  <c r="AR154" i="1" s="1"/>
  <c r="AL154" i="1"/>
  <c r="AJ154" i="1"/>
  <c r="AI154" i="1"/>
  <c r="AK154" i="1" s="1"/>
  <c r="AG154" i="1"/>
  <c r="AS154" i="1" s="1"/>
  <c r="AF154" i="1"/>
  <c r="AP153" i="1"/>
  <c r="AJ153" i="1"/>
  <c r="AL153" i="1" s="1"/>
  <c r="AI153" i="1"/>
  <c r="AK153" i="1" s="1"/>
  <c r="AG153" i="1"/>
  <c r="AF153" i="1"/>
  <c r="AQ152" i="1"/>
  <c r="AK152" i="1"/>
  <c r="AJ152" i="1"/>
  <c r="AL152" i="1" s="1"/>
  <c r="AM152" i="1" s="1"/>
  <c r="AI152" i="1"/>
  <c r="AG152" i="1"/>
  <c r="AF152" i="1"/>
  <c r="AQ151" i="1"/>
  <c r="AP151" i="1"/>
  <c r="AJ151" i="1"/>
  <c r="AI151" i="1"/>
  <c r="AG151" i="1"/>
  <c r="AL151" i="1" s="1"/>
  <c r="AF151" i="1"/>
  <c r="AQ150" i="1"/>
  <c r="AP150" i="1"/>
  <c r="AJ150" i="1"/>
  <c r="AI150" i="1"/>
  <c r="AK150" i="1" s="1"/>
  <c r="AG150" i="1"/>
  <c r="AL150" i="1" s="1"/>
  <c r="AM150" i="1" s="1"/>
  <c r="AF150" i="1"/>
  <c r="AQ149" i="1"/>
  <c r="AJ149" i="1"/>
  <c r="AL149" i="1" s="1"/>
  <c r="AI149" i="1"/>
  <c r="AK149" i="1" s="1"/>
  <c r="AG149" i="1"/>
  <c r="AF149" i="1"/>
  <c r="AP148" i="1"/>
  <c r="AQ148" i="1"/>
  <c r="AJ148" i="1"/>
  <c r="AL148" i="1" s="1"/>
  <c r="AI148" i="1"/>
  <c r="AG148" i="1"/>
  <c r="AF148" i="1"/>
  <c r="AK148" i="1" s="1"/>
  <c r="AQ147" i="1"/>
  <c r="AR147" i="1" s="1"/>
  <c r="AP147" i="1"/>
  <c r="AL147" i="1"/>
  <c r="AM147" i="1" s="1"/>
  <c r="AJ147" i="1"/>
  <c r="AI147" i="1"/>
  <c r="AG147" i="1"/>
  <c r="AK147" i="1" s="1"/>
  <c r="AF147" i="1"/>
  <c r="AQ146" i="1"/>
  <c r="AP146" i="1"/>
  <c r="AR146" i="1" s="1"/>
  <c r="AL146" i="1"/>
  <c r="AJ146" i="1"/>
  <c r="AI146" i="1"/>
  <c r="AK146" i="1" s="1"/>
  <c r="AG146" i="1"/>
  <c r="AS146" i="1" s="1"/>
  <c r="AF146" i="1"/>
  <c r="AP145" i="1"/>
  <c r="AJ145" i="1"/>
  <c r="AL145" i="1" s="1"/>
  <c r="AM145" i="1" s="1"/>
  <c r="AI145" i="1"/>
  <c r="AK145" i="1" s="1"/>
  <c r="AG145" i="1"/>
  <c r="AF145" i="1"/>
  <c r="AQ144" i="1"/>
  <c r="AK144" i="1"/>
  <c r="AJ144" i="1"/>
  <c r="AL144" i="1" s="1"/>
  <c r="AM144" i="1" s="1"/>
  <c r="AI144" i="1"/>
  <c r="AG144" i="1"/>
  <c r="AF144" i="1"/>
  <c r="AQ143" i="1"/>
  <c r="AP143" i="1"/>
  <c r="AJ143" i="1"/>
  <c r="AI143" i="1"/>
  <c r="AG143" i="1"/>
  <c r="AL143" i="1" s="1"/>
  <c r="AF143" i="1"/>
  <c r="AP140" i="1"/>
  <c r="AQ140" i="1"/>
  <c r="AJ140" i="1"/>
  <c r="AL140" i="1" s="1"/>
  <c r="AI140" i="1"/>
  <c r="AG140" i="1"/>
  <c r="AF140" i="1"/>
  <c r="AK140" i="1" s="1"/>
  <c r="AQ139" i="1"/>
  <c r="AP139" i="1"/>
  <c r="AL139" i="1"/>
  <c r="AM139" i="1" s="1"/>
  <c r="AJ139" i="1"/>
  <c r="AI139" i="1"/>
  <c r="AG139" i="1"/>
  <c r="AK139" i="1" s="1"/>
  <c r="AF139" i="1"/>
  <c r="AQ138" i="1"/>
  <c r="AL138" i="1"/>
  <c r="AJ138" i="1"/>
  <c r="AI138" i="1"/>
  <c r="AK138" i="1" s="1"/>
  <c r="AG138" i="1"/>
  <c r="AF138" i="1"/>
  <c r="AP137" i="1"/>
  <c r="AJ137" i="1"/>
  <c r="AL137" i="1" s="1"/>
  <c r="AM137" i="1" s="1"/>
  <c r="AI137" i="1"/>
  <c r="AK137" i="1" s="1"/>
  <c r="AG137" i="1"/>
  <c r="AF137" i="1"/>
  <c r="AQ136" i="1"/>
  <c r="AK136" i="1"/>
  <c r="AJ136" i="1"/>
  <c r="AL136" i="1" s="1"/>
  <c r="AM136" i="1" s="1"/>
  <c r="AI136" i="1"/>
  <c r="AG136" i="1"/>
  <c r="AF136" i="1"/>
  <c r="AQ135" i="1"/>
  <c r="AP135" i="1"/>
  <c r="AJ135" i="1"/>
  <c r="AI135" i="1"/>
  <c r="AG135" i="1"/>
  <c r="AL135" i="1" s="1"/>
  <c r="AF135" i="1"/>
  <c r="AQ134" i="1"/>
  <c r="AP134" i="1"/>
  <c r="AJ134" i="1"/>
  <c r="AL134" i="1" s="1"/>
  <c r="AI134" i="1"/>
  <c r="AK134" i="1" s="1"/>
  <c r="AG134" i="1"/>
  <c r="AF134" i="1"/>
  <c r="AQ133" i="1"/>
  <c r="AJ133" i="1"/>
  <c r="AL133" i="1" s="1"/>
  <c r="AM133" i="1" s="1"/>
  <c r="AI133" i="1"/>
  <c r="AK133" i="1" s="1"/>
  <c r="AG133" i="1"/>
  <c r="AF133" i="1"/>
  <c r="AP132" i="1"/>
  <c r="AQ132" i="1"/>
  <c r="AJ132" i="1"/>
  <c r="AL132" i="1" s="1"/>
  <c r="AI132" i="1"/>
  <c r="AG132" i="1"/>
  <c r="AF132" i="1"/>
  <c r="AK132" i="1" s="1"/>
  <c r="AQ131" i="1"/>
  <c r="AR131" i="1" s="1"/>
  <c r="AP131" i="1"/>
  <c r="AL131" i="1"/>
  <c r="AJ131" i="1"/>
  <c r="AI131" i="1"/>
  <c r="AG131" i="1"/>
  <c r="AK131" i="1" s="1"/>
  <c r="AF131" i="1"/>
  <c r="AQ128" i="1"/>
  <c r="AK128" i="1"/>
  <c r="AJ128" i="1"/>
  <c r="AL128" i="1" s="1"/>
  <c r="AM128" i="1" s="1"/>
  <c r="AI128" i="1"/>
  <c r="AG128" i="1"/>
  <c r="AF128" i="1"/>
  <c r="AQ127" i="1"/>
  <c r="AP127" i="1"/>
  <c r="AJ127" i="1"/>
  <c r="AI127" i="1"/>
  <c r="AG127" i="1"/>
  <c r="AL127" i="1" s="1"/>
  <c r="AF127" i="1"/>
  <c r="AP124" i="1"/>
  <c r="AQ124" i="1"/>
  <c r="AJ124" i="1"/>
  <c r="AL124" i="1" s="1"/>
  <c r="AI124" i="1"/>
  <c r="AG124" i="1"/>
  <c r="AF124" i="1"/>
  <c r="AK124" i="1" s="1"/>
  <c r="AP121" i="1"/>
  <c r="AJ121" i="1"/>
  <c r="AL121" i="1" s="1"/>
  <c r="AI121" i="1"/>
  <c r="AK121" i="1" s="1"/>
  <c r="AG121" i="1"/>
  <c r="AF121" i="1"/>
  <c r="AQ120" i="1"/>
  <c r="AK120" i="1"/>
  <c r="AJ120" i="1"/>
  <c r="AL120" i="1" s="1"/>
  <c r="AM120" i="1" s="1"/>
  <c r="AI120" i="1"/>
  <c r="AG120" i="1"/>
  <c r="AF120" i="1"/>
  <c r="AQ119" i="1"/>
  <c r="AR119" i="1" s="1"/>
  <c r="AP119" i="1"/>
  <c r="AJ119" i="1"/>
  <c r="AI119" i="1"/>
  <c r="AG119" i="1"/>
  <c r="AL119" i="1" s="1"/>
  <c r="AF119" i="1"/>
  <c r="AQ118" i="1"/>
  <c r="AR118" i="1" s="1"/>
  <c r="AP118" i="1"/>
  <c r="AJ118" i="1"/>
  <c r="AL118" i="1" s="1"/>
  <c r="AI118" i="1"/>
  <c r="AK118" i="1" s="1"/>
  <c r="AG118" i="1"/>
  <c r="AF118" i="1"/>
  <c r="AQ117" i="1"/>
  <c r="AJ117" i="1"/>
  <c r="AL117" i="1" s="1"/>
  <c r="AI117" i="1"/>
  <c r="AK117" i="1" s="1"/>
  <c r="AG117" i="1"/>
  <c r="AF117" i="1"/>
  <c r="AQ114" i="1"/>
  <c r="AL114" i="1"/>
  <c r="AJ114" i="1"/>
  <c r="AI114" i="1"/>
  <c r="AK114" i="1" s="1"/>
  <c r="AG114" i="1"/>
  <c r="AF114" i="1"/>
  <c r="AP113" i="1"/>
  <c r="AJ113" i="1"/>
  <c r="AL113" i="1" s="1"/>
  <c r="AM113" i="1" s="1"/>
  <c r="AI113" i="1"/>
  <c r="AK113" i="1" s="1"/>
  <c r="AG113" i="1"/>
  <c r="AF113" i="1"/>
  <c r="AQ112" i="1"/>
  <c r="AK112" i="1"/>
  <c r="AJ112" i="1"/>
  <c r="AL112" i="1" s="1"/>
  <c r="AM112" i="1" s="1"/>
  <c r="AI112" i="1"/>
  <c r="AG112" i="1"/>
  <c r="AF112" i="1"/>
  <c r="AQ109" i="1"/>
  <c r="AJ109" i="1"/>
  <c r="AL109" i="1" s="1"/>
  <c r="AM109" i="1" s="1"/>
  <c r="AI109" i="1"/>
  <c r="AK109" i="1" s="1"/>
  <c r="AG109" i="1"/>
  <c r="AF109" i="1"/>
  <c r="AP108" i="1"/>
  <c r="AQ108" i="1"/>
  <c r="AJ108" i="1"/>
  <c r="AL108" i="1" s="1"/>
  <c r="AI108" i="1"/>
  <c r="AG108" i="1"/>
  <c r="AF108" i="1"/>
  <c r="AK108" i="1" s="1"/>
  <c r="AQ107" i="1"/>
  <c r="AP107" i="1"/>
  <c r="AL107" i="1"/>
  <c r="AJ107" i="1"/>
  <c r="AI107" i="1"/>
  <c r="AG107" i="1"/>
  <c r="AK107" i="1" s="1"/>
  <c r="AF107" i="1"/>
  <c r="AQ106" i="1"/>
  <c r="AL106" i="1"/>
  <c r="AJ106" i="1"/>
  <c r="AI106" i="1"/>
  <c r="AK106" i="1" s="1"/>
  <c r="AG106" i="1"/>
  <c r="AF106" i="1"/>
  <c r="AP105" i="1"/>
  <c r="AJ105" i="1"/>
  <c r="AL105" i="1" s="1"/>
  <c r="AM105" i="1" s="1"/>
  <c r="AI105" i="1"/>
  <c r="AK105" i="1" s="1"/>
  <c r="AG105" i="1"/>
  <c r="AF105" i="1"/>
  <c r="AQ104" i="1"/>
  <c r="AK104" i="1"/>
  <c r="AJ104" i="1"/>
  <c r="AL104" i="1" s="1"/>
  <c r="AM104" i="1" s="1"/>
  <c r="AI104" i="1"/>
  <c r="AG104" i="1"/>
  <c r="AF104" i="1"/>
  <c r="AQ101" i="1"/>
  <c r="AS101" i="1" s="1"/>
  <c r="AJ101" i="1"/>
  <c r="AL101" i="1" s="1"/>
  <c r="AM101" i="1" s="1"/>
  <c r="AI101" i="1"/>
  <c r="AK101" i="1" s="1"/>
  <c r="AG101" i="1"/>
  <c r="AF101" i="1"/>
  <c r="AQ98" i="1"/>
  <c r="AL98" i="1"/>
  <c r="AM98" i="1" s="1"/>
  <c r="AJ98" i="1"/>
  <c r="AI98" i="1"/>
  <c r="AK98" i="1" s="1"/>
  <c r="AG98" i="1"/>
  <c r="AS98" i="1" s="1"/>
  <c r="AF98" i="1"/>
  <c r="AJ97" i="1"/>
  <c r="AL97" i="1" s="1"/>
  <c r="AI97" i="1"/>
  <c r="AK97" i="1" s="1"/>
  <c r="AG97" i="1"/>
  <c r="AF97" i="1"/>
  <c r="AK96" i="1"/>
  <c r="AJ96" i="1"/>
  <c r="AL96" i="1" s="1"/>
  <c r="AM96" i="1" s="1"/>
  <c r="AI96" i="1"/>
  <c r="AG96" i="1"/>
  <c r="AF96" i="1"/>
  <c r="AQ95" i="1"/>
  <c r="AP95" i="1"/>
  <c r="AJ95" i="1"/>
  <c r="AI95" i="1"/>
  <c r="AG95" i="1"/>
  <c r="AF95" i="1"/>
  <c r="AQ94" i="1"/>
  <c r="AP94" i="1"/>
  <c r="AJ94" i="1"/>
  <c r="AI94" i="1"/>
  <c r="AG94" i="1"/>
  <c r="AF94" i="1"/>
  <c r="AQ91" i="1"/>
  <c r="AR91" i="1" s="1"/>
  <c r="AP91" i="1"/>
  <c r="AL91" i="1"/>
  <c r="AJ91" i="1"/>
  <c r="AI91" i="1"/>
  <c r="AG91" i="1"/>
  <c r="AF91" i="1"/>
  <c r="AQ90" i="1"/>
  <c r="AL90" i="1"/>
  <c r="AJ90" i="1"/>
  <c r="AI90" i="1"/>
  <c r="AK90" i="1" s="1"/>
  <c r="AG90" i="1"/>
  <c r="AF90" i="1"/>
  <c r="AJ89" i="1"/>
  <c r="AL89" i="1" s="1"/>
  <c r="AI89" i="1"/>
  <c r="AK89" i="1" s="1"/>
  <c r="AG89" i="1"/>
  <c r="AF89" i="1"/>
  <c r="AQ88" i="1"/>
  <c r="AK88" i="1"/>
  <c r="AJ88" i="1"/>
  <c r="AL88" i="1" s="1"/>
  <c r="AI88" i="1"/>
  <c r="AG88" i="1"/>
  <c r="AF88" i="1"/>
  <c r="AQ87" i="1"/>
  <c r="AP87" i="1"/>
  <c r="AL87" i="1"/>
  <c r="AJ87" i="1"/>
  <c r="AI87" i="1"/>
  <c r="AG87" i="1"/>
  <c r="AS87" i="1" s="1"/>
  <c r="AF87" i="1"/>
  <c r="AP84" i="1"/>
  <c r="AQ84" i="1"/>
  <c r="AS84" i="1" s="1"/>
  <c r="AJ84" i="1"/>
  <c r="AL84" i="1" s="1"/>
  <c r="AI84" i="1"/>
  <c r="AG84" i="1"/>
  <c r="AF84" i="1"/>
  <c r="AK84" i="1" s="1"/>
  <c r="AQ83" i="1"/>
  <c r="AP83" i="1"/>
  <c r="AJ83" i="1"/>
  <c r="AI83" i="1"/>
  <c r="AG83" i="1"/>
  <c r="AL83" i="1" s="1"/>
  <c r="AF83" i="1"/>
  <c r="AP80" i="1"/>
  <c r="AQ80" i="1"/>
  <c r="AJ80" i="1"/>
  <c r="AL80" i="1" s="1"/>
  <c r="AI80" i="1"/>
  <c r="AG80" i="1"/>
  <c r="AF80" i="1"/>
  <c r="AK80" i="1" s="1"/>
  <c r="AJ77" i="1"/>
  <c r="AL77" i="1" s="1"/>
  <c r="AM77" i="1" s="1"/>
  <c r="AI77" i="1"/>
  <c r="AK77" i="1" s="1"/>
  <c r="AG77" i="1"/>
  <c r="AF77" i="1"/>
  <c r="AQ74" i="1"/>
  <c r="AL74" i="1"/>
  <c r="AJ74" i="1"/>
  <c r="AI74" i="1"/>
  <c r="AK74" i="1" s="1"/>
  <c r="AM74" i="1" s="1"/>
  <c r="AG74" i="1"/>
  <c r="AF74" i="1"/>
  <c r="AP73" i="1"/>
  <c r="AJ73" i="1"/>
  <c r="AL73" i="1" s="1"/>
  <c r="AI73" i="1"/>
  <c r="AK73" i="1" s="1"/>
  <c r="AG73" i="1"/>
  <c r="AF73" i="1"/>
  <c r="AQ72" i="1"/>
  <c r="AP72" i="1"/>
  <c r="AJ72" i="1"/>
  <c r="AI72" i="1"/>
  <c r="AG72" i="1"/>
  <c r="AF72" i="1"/>
  <c r="AK72" i="1" s="1"/>
  <c r="AS71" i="1"/>
  <c r="AQ71" i="1"/>
  <c r="AP71" i="1"/>
  <c r="AL71" i="1"/>
  <c r="AM71" i="1" s="1"/>
  <c r="AK71" i="1"/>
  <c r="AJ71" i="1"/>
  <c r="AI71" i="1"/>
  <c r="AG71" i="1"/>
  <c r="AF71" i="1"/>
  <c r="AQ70" i="1"/>
  <c r="AP70" i="1"/>
  <c r="AJ70" i="1"/>
  <c r="AI70" i="1"/>
  <c r="AK70" i="1" s="1"/>
  <c r="AG70" i="1"/>
  <c r="AF70" i="1"/>
  <c r="AP69" i="1"/>
  <c r="AL69" i="1"/>
  <c r="AJ69" i="1"/>
  <c r="AI69" i="1"/>
  <c r="AK69" i="1" s="1"/>
  <c r="AM69" i="1" s="1"/>
  <c r="AG69" i="1"/>
  <c r="AF69" i="1"/>
  <c r="AQ68" i="1"/>
  <c r="AJ68" i="1"/>
  <c r="AL68" i="1" s="1"/>
  <c r="AI68" i="1"/>
  <c r="AG68" i="1"/>
  <c r="AK68" i="1" s="1"/>
  <c r="AF68" i="1"/>
  <c r="AQ67" i="1"/>
  <c r="AR67" i="1" s="1"/>
  <c r="AP67" i="1"/>
  <c r="AK67" i="1"/>
  <c r="AJ67" i="1"/>
  <c r="AI67" i="1"/>
  <c r="AG67" i="1"/>
  <c r="AL67" i="1" s="1"/>
  <c r="AM67" i="1" s="1"/>
  <c r="AF67" i="1"/>
  <c r="AQ66" i="1"/>
  <c r="AP66" i="1"/>
  <c r="AJ66" i="1"/>
  <c r="AI66" i="1"/>
  <c r="AG66" i="1"/>
  <c r="AL66" i="1" s="1"/>
  <c r="AF66" i="1"/>
  <c r="AP65" i="1"/>
  <c r="AQ65" i="1"/>
  <c r="AJ65" i="1"/>
  <c r="AL65" i="1" s="1"/>
  <c r="AM65" i="1" s="1"/>
  <c r="AI65" i="1"/>
  <c r="AK65" i="1" s="1"/>
  <c r="AG65" i="1"/>
  <c r="AF65" i="1"/>
  <c r="AQ64" i="1"/>
  <c r="AJ64" i="1"/>
  <c r="AL64" i="1" s="1"/>
  <c r="AI64" i="1"/>
  <c r="AG64" i="1"/>
  <c r="AF64" i="1"/>
  <c r="AK64" i="1" s="1"/>
  <c r="AQ63" i="1"/>
  <c r="AP63" i="1"/>
  <c r="AK63" i="1"/>
  <c r="AJ63" i="1"/>
  <c r="AI63" i="1"/>
  <c r="AG63" i="1"/>
  <c r="AL63" i="1" s="1"/>
  <c r="AM63" i="1" s="1"/>
  <c r="AF63" i="1"/>
  <c r="AQ60" i="1"/>
  <c r="AJ60" i="1"/>
  <c r="AL60" i="1" s="1"/>
  <c r="AI60" i="1"/>
  <c r="AG60" i="1"/>
  <c r="AK60" i="1" s="1"/>
  <c r="AF60" i="1"/>
  <c r="AQ59" i="1"/>
  <c r="AR59" i="1" s="1"/>
  <c r="AP59" i="1"/>
  <c r="AJ59" i="1"/>
  <c r="AI59" i="1"/>
  <c r="AG59" i="1"/>
  <c r="AL59" i="1" s="1"/>
  <c r="AF59" i="1"/>
  <c r="AK59" i="1" s="1"/>
  <c r="AQ58" i="1"/>
  <c r="AR58" i="1" s="1"/>
  <c r="AP58" i="1"/>
  <c r="AJ58" i="1"/>
  <c r="AI58" i="1"/>
  <c r="AG58" i="1"/>
  <c r="AL58" i="1" s="1"/>
  <c r="AF58" i="1"/>
  <c r="AP57" i="1"/>
  <c r="AQ57" i="1"/>
  <c r="AJ57" i="1"/>
  <c r="AL57" i="1" s="1"/>
  <c r="AM57" i="1" s="1"/>
  <c r="AI57" i="1"/>
  <c r="AK57" i="1" s="1"/>
  <c r="AG57" i="1"/>
  <c r="AF57" i="1"/>
  <c r="AQ56" i="1"/>
  <c r="AJ56" i="1"/>
  <c r="AL56" i="1" s="1"/>
  <c r="AI56" i="1"/>
  <c r="AG56" i="1"/>
  <c r="AF56" i="1"/>
  <c r="AK56" i="1" s="1"/>
  <c r="AQ55" i="1"/>
  <c r="AP55" i="1"/>
  <c r="AK55" i="1"/>
  <c r="AJ55" i="1"/>
  <c r="AI55" i="1"/>
  <c r="AG55" i="1"/>
  <c r="AL55" i="1" s="1"/>
  <c r="AM55" i="1" s="1"/>
  <c r="AF55" i="1"/>
  <c r="AQ54" i="1"/>
  <c r="AR54" i="1" s="1"/>
  <c r="AP54" i="1"/>
  <c r="AJ54" i="1"/>
  <c r="AI54" i="1"/>
  <c r="AK54" i="1" s="1"/>
  <c r="AG54" i="1"/>
  <c r="AS54" i="1" s="1"/>
  <c r="AF54" i="1"/>
  <c r="AP53" i="1"/>
  <c r="AJ53" i="1"/>
  <c r="AL53" i="1" s="1"/>
  <c r="AM53" i="1" s="1"/>
  <c r="AI53" i="1"/>
  <c r="AK53" i="1" s="1"/>
  <c r="AG53" i="1"/>
  <c r="AF53" i="1"/>
  <c r="AQ52" i="1"/>
  <c r="AJ52" i="1"/>
  <c r="AL52" i="1" s="1"/>
  <c r="AI52" i="1"/>
  <c r="AG52" i="1"/>
  <c r="AK52" i="1" s="1"/>
  <c r="AF52" i="1"/>
  <c r="AQ51" i="1"/>
  <c r="AR51" i="1" s="1"/>
  <c r="AP51" i="1"/>
  <c r="AJ51" i="1"/>
  <c r="AI51" i="1"/>
  <c r="AG51" i="1"/>
  <c r="AL51" i="1" s="1"/>
  <c r="AF51" i="1"/>
  <c r="AK51" i="1" s="1"/>
  <c r="AQ50" i="1"/>
  <c r="AR50" i="1" s="1"/>
  <c r="AP50" i="1"/>
  <c r="AJ50" i="1"/>
  <c r="AI50" i="1"/>
  <c r="AG50" i="1"/>
  <c r="AL50" i="1" s="1"/>
  <c r="AF50" i="1"/>
  <c r="AP49" i="1"/>
  <c r="AQ49" i="1"/>
  <c r="AJ49" i="1"/>
  <c r="AL49" i="1" s="1"/>
  <c r="AM49" i="1" s="1"/>
  <c r="AI49" i="1"/>
  <c r="AK49" i="1" s="1"/>
  <c r="AG49" i="1"/>
  <c r="AF49" i="1"/>
  <c r="AQ48" i="1"/>
  <c r="AJ48" i="1"/>
  <c r="AL48" i="1" s="1"/>
  <c r="AI48" i="1"/>
  <c r="AG48" i="1"/>
  <c r="AF48" i="1"/>
  <c r="AK48" i="1" s="1"/>
  <c r="AQ43" i="1"/>
  <c r="AP43" i="1"/>
  <c r="AJ43" i="1"/>
  <c r="AI43" i="1"/>
  <c r="AG43" i="1"/>
  <c r="AL43" i="1" s="1"/>
  <c r="AM43" i="1" s="1"/>
  <c r="AF43" i="1"/>
  <c r="AK43" i="1" s="1"/>
  <c r="AQ42" i="1"/>
  <c r="AP42" i="1"/>
  <c r="AJ42" i="1"/>
  <c r="AI42" i="1"/>
  <c r="AK42" i="1" s="1"/>
  <c r="AG42" i="1"/>
  <c r="AL42" i="1" s="1"/>
  <c r="AF42" i="1"/>
  <c r="AP41" i="1"/>
  <c r="AQ41" i="1"/>
  <c r="AJ41" i="1"/>
  <c r="AL41" i="1" s="1"/>
  <c r="AI41" i="1"/>
  <c r="AK41" i="1" s="1"/>
  <c r="AG41" i="1"/>
  <c r="AF41" i="1"/>
  <c r="AQ40" i="1"/>
  <c r="AJ40" i="1"/>
  <c r="AL40" i="1" s="1"/>
  <c r="AM40" i="1" s="1"/>
  <c r="AI40" i="1"/>
  <c r="AG40" i="1"/>
  <c r="AF40" i="1"/>
  <c r="AK40" i="1" s="1"/>
  <c r="AQ39" i="1"/>
  <c r="AR39" i="1" s="1"/>
  <c r="AP39" i="1"/>
  <c r="AK39" i="1"/>
  <c r="AJ39" i="1"/>
  <c r="AI39" i="1"/>
  <c r="AG39" i="1"/>
  <c r="AL39" i="1" s="1"/>
  <c r="AM39" i="1" s="1"/>
  <c r="AF39" i="1"/>
  <c r="AQ38" i="1"/>
  <c r="AP38" i="1"/>
  <c r="AJ38" i="1"/>
  <c r="AI38" i="1"/>
  <c r="AK38" i="1" s="1"/>
  <c r="AG38" i="1"/>
  <c r="AF38" i="1"/>
  <c r="AP37" i="1"/>
  <c r="AJ37" i="1"/>
  <c r="AL37" i="1" s="1"/>
  <c r="AI37" i="1"/>
  <c r="AK37" i="1" s="1"/>
  <c r="AG37" i="1"/>
  <c r="AF37" i="1"/>
  <c r="AQ36" i="1"/>
  <c r="AJ36" i="1"/>
  <c r="AL36" i="1" s="1"/>
  <c r="AI36" i="1"/>
  <c r="AG36" i="1"/>
  <c r="AK36" i="1" s="1"/>
  <c r="AF36" i="1"/>
  <c r="AQ35" i="1"/>
  <c r="AP35" i="1"/>
  <c r="AK35" i="1"/>
  <c r="AJ35" i="1"/>
  <c r="AI35" i="1"/>
  <c r="AG35" i="1"/>
  <c r="AL35" i="1" s="1"/>
  <c r="AM35" i="1" s="1"/>
  <c r="AF35" i="1"/>
  <c r="AQ34" i="1"/>
  <c r="AP34" i="1"/>
  <c r="AJ34" i="1"/>
  <c r="AI34" i="1"/>
  <c r="AG34" i="1"/>
  <c r="AL34" i="1" s="1"/>
  <c r="AF34" i="1"/>
  <c r="AQ33" i="1"/>
  <c r="AJ33" i="1"/>
  <c r="AL33" i="1" s="1"/>
  <c r="AI33" i="1"/>
  <c r="AK33" i="1" s="1"/>
  <c r="AG33" i="1"/>
  <c r="AF33" i="1"/>
  <c r="AQ32" i="1"/>
  <c r="AK32" i="1"/>
  <c r="AJ32" i="1"/>
  <c r="AL32" i="1" s="1"/>
  <c r="AM32" i="1" s="1"/>
  <c r="AI32" i="1"/>
  <c r="AG32" i="1"/>
  <c r="AF32" i="1"/>
  <c r="AQ31" i="1"/>
  <c r="AP31" i="1"/>
  <c r="AK31" i="1"/>
  <c r="AJ31" i="1"/>
  <c r="AI31" i="1"/>
  <c r="AG31" i="1"/>
  <c r="AL31" i="1" s="1"/>
  <c r="AM31" i="1" s="1"/>
  <c r="AF31" i="1"/>
  <c r="AQ26" i="1"/>
  <c r="AP26" i="1"/>
  <c r="AJ26" i="1"/>
  <c r="AI26" i="1"/>
  <c r="AK26" i="1" s="1"/>
  <c r="AG26" i="1"/>
  <c r="AL26" i="1" s="1"/>
  <c r="AF26" i="1"/>
  <c r="AQ25" i="1"/>
  <c r="AM25" i="1"/>
  <c r="AJ25" i="1"/>
  <c r="AL25" i="1" s="1"/>
  <c r="AI25" i="1"/>
  <c r="AK25" i="1" s="1"/>
  <c r="AG25" i="1"/>
  <c r="AF25" i="1"/>
  <c r="AQ24" i="1"/>
  <c r="AK24" i="1"/>
  <c r="AJ24" i="1"/>
  <c r="AL24" i="1" s="1"/>
  <c r="AM24" i="1" s="1"/>
  <c r="AI24" i="1"/>
  <c r="AG24" i="1"/>
  <c r="AF24" i="1"/>
  <c r="AQ23" i="1"/>
  <c r="AR23" i="1" s="1"/>
  <c r="AP23" i="1"/>
  <c r="AJ23" i="1"/>
  <c r="AI23" i="1"/>
  <c r="AG23" i="1"/>
  <c r="AL23" i="1" s="1"/>
  <c r="AF23" i="1"/>
  <c r="AK23" i="1" s="1"/>
  <c r="AQ22" i="1"/>
  <c r="AP22" i="1"/>
  <c r="AL22" i="1"/>
  <c r="AJ22" i="1"/>
  <c r="AI22" i="1"/>
  <c r="AK22" i="1" s="1"/>
  <c r="AG22" i="1"/>
  <c r="AF22" i="1"/>
  <c r="AP21" i="1"/>
  <c r="AJ21" i="1"/>
  <c r="AL21" i="1" s="1"/>
  <c r="AM21" i="1" s="1"/>
  <c r="AI21" i="1"/>
  <c r="AK21" i="1" s="1"/>
  <c r="AG21" i="1"/>
  <c r="AF21" i="1"/>
  <c r="AJ20" i="1"/>
  <c r="AL20" i="1" s="1"/>
  <c r="AM20" i="1" s="1"/>
  <c r="AI20" i="1"/>
  <c r="AG20" i="1"/>
  <c r="AK20" i="1" s="1"/>
  <c r="AF20" i="1"/>
  <c r="AQ19" i="1"/>
  <c r="AP19" i="1"/>
  <c r="AK19" i="1"/>
  <c r="AJ19" i="1"/>
  <c r="AI19" i="1"/>
  <c r="AG19" i="1"/>
  <c r="AL19" i="1" s="1"/>
  <c r="AF19" i="1"/>
  <c r="AQ18" i="1"/>
  <c r="AP18" i="1"/>
  <c r="AJ18" i="1"/>
  <c r="AI18" i="1"/>
  <c r="AG18" i="1"/>
  <c r="AF18" i="1"/>
  <c r="AQ17" i="1"/>
  <c r="AS17" i="1" s="1"/>
  <c r="AJ17" i="1"/>
  <c r="AL17" i="1" s="1"/>
  <c r="AI17" i="1"/>
  <c r="AK17" i="1" s="1"/>
  <c r="AM17" i="1" s="1"/>
  <c r="AG17" i="1"/>
  <c r="AF17" i="1"/>
  <c r="AK16" i="1"/>
  <c r="AJ16" i="1"/>
  <c r="AL16" i="1" s="1"/>
  <c r="AM16" i="1" s="1"/>
  <c r="AI16" i="1"/>
  <c r="AG16" i="1"/>
  <c r="AF16" i="1"/>
  <c r="AQ15" i="1"/>
  <c r="AP15" i="1"/>
  <c r="AK15" i="1"/>
  <c r="AJ15" i="1"/>
  <c r="AI15" i="1"/>
  <c r="AG15" i="1"/>
  <c r="AL15" i="1" s="1"/>
  <c r="AF15" i="1"/>
  <c r="AQ14" i="1"/>
  <c r="AP14" i="1"/>
  <c r="AL14" i="1"/>
  <c r="AJ14" i="1"/>
  <c r="AI14" i="1"/>
  <c r="AG14" i="1"/>
  <c r="AF14" i="1"/>
  <c r="AP13" i="1"/>
  <c r="AM13" i="1"/>
  <c r="AK13" i="1"/>
  <c r="AJ13" i="1"/>
  <c r="AL13" i="1" s="1"/>
  <c r="AI13" i="1"/>
  <c r="AG13" i="1"/>
  <c r="AF13" i="1"/>
  <c r="AP12" i="1"/>
  <c r="AJ12" i="1"/>
  <c r="AL12" i="1" s="1"/>
  <c r="AM12" i="1" s="1"/>
  <c r="AI12" i="1"/>
  <c r="AG12" i="1"/>
  <c r="AK12" i="1" s="1"/>
  <c r="AF12" i="1"/>
  <c r="AP11" i="1"/>
  <c r="AQ11" i="1"/>
  <c r="AR11" i="1" s="1"/>
  <c r="AL11" i="1"/>
  <c r="AJ11" i="1"/>
  <c r="AI11" i="1"/>
  <c r="AG11" i="1"/>
  <c r="AF11" i="1"/>
  <c r="AK11" i="1" s="1"/>
  <c r="AQ10" i="1"/>
  <c r="AP10" i="1"/>
  <c r="AJ10" i="1"/>
  <c r="AL10" i="1" s="1"/>
  <c r="AI10" i="1"/>
  <c r="AK10" i="1" s="1"/>
  <c r="AG10" i="1"/>
  <c r="AF10" i="1"/>
  <c r="AF6" i="1"/>
  <c r="AJ2" i="1"/>
  <c r="AT235" i="1" l="1"/>
  <c r="AR31" i="1"/>
  <c r="AR35" i="1"/>
  <c r="AR66" i="1"/>
  <c r="AR70" i="1"/>
  <c r="AS80" i="1"/>
  <c r="AR107" i="1"/>
  <c r="AR135" i="1"/>
  <c r="AR139" i="1"/>
  <c r="AR221" i="1"/>
  <c r="AR210" i="1"/>
  <c r="AR200" i="1"/>
  <c r="AT200" i="1" s="1"/>
  <c r="AS192" i="1"/>
  <c r="AT192" i="1" s="1"/>
  <c r="AS187" i="1"/>
  <c r="AT187" i="1" s="1"/>
  <c r="AR176" i="1"/>
  <c r="AR63" i="1"/>
  <c r="AS94" i="1"/>
  <c r="AT237" i="1"/>
  <c r="AT203" i="1"/>
  <c r="AT179" i="1"/>
  <c r="AS163" i="1"/>
  <c r="AT163" i="1" s="1"/>
  <c r="AR10" i="1"/>
  <c r="AR18" i="1"/>
  <c r="AR83" i="1"/>
  <c r="AS104" i="1"/>
  <c r="AR134" i="1"/>
  <c r="AR224" i="1"/>
  <c r="AT224" i="1" s="1"/>
  <c r="AT221" i="1"/>
  <c r="AS195" i="1"/>
  <c r="AT195" i="1" s="1"/>
  <c r="AR186" i="1"/>
  <c r="AR19" i="1"/>
  <c r="AS118" i="1"/>
  <c r="AT118" i="1" s="1"/>
  <c r="AS22" i="1"/>
  <c r="AS38" i="1"/>
  <c r="AS70" i="1"/>
  <c r="AT70" i="1" s="1"/>
  <c r="AR127" i="1"/>
  <c r="AR143" i="1"/>
  <c r="AR151" i="1"/>
  <c r="AS241" i="1"/>
  <c r="AR216" i="1"/>
  <c r="AT216" i="1" s="1"/>
  <c r="AR194" i="1"/>
  <c r="AS112" i="1"/>
  <c r="AS198" i="1"/>
  <c r="AT198" i="1" s="1"/>
  <c r="AS10" i="1"/>
  <c r="AS14" i="1"/>
  <c r="AR43" i="1"/>
  <c r="AS134" i="1"/>
  <c r="AR150" i="1"/>
  <c r="AS211" i="1"/>
  <c r="AT211" i="1" s="1"/>
  <c r="AS184" i="1"/>
  <c r="AT184" i="1" s="1"/>
  <c r="AT222" i="1"/>
  <c r="AT176" i="1"/>
  <c r="AT171" i="1"/>
  <c r="AP236" i="1"/>
  <c r="AQ236" i="1"/>
  <c r="AS233" i="1"/>
  <c r="AR232" i="1"/>
  <c r="AT232" i="1" s="1"/>
  <c r="AS231" i="1"/>
  <c r="AR231" i="1"/>
  <c r="AP228" i="1"/>
  <c r="AQ228" i="1"/>
  <c r="AS193" i="1"/>
  <c r="AM173" i="1"/>
  <c r="AM166" i="1"/>
  <c r="AS225" i="1"/>
  <c r="AS191" i="1"/>
  <c r="AT191" i="1" s="1"/>
  <c r="AR191" i="1"/>
  <c r="AR240" i="1"/>
  <c r="AT240" i="1" s="1"/>
  <c r="AS239" i="1"/>
  <c r="AT239" i="1" s="1"/>
  <c r="AR239" i="1"/>
  <c r="AR237" i="1"/>
  <c r="AQ234" i="1"/>
  <c r="AR234" i="1" s="1"/>
  <c r="AM222" i="1"/>
  <c r="AR205" i="1"/>
  <c r="AS205" i="1"/>
  <c r="AM184" i="1"/>
  <c r="AM174" i="1"/>
  <c r="AS167" i="1"/>
  <c r="AT167" i="1" s="1"/>
  <c r="AR167" i="1"/>
  <c r="AS185" i="1"/>
  <c r="AS175" i="1"/>
  <c r="AT175" i="1" s="1"/>
  <c r="AR175" i="1"/>
  <c r="AL232" i="1"/>
  <c r="AM218" i="1"/>
  <c r="AM202" i="1"/>
  <c r="AS177" i="1"/>
  <c r="AS173" i="1"/>
  <c r="AT173" i="1" s="1"/>
  <c r="AR168" i="1"/>
  <c r="AS168" i="1"/>
  <c r="AS223" i="1"/>
  <c r="AR223" i="1"/>
  <c r="AM243" i="1"/>
  <c r="AS243" i="1"/>
  <c r="AT243" i="1" s="1"/>
  <c r="AL240" i="1"/>
  <c r="AK234" i="1"/>
  <c r="AK232" i="1"/>
  <c r="AS215" i="1"/>
  <c r="AR215" i="1"/>
  <c r="AS209" i="1"/>
  <c r="AS199" i="1"/>
  <c r="AR199" i="1"/>
  <c r="AR197" i="1"/>
  <c r="AS197" i="1"/>
  <c r="AT197" i="1" s="1"/>
  <c r="AR189" i="1"/>
  <c r="AS189" i="1"/>
  <c r="AT189" i="1" s="1"/>
  <c r="AM168" i="1"/>
  <c r="AP244" i="1"/>
  <c r="AQ244" i="1"/>
  <c r="AK240" i="1"/>
  <c r="AK237" i="1"/>
  <c r="AM237" i="1" s="1"/>
  <c r="AM235" i="1"/>
  <c r="AL234" i="1"/>
  <c r="AS234" i="1"/>
  <c r="AT234" i="1" s="1"/>
  <c r="AR217" i="1"/>
  <c r="AS217" i="1"/>
  <c r="AS201" i="1"/>
  <c r="AM189" i="1"/>
  <c r="AM159" i="1"/>
  <c r="AM244" i="1"/>
  <c r="AQ242" i="1"/>
  <c r="AR242" i="1" s="1"/>
  <c r="AP220" i="1"/>
  <c r="AQ220" i="1"/>
  <c r="AS183" i="1"/>
  <c r="AR183" i="1"/>
  <c r="AR160" i="1"/>
  <c r="AS160" i="1"/>
  <c r="AT160" i="1" s="1"/>
  <c r="AP241" i="1"/>
  <c r="AR241" i="1" s="1"/>
  <c r="AP233" i="1"/>
  <c r="AR233" i="1" s="1"/>
  <c r="AP225" i="1"/>
  <c r="AR225" i="1" s="1"/>
  <c r="AS218" i="1"/>
  <c r="AT218" i="1" s="1"/>
  <c r="AP217" i="1"/>
  <c r="AQ212" i="1"/>
  <c r="AS210" i="1"/>
  <c r="AT210" i="1" s="1"/>
  <c r="AP209" i="1"/>
  <c r="AR209" i="1" s="1"/>
  <c r="AQ204" i="1"/>
  <c r="AS202" i="1"/>
  <c r="AT202" i="1" s="1"/>
  <c r="AP201" i="1"/>
  <c r="AR201" i="1" s="1"/>
  <c r="AQ196" i="1"/>
  <c r="AS194" i="1"/>
  <c r="AP193" i="1"/>
  <c r="AR193" i="1" s="1"/>
  <c r="AQ188" i="1"/>
  <c r="AS186" i="1"/>
  <c r="AT186" i="1" s="1"/>
  <c r="AP185" i="1"/>
  <c r="AR185" i="1" s="1"/>
  <c r="AQ180" i="1"/>
  <c r="AS178" i="1"/>
  <c r="AT178" i="1" s="1"/>
  <c r="AP177" i="1"/>
  <c r="AR177" i="1" s="1"/>
  <c r="AQ172" i="1"/>
  <c r="AL219" i="1"/>
  <c r="AM219" i="1" s="1"/>
  <c r="AL211" i="1"/>
  <c r="AM211" i="1" s="1"/>
  <c r="AL203" i="1"/>
  <c r="AM203" i="1" s="1"/>
  <c r="AL195" i="1"/>
  <c r="AM195" i="1" s="1"/>
  <c r="AL179" i="1"/>
  <c r="AM179" i="1" s="1"/>
  <c r="AQ159" i="1"/>
  <c r="AL158" i="1"/>
  <c r="AM158" i="1" s="1"/>
  <c r="AQ190" i="1"/>
  <c r="AQ174" i="1"/>
  <c r="AQ166" i="1"/>
  <c r="AR166" i="1" s="1"/>
  <c r="AQ158" i="1"/>
  <c r="AR158" i="1" s="1"/>
  <c r="AT10" i="1"/>
  <c r="AM11" i="1"/>
  <c r="AM10" i="1"/>
  <c r="AQ16" i="1"/>
  <c r="AP16" i="1"/>
  <c r="AM36" i="1"/>
  <c r="AS65" i="1"/>
  <c r="AR65" i="1"/>
  <c r="AQ12" i="1"/>
  <c r="AR12" i="1" s="1"/>
  <c r="AS12" i="1"/>
  <c r="AT12" i="1" s="1"/>
  <c r="AR14" i="1"/>
  <c r="AT14" i="1" s="1"/>
  <c r="AR15" i="1"/>
  <c r="AM19" i="1"/>
  <c r="AM22" i="1"/>
  <c r="AS24" i="1"/>
  <c r="AM26" i="1"/>
  <c r="AS32" i="1"/>
  <c r="AS36" i="1"/>
  <c r="AS40" i="1"/>
  <c r="AM42" i="1"/>
  <c r="AS18" i="1"/>
  <c r="AT18" i="1" s="1"/>
  <c r="AM64" i="1"/>
  <c r="AS11" i="1"/>
  <c r="AT11" i="1" s="1"/>
  <c r="AM15" i="1"/>
  <c r="AK18" i="1"/>
  <c r="AR22" i="1"/>
  <c r="AS64" i="1"/>
  <c r="AM68" i="1"/>
  <c r="AR34" i="1"/>
  <c r="AR38" i="1"/>
  <c r="AT38" i="1" s="1"/>
  <c r="AS49" i="1"/>
  <c r="AT49" i="1" s="1"/>
  <c r="AR49" i="1"/>
  <c r="AS57" i="1"/>
  <c r="AR57" i="1"/>
  <c r="AS68" i="1"/>
  <c r="AK14" i="1"/>
  <c r="AM14" i="1" s="1"/>
  <c r="AL18" i="1"/>
  <c r="AM18" i="1" s="1"/>
  <c r="AQ20" i="1"/>
  <c r="AP20" i="1"/>
  <c r="AM23" i="1"/>
  <c r="AR26" i="1"/>
  <c r="AM33" i="1"/>
  <c r="AM37" i="1"/>
  <c r="AM41" i="1"/>
  <c r="AR42" i="1"/>
  <c r="AM51" i="1"/>
  <c r="AM59" i="1"/>
  <c r="AT22" i="1"/>
  <c r="AS33" i="1"/>
  <c r="AS41" i="1"/>
  <c r="AR41" i="1"/>
  <c r="AM48" i="1"/>
  <c r="AM52" i="1"/>
  <c r="AT54" i="1"/>
  <c r="AM56" i="1"/>
  <c r="AM60" i="1"/>
  <c r="AS25" i="1"/>
  <c r="AS48" i="1"/>
  <c r="AS52" i="1"/>
  <c r="AS56" i="1"/>
  <c r="AS60" i="1"/>
  <c r="AQ13" i="1"/>
  <c r="AS19" i="1"/>
  <c r="AT19" i="1" s="1"/>
  <c r="AQ21" i="1"/>
  <c r="AS35" i="1"/>
  <c r="AT35" i="1" s="1"/>
  <c r="AQ37" i="1"/>
  <c r="AS43" i="1"/>
  <c r="AT43" i="1" s="1"/>
  <c r="AS51" i="1"/>
  <c r="AT51" i="1" s="1"/>
  <c r="AQ53" i="1"/>
  <c r="AS59" i="1"/>
  <c r="AT59" i="1" s="1"/>
  <c r="AS67" i="1"/>
  <c r="AT67" i="1" s="1"/>
  <c r="AQ69" i="1"/>
  <c r="AL72" i="1"/>
  <c r="AM72" i="1" s="1"/>
  <c r="AS74" i="1"/>
  <c r="AM80" i="1"/>
  <c r="AS90" i="1"/>
  <c r="AM107" i="1"/>
  <c r="AS108" i="1"/>
  <c r="AR108" i="1"/>
  <c r="AS114" i="1"/>
  <c r="AS124" i="1"/>
  <c r="AR124" i="1"/>
  <c r="AM131" i="1"/>
  <c r="AS132" i="1"/>
  <c r="AR132" i="1"/>
  <c r="AT134" i="1"/>
  <c r="AS138" i="1"/>
  <c r="AM140" i="1"/>
  <c r="AS152" i="1"/>
  <c r="AL38" i="1"/>
  <c r="AM38" i="1" s="1"/>
  <c r="AL54" i="1"/>
  <c r="AM54" i="1" s="1"/>
  <c r="AL70" i="1"/>
  <c r="AM70" i="1" s="1"/>
  <c r="AQ77" i="1"/>
  <c r="AP77" i="1"/>
  <c r="AM84" i="1"/>
  <c r="AL95" i="1"/>
  <c r="AS95" i="1"/>
  <c r="AS140" i="1"/>
  <c r="AR140" i="1"/>
  <c r="AS156" i="1"/>
  <c r="AR156" i="1"/>
  <c r="AP36" i="1"/>
  <c r="AR36" i="1" s="1"/>
  <c r="AP52" i="1"/>
  <c r="AR52" i="1" s="1"/>
  <c r="AP60" i="1"/>
  <c r="AR60" i="1" s="1"/>
  <c r="AP68" i="1"/>
  <c r="AR68" i="1" s="1"/>
  <c r="AR71" i="1"/>
  <c r="AT71" i="1" s="1"/>
  <c r="AM73" i="1"/>
  <c r="AR80" i="1"/>
  <c r="AT80" i="1" s="1"/>
  <c r="AS88" i="1"/>
  <c r="AK94" i="1"/>
  <c r="AM97" i="1"/>
  <c r="AM106" i="1"/>
  <c r="AM117" i="1"/>
  <c r="AS120" i="1"/>
  <c r="AM121" i="1"/>
  <c r="AM134" i="1"/>
  <c r="AM154" i="1"/>
  <c r="AP17" i="1"/>
  <c r="AR17" i="1" s="1"/>
  <c r="AT17" i="1" s="1"/>
  <c r="AP25" i="1"/>
  <c r="AR25" i="1" s="1"/>
  <c r="AS26" i="1"/>
  <c r="AT26" i="1" s="1"/>
  <c r="AP33" i="1"/>
  <c r="AR33" i="1" s="1"/>
  <c r="AS34" i="1"/>
  <c r="AT34" i="1" s="1"/>
  <c r="AS42" i="1"/>
  <c r="AS50" i="1"/>
  <c r="AT50" i="1" s="1"/>
  <c r="AR55" i="1"/>
  <c r="AS58" i="1"/>
  <c r="AT58" i="1" s="1"/>
  <c r="AS66" i="1"/>
  <c r="AT66" i="1" s="1"/>
  <c r="AR84" i="1"/>
  <c r="AT84" i="1" s="1"/>
  <c r="AM90" i="1"/>
  <c r="AL94" i="1"/>
  <c r="AP97" i="1"/>
  <c r="AQ97" i="1"/>
  <c r="AM114" i="1"/>
  <c r="AS117" i="1"/>
  <c r="AM138" i="1"/>
  <c r="AM149" i="1"/>
  <c r="AS15" i="1"/>
  <c r="AT15" i="1" s="1"/>
  <c r="AS23" i="1"/>
  <c r="AT23" i="1" s="1"/>
  <c r="AS31" i="1"/>
  <c r="AT31" i="1" s="1"/>
  <c r="AK34" i="1"/>
  <c r="AM34" i="1" s="1"/>
  <c r="AS39" i="1"/>
  <c r="AT39" i="1" s="1"/>
  <c r="AK50" i="1"/>
  <c r="AM50" i="1" s="1"/>
  <c r="AS55" i="1"/>
  <c r="AK58" i="1"/>
  <c r="AM58" i="1" s="1"/>
  <c r="AS63" i="1"/>
  <c r="AT63" i="1" s="1"/>
  <c r="AK66" i="1"/>
  <c r="AM66" i="1" s="1"/>
  <c r="AQ73" i="1"/>
  <c r="AK87" i="1"/>
  <c r="AM88" i="1"/>
  <c r="AM89" i="1"/>
  <c r="AK95" i="1"/>
  <c r="AT146" i="1"/>
  <c r="AS149" i="1"/>
  <c r="AM153" i="1"/>
  <c r="AR72" i="1"/>
  <c r="AM87" i="1"/>
  <c r="AP89" i="1"/>
  <c r="AQ89" i="1"/>
  <c r="AQ96" i="1"/>
  <c r="AP96" i="1"/>
  <c r="AS136" i="1"/>
  <c r="AS144" i="1"/>
  <c r="AM148" i="1"/>
  <c r="AP24" i="1"/>
  <c r="AR24" i="1" s="1"/>
  <c r="AP32" i="1"/>
  <c r="AR32" i="1" s="1"/>
  <c r="AP40" i="1"/>
  <c r="AR40" i="1" s="1"/>
  <c r="AP48" i="1"/>
  <c r="AR48" i="1" s="1"/>
  <c r="AP56" i="1"/>
  <c r="AR56" i="1" s="1"/>
  <c r="AP64" i="1"/>
  <c r="AR64" i="1" s="1"/>
  <c r="AS72" i="1"/>
  <c r="AR95" i="1"/>
  <c r="AS109" i="1"/>
  <c r="AS133" i="1"/>
  <c r="AS148" i="1"/>
  <c r="AR148" i="1"/>
  <c r="AM157" i="1"/>
  <c r="AK83" i="1"/>
  <c r="AM83" i="1" s="1"/>
  <c r="AS83" i="1"/>
  <c r="AT83" i="1" s="1"/>
  <c r="AR87" i="1"/>
  <c r="AT87" i="1" s="1"/>
  <c r="AP88" i="1"/>
  <c r="AR88" i="1" s="1"/>
  <c r="AK91" i="1"/>
  <c r="AM91" i="1" s="1"/>
  <c r="AR94" i="1"/>
  <c r="AT94" i="1" s="1"/>
  <c r="AS106" i="1"/>
  <c r="AM108" i="1"/>
  <c r="AM118" i="1"/>
  <c r="AM124" i="1"/>
  <c r="AS128" i="1"/>
  <c r="AM132" i="1"/>
  <c r="AM146" i="1"/>
  <c r="AT154" i="1"/>
  <c r="AS157" i="1"/>
  <c r="AQ105" i="1"/>
  <c r="AQ113" i="1"/>
  <c r="AS119" i="1"/>
  <c r="AT119" i="1" s="1"/>
  <c r="AQ121" i="1"/>
  <c r="AS127" i="1"/>
  <c r="AT127" i="1" s="1"/>
  <c r="AS135" i="1"/>
  <c r="AT135" i="1" s="1"/>
  <c r="AQ137" i="1"/>
  <c r="AS143" i="1"/>
  <c r="AT143" i="1" s="1"/>
  <c r="AQ145" i="1"/>
  <c r="AS151" i="1"/>
  <c r="AT151" i="1" s="1"/>
  <c r="AQ153" i="1"/>
  <c r="AK119" i="1"/>
  <c r="AM119" i="1" s="1"/>
  <c r="AK127" i="1"/>
  <c r="AM127" i="1" s="1"/>
  <c r="AK135" i="1"/>
  <c r="AM135" i="1" s="1"/>
  <c r="AK143" i="1"/>
  <c r="AM143" i="1" s="1"/>
  <c r="AK151" i="1"/>
  <c r="AM151" i="1" s="1"/>
  <c r="AP104" i="1"/>
  <c r="AR104" i="1" s="1"/>
  <c r="AT104" i="1" s="1"/>
  <c r="AP112" i="1"/>
  <c r="AR112" i="1" s="1"/>
  <c r="AT112" i="1" s="1"/>
  <c r="AP120" i="1"/>
  <c r="AR120" i="1" s="1"/>
  <c r="AP128" i="1"/>
  <c r="AR128" i="1" s="1"/>
  <c r="AP136" i="1"/>
  <c r="AR136" i="1" s="1"/>
  <c r="AP144" i="1"/>
  <c r="AR144" i="1" s="1"/>
  <c r="AP152" i="1"/>
  <c r="AR152" i="1" s="1"/>
  <c r="AP101" i="1"/>
  <c r="AR101" i="1" s="1"/>
  <c r="AT101" i="1" s="1"/>
  <c r="AP109" i="1"/>
  <c r="AR109" i="1" s="1"/>
  <c r="AP117" i="1"/>
  <c r="AR117" i="1" s="1"/>
  <c r="AP133" i="1"/>
  <c r="AR133" i="1" s="1"/>
  <c r="AP149" i="1"/>
  <c r="AR149" i="1" s="1"/>
  <c r="AS150" i="1"/>
  <c r="AT150" i="1" s="1"/>
  <c r="AP157" i="1"/>
  <c r="AR157" i="1" s="1"/>
  <c r="AP74" i="1"/>
  <c r="AR74" i="1" s="1"/>
  <c r="AP90" i="1"/>
  <c r="AR90" i="1" s="1"/>
  <c r="AS91" i="1"/>
  <c r="AT91" i="1" s="1"/>
  <c r="AP98" i="1"/>
  <c r="AR98" i="1" s="1"/>
  <c r="AT98" i="1" s="1"/>
  <c r="AP106" i="1"/>
  <c r="AR106" i="1" s="1"/>
  <c r="AS107" i="1"/>
  <c r="AT107" i="1" s="1"/>
  <c r="AP114" i="1"/>
  <c r="AR114" i="1" s="1"/>
  <c r="AS131" i="1"/>
  <c r="AT131" i="1" s="1"/>
  <c r="AP138" i="1"/>
  <c r="AR138" i="1" s="1"/>
  <c r="AS139" i="1"/>
  <c r="AT139" i="1" s="1"/>
  <c r="AS147" i="1"/>
  <c r="AT147" i="1" s="1"/>
  <c r="AS155" i="1"/>
  <c r="AT155" i="1" s="1"/>
  <c r="AT42" i="1" l="1"/>
  <c r="AT194" i="1"/>
  <c r="AT183" i="1"/>
  <c r="AT199" i="1"/>
  <c r="AT140" i="1"/>
  <c r="AT217" i="1"/>
  <c r="AT209" i="1"/>
  <c r="AT233" i="1"/>
  <c r="AT193" i="1"/>
  <c r="AT223" i="1"/>
  <c r="AR96" i="1"/>
  <c r="AT55" i="1"/>
  <c r="AT215" i="1"/>
  <c r="AT168" i="1"/>
  <c r="AT205" i="1"/>
  <c r="AT185" i="1"/>
  <c r="AT225" i="1"/>
  <c r="AT241" i="1"/>
  <c r="AT156" i="1"/>
  <c r="AT201" i="1"/>
  <c r="AT177" i="1"/>
  <c r="AT231" i="1"/>
  <c r="AM240" i="1"/>
  <c r="AR190" i="1"/>
  <c r="AS190" i="1"/>
  <c r="AT190" i="1" s="1"/>
  <c r="AS158" i="1"/>
  <c r="AT158" i="1" s="1"/>
  <c r="AS242" i="1"/>
  <c r="AT242" i="1" s="1"/>
  <c r="AR188" i="1"/>
  <c r="AS188" i="1"/>
  <c r="AS159" i="1"/>
  <c r="AT159" i="1" s="1"/>
  <c r="AR159" i="1"/>
  <c r="AR212" i="1"/>
  <c r="AS212" i="1"/>
  <c r="AT212" i="1" s="1"/>
  <c r="AM234" i="1"/>
  <c r="AR196" i="1"/>
  <c r="AS196" i="1"/>
  <c r="AR220" i="1"/>
  <c r="AS220" i="1"/>
  <c r="AS166" i="1"/>
  <c r="AT166" i="1" s="1"/>
  <c r="AM232" i="1"/>
  <c r="AR180" i="1"/>
  <c r="AS180" i="1"/>
  <c r="AT180" i="1" s="1"/>
  <c r="AR244" i="1"/>
  <c r="AS244" i="1"/>
  <c r="AR236" i="1"/>
  <c r="AS236" i="1"/>
  <c r="AR172" i="1"/>
  <c r="AS172" i="1"/>
  <c r="AR174" i="1"/>
  <c r="AS174" i="1"/>
  <c r="AT174" i="1" s="1"/>
  <c r="AR204" i="1"/>
  <c r="AS204" i="1"/>
  <c r="AR228" i="1"/>
  <c r="AS228" i="1"/>
  <c r="AS137" i="1"/>
  <c r="AR137" i="1"/>
  <c r="AT136" i="1"/>
  <c r="AS96" i="1"/>
  <c r="AT96" i="1" s="1"/>
  <c r="AT114" i="1"/>
  <c r="AR20" i="1"/>
  <c r="AS20" i="1"/>
  <c r="AT109" i="1"/>
  <c r="AT95" i="1"/>
  <c r="AT138" i="1"/>
  <c r="AT74" i="1"/>
  <c r="AS37" i="1"/>
  <c r="AR37" i="1"/>
  <c r="AT60" i="1"/>
  <c r="AT48" i="1"/>
  <c r="AT68" i="1"/>
  <c r="AT36" i="1"/>
  <c r="AT106" i="1"/>
  <c r="AS97" i="1"/>
  <c r="AR97" i="1"/>
  <c r="AM95" i="1"/>
  <c r="AT108" i="1"/>
  <c r="AS69" i="1"/>
  <c r="AR69" i="1"/>
  <c r="AT25" i="1"/>
  <c r="AT41" i="1"/>
  <c r="AT57" i="1"/>
  <c r="AT32" i="1"/>
  <c r="AT157" i="1"/>
  <c r="AS153" i="1"/>
  <c r="AR153" i="1"/>
  <c r="AT148" i="1"/>
  <c r="AM94" i="1"/>
  <c r="AT132" i="1"/>
  <c r="AT90" i="1"/>
  <c r="AS21" i="1"/>
  <c r="AR21" i="1"/>
  <c r="AT56" i="1"/>
  <c r="AT64" i="1"/>
  <c r="AR16" i="1"/>
  <c r="AS16" i="1"/>
  <c r="AS121" i="1"/>
  <c r="AR121" i="1"/>
  <c r="AS113" i="1"/>
  <c r="AR113" i="1"/>
  <c r="AT72" i="1"/>
  <c r="AT149" i="1"/>
  <c r="AT88" i="1"/>
  <c r="AT33" i="1"/>
  <c r="AT24" i="1"/>
  <c r="AT65" i="1"/>
  <c r="AS145" i="1"/>
  <c r="AR145" i="1"/>
  <c r="AT128" i="1"/>
  <c r="AT133" i="1"/>
  <c r="AS73" i="1"/>
  <c r="AT73" i="1" s="1"/>
  <c r="AR73" i="1"/>
  <c r="AT117" i="1"/>
  <c r="AT120" i="1"/>
  <c r="AS53" i="1"/>
  <c r="AR53" i="1"/>
  <c r="AS13" i="1"/>
  <c r="AR13" i="1"/>
  <c r="AT52" i="1"/>
  <c r="AS105" i="1"/>
  <c r="AR105" i="1"/>
  <c r="AT144" i="1"/>
  <c r="AS89" i="1"/>
  <c r="AR89" i="1"/>
  <c r="AR77" i="1"/>
  <c r="AS77" i="1"/>
  <c r="AT77" i="1" s="1"/>
  <c r="AT152" i="1"/>
  <c r="AT124" i="1"/>
  <c r="AT40" i="1"/>
  <c r="AT21" i="1" l="1"/>
  <c r="AT172" i="1"/>
  <c r="AT113" i="1"/>
  <c r="AT228" i="1"/>
  <c r="AT236" i="1"/>
  <c r="AT220" i="1"/>
  <c r="AT20" i="1"/>
  <c r="AT188" i="1"/>
  <c r="AT204" i="1"/>
  <c r="AT244" i="1"/>
  <c r="AT196" i="1"/>
  <c r="AT53" i="1"/>
  <c r="AT145" i="1"/>
  <c r="AT89" i="1"/>
  <c r="AT69" i="1"/>
  <c r="AT13" i="1"/>
  <c r="AT153" i="1"/>
  <c r="AT37" i="1"/>
  <c r="AT97" i="1"/>
  <c r="AT121" i="1"/>
  <c r="AT105" i="1"/>
  <c r="AT16" i="1"/>
  <c r="AT137" i="1"/>
</calcChain>
</file>

<file path=xl/sharedStrings.xml><?xml version="1.0" encoding="utf-8"?>
<sst xmlns="http://schemas.openxmlformats.org/spreadsheetml/2006/main" count="1898" uniqueCount="273">
  <si>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</si>
  <si>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</si>
  <si>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</si>
  <si>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</si>
  <si>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</si>
  <si>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</si>
  <si>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</si>
  <si>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</si>
  <si>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</si>
  <si>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</si>
  <si>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</si>
  <si>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</si>
  <si>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</si>
  <si>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</si>
  <si>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</si>
  <si>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</si>
  <si>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</si>
  <si>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</si>
  <si>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</si>
  <si>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</si>
  <si>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</si>
  <si>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AESA</t>
  </si>
  <si>
    <t>Value Date: 31/01/2017</t>
  </si>
  <si>
    <t>CHF Coiffes PB &amp; PB+</t>
  </si>
  <si>
    <t>312-D</t>
  </si>
  <si>
    <t>BNP PARIBAS</t>
  </si>
  <si>
    <t>SELL</t>
  </si>
  <si>
    <t>FORWARD</t>
  </si>
  <si>
    <t>EUR</t>
  </si>
  <si>
    <t>CHF</t>
  </si>
  <si>
    <t>EURCHF</t>
  </si>
  <si>
    <t>BUY</t>
  </si>
  <si>
    <t>313-D</t>
  </si>
  <si>
    <t>314-D</t>
  </si>
  <si>
    <t>315-D</t>
  </si>
  <si>
    <t>316-D</t>
  </si>
  <si>
    <t>317-D</t>
  </si>
  <si>
    <t>318-D</t>
  </si>
  <si>
    <t>319-D</t>
  </si>
  <si>
    <t>320-D</t>
  </si>
  <si>
    <t>321-D</t>
  </si>
  <si>
    <t>322-D</t>
  </si>
  <si>
    <t>323-D</t>
  </si>
  <si>
    <t>324-D</t>
  </si>
  <si>
    <t>325-D</t>
  </si>
  <si>
    <t>326-D</t>
  </si>
  <si>
    <t>327-D</t>
  </si>
  <si>
    <t>328-D</t>
  </si>
  <si>
    <t>Lot 1.1 Roscosmos 3ème cde</t>
  </si>
  <si>
    <t>282-D</t>
  </si>
  <si>
    <t>SG</t>
  </si>
  <si>
    <t>RUB</t>
  </si>
  <si>
    <t>EURRUB</t>
  </si>
  <si>
    <t>283-D</t>
  </si>
  <si>
    <t>284-D</t>
  </si>
  <si>
    <t>285-D</t>
  </si>
  <si>
    <t>286-D</t>
  </si>
  <si>
    <t>287-D</t>
  </si>
  <si>
    <t>288-D</t>
  </si>
  <si>
    <t>289-D</t>
  </si>
  <si>
    <t>290-D</t>
  </si>
  <si>
    <t>291-D</t>
  </si>
  <si>
    <t>292-D</t>
  </si>
  <si>
    <t>293-D</t>
  </si>
  <si>
    <t>294-D</t>
  </si>
  <si>
    <t>4ème cde Soyouz Lot 2.2</t>
  </si>
  <si>
    <t>356-D</t>
  </si>
  <si>
    <t>CA-CIB</t>
  </si>
  <si>
    <t>USD</t>
  </si>
  <si>
    <t>EURUSD</t>
  </si>
  <si>
    <t>357-D</t>
  </si>
  <si>
    <t>358-D</t>
  </si>
  <si>
    <t>359-D</t>
  </si>
  <si>
    <t>360-D</t>
  </si>
  <si>
    <t>361-D</t>
  </si>
  <si>
    <t>362-D</t>
  </si>
  <si>
    <t>363-D</t>
  </si>
  <si>
    <t>364-D</t>
  </si>
  <si>
    <t>365-D</t>
  </si>
  <si>
    <t>366-D</t>
  </si>
  <si>
    <t>367-D</t>
  </si>
  <si>
    <t>368-D</t>
  </si>
  <si>
    <t>4ème Cde Soyuz Lot 2.1</t>
  </si>
  <si>
    <t>342-D</t>
  </si>
  <si>
    <t>343-D</t>
  </si>
  <si>
    <t>346-D</t>
  </si>
  <si>
    <t>344-D</t>
  </si>
  <si>
    <t>345-D</t>
  </si>
  <si>
    <t>347-D</t>
  </si>
  <si>
    <t>348-D</t>
  </si>
  <si>
    <t>349-D</t>
  </si>
  <si>
    <t>350-D</t>
  </si>
  <si>
    <t>351-D</t>
  </si>
  <si>
    <t>352-D</t>
  </si>
  <si>
    <t>353-D</t>
  </si>
  <si>
    <t>AL YAH 3</t>
  </si>
  <si>
    <t>27-D</t>
  </si>
  <si>
    <t>BSAT-4a</t>
  </si>
  <si>
    <t>34-D</t>
  </si>
  <si>
    <t>CFH 2017</t>
  </si>
  <si>
    <t>1-D</t>
  </si>
  <si>
    <t>CFH 2016 - Phase 2</t>
  </si>
  <si>
    <t>CACIB</t>
  </si>
  <si>
    <t>8-D</t>
  </si>
  <si>
    <t>CFH 2016 - Phase 3</t>
  </si>
  <si>
    <t>CIC</t>
  </si>
  <si>
    <t>CFH 2018</t>
  </si>
  <si>
    <t>2-D</t>
  </si>
  <si>
    <t>NATIXIS</t>
  </si>
  <si>
    <t>9-D</t>
  </si>
  <si>
    <t>BNP</t>
  </si>
  <si>
    <t>10-D</t>
  </si>
  <si>
    <t>3-D</t>
  </si>
  <si>
    <t>DEUTSCHE BANK</t>
  </si>
  <si>
    <t>4-D</t>
  </si>
  <si>
    <t>HSBC</t>
  </si>
  <si>
    <t>CFH 2019</t>
  </si>
  <si>
    <t>11-D</t>
  </si>
  <si>
    <t>5-D</t>
  </si>
  <si>
    <t>12-D</t>
  </si>
  <si>
    <t>6-D</t>
  </si>
  <si>
    <t>7-D</t>
  </si>
  <si>
    <t>Frais Fixes</t>
  </si>
  <si>
    <t>331-D</t>
  </si>
  <si>
    <t>GSAT 11</t>
  </si>
  <si>
    <t>53-D</t>
  </si>
  <si>
    <t>54-D</t>
  </si>
  <si>
    <t>55-D</t>
  </si>
  <si>
    <t>56-D</t>
  </si>
  <si>
    <t>57-D</t>
  </si>
  <si>
    <t>58-D</t>
  </si>
  <si>
    <t>HELLASAT 4</t>
  </si>
  <si>
    <t>72-D</t>
  </si>
  <si>
    <t>73-D</t>
  </si>
  <si>
    <t>74-D</t>
  </si>
  <si>
    <t>HS3-IS satellite</t>
  </si>
  <si>
    <t>87-D</t>
  </si>
  <si>
    <t>76-D</t>
  </si>
  <si>
    <t>77-D</t>
  </si>
  <si>
    <t>78-D</t>
  </si>
  <si>
    <t>86-D</t>
  </si>
  <si>
    <t>HYLAS 4</t>
  </si>
  <si>
    <t>92-D</t>
  </si>
  <si>
    <t>INTELSAT 37e (ex L#3)</t>
  </si>
  <si>
    <t>102-D</t>
  </si>
  <si>
    <t>103-D</t>
  </si>
  <si>
    <t>INTELSAT 39</t>
  </si>
  <si>
    <t>105-D</t>
  </si>
  <si>
    <t>PALATINE</t>
  </si>
  <si>
    <t>106-D</t>
  </si>
  <si>
    <t>107-D</t>
  </si>
  <si>
    <t>108-D</t>
  </si>
  <si>
    <t>109-D</t>
  </si>
  <si>
    <t>110-D</t>
  </si>
  <si>
    <t>111-D</t>
  </si>
  <si>
    <t>112-D</t>
  </si>
  <si>
    <t>113-D</t>
  </si>
  <si>
    <t>114-D</t>
  </si>
  <si>
    <t>JCSAT-17</t>
  </si>
  <si>
    <t>128-D</t>
  </si>
  <si>
    <t>129-D</t>
  </si>
  <si>
    <t>130-D</t>
  </si>
  <si>
    <t>131-D</t>
  </si>
  <si>
    <t>132-D</t>
  </si>
  <si>
    <t>115-D</t>
  </si>
  <si>
    <t>116-D</t>
  </si>
  <si>
    <t>117-D</t>
  </si>
  <si>
    <t>118-D</t>
  </si>
  <si>
    <t>119-D</t>
  </si>
  <si>
    <t>120-D</t>
  </si>
  <si>
    <t>121-D</t>
  </si>
  <si>
    <t>122-D</t>
  </si>
  <si>
    <t>123-D</t>
  </si>
  <si>
    <t>124-D</t>
  </si>
  <si>
    <t>125-D</t>
  </si>
  <si>
    <t>126-D</t>
  </si>
  <si>
    <t>127-D</t>
  </si>
  <si>
    <t>KOREASAT 7</t>
  </si>
  <si>
    <t>140-D</t>
  </si>
  <si>
    <t>O3B-F4</t>
  </si>
  <si>
    <t>146-D</t>
  </si>
  <si>
    <t>147-D</t>
  </si>
  <si>
    <t>148-D</t>
  </si>
  <si>
    <t>ONEWEB</t>
  </si>
  <si>
    <t>154-D</t>
  </si>
  <si>
    <t>155-D</t>
  </si>
  <si>
    <t>156-D</t>
  </si>
  <si>
    <t>157-D</t>
  </si>
  <si>
    <t>158-D</t>
  </si>
  <si>
    <t>159-D</t>
  </si>
  <si>
    <t>160-D</t>
  </si>
  <si>
    <t>161-D</t>
  </si>
  <si>
    <t>162-D</t>
  </si>
  <si>
    <t>163-D</t>
  </si>
  <si>
    <t>ONEWEB DSA</t>
  </si>
  <si>
    <t>166-D</t>
  </si>
  <si>
    <t>168-D</t>
  </si>
  <si>
    <t>169-D</t>
  </si>
  <si>
    <t>170-D</t>
  </si>
  <si>
    <t>171-D</t>
  </si>
  <si>
    <t>172-D</t>
  </si>
  <si>
    <t>173-D</t>
  </si>
  <si>
    <t>174-D</t>
  </si>
  <si>
    <t>175-D</t>
  </si>
  <si>
    <t>176-D</t>
  </si>
  <si>
    <t>177-D</t>
  </si>
  <si>
    <t>178-D</t>
  </si>
  <si>
    <t>179-D</t>
  </si>
  <si>
    <t>180-D</t>
  </si>
  <si>
    <t>181-D</t>
  </si>
  <si>
    <t>182-D</t>
  </si>
  <si>
    <t>183-D</t>
  </si>
  <si>
    <t>184-D</t>
  </si>
  <si>
    <t>185-D</t>
  </si>
  <si>
    <t>186-D</t>
  </si>
  <si>
    <t>187-D</t>
  </si>
  <si>
    <t>188-D</t>
  </si>
  <si>
    <t>189-D</t>
  </si>
  <si>
    <t>190-D</t>
  </si>
  <si>
    <t>SES 12</t>
  </si>
  <si>
    <t>199-D</t>
  </si>
  <si>
    <t>200-D</t>
  </si>
  <si>
    <t>201-D</t>
  </si>
  <si>
    <t>202-D</t>
  </si>
  <si>
    <t>T-16 SATELLITE</t>
  </si>
  <si>
    <t>221-D</t>
  </si>
  <si>
    <t>222-D</t>
  </si>
  <si>
    <t>223-D</t>
  </si>
  <si>
    <t>224-D</t>
  </si>
  <si>
    <t>225-D</t>
  </si>
  <si>
    <t>226-D</t>
  </si>
  <si>
    <t>227-D</t>
  </si>
  <si>
    <t>228-D</t>
  </si>
  <si>
    <t>229-D</t>
  </si>
  <si>
    <t>230-D</t>
  </si>
  <si>
    <t>231-D</t>
  </si>
  <si>
    <t>VIASAT-2</t>
  </si>
  <si>
    <t>247-D</t>
  </si>
  <si>
    <t>VIASAT-3X</t>
  </si>
  <si>
    <t>252-D</t>
  </si>
  <si>
    <t>253-D</t>
  </si>
  <si>
    <t>254-D</t>
  </si>
  <si>
    <t>255-D</t>
  </si>
  <si>
    <t>249-D</t>
  </si>
  <si>
    <t>256-D</t>
  </si>
  <si>
    <t>257-D</t>
  </si>
  <si>
    <t>258-D</t>
  </si>
  <si>
    <t>259-D</t>
  </si>
  <si>
    <t>260-D</t>
  </si>
  <si>
    <t>261-D</t>
  </si>
  <si>
    <t>262-D</t>
  </si>
  <si>
    <t>263-D</t>
  </si>
  <si>
    <t>264-D</t>
  </si>
  <si>
    <t>TOTAL EURCHF</t>
  </si>
  <si>
    <t>TOTAL EURRUB</t>
  </si>
  <si>
    <t>TOTAL EURUSD</t>
  </si>
  <si>
    <t>GRAND TOTAL</t>
  </si>
  <si>
    <t>Barrier</t>
  </si>
  <si>
    <t>Choc put:</t>
  </si>
  <si>
    <t>Choc call:</t>
  </si>
  <si>
    <t>TEST D'EFFICACITE - PROSPECTIF</t>
  </si>
  <si>
    <t>TEST D'EFFICACITE - RETROSPECTIF</t>
  </si>
  <si>
    <t>Avant choc / en date de cloture</t>
  </si>
  <si>
    <t>Après choc</t>
  </si>
  <si>
    <t>Ecart</t>
  </si>
  <si>
    <t>Ratio</t>
  </si>
  <si>
    <t>A l'origine</t>
  </si>
  <si>
    <t>Flux futurs couverts (EUR)</t>
  </si>
  <si>
    <t>Valeur intrinsèque non actualisée (EUR)</t>
  </si>
  <si>
    <t>Cours forward initial</t>
  </si>
  <si>
    <t>FX Test Efficacité - AESA</t>
  </si>
  <si>
    <t xml:space="preserve">Value Date: </t>
  </si>
  <si>
    <t>Calculation Date: 14/02/2017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</si>
</sst>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ont>
    <font>
      <b/>
      <sz val="12"/>
      <name val="Arial"/>
      <family val="2"/>
    </font>
    <font>
      <b/>
      <sz val="8"/>
      <color theme="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rgb="FFFFFF00"/>
        <bgColor indexed="64"/>
      </patternFill>
    </fill>
    <fill>
      <patternFill patternType="solid">
        <fgColor theme="3" tint="0.39997558519241921"/>
        <bgColor indexed="64"/>
      </patternFill>
    </fill>
    <fill>
      <patternFill patternType="solid">
        <fgColor theme="2" tint="-9.9978637043366805E-2"/>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cellStyleXfs>
  <cellXfs count="12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59" fillId="27" borderId="0" xfId="0" applyFont="1" applyFill="1"/>
    <xf numFmtId="170" fontId="59" fillId="0" borderId="0" xfId="0" applyNumberFormat="1" applyFont="1" applyFill="1"/>
    <xf numFmtId="170" fontId="59" fillId="30" borderId="0" xfId="0" applyNumberFormat="1" applyFont="1" applyFill="1"/>
    <xf numFmtId="0" fontId="61" fillId="32" borderId="13" xfId="0" applyFont="1" applyFill="1" applyBorder="1" applyAlignment="1">
      <alignment horizontal="center" vertical="center" wrapText="1"/>
    </xf>
    <xf numFmtId="4" fontId="40" fillId="29" borderId="0" xfId="0" applyNumberFormat="1" applyFont="1" applyFill="1" applyBorder="1" applyAlignment="1">
      <alignment horizontal="center" vertical="center"/>
    </xf>
    <xf numFmtId="10" fontId="40" fillId="29" borderId="0" xfId="143"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60" fillId="31" borderId="23" xfId="0" applyNumberFormat="1" applyFont="1" applyFill="1" applyBorder="1" applyAlignment="1">
      <alignment horizontal="center" vertical="center"/>
    </xf>
    <xf numFmtId="0" fontId="60" fillId="31" borderId="24" xfId="0" applyFont="1" applyFill="1" applyBorder="1" applyAlignment="1">
      <alignment horizontal="center" vertical="center"/>
    </xf>
    <xf numFmtId="0" fontId="60" fillId="31" borderId="23" xfId="0" applyFont="1" applyFill="1" applyBorder="1" applyAlignment="1">
      <alignment horizontal="center" vertical="center"/>
    </xf>
    <xf numFmtId="0" fontId="60" fillId="31" borderId="12" xfId="0" applyFont="1" applyFill="1" applyBorder="1" applyAlignment="1">
      <alignment horizontal="center" vertical="center"/>
    </xf>
    <xf numFmtId="0" fontId="61" fillId="32" borderId="13" xfId="0" applyFont="1" applyFill="1" applyBorder="1" applyAlignment="1">
      <alignment horizontal="center" vertical="center"/>
    </xf>
    <xf numFmtId="0" fontId="61" fillId="32" borderId="23" xfId="0" applyFont="1" applyFill="1" applyBorder="1" applyAlignment="1">
      <alignment horizontal="center" vertical="center"/>
    </xf>
    <xf numFmtId="0" fontId="61" fillId="32" borderId="14" xfId="0" applyFont="1" applyFill="1" applyBorder="1" applyAlignment="1">
      <alignment horizontal="center" vertical="center" wrapText="1"/>
    </xf>
    <xf numFmtId="0" fontId="61" fillId="32" borderId="16" xfId="0" applyFont="1" applyFill="1" applyBorder="1" applyAlignment="1">
      <alignment horizontal="center" vertical="center" wrapText="1"/>
    </xf>
    <xf numFmtId="0" fontId="61" fillId="32" borderId="17" xfId="0" applyFont="1" applyFill="1" applyBorder="1" applyAlignment="1">
      <alignment horizontal="center" vertical="center"/>
    </xf>
    <xf numFmtId="0" fontId="61" fillId="32" borderId="26" xfId="0" applyFont="1" applyFill="1" applyBorder="1" applyAlignment="1">
      <alignment horizontal="center" vertical="center"/>
    </xf>
    <xf numFmtId="0" fontId="61" fillId="32" borderId="18"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
    <dxf>
      <font>
        <condense val="0"/>
        <extend val="0"/>
        <color indexed="1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T999"/>
  <sheetViews>
    <sheetView showGridLines="0" tabSelected="1" zoomScale="85" zoomScaleNormal="85" workbookViewId="0">
      <pane ySplit="8" topLeftCell="A9" activePane="bottomLeft" state="frozen"/>
      <selection pane="bottomLeft" activeCell="I2" sqref="I2"/>
    </sheetView>
  </sheetViews>
  <sheetFormatPr baseColWidth="10" defaultColWidth="9.109375" defaultRowHeight="13.2" x14ac:dyDescent="0.25"/>
  <cols>
    <col min="1" max="1" width="21.6640625" customWidth="1"/>
    <col min="2" max="2" width="9.44140625" bestFit="1" customWidth="1"/>
    <col min="3" max="3" width="7.44140625" customWidth="1"/>
    <col min="4" max="4" width="13.109375" style="19" bestFit="1" customWidth="1"/>
    <col min="5" max="5" width="9.44140625" style="38" customWidth="1"/>
    <col min="6" max="6" width="9.5546875" style="38" bestFit="1" customWidth="1"/>
    <col min="7" max="7" width="9.33203125" style="38" customWidth="1"/>
    <col min="8" max="8" width="7.44140625" bestFit="1" customWidth="1"/>
    <col min="9" max="9" width="12.5546875" customWidth="1"/>
    <col min="10" max="10" width="3.88671875" customWidth="1"/>
    <col min="11" max="11" width="13.88671875" style="41" customWidth="1"/>
    <col min="12" max="12" width="7.44140625" bestFit="1" customWidth="1"/>
    <col min="13" max="13" width="9.88671875" bestFit="1" customWidth="1"/>
    <col min="14" max="14" width="4" customWidth="1"/>
    <col min="15" max="15" width="15.44140625" style="41" bestFit="1" customWidth="1"/>
    <col min="16" max="16" width="13" style="41" customWidth="1"/>
    <col min="17" max="17" width="6.88671875" bestFit="1" customWidth="1"/>
    <col min="18" max="18" width="12" style="77" bestFit="1" customWidth="1"/>
    <col min="19" max="19" width="9.88671875" style="77" customWidth="1"/>
    <col min="20" max="21" width="8.44140625" style="80" customWidth="1"/>
    <col min="22" max="22" width="1.6640625" customWidth="1"/>
    <col min="23" max="23" width="8.44140625" style="73" customWidth="1"/>
    <col min="24" max="24" width="11.44140625" style="73" customWidth="1"/>
    <col min="25" max="26" width="12.33203125" style="41" customWidth="1"/>
    <col min="27" max="27" width="12.44140625" style="41" bestFit="1" customWidth="1"/>
    <col min="28" max="28" width="10.109375" style="41" customWidth="1"/>
    <col min="29" max="29" width="1.6640625" customWidth="1"/>
    <col min="30" max="30" width="14.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3.33203125" customWidth="1"/>
  </cols>
  <sheetData>
    <row r="1" spans="1:46" s="3" customFormat="1" ht="31.95" customHeight="1" x14ac:dyDescent="0.5">
      <c r="A1" s="1" t="s">
        <v>270</v>
      </c>
      <c r="B1" s="2"/>
      <c r="C1" s="2"/>
      <c r="D1" s="4"/>
      <c r="E1" s="36"/>
      <c r="F1" s="36"/>
      <c r="G1" s="36"/>
      <c r="H1" s="2"/>
      <c r="I1" s="2"/>
      <c r="J1" s="2"/>
      <c r="K1" s="39"/>
      <c r="L1" s="2"/>
      <c r="M1" s="2"/>
      <c r="N1" s="2"/>
      <c r="O1" s="39"/>
      <c r="P1" s="39"/>
      <c r="Q1" s="2"/>
      <c r="R1" s="74"/>
      <c r="S1" s="74"/>
      <c r="T1" s="78"/>
      <c r="U1" s="78"/>
      <c r="V1" s="5"/>
      <c r="W1" s="66"/>
      <c r="X1" s="66"/>
      <c r="Y1" s="42"/>
      <c r="Z1" s="42"/>
      <c r="AA1" s="42"/>
      <c r="AB1" s="42"/>
    </row>
    <row r="2" spans="1:46" s="7" customFormat="1" ht="15.6" x14ac:dyDescent="0.3">
      <c r="A2" s="46" t="s">
        <v>271</v>
      </c>
      <c r="B2" s="6">
        <v>42766</v>
      </c>
      <c r="C2" s="6"/>
      <c r="D2" s="8"/>
      <c r="E2" s="37"/>
      <c r="F2" s="37"/>
      <c r="G2" s="37"/>
      <c r="H2" s="9"/>
      <c r="I2" s="9"/>
      <c r="J2" s="9"/>
      <c r="K2" s="40"/>
      <c r="L2" s="9"/>
      <c r="M2" s="9"/>
      <c r="N2" s="9"/>
      <c r="O2" s="40"/>
      <c r="P2" s="40"/>
      <c r="Q2" s="9"/>
      <c r="R2" s="75"/>
      <c r="S2" s="75"/>
      <c r="T2" s="79"/>
      <c r="U2" s="79"/>
      <c r="V2" s="10"/>
      <c r="W2" s="67"/>
      <c r="X2" s="67"/>
      <c r="Y2" s="43"/>
      <c r="Z2" s="43"/>
      <c r="AA2" s="43"/>
      <c r="AB2" s="43"/>
      <c r="AI2" s="85" t="s">
        <v>258</v>
      </c>
      <c r="AJ2" s="86">
        <f>-AJ3</f>
        <v>-0.3</v>
      </c>
    </row>
    <row r="3" spans="1:46" s="7" customFormat="1" ht="15.6" x14ac:dyDescent="0.3">
      <c r="A3" s="46" t="s">
        <v>272</v>
      </c>
      <c r="B3" s="11"/>
      <c r="C3" s="11"/>
      <c r="D3" s="12"/>
      <c r="E3" s="37"/>
      <c r="F3" s="37"/>
      <c r="G3" s="37"/>
      <c r="H3" s="9"/>
      <c r="I3" s="9"/>
      <c r="J3" s="9"/>
      <c r="K3" s="40"/>
      <c r="L3" s="9"/>
      <c r="M3" s="9"/>
      <c r="N3" s="9"/>
      <c r="O3" s="40"/>
      <c r="P3" s="40"/>
      <c r="Q3" s="9"/>
      <c r="R3" s="75"/>
      <c r="S3" s="75"/>
      <c r="T3" s="79"/>
      <c r="U3" s="79"/>
      <c r="V3" s="10"/>
      <c r="W3" s="67"/>
      <c r="X3" s="67"/>
      <c r="Y3" s="43"/>
      <c r="Z3" s="43"/>
      <c r="AA3" s="43"/>
      <c r="AB3" s="43"/>
      <c r="AD3" s="11"/>
      <c r="AI3" s="85" t="s">
        <v>259</v>
      </c>
      <c r="AJ3" s="87">
        <v>0.3</v>
      </c>
    </row>
    <row r="4" spans="1:46" s="7" customFormat="1" ht="7.5" customHeight="1" x14ac:dyDescent="0.3">
      <c r="B4" s="13"/>
      <c r="C4" s="13"/>
      <c r="D4" s="12"/>
      <c r="E4" s="37"/>
      <c r="F4" s="37"/>
      <c r="G4" s="37"/>
      <c r="H4" s="9"/>
      <c r="I4" s="9"/>
      <c r="J4" s="9"/>
      <c r="K4" s="40"/>
      <c r="L4" s="9"/>
      <c r="M4" s="9"/>
      <c r="N4" s="9"/>
      <c r="O4" s="40"/>
      <c r="P4" s="40"/>
      <c r="Q4" s="9"/>
      <c r="R4" s="75"/>
      <c r="S4" s="75"/>
      <c r="T4" s="79"/>
      <c r="U4" s="79"/>
      <c r="V4" s="10"/>
      <c r="W4" s="67"/>
      <c r="X4" s="67"/>
      <c r="Y4" s="43"/>
      <c r="Z4" s="43"/>
      <c r="AA4" s="43"/>
      <c r="AB4" s="43"/>
      <c r="AD4" s="13"/>
    </row>
    <row r="5" spans="1:46" s="7" customFormat="1" ht="6" customHeight="1" x14ac:dyDescent="0.3">
      <c r="B5" s="13"/>
      <c r="C5" s="13"/>
      <c r="D5" s="12"/>
      <c r="E5" s="37"/>
      <c r="F5" s="37"/>
      <c r="G5" s="37"/>
      <c r="H5" s="9"/>
      <c r="I5" s="9"/>
      <c r="J5" s="9"/>
      <c r="K5" s="40"/>
      <c r="L5" s="9"/>
      <c r="M5" s="9"/>
      <c r="N5" s="9"/>
      <c r="O5" s="40"/>
      <c r="P5" s="40"/>
      <c r="Q5" s="9"/>
      <c r="R5" s="75"/>
      <c r="S5" s="75"/>
      <c r="T5" s="79"/>
      <c r="U5" s="79"/>
      <c r="V5" s="10"/>
      <c r="W5" s="67"/>
      <c r="X5" s="67"/>
      <c r="Y5" s="44"/>
      <c r="Z5" s="44"/>
      <c r="AA5" s="43"/>
      <c r="AB5" s="43"/>
      <c r="AD5" s="13"/>
    </row>
    <row r="6" spans="1:46" s="15" customFormat="1" ht="15.6" x14ac:dyDescent="0.3">
      <c r="A6" s="106" t="s">
        <v>0</v>
      </c>
      <c r="B6" s="112" t="s">
        <v>1</v>
      </c>
      <c r="C6" s="112" t="s">
        <v>2</v>
      </c>
      <c r="D6" s="112" t="s">
        <v>3</v>
      </c>
      <c r="E6" s="109" t="s">
        <v>4</v>
      </c>
      <c r="F6" s="109" t="s">
        <v>5</v>
      </c>
      <c r="G6" s="109" t="s">
        <v>6</v>
      </c>
      <c r="H6" s="113" t="s">
        <v>7</v>
      </c>
      <c r="I6" s="92" t="s">
        <v>8</v>
      </c>
      <c r="J6" s="113" t="s">
        <v>9</v>
      </c>
      <c r="K6" s="114"/>
      <c r="L6" s="113" t="s">
        <v>7</v>
      </c>
      <c r="M6" s="92" t="s">
        <v>8</v>
      </c>
      <c r="N6" s="113" t="s">
        <v>10</v>
      </c>
      <c r="O6" s="114"/>
      <c r="P6" s="92" t="s">
        <v>20</v>
      </c>
      <c r="Q6" s="113" t="s">
        <v>11</v>
      </c>
      <c r="R6" s="114"/>
      <c r="S6" s="92" t="s">
        <v>257</v>
      </c>
      <c r="T6" s="113" t="s">
        <v>19</v>
      </c>
      <c r="U6" s="114"/>
      <c r="V6" s="14"/>
      <c r="W6" s="119" t="s">
        <v>12</v>
      </c>
      <c r="X6" s="120"/>
      <c r="Y6" s="120"/>
      <c r="Z6" s="120"/>
      <c r="AA6" s="120"/>
      <c r="AB6" s="121"/>
      <c r="AD6" s="112" t="s">
        <v>18</v>
      </c>
      <c r="AF6" s="95">
        <f>B2</f>
        <v>42766</v>
      </c>
      <c r="AG6" s="96"/>
      <c r="AH6" s="7"/>
      <c r="AI6" s="97" t="s">
        <v>260</v>
      </c>
      <c r="AJ6" s="98"/>
      <c r="AK6" s="98"/>
      <c r="AL6" s="98"/>
      <c r="AM6" s="96"/>
      <c r="AN6" s="7"/>
      <c r="AO6" s="97" t="s">
        <v>261</v>
      </c>
      <c r="AP6" s="98"/>
      <c r="AQ6" s="98"/>
      <c r="AR6" s="98"/>
      <c r="AS6" s="98"/>
      <c r="AT6" s="96"/>
    </row>
    <row r="7" spans="1:46" s="15" customFormat="1" ht="15.6" x14ac:dyDescent="0.3">
      <c r="A7" s="107"/>
      <c r="B7" s="112"/>
      <c r="C7" s="112"/>
      <c r="D7" s="112"/>
      <c r="E7" s="110"/>
      <c r="F7" s="110"/>
      <c r="G7" s="110"/>
      <c r="H7" s="115"/>
      <c r="I7" s="93"/>
      <c r="J7" s="115"/>
      <c r="K7" s="116"/>
      <c r="L7" s="115"/>
      <c r="M7" s="93"/>
      <c r="N7" s="115"/>
      <c r="O7" s="116"/>
      <c r="P7" s="93"/>
      <c r="Q7" s="115"/>
      <c r="R7" s="116"/>
      <c r="S7" s="93"/>
      <c r="T7" s="115"/>
      <c r="U7" s="116"/>
      <c r="V7" s="14"/>
      <c r="W7" s="122" t="s">
        <v>13</v>
      </c>
      <c r="X7" s="122" t="s">
        <v>14</v>
      </c>
      <c r="Y7" s="119" t="s">
        <v>28</v>
      </c>
      <c r="Z7" s="120"/>
      <c r="AA7" s="120"/>
      <c r="AB7" s="121"/>
      <c r="AD7" s="112"/>
      <c r="AF7" s="99" t="s">
        <v>262</v>
      </c>
      <c r="AG7" s="99"/>
      <c r="AH7" s="7"/>
      <c r="AI7" s="99" t="s">
        <v>263</v>
      </c>
      <c r="AJ7" s="99"/>
      <c r="AK7" s="99" t="s">
        <v>264</v>
      </c>
      <c r="AL7" s="100"/>
      <c r="AM7" s="101" t="s">
        <v>265</v>
      </c>
      <c r="AN7" s="7"/>
      <c r="AO7" s="103" t="s">
        <v>266</v>
      </c>
      <c r="AP7" s="104"/>
      <c r="AQ7" s="105"/>
      <c r="AR7" s="99" t="s">
        <v>264</v>
      </c>
      <c r="AS7" s="100"/>
      <c r="AT7" s="101" t="s">
        <v>265</v>
      </c>
    </row>
    <row r="8" spans="1:46" s="15" customFormat="1" ht="20.399999999999999" x14ac:dyDescent="0.3">
      <c r="A8" s="108"/>
      <c r="B8" s="112"/>
      <c r="C8" s="112"/>
      <c r="D8" s="112"/>
      <c r="E8" s="111"/>
      <c r="F8" s="111"/>
      <c r="G8" s="111"/>
      <c r="H8" s="117"/>
      <c r="I8" s="94"/>
      <c r="J8" s="117"/>
      <c r="K8" s="118"/>
      <c r="L8" s="117"/>
      <c r="M8" s="94"/>
      <c r="N8" s="117"/>
      <c r="O8" s="118"/>
      <c r="P8" s="94"/>
      <c r="Q8" s="117"/>
      <c r="R8" s="118"/>
      <c r="S8" s="94"/>
      <c r="T8" s="117"/>
      <c r="U8" s="118"/>
      <c r="V8" s="14"/>
      <c r="W8" s="123"/>
      <c r="X8" s="123"/>
      <c r="Y8" s="124" t="s">
        <v>15</v>
      </c>
      <c r="Z8" s="125"/>
      <c r="AA8" s="45" t="s">
        <v>16</v>
      </c>
      <c r="AB8" s="45" t="s">
        <v>17</v>
      </c>
      <c r="AD8" s="112"/>
      <c r="AF8" s="88" t="s">
        <v>267</v>
      </c>
      <c r="AG8" s="88" t="s">
        <v>268</v>
      </c>
      <c r="AH8" s="7"/>
      <c r="AI8" s="88" t="s">
        <v>267</v>
      </c>
      <c r="AJ8" s="88" t="s">
        <v>268</v>
      </c>
      <c r="AK8" s="88" t="s">
        <v>267</v>
      </c>
      <c r="AL8" s="88" t="s">
        <v>268</v>
      </c>
      <c r="AM8" s="102"/>
      <c r="AN8" s="7"/>
      <c r="AO8" s="88" t="s">
        <v>269</v>
      </c>
      <c r="AP8" s="88" t="s">
        <v>267</v>
      </c>
      <c r="AQ8" s="88" t="s">
        <v>268</v>
      </c>
      <c r="AR8" s="88" t="s">
        <v>267</v>
      </c>
      <c r="AS8" s="88" t="s">
        <v>268</v>
      </c>
      <c r="AT8" s="102"/>
    </row>
    <row r="9" spans="1:46" ht="15.6" x14ac:dyDescent="0.3">
      <c r="A9" s="54"/>
      <c r="B9" s="54"/>
      <c r="C9" s="54"/>
      <c r="D9" s="54"/>
      <c r="E9" s="55"/>
      <c r="F9" s="55"/>
      <c r="G9" s="55"/>
      <c r="H9" s="54"/>
      <c r="I9" s="54"/>
      <c r="J9" s="54"/>
      <c r="K9" s="60"/>
      <c r="L9" s="54"/>
      <c r="M9" s="54"/>
      <c r="N9" s="54"/>
      <c r="O9" s="60"/>
      <c r="P9" s="54"/>
      <c r="Q9" s="54"/>
      <c r="R9" s="68"/>
      <c r="S9" s="68"/>
      <c r="T9" s="60"/>
      <c r="U9" s="60"/>
      <c r="V9" s="54"/>
      <c r="W9" s="68"/>
      <c r="X9" s="68"/>
      <c r="Y9" s="60"/>
      <c r="Z9" s="60"/>
      <c r="AA9" s="60"/>
      <c r="AB9" s="60"/>
      <c r="AD9" s="54"/>
      <c r="AH9" s="7"/>
      <c r="AN9" s="7"/>
    </row>
    <row r="10" spans="1:46" s="47" customFormat="1" ht="15.6" x14ac:dyDescent="0.3">
      <c r="A10" s="49" t="s">
        <v>23</v>
      </c>
      <c r="B10" s="49" t="s">
        <v>24</v>
      </c>
      <c r="C10" s="49">
        <v>312</v>
      </c>
      <c r="D10" s="49" t="s">
        <v>25</v>
      </c>
      <c r="E10" s="56">
        <v>42551</v>
      </c>
      <c r="F10" s="56"/>
      <c r="G10" s="56">
        <v>42794</v>
      </c>
      <c r="H10" s="49" t="s">
        <v>26</v>
      </c>
      <c r="I10" s="49" t="s">
        <v>27</v>
      </c>
      <c r="J10" s="49" t="s">
        <v>28</v>
      </c>
      <c r="K10" s="81">
        <v>-4900961.5384615399</v>
      </c>
      <c r="L10" s="49" t="s">
        <v>31</v>
      </c>
      <c r="M10" s="49" t="s">
        <v>27</v>
      </c>
      <c r="N10" s="49" t="s">
        <v>29</v>
      </c>
      <c r="O10" s="61">
        <v>5097000</v>
      </c>
      <c r="P10" s="49">
        <v>1.0648</v>
      </c>
      <c r="Q10" s="49" t="s">
        <v>30</v>
      </c>
      <c r="R10" s="69">
        <v>1.04</v>
      </c>
      <c r="S10" s="69"/>
      <c r="T10" s="61"/>
      <c r="U10" s="61"/>
      <c r="V10" s="49"/>
      <c r="W10" s="69">
        <v>1.0668</v>
      </c>
      <c r="X10" s="69">
        <v>1.0677959332322398</v>
      </c>
      <c r="Y10" s="81">
        <v>-127762.75822289014</v>
      </c>
      <c r="Z10" s="81">
        <v>-127762.75822289014</v>
      </c>
      <c r="AA10" s="81">
        <v>-127762.75822289014</v>
      </c>
      <c r="AB10" s="61">
        <v>0</v>
      </c>
      <c r="AD10" s="49"/>
      <c r="AF10" s="89">
        <f t="shared" ref="AF10:AF73" si="0">IF(S10="",ABS(O10/X10),"")</f>
        <v>4773383.9785016589</v>
      </c>
      <c r="AG10" s="89">
        <f t="shared" ref="AG10:AG73" si="1">IF(S10="",
IF(H10="BUY",
IF(I10="CALL",MAX(-ABS(O10)/X10+ABS(O10)/R10,0),IF(I10="PUT",MAX(-ABS(O10)/R10+ABS(O10)/X10,0),IF(I10="FORWARD",-ABS(O10)/X10+ABS(O10)/R10,"TRADE NOT VALID"))),
-IF(I10="CALL",MAX(-ABS(O10)/X10+ABS(O10)/R10,0),IF(I10="PUT",MAX(-ABS(O10)/R10+ABS(O10)/X10,0),IF(I10="FORWARD",-ABS(O10)/X10+ABS(O10)/R10,"TRADE NOT VALID")))),"")</f>
        <v>-127577.55995987915</v>
      </c>
      <c r="AH10" s="7"/>
      <c r="AI10" s="89">
        <f t="shared" ref="AI10:AI73" si="2">IF(S10="",
IF(I10="CALL",ABS(O10/(X10*(1+$AJ$3))),
IF(I10="PUT",ABS(O10/(X10*(1+$AJ$2))),
IF(I10="FORWARD",ABS(O10/(X10*(1+$AJ$3))),
"TRADE NOT VALID"))),
"")</f>
        <v>3671833.8296166603</v>
      </c>
      <c r="AJ10" s="89">
        <f t="shared" ref="AJ10:AJ73" si="3">IF(S10="",
IF(H10="BUY",
IF(I10="CALL",MAX(-ABS(O10)/(X10*(1+$AJ$3))+ABS(O10)/R10,0),IF(I10="PUT",MAX(-ABS(O10)/R10+ABS(O10)/(X10*(1+$AJ$2)),0),IF(I10="FORWARD",-ABS(O10)/(X10*(1+$AJ$3))+ABS(O10)/R10,"TRADE NOT VALID"))),
-IF(I10="CALL",MAX(-ABS(O10)/(X10*(1+$AJ$3))+ABS(O10)/R10,0),IF(I10="PUT",MAX(-ABS(O10)/R10+ABS(O10)/(X10*(1+$AJ$2)),0),IF(I10="FORWARD",-ABS(O10)/(X10*(1+$AJ$3))+ABS(O10)/R10,"TRADE NOT VALID")))),"")</f>
        <v>-1229127.7088448778</v>
      </c>
      <c r="AK10" s="89">
        <f t="shared" ref="AK10:AK73" si="4">IF(S10="",
AI10-IF(AG10=0,ABS(O10/R10),AF10),"")</f>
        <v>-1101550.1488849986</v>
      </c>
      <c r="AL10" s="89">
        <f t="shared" ref="AL10:AL73" si="5">IF(S10="",AJ10-AG10,"")</f>
        <v>-1101550.1488849986</v>
      </c>
      <c r="AM10" s="90">
        <f t="shared" ref="AM10:AM73" si="6">IF(S10="",IF(AL10=0,"CHOC INSUFFISANT",ABS(AL10/AK10)),"")</f>
        <v>1</v>
      </c>
      <c r="AN10" s="7"/>
      <c r="AO10" s="91">
        <f>IF(P10&lt;&gt;"",P10,"")</f>
        <v>1.0648</v>
      </c>
      <c r="AP10" s="89">
        <f t="shared" ref="AP10:AP73" si="7">IF(S10="",ABS(O10/AO10),"")</f>
        <v>4786814.4252441777</v>
      </c>
      <c r="AQ10" s="89">
        <f t="shared" ref="AQ10:AQ73" si="8">IF(S10="",
IF(H10="BUY",
IF(I10="CALL",MAX(-ABS(O10)/AO10+ABS(O10)/R10,0),IF(I10="PUT",MAX(-ABS(O10)/R10+ABS(O10)/AO10,0),IF(I10="FORWARD",-ABS(O10)/AO10+ABS(O10)/R10,"TRADE NOT VALID"))),
-IF(I10="CALL",MAX(-ABS(O10)/AO10+ABS(O10)/R10,0),IF(I10="PUT",MAX(-ABS(O10)/R10+ABS(O10)/AO10,0),IF(I10="FORWARD",-ABS(O10)/AO10+ABS(O10)/R10,"TRADE NOT VALID")))),"")</f>
        <v>-114147.11321736034</v>
      </c>
      <c r="AR10" s="89">
        <f t="shared" ref="AR10:AR73" si="9">IF(S10="",
IF(AQ10=AG10,AF10-AP10,
IF(AG10=0,IF(H10="BUY",(ABS(O10)/AO10-ABS(O10)/R10),-(ABS(O10)/AO10-ABS(O10)/R10)),
IF(AQ10=0,IF(H10="BUY",(ABS(O10)/X10-ABS(O10)/R10),-(ABS(O10)/X10-ABS(O10)/R10)),AF10-AP10))),"")</f>
        <v>-13430.446742518805</v>
      </c>
      <c r="AS10" s="89">
        <f t="shared" ref="AS10:AS73" si="10">IF(S10="",
AG10-AQ10,
"")</f>
        <v>-13430.446742518805</v>
      </c>
      <c r="AT10" s="90">
        <f t="shared" ref="AT10:AT73" si="11">IF(S10="",IF(AS10=0,"PAS DE VALEUR INTRINSEQUE",ABS(AS10/AR10)),"")</f>
        <v>1</v>
      </c>
    </row>
    <row r="11" spans="1:46" s="47" customFormat="1" ht="15.6" x14ac:dyDescent="0.3">
      <c r="A11" s="49" t="s">
        <v>23</v>
      </c>
      <c r="B11" s="49" t="s">
        <v>32</v>
      </c>
      <c r="C11" s="49">
        <v>313</v>
      </c>
      <c r="D11" s="49" t="s">
        <v>25</v>
      </c>
      <c r="E11" s="56">
        <v>42551</v>
      </c>
      <c r="F11" s="56"/>
      <c r="G11" s="56">
        <v>42853</v>
      </c>
      <c r="H11" s="49" t="s">
        <v>26</v>
      </c>
      <c r="I11" s="49" t="s">
        <v>27</v>
      </c>
      <c r="J11" s="49" t="s">
        <v>28</v>
      </c>
      <c r="K11" s="81">
        <v>-4910000.9625565503</v>
      </c>
      <c r="L11" s="49" t="s">
        <v>31</v>
      </c>
      <c r="M11" s="49" t="s">
        <v>27</v>
      </c>
      <c r="N11" s="49" t="s">
        <v>29</v>
      </c>
      <c r="O11" s="61">
        <v>5101000</v>
      </c>
      <c r="P11" s="49">
        <v>1.0648</v>
      </c>
      <c r="Q11" s="49" t="s">
        <v>30</v>
      </c>
      <c r="R11" s="69">
        <v>1.0388999999999999</v>
      </c>
      <c r="S11" s="69"/>
      <c r="T11" s="61"/>
      <c r="U11" s="61"/>
      <c r="V11" s="49"/>
      <c r="W11" s="69">
        <v>1.0668</v>
      </c>
      <c r="X11" s="69">
        <v>1.0669534935648322</v>
      </c>
      <c r="Y11" s="81">
        <v>-129325.39014193398</v>
      </c>
      <c r="Z11" s="81">
        <v>-129325.39014193398</v>
      </c>
      <c r="AA11" s="81">
        <v>-129325.39014193398</v>
      </c>
      <c r="AB11" s="61">
        <v>0</v>
      </c>
      <c r="AD11" s="49"/>
      <c r="AF11" s="89">
        <f t="shared" si="0"/>
        <v>4780901.9144376079</v>
      </c>
      <c r="AG11" s="89">
        <f t="shared" si="1"/>
        <v>-129099.04811894242</v>
      </c>
      <c r="AH11" s="7"/>
      <c r="AI11" s="89">
        <f t="shared" si="2"/>
        <v>3677616.8572596982</v>
      </c>
      <c r="AJ11" s="89">
        <f t="shared" si="3"/>
        <v>-1232384.1052968521</v>
      </c>
      <c r="AK11" s="89">
        <f t="shared" si="4"/>
        <v>-1103285.0571779096</v>
      </c>
      <c r="AL11" s="89">
        <f t="shared" si="5"/>
        <v>-1103285.0571779096</v>
      </c>
      <c r="AM11" s="90">
        <f t="shared" si="6"/>
        <v>1</v>
      </c>
      <c r="AN11" s="7"/>
      <c r="AO11" s="91">
        <f t="shared" ref="AO11:AO74" si="12">IF(P11&lt;&gt;"",P11,"")</f>
        <v>1.0648</v>
      </c>
      <c r="AP11" s="89">
        <f t="shared" si="7"/>
        <v>4790570.9992486853</v>
      </c>
      <c r="AQ11" s="89">
        <f t="shared" si="8"/>
        <v>-119429.96330786496</v>
      </c>
      <c r="AR11" s="89">
        <f t="shared" si="9"/>
        <v>-9669.0848110774532</v>
      </c>
      <c r="AS11" s="89">
        <f t="shared" si="10"/>
        <v>-9669.0848110774532</v>
      </c>
      <c r="AT11" s="90">
        <f t="shared" si="11"/>
        <v>1</v>
      </c>
    </row>
    <row r="12" spans="1:46" s="47" customFormat="1" ht="15.6" x14ac:dyDescent="0.3">
      <c r="A12" s="49" t="s">
        <v>23</v>
      </c>
      <c r="B12" s="49" t="s">
        <v>33</v>
      </c>
      <c r="C12" s="49">
        <v>314</v>
      </c>
      <c r="D12" s="49" t="s">
        <v>25</v>
      </c>
      <c r="E12" s="56">
        <v>42551</v>
      </c>
      <c r="F12" s="56"/>
      <c r="G12" s="56">
        <v>42886</v>
      </c>
      <c r="H12" s="49" t="s">
        <v>26</v>
      </c>
      <c r="I12" s="49" t="s">
        <v>27</v>
      </c>
      <c r="J12" s="49" t="s">
        <v>28</v>
      </c>
      <c r="K12" s="81">
        <v>-6092064.7149460698</v>
      </c>
      <c r="L12" s="49" t="s">
        <v>31</v>
      </c>
      <c r="M12" s="49" t="s">
        <v>27</v>
      </c>
      <c r="N12" s="49" t="s">
        <v>29</v>
      </c>
      <c r="O12" s="61">
        <v>6326000</v>
      </c>
      <c r="P12" s="49">
        <v>1.0648</v>
      </c>
      <c r="Q12" s="49" t="s">
        <v>30</v>
      </c>
      <c r="R12" s="69">
        <v>1.0384</v>
      </c>
      <c r="S12" s="69"/>
      <c r="T12" s="61"/>
      <c r="U12" s="61"/>
      <c r="V12" s="49"/>
      <c r="W12" s="69">
        <v>1.0668</v>
      </c>
      <c r="X12" s="69">
        <v>1.0664328720746099</v>
      </c>
      <c r="Y12" s="81">
        <v>-160439.84484621091</v>
      </c>
      <c r="Z12" s="81">
        <v>-160439.84484621091</v>
      </c>
      <c r="AA12" s="81">
        <v>-160439.84484621091</v>
      </c>
      <c r="AB12" s="61">
        <v>0</v>
      </c>
      <c r="AD12" s="49"/>
      <c r="AF12" s="89">
        <f t="shared" si="0"/>
        <v>5931925.1737744818</v>
      </c>
      <c r="AG12" s="89">
        <f t="shared" si="1"/>
        <v>-160139.54117158893</v>
      </c>
      <c r="AH12" s="7"/>
      <c r="AI12" s="89">
        <f t="shared" si="2"/>
        <v>4563019.3644419089</v>
      </c>
      <c r="AJ12" s="89">
        <f t="shared" si="3"/>
        <v>-1529045.3505041618</v>
      </c>
      <c r="AK12" s="89">
        <f t="shared" si="4"/>
        <v>-1368905.8093325729</v>
      </c>
      <c r="AL12" s="89">
        <f t="shared" si="5"/>
        <v>-1368905.8093325729</v>
      </c>
      <c r="AM12" s="90">
        <f t="shared" si="6"/>
        <v>1</v>
      </c>
      <c r="AN12" s="7"/>
      <c r="AO12" s="91">
        <f t="shared" si="12"/>
        <v>1.0648</v>
      </c>
      <c r="AP12" s="89">
        <f t="shared" si="7"/>
        <v>5941021.7881292263</v>
      </c>
      <c r="AQ12" s="89">
        <f t="shared" si="8"/>
        <v>-151042.92681684438</v>
      </c>
      <c r="AR12" s="89">
        <f t="shared" si="9"/>
        <v>-9096.6143547445536</v>
      </c>
      <c r="AS12" s="89">
        <f t="shared" si="10"/>
        <v>-9096.6143547445536</v>
      </c>
      <c r="AT12" s="90">
        <f t="shared" si="11"/>
        <v>1</v>
      </c>
    </row>
    <row r="13" spans="1:46" s="47" customFormat="1" ht="15.6" x14ac:dyDescent="0.3">
      <c r="A13" s="49" t="s">
        <v>23</v>
      </c>
      <c r="B13" s="49" t="s">
        <v>34</v>
      </c>
      <c r="C13" s="49">
        <v>315</v>
      </c>
      <c r="D13" s="49" t="s">
        <v>25</v>
      </c>
      <c r="E13" s="56">
        <v>42551</v>
      </c>
      <c r="F13" s="56"/>
      <c r="G13" s="56">
        <v>42947</v>
      </c>
      <c r="H13" s="49" t="s">
        <v>26</v>
      </c>
      <c r="I13" s="49" t="s">
        <v>27</v>
      </c>
      <c r="J13" s="49" t="s">
        <v>28</v>
      </c>
      <c r="K13" s="81">
        <v>-4923329.1542096604</v>
      </c>
      <c r="L13" s="49" t="s">
        <v>31</v>
      </c>
      <c r="M13" s="49" t="s">
        <v>27</v>
      </c>
      <c r="N13" s="49" t="s">
        <v>29</v>
      </c>
      <c r="O13" s="61">
        <v>5105000</v>
      </c>
      <c r="P13" s="49">
        <v>1.0648</v>
      </c>
      <c r="Q13" s="49" t="s">
        <v>30</v>
      </c>
      <c r="R13" s="69">
        <v>1.0368999999999999</v>
      </c>
      <c r="S13" s="69"/>
      <c r="T13" s="61"/>
      <c r="U13" s="61"/>
      <c r="V13" s="49"/>
      <c r="W13" s="69">
        <v>1.0668</v>
      </c>
      <c r="X13" s="69">
        <v>1.0655339317242454</v>
      </c>
      <c r="Y13" s="81">
        <v>-132589.63703485081</v>
      </c>
      <c r="Z13" s="81">
        <v>-132589.63703485081</v>
      </c>
      <c r="AA13" s="81">
        <v>-132589.63703485081</v>
      </c>
      <c r="AB13" s="61">
        <v>0</v>
      </c>
      <c r="AD13" s="49"/>
      <c r="AF13" s="89">
        <f t="shared" si="0"/>
        <v>4791025.2766320603</v>
      </c>
      <c r="AG13" s="89">
        <f t="shared" si="1"/>
        <v>-132303.87757760379</v>
      </c>
      <c r="AH13" s="7"/>
      <c r="AI13" s="89">
        <f t="shared" si="2"/>
        <v>3685404.0589477387</v>
      </c>
      <c r="AJ13" s="89">
        <f t="shared" si="3"/>
        <v>-1237925.0952619254</v>
      </c>
      <c r="AK13" s="89">
        <f t="shared" si="4"/>
        <v>-1105621.2176843216</v>
      </c>
      <c r="AL13" s="89">
        <f t="shared" si="5"/>
        <v>-1105621.2176843216</v>
      </c>
      <c r="AM13" s="90">
        <f t="shared" si="6"/>
        <v>1</v>
      </c>
      <c r="AN13" s="7"/>
      <c r="AO13" s="91">
        <f t="shared" si="12"/>
        <v>1.0648</v>
      </c>
      <c r="AP13" s="89">
        <f t="shared" si="7"/>
        <v>4794327.5732531929</v>
      </c>
      <c r="AQ13" s="89">
        <f t="shared" si="8"/>
        <v>-129001.58095647115</v>
      </c>
      <c r="AR13" s="89">
        <f t="shared" si="9"/>
        <v>-3302.296621132642</v>
      </c>
      <c r="AS13" s="89">
        <f t="shared" si="10"/>
        <v>-3302.296621132642</v>
      </c>
      <c r="AT13" s="90">
        <f t="shared" si="11"/>
        <v>1</v>
      </c>
    </row>
    <row r="14" spans="1:46" s="47" customFormat="1" ht="15.6" x14ac:dyDescent="0.3">
      <c r="A14" s="49" t="s">
        <v>23</v>
      </c>
      <c r="B14" s="49" t="s">
        <v>35</v>
      </c>
      <c r="C14" s="49">
        <v>316</v>
      </c>
      <c r="D14" s="49" t="s">
        <v>25</v>
      </c>
      <c r="E14" s="56">
        <v>42551</v>
      </c>
      <c r="F14" s="56"/>
      <c r="G14" s="56">
        <v>42978</v>
      </c>
      <c r="H14" s="49" t="s">
        <v>26</v>
      </c>
      <c r="I14" s="49" t="s">
        <v>27</v>
      </c>
      <c r="J14" s="49" t="s">
        <v>28</v>
      </c>
      <c r="K14" s="81">
        <v>-4086696.2734118602</v>
      </c>
      <c r="L14" s="49" t="s">
        <v>31</v>
      </c>
      <c r="M14" s="49" t="s">
        <v>27</v>
      </c>
      <c r="N14" s="49" t="s">
        <v>29</v>
      </c>
      <c r="O14" s="61">
        <v>4233000</v>
      </c>
      <c r="P14" s="49">
        <v>1.0648</v>
      </c>
      <c r="Q14" s="49" t="s">
        <v>30</v>
      </c>
      <c r="R14" s="69">
        <v>1.0358000000000001</v>
      </c>
      <c r="S14" s="69"/>
      <c r="T14" s="61"/>
      <c r="U14" s="61"/>
      <c r="V14" s="49"/>
      <c r="W14" s="69">
        <v>1.0668</v>
      </c>
      <c r="X14" s="69">
        <v>1.065014005132521</v>
      </c>
      <c r="Y14" s="81">
        <v>-112360.36079735898</v>
      </c>
      <c r="Z14" s="81">
        <v>-112360.36079735898</v>
      </c>
      <c r="AA14" s="81">
        <v>-112360.36079735898</v>
      </c>
      <c r="AB14" s="61">
        <v>0</v>
      </c>
      <c r="AD14" s="49"/>
      <c r="AF14" s="89">
        <f t="shared" si="0"/>
        <v>3974595.6199639672</v>
      </c>
      <c r="AG14" s="89">
        <f t="shared" si="1"/>
        <v>-112100.65344788833</v>
      </c>
      <c r="AH14" s="7"/>
      <c r="AI14" s="89">
        <f t="shared" si="2"/>
        <v>3057381.2461261284</v>
      </c>
      <c r="AJ14" s="89">
        <f t="shared" si="3"/>
        <v>-1029315.0272857272</v>
      </c>
      <c r="AK14" s="89">
        <f t="shared" si="4"/>
        <v>-917214.37383783888</v>
      </c>
      <c r="AL14" s="89">
        <f t="shared" si="5"/>
        <v>-917214.37383783888</v>
      </c>
      <c r="AM14" s="90">
        <f t="shared" si="6"/>
        <v>1</v>
      </c>
      <c r="AN14" s="7"/>
      <c r="AO14" s="91">
        <f t="shared" si="12"/>
        <v>1.0648</v>
      </c>
      <c r="AP14" s="89">
        <f t="shared" si="7"/>
        <v>3975394.4402704732</v>
      </c>
      <c r="AQ14" s="89">
        <f t="shared" si="8"/>
        <v>-111301.83314138232</v>
      </c>
      <c r="AR14" s="89">
        <f t="shared" si="9"/>
        <v>-798.82030650600791</v>
      </c>
      <c r="AS14" s="89">
        <f t="shared" si="10"/>
        <v>-798.82030650600791</v>
      </c>
      <c r="AT14" s="90">
        <f t="shared" si="11"/>
        <v>1</v>
      </c>
    </row>
    <row r="15" spans="1:46" s="47" customFormat="1" ht="15.6" x14ac:dyDescent="0.3">
      <c r="A15" s="49" t="s">
        <v>23</v>
      </c>
      <c r="B15" s="49" t="s">
        <v>36</v>
      </c>
      <c r="C15" s="49">
        <v>317</v>
      </c>
      <c r="D15" s="49" t="s">
        <v>25</v>
      </c>
      <c r="E15" s="56">
        <v>42551</v>
      </c>
      <c r="F15" s="56"/>
      <c r="G15" s="56">
        <v>43039</v>
      </c>
      <c r="H15" s="49" t="s">
        <v>26</v>
      </c>
      <c r="I15" s="49" t="s">
        <v>27</v>
      </c>
      <c r="J15" s="49" t="s">
        <v>28</v>
      </c>
      <c r="K15" s="81">
        <v>-4939106.9012178602</v>
      </c>
      <c r="L15" s="49" t="s">
        <v>31</v>
      </c>
      <c r="M15" s="49" t="s">
        <v>27</v>
      </c>
      <c r="N15" s="49" t="s">
        <v>29</v>
      </c>
      <c r="O15" s="61">
        <v>5110000</v>
      </c>
      <c r="P15" s="49">
        <v>1.0648</v>
      </c>
      <c r="Q15" s="49" t="s">
        <v>30</v>
      </c>
      <c r="R15" s="69">
        <v>1.0346</v>
      </c>
      <c r="S15" s="69"/>
      <c r="T15" s="61"/>
      <c r="U15" s="61"/>
      <c r="V15" s="49"/>
      <c r="W15" s="69">
        <v>1.0668</v>
      </c>
      <c r="X15" s="69">
        <v>1.0641259061318862</v>
      </c>
      <c r="Y15" s="81">
        <v>-137406.29798677959</v>
      </c>
      <c r="Z15" s="81">
        <v>-137406.29798677959</v>
      </c>
      <c r="AA15" s="81">
        <v>-137406.29798677959</v>
      </c>
      <c r="AB15" s="61">
        <v>0</v>
      </c>
      <c r="AD15" s="49"/>
      <c r="AF15" s="89">
        <f t="shared" si="0"/>
        <v>4802063.3371993806</v>
      </c>
      <c r="AG15" s="89">
        <f t="shared" si="1"/>
        <v>-137043.56401848141</v>
      </c>
      <c r="AH15" s="7"/>
      <c r="AI15" s="89">
        <f t="shared" si="2"/>
        <v>3693894.8747687545</v>
      </c>
      <c r="AJ15" s="89">
        <f t="shared" si="3"/>
        <v>-1245212.0264491076</v>
      </c>
      <c r="AK15" s="89">
        <f t="shared" si="4"/>
        <v>-1108168.4624306262</v>
      </c>
      <c r="AL15" s="89">
        <f t="shared" si="5"/>
        <v>-1108168.4624306262</v>
      </c>
      <c r="AM15" s="90">
        <f t="shared" si="6"/>
        <v>1</v>
      </c>
      <c r="AN15" s="7"/>
      <c r="AO15" s="91">
        <f t="shared" si="12"/>
        <v>1.0648</v>
      </c>
      <c r="AP15" s="89">
        <f t="shared" si="7"/>
        <v>4799023.2907588277</v>
      </c>
      <c r="AQ15" s="89">
        <f t="shared" si="8"/>
        <v>-140083.61045903433</v>
      </c>
      <c r="AR15" s="89">
        <f t="shared" si="9"/>
        <v>3040.0464405529201</v>
      </c>
      <c r="AS15" s="89">
        <f t="shared" si="10"/>
        <v>3040.0464405529201</v>
      </c>
      <c r="AT15" s="90">
        <f t="shared" si="11"/>
        <v>1</v>
      </c>
    </row>
    <row r="16" spans="1:46" s="47" customFormat="1" ht="15.6" x14ac:dyDescent="0.3">
      <c r="A16" s="49" t="s">
        <v>23</v>
      </c>
      <c r="B16" s="49" t="s">
        <v>37</v>
      </c>
      <c r="C16" s="49">
        <v>318</v>
      </c>
      <c r="D16" s="49" t="s">
        <v>25</v>
      </c>
      <c r="E16" s="56">
        <v>42551</v>
      </c>
      <c r="F16" s="56"/>
      <c r="G16" s="56">
        <v>43069</v>
      </c>
      <c r="H16" s="49" t="s">
        <v>26</v>
      </c>
      <c r="I16" s="49" t="s">
        <v>27</v>
      </c>
      <c r="J16" s="49" t="s">
        <v>28</v>
      </c>
      <c r="K16" s="81">
        <v>-4946319.7601315398</v>
      </c>
      <c r="L16" s="49" t="s">
        <v>31</v>
      </c>
      <c r="M16" s="49" t="s">
        <v>27</v>
      </c>
      <c r="N16" s="49" t="s">
        <v>29</v>
      </c>
      <c r="O16" s="61">
        <v>5114000</v>
      </c>
      <c r="P16" s="49">
        <v>1.0648</v>
      </c>
      <c r="Q16" s="49" t="s">
        <v>30</v>
      </c>
      <c r="R16" s="69">
        <v>1.0339</v>
      </c>
      <c r="S16" s="69"/>
      <c r="T16" s="61"/>
      <c r="U16" s="61"/>
      <c r="V16" s="49"/>
      <c r="W16" s="69">
        <v>1.0668</v>
      </c>
      <c r="X16" s="69">
        <v>1.0636486039266027</v>
      </c>
      <c r="Y16" s="81">
        <v>-138724.7960482229</v>
      </c>
      <c r="Z16" s="81">
        <v>-138724.7960482229</v>
      </c>
      <c r="AA16" s="81">
        <v>-138724.7960482229</v>
      </c>
      <c r="AB16" s="61">
        <v>0</v>
      </c>
      <c r="AD16" s="49"/>
      <c r="AF16" s="89">
        <f t="shared" si="0"/>
        <v>4807978.8579808949</v>
      </c>
      <c r="AG16" s="89">
        <f t="shared" si="1"/>
        <v>-138340.90215064585</v>
      </c>
      <c r="AH16" s="7"/>
      <c r="AI16" s="89">
        <f t="shared" si="2"/>
        <v>3698445.2753699189</v>
      </c>
      <c r="AJ16" s="89">
        <f t="shared" si="3"/>
        <v>-1247874.4847616218</v>
      </c>
      <c r="AK16" s="89">
        <f t="shared" si="4"/>
        <v>-1109533.582610976</v>
      </c>
      <c r="AL16" s="89">
        <f t="shared" si="5"/>
        <v>-1109533.582610976</v>
      </c>
      <c r="AM16" s="90">
        <f t="shared" si="6"/>
        <v>1</v>
      </c>
      <c r="AN16" s="7"/>
      <c r="AO16" s="91">
        <f t="shared" si="12"/>
        <v>1.0648</v>
      </c>
      <c r="AP16" s="89">
        <f t="shared" si="7"/>
        <v>4802779.8647633363</v>
      </c>
      <c r="AQ16" s="89">
        <f t="shared" si="8"/>
        <v>-143539.89536820445</v>
      </c>
      <c r="AR16" s="89">
        <f t="shared" si="9"/>
        <v>5198.9932175586</v>
      </c>
      <c r="AS16" s="89">
        <f t="shared" si="10"/>
        <v>5198.9932175586</v>
      </c>
      <c r="AT16" s="90">
        <f t="shared" si="11"/>
        <v>1</v>
      </c>
    </row>
    <row r="17" spans="1:46" s="47" customFormat="1" ht="15.6" x14ac:dyDescent="0.3">
      <c r="A17" s="49" t="s">
        <v>23</v>
      </c>
      <c r="B17" s="49" t="s">
        <v>38</v>
      </c>
      <c r="C17" s="49">
        <v>319</v>
      </c>
      <c r="D17" s="49" t="s">
        <v>25</v>
      </c>
      <c r="E17" s="56">
        <v>42551</v>
      </c>
      <c r="F17" s="56"/>
      <c r="G17" s="56">
        <v>43131</v>
      </c>
      <c r="H17" s="49" t="s">
        <v>26</v>
      </c>
      <c r="I17" s="49" t="s">
        <v>27</v>
      </c>
      <c r="J17" s="49" t="s">
        <v>28</v>
      </c>
      <c r="K17" s="81">
        <v>-4253051.7341600498</v>
      </c>
      <c r="L17" s="49" t="s">
        <v>31</v>
      </c>
      <c r="M17" s="49" t="s">
        <v>27</v>
      </c>
      <c r="N17" s="49" t="s">
        <v>29</v>
      </c>
      <c r="O17" s="61">
        <v>4390000</v>
      </c>
      <c r="P17" s="49">
        <v>1.0648</v>
      </c>
      <c r="Q17" s="49" t="s">
        <v>30</v>
      </c>
      <c r="R17" s="69">
        <v>1.0322</v>
      </c>
      <c r="S17" s="69"/>
      <c r="T17" s="61"/>
      <c r="U17" s="61"/>
      <c r="V17" s="49"/>
      <c r="W17" s="69">
        <v>1.0668</v>
      </c>
      <c r="X17" s="69">
        <v>1.062729030436985</v>
      </c>
      <c r="Y17" s="81">
        <v>-122549.94353290733</v>
      </c>
      <c r="Z17" s="81">
        <v>-122549.94353290733</v>
      </c>
      <c r="AA17" s="81">
        <v>-122549.94353290733</v>
      </c>
      <c r="AB17" s="61">
        <v>0</v>
      </c>
      <c r="AD17" s="49"/>
      <c r="AF17" s="89">
        <f t="shared" si="0"/>
        <v>4130874.2626470551</v>
      </c>
      <c r="AG17" s="89">
        <f t="shared" si="1"/>
        <v>-122177.471512991</v>
      </c>
      <c r="AH17" s="7"/>
      <c r="AI17" s="89">
        <f t="shared" si="2"/>
        <v>3177595.5866515809</v>
      </c>
      <c r="AJ17" s="89">
        <f t="shared" si="3"/>
        <v>-1075456.1475084652</v>
      </c>
      <c r="AK17" s="89">
        <f t="shared" si="4"/>
        <v>-953278.67599547422</v>
      </c>
      <c r="AL17" s="89">
        <f t="shared" si="5"/>
        <v>-953278.67599547422</v>
      </c>
      <c r="AM17" s="90">
        <f t="shared" si="6"/>
        <v>1</v>
      </c>
      <c r="AN17" s="7"/>
      <c r="AO17" s="91">
        <f t="shared" si="12"/>
        <v>1.0648</v>
      </c>
      <c r="AP17" s="89">
        <f t="shared" si="7"/>
        <v>4122839.969947408</v>
      </c>
      <c r="AQ17" s="89">
        <f t="shared" si="8"/>
        <v>-130211.76421263814</v>
      </c>
      <c r="AR17" s="89">
        <f t="shared" si="9"/>
        <v>8034.292699647136</v>
      </c>
      <c r="AS17" s="89">
        <f t="shared" si="10"/>
        <v>8034.292699647136</v>
      </c>
      <c r="AT17" s="90">
        <f t="shared" si="11"/>
        <v>1</v>
      </c>
    </row>
    <row r="18" spans="1:46" s="47" customFormat="1" ht="15.6" x14ac:dyDescent="0.3">
      <c r="A18" s="49" t="s">
        <v>23</v>
      </c>
      <c r="B18" s="49" t="s">
        <v>39</v>
      </c>
      <c r="C18" s="49">
        <v>320</v>
      </c>
      <c r="D18" s="49" t="s">
        <v>25</v>
      </c>
      <c r="E18" s="56">
        <v>42551</v>
      </c>
      <c r="F18" s="56"/>
      <c r="G18" s="56">
        <v>43220</v>
      </c>
      <c r="H18" s="49" t="s">
        <v>26</v>
      </c>
      <c r="I18" s="49" t="s">
        <v>27</v>
      </c>
      <c r="J18" s="49" t="s">
        <v>28</v>
      </c>
      <c r="K18" s="81">
        <v>-4289042.0265942002</v>
      </c>
      <c r="L18" s="49" t="s">
        <v>31</v>
      </c>
      <c r="M18" s="49" t="s">
        <v>27</v>
      </c>
      <c r="N18" s="49" t="s">
        <v>29</v>
      </c>
      <c r="O18" s="61">
        <v>4419000</v>
      </c>
      <c r="P18" s="49">
        <v>1.0648</v>
      </c>
      <c r="Q18" s="49" t="s">
        <v>30</v>
      </c>
      <c r="R18" s="69">
        <v>1.0303</v>
      </c>
      <c r="S18" s="69"/>
      <c r="T18" s="61"/>
      <c r="U18" s="61"/>
      <c r="V18" s="49"/>
      <c r="W18" s="69">
        <v>1.0668</v>
      </c>
      <c r="X18" s="69">
        <v>1.0613318716694233</v>
      </c>
      <c r="Y18" s="81">
        <v>-125823.36521314448</v>
      </c>
      <c r="Z18" s="81">
        <v>-125823.36521314448</v>
      </c>
      <c r="AA18" s="81">
        <v>-125823.36521314448</v>
      </c>
      <c r="AB18" s="61">
        <v>0</v>
      </c>
      <c r="AD18" s="49"/>
      <c r="AF18" s="89">
        <f t="shared" si="0"/>
        <v>4163636.3874092731</v>
      </c>
      <c r="AG18" s="89">
        <f t="shared" si="1"/>
        <v>-125405.63918492245</v>
      </c>
      <c r="AH18" s="7"/>
      <c r="AI18" s="89">
        <f t="shared" si="2"/>
        <v>3202797.221084056</v>
      </c>
      <c r="AJ18" s="89">
        <f t="shared" si="3"/>
        <v>-1086244.8055101396</v>
      </c>
      <c r="AK18" s="89">
        <f t="shared" si="4"/>
        <v>-960839.16632521711</v>
      </c>
      <c r="AL18" s="89">
        <f t="shared" si="5"/>
        <v>-960839.16632521711</v>
      </c>
      <c r="AM18" s="90">
        <f t="shared" si="6"/>
        <v>1</v>
      </c>
      <c r="AN18" s="7"/>
      <c r="AO18" s="91">
        <f t="shared" si="12"/>
        <v>1.0648</v>
      </c>
      <c r="AP18" s="89">
        <f t="shared" si="7"/>
        <v>4150075.1314800903</v>
      </c>
      <c r="AQ18" s="89">
        <f t="shared" si="8"/>
        <v>-138966.89511410519</v>
      </c>
      <c r="AR18" s="89">
        <f t="shared" si="9"/>
        <v>13561.255929182749</v>
      </c>
      <c r="AS18" s="89">
        <f t="shared" si="10"/>
        <v>13561.255929182749</v>
      </c>
      <c r="AT18" s="90">
        <f t="shared" si="11"/>
        <v>1</v>
      </c>
    </row>
    <row r="19" spans="1:46" s="47" customFormat="1" ht="15.6" x14ac:dyDescent="0.3">
      <c r="A19" s="49" t="s">
        <v>23</v>
      </c>
      <c r="B19" s="49" t="s">
        <v>40</v>
      </c>
      <c r="C19" s="49">
        <v>321</v>
      </c>
      <c r="D19" s="49" t="s">
        <v>25</v>
      </c>
      <c r="E19" s="56">
        <v>42551</v>
      </c>
      <c r="F19" s="56"/>
      <c r="G19" s="56">
        <v>43251</v>
      </c>
      <c r="H19" s="49" t="s">
        <v>26</v>
      </c>
      <c r="I19" s="49" t="s">
        <v>27</v>
      </c>
      <c r="J19" s="49" t="s">
        <v>28</v>
      </c>
      <c r="K19" s="81">
        <v>-4166262.0180635098</v>
      </c>
      <c r="L19" s="49" t="s">
        <v>31</v>
      </c>
      <c r="M19" s="49" t="s">
        <v>27</v>
      </c>
      <c r="N19" s="49" t="s">
        <v>29</v>
      </c>
      <c r="O19" s="61">
        <v>4290000</v>
      </c>
      <c r="P19" s="49">
        <v>1.0648</v>
      </c>
      <c r="Q19" s="49" t="s">
        <v>30</v>
      </c>
      <c r="R19" s="69">
        <v>1.0297000000000001</v>
      </c>
      <c r="S19" s="69"/>
      <c r="T19" s="61"/>
      <c r="U19" s="61"/>
      <c r="V19" s="49"/>
      <c r="W19" s="69">
        <v>1.0668</v>
      </c>
      <c r="X19" s="69">
        <v>1.0608896336901481</v>
      </c>
      <c r="Y19" s="81">
        <v>-122904.96282551608</v>
      </c>
      <c r="Z19" s="81">
        <v>-122904.96282551608</v>
      </c>
      <c r="AA19" s="81">
        <v>-122904.96282551608</v>
      </c>
      <c r="AB19" s="61">
        <v>0</v>
      </c>
      <c r="AD19" s="49"/>
      <c r="AF19" s="89">
        <f t="shared" si="0"/>
        <v>4043775.9628943377</v>
      </c>
      <c r="AG19" s="89">
        <f t="shared" si="1"/>
        <v>-122486.05516917584</v>
      </c>
      <c r="AH19" s="7"/>
      <c r="AI19" s="89">
        <f t="shared" si="2"/>
        <v>3110596.8945341059</v>
      </c>
      <c r="AJ19" s="89">
        <f t="shared" si="3"/>
        <v>-1055665.1235294077</v>
      </c>
      <c r="AK19" s="89">
        <f t="shared" si="4"/>
        <v>-933179.06836023182</v>
      </c>
      <c r="AL19" s="89">
        <f t="shared" si="5"/>
        <v>-933179.06836023182</v>
      </c>
      <c r="AM19" s="90">
        <f t="shared" si="6"/>
        <v>1</v>
      </c>
      <c r="AN19" s="7"/>
      <c r="AO19" s="91">
        <f t="shared" si="12"/>
        <v>1.0648</v>
      </c>
      <c r="AP19" s="89">
        <f t="shared" si="7"/>
        <v>4028925.6198347108</v>
      </c>
      <c r="AQ19" s="89">
        <f t="shared" si="8"/>
        <v>-137336.39822880272</v>
      </c>
      <c r="AR19" s="89">
        <f t="shared" si="9"/>
        <v>14850.343059626874</v>
      </c>
      <c r="AS19" s="89">
        <f t="shared" si="10"/>
        <v>14850.343059626874</v>
      </c>
      <c r="AT19" s="90">
        <f t="shared" si="11"/>
        <v>1</v>
      </c>
    </row>
    <row r="20" spans="1:46" s="47" customFormat="1" ht="15.6" x14ac:dyDescent="0.3">
      <c r="A20" s="49" t="s">
        <v>23</v>
      </c>
      <c r="B20" s="49" t="s">
        <v>41</v>
      </c>
      <c r="C20" s="49">
        <v>322</v>
      </c>
      <c r="D20" s="49" t="s">
        <v>25</v>
      </c>
      <c r="E20" s="56">
        <v>42551</v>
      </c>
      <c r="F20" s="56"/>
      <c r="G20" s="56">
        <v>43251</v>
      </c>
      <c r="H20" s="49" t="s">
        <v>26</v>
      </c>
      <c r="I20" s="49" t="s">
        <v>27</v>
      </c>
      <c r="J20" s="49" t="s">
        <v>28</v>
      </c>
      <c r="K20" s="81">
        <v>-4294591.7079328103</v>
      </c>
      <c r="L20" s="49" t="s">
        <v>31</v>
      </c>
      <c r="M20" s="49" t="s">
        <v>27</v>
      </c>
      <c r="N20" s="49" t="s">
        <v>29</v>
      </c>
      <c r="O20" s="61">
        <v>4423000</v>
      </c>
      <c r="P20" s="49">
        <v>1.0648</v>
      </c>
      <c r="Q20" s="49" t="s">
        <v>30</v>
      </c>
      <c r="R20" s="69">
        <v>1.0299</v>
      </c>
      <c r="S20" s="69"/>
      <c r="T20" s="61"/>
      <c r="U20" s="61"/>
      <c r="V20" s="49"/>
      <c r="W20" s="69">
        <v>1.0668</v>
      </c>
      <c r="X20" s="69">
        <v>1.0608896336901481</v>
      </c>
      <c r="Y20" s="81">
        <v>-125878.30609793436</v>
      </c>
      <c r="Z20" s="81">
        <v>-125878.30609793436</v>
      </c>
      <c r="AA20" s="81">
        <v>-125878.30609793436</v>
      </c>
      <c r="AB20" s="61">
        <v>0</v>
      </c>
      <c r="AD20" s="49"/>
      <c r="AF20" s="89">
        <f t="shared" si="0"/>
        <v>4169142.4437952577</v>
      </c>
      <c r="AG20" s="89">
        <f t="shared" si="1"/>
        <v>-125449.26413755072</v>
      </c>
      <c r="AH20" s="7"/>
      <c r="AI20" s="89">
        <f t="shared" si="2"/>
        <v>3207032.6490732753</v>
      </c>
      <c r="AJ20" s="89">
        <f t="shared" si="3"/>
        <v>-1087559.0588595332</v>
      </c>
      <c r="AK20" s="89">
        <f t="shared" si="4"/>
        <v>-962109.79472198244</v>
      </c>
      <c r="AL20" s="89">
        <f t="shared" si="5"/>
        <v>-962109.79472198244</v>
      </c>
      <c r="AM20" s="90">
        <f t="shared" si="6"/>
        <v>1</v>
      </c>
      <c r="AN20" s="7"/>
      <c r="AO20" s="91">
        <f t="shared" si="12"/>
        <v>1.0648</v>
      </c>
      <c r="AP20" s="89">
        <f t="shared" si="7"/>
        <v>4153831.7054845979</v>
      </c>
      <c r="AQ20" s="89">
        <f t="shared" si="8"/>
        <v>-140760.00244821049</v>
      </c>
      <c r="AR20" s="89">
        <f t="shared" si="9"/>
        <v>15310.73831065977</v>
      </c>
      <c r="AS20" s="89">
        <f t="shared" si="10"/>
        <v>15310.73831065977</v>
      </c>
      <c r="AT20" s="90">
        <f t="shared" si="11"/>
        <v>1</v>
      </c>
    </row>
    <row r="21" spans="1:46" s="47" customFormat="1" ht="15.6" x14ac:dyDescent="0.3">
      <c r="A21" s="49" t="s">
        <v>23</v>
      </c>
      <c r="B21" s="49" t="s">
        <v>42</v>
      </c>
      <c r="C21" s="49">
        <v>323</v>
      </c>
      <c r="D21" s="49" t="s">
        <v>25</v>
      </c>
      <c r="E21" s="56">
        <v>42551</v>
      </c>
      <c r="F21" s="56"/>
      <c r="G21" s="56">
        <v>43280</v>
      </c>
      <c r="H21" s="49" t="s">
        <v>26</v>
      </c>
      <c r="I21" s="49" t="s">
        <v>27</v>
      </c>
      <c r="J21" s="49" t="s">
        <v>28</v>
      </c>
      <c r="K21" s="81">
        <v>-4299728.0497280499</v>
      </c>
      <c r="L21" s="49" t="s">
        <v>31</v>
      </c>
      <c r="M21" s="49" t="s">
        <v>27</v>
      </c>
      <c r="N21" s="49" t="s">
        <v>29</v>
      </c>
      <c r="O21" s="61">
        <v>4427000</v>
      </c>
      <c r="P21" s="49">
        <v>1.0648</v>
      </c>
      <c r="Q21" s="49" t="s">
        <v>30</v>
      </c>
      <c r="R21" s="69">
        <v>1.0296000000000001</v>
      </c>
      <c r="S21" s="69"/>
      <c r="T21" s="61"/>
      <c r="U21" s="61"/>
      <c r="V21" s="49"/>
      <c r="W21" s="69">
        <v>1.0668</v>
      </c>
      <c r="X21" s="69">
        <v>1.0604836139761229</v>
      </c>
      <c r="Y21" s="81">
        <v>-125656.69403752968</v>
      </c>
      <c r="Z21" s="81">
        <v>-125656.69403752968</v>
      </c>
      <c r="AA21" s="81">
        <v>-125656.69403752968</v>
      </c>
      <c r="AB21" s="61">
        <v>0</v>
      </c>
      <c r="AD21" s="49"/>
      <c r="AF21" s="89">
        <f t="shared" si="0"/>
        <v>4174510.5173305161</v>
      </c>
      <c r="AG21" s="89">
        <f t="shared" si="1"/>
        <v>-125217.53239753377</v>
      </c>
      <c r="AH21" s="7"/>
      <c r="AI21" s="89">
        <f t="shared" si="2"/>
        <v>3211161.9364080895</v>
      </c>
      <c r="AJ21" s="89">
        <f t="shared" si="3"/>
        <v>-1088566.1133199604</v>
      </c>
      <c r="AK21" s="89">
        <f t="shared" si="4"/>
        <v>-963348.58092242666</v>
      </c>
      <c r="AL21" s="89">
        <f t="shared" si="5"/>
        <v>-963348.58092242666</v>
      </c>
      <c r="AM21" s="90">
        <f t="shared" si="6"/>
        <v>1</v>
      </c>
      <c r="AN21" s="7"/>
      <c r="AO21" s="91">
        <f t="shared" si="12"/>
        <v>1.0648</v>
      </c>
      <c r="AP21" s="89">
        <f t="shared" si="7"/>
        <v>4157588.279489106</v>
      </c>
      <c r="AQ21" s="89">
        <f t="shared" si="8"/>
        <v>-142139.77023894386</v>
      </c>
      <c r="AR21" s="89">
        <f t="shared" si="9"/>
        <v>16922.237841410097</v>
      </c>
      <c r="AS21" s="89">
        <f t="shared" si="10"/>
        <v>16922.237841410097</v>
      </c>
      <c r="AT21" s="90">
        <f t="shared" si="11"/>
        <v>1</v>
      </c>
    </row>
    <row r="22" spans="1:46" s="47" customFormat="1" ht="15.6" x14ac:dyDescent="0.3">
      <c r="A22" s="49" t="s">
        <v>23</v>
      </c>
      <c r="B22" s="49" t="s">
        <v>43</v>
      </c>
      <c r="C22" s="49">
        <v>324</v>
      </c>
      <c r="D22" s="49" t="s">
        <v>25</v>
      </c>
      <c r="E22" s="56">
        <v>42551</v>
      </c>
      <c r="F22" s="56"/>
      <c r="G22" s="56">
        <v>43343</v>
      </c>
      <c r="H22" s="49" t="s">
        <v>26</v>
      </c>
      <c r="I22" s="49" t="s">
        <v>27</v>
      </c>
      <c r="J22" s="49" t="s">
        <v>28</v>
      </c>
      <c r="K22" s="81">
        <v>-4301952.7834450603</v>
      </c>
      <c r="L22" s="49" t="s">
        <v>31</v>
      </c>
      <c r="M22" s="49" t="s">
        <v>27</v>
      </c>
      <c r="N22" s="49" t="s">
        <v>29</v>
      </c>
      <c r="O22" s="61">
        <v>4428000</v>
      </c>
      <c r="P22" s="49">
        <v>1.0648</v>
      </c>
      <c r="Q22" s="49" t="s">
        <v>30</v>
      </c>
      <c r="R22" s="69">
        <v>1.0293000000000001</v>
      </c>
      <c r="S22" s="69"/>
      <c r="T22" s="61"/>
      <c r="U22" s="61"/>
      <c r="V22" s="49"/>
      <c r="W22" s="69">
        <v>1.0668</v>
      </c>
      <c r="X22" s="69">
        <v>1.0595053145797244</v>
      </c>
      <c r="Y22" s="81">
        <v>-123085.98729882814</v>
      </c>
      <c r="Z22" s="81">
        <v>-123085.98729882814</v>
      </c>
      <c r="AA22" s="81">
        <v>-123085.98729882814</v>
      </c>
      <c r="AB22" s="61">
        <v>0</v>
      </c>
      <c r="AD22" s="49"/>
      <c r="AF22" s="89">
        <f t="shared" si="0"/>
        <v>4179308.908664098</v>
      </c>
      <c r="AG22" s="89">
        <f t="shared" si="1"/>
        <v>-122643.87478096131</v>
      </c>
      <c r="AH22" s="7"/>
      <c r="AI22" s="89">
        <f t="shared" si="2"/>
        <v>3214853.006664691</v>
      </c>
      <c r="AJ22" s="89">
        <f t="shared" si="3"/>
        <v>-1087099.7767803683</v>
      </c>
      <c r="AK22" s="89">
        <f t="shared" si="4"/>
        <v>-964455.90199940698</v>
      </c>
      <c r="AL22" s="89">
        <f t="shared" si="5"/>
        <v>-964455.90199940698</v>
      </c>
      <c r="AM22" s="90">
        <f t="shared" si="6"/>
        <v>1</v>
      </c>
      <c r="AN22" s="7"/>
      <c r="AO22" s="91">
        <f t="shared" si="12"/>
        <v>1.0648</v>
      </c>
      <c r="AP22" s="89">
        <f t="shared" si="7"/>
        <v>4158527.4229902332</v>
      </c>
      <c r="AQ22" s="89">
        <f t="shared" si="8"/>
        <v>-143425.36045482615</v>
      </c>
      <c r="AR22" s="89">
        <f t="shared" si="9"/>
        <v>20781.485673864838</v>
      </c>
      <c r="AS22" s="89">
        <f t="shared" si="10"/>
        <v>20781.485673864838</v>
      </c>
      <c r="AT22" s="90">
        <f t="shared" si="11"/>
        <v>1</v>
      </c>
    </row>
    <row r="23" spans="1:46" s="47" customFormat="1" ht="15.6" x14ac:dyDescent="0.3">
      <c r="A23" s="49" t="s">
        <v>23</v>
      </c>
      <c r="B23" s="49" t="s">
        <v>44</v>
      </c>
      <c r="C23" s="49">
        <v>325</v>
      </c>
      <c r="D23" s="49" t="s">
        <v>25</v>
      </c>
      <c r="E23" s="56">
        <v>42551</v>
      </c>
      <c r="F23" s="56"/>
      <c r="G23" s="56">
        <v>43434</v>
      </c>
      <c r="H23" s="49" t="s">
        <v>26</v>
      </c>
      <c r="I23" s="49" t="s">
        <v>27</v>
      </c>
      <c r="J23" s="49" t="s">
        <v>28</v>
      </c>
      <c r="K23" s="81">
        <v>-4314374.75652513</v>
      </c>
      <c r="L23" s="49" t="s">
        <v>31</v>
      </c>
      <c r="M23" s="49" t="s">
        <v>27</v>
      </c>
      <c r="N23" s="49" t="s">
        <v>29</v>
      </c>
      <c r="O23" s="61">
        <v>4430000</v>
      </c>
      <c r="P23" s="49">
        <v>1.0648</v>
      </c>
      <c r="Q23" s="49" t="s">
        <v>30</v>
      </c>
      <c r="R23" s="69">
        <v>1.0267999999999999</v>
      </c>
      <c r="S23" s="69"/>
      <c r="T23" s="61"/>
      <c r="U23" s="61"/>
      <c r="V23" s="49"/>
      <c r="W23" s="69">
        <v>1.0668</v>
      </c>
      <c r="X23" s="69">
        <v>1.0579428462278471</v>
      </c>
      <c r="Y23" s="81">
        <v>-127460.55064035753</v>
      </c>
      <c r="Z23" s="81">
        <v>-127460.55064035753</v>
      </c>
      <c r="AA23" s="81">
        <v>-127460.55064035753</v>
      </c>
      <c r="AB23" s="61">
        <v>0</v>
      </c>
      <c r="AD23" s="49"/>
      <c r="AF23" s="89">
        <f t="shared" si="0"/>
        <v>4187371.7619013228</v>
      </c>
      <c r="AG23" s="89">
        <f t="shared" si="1"/>
        <v>-127002.99462380446</v>
      </c>
      <c r="AH23" s="7"/>
      <c r="AI23" s="89">
        <f t="shared" si="2"/>
        <v>3221055.2014625561</v>
      </c>
      <c r="AJ23" s="89">
        <f t="shared" si="3"/>
        <v>-1093319.5550625711</v>
      </c>
      <c r="AK23" s="89">
        <f t="shared" si="4"/>
        <v>-966316.56043876661</v>
      </c>
      <c r="AL23" s="89">
        <f t="shared" si="5"/>
        <v>-966316.56043876661</v>
      </c>
      <c r="AM23" s="90">
        <f t="shared" si="6"/>
        <v>1</v>
      </c>
      <c r="AN23" s="7"/>
      <c r="AO23" s="91">
        <f t="shared" si="12"/>
        <v>1.0648</v>
      </c>
      <c r="AP23" s="89">
        <f t="shared" si="7"/>
        <v>4160405.709992487</v>
      </c>
      <c r="AQ23" s="89">
        <f t="shared" si="8"/>
        <v>-153969.04653264023</v>
      </c>
      <c r="AR23" s="89">
        <f t="shared" si="9"/>
        <v>26966.051908835769</v>
      </c>
      <c r="AS23" s="89">
        <f t="shared" si="10"/>
        <v>26966.051908835769</v>
      </c>
      <c r="AT23" s="90">
        <f t="shared" si="11"/>
        <v>1</v>
      </c>
    </row>
    <row r="24" spans="1:46" s="47" customFormat="1" ht="15.6" x14ac:dyDescent="0.3">
      <c r="A24" s="49" t="s">
        <v>23</v>
      </c>
      <c r="B24" s="49" t="s">
        <v>45</v>
      </c>
      <c r="C24" s="49">
        <v>326</v>
      </c>
      <c r="D24" s="49" t="s">
        <v>25</v>
      </c>
      <c r="E24" s="56">
        <v>42551</v>
      </c>
      <c r="F24" s="56"/>
      <c r="G24" s="56">
        <v>43496</v>
      </c>
      <c r="H24" s="49" t="s">
        <v>26</v>
      </c>
      <c r="I24" s="49" t="s">
        <v>27</v>
      </c>
      <c r="J24" s="49" t="s">
        <v>28</v>
      </c>
      <c r="K24" s="81">
        <v>-4316742.9628908196</v>
      </c>
      <c r="L24" s="49" t="s">
        <v>31</v>
      </c>
      <c r="M24" s="49" t="s">
        <v>27</v>
      </c>
      <c r="N24" s="49" t="s">
        <v>29</v>
      </c>
      <c r="O24" s="61">
        <v>4432000</v>
      </c>
      <c r="P24" s="49">
        <v>1.0648</v>
      </c>
      <c r="Q24" s="49" t="s">
        <v>30</v>
      </c>
      <c r="R24" s="69">
        <v>1.0266999999999999</v>
      </c>
      <c r="S24" s="69"/>
      <c r="T24" s="61"/>
      <c r="U24" s="61"/>
      <c r="V24" s="49"/>
      <c r="W24" s="69">
        <v>1.0668</v>
      </c>
      <c r="X24" s="69">
        <v>1.0568694931933416</v>
      </c>
      <c r="Y24" s="81">
        <v>-123668.72378721356</v>
      </c>
      <c r="Z24" s="81">
        <v>-123668.72378721356</v>
      </c>
      <c r="AA24" s="81">
        <v>-123668.72378721356</v>
      </c>
      <c r="AB24" s="61">
        <v>0</v>
      </c>
      <c r="AD24" s="49"/>
      <c r="AF24" s="89">
        <f t="shared" si="0"/>
        <v>4193516.8235471235</v>
      </c>
      <c r="AG24" s="89">
        <f t="shared" si="1"/>
        <v>-123226.13934369246</v>
      </c>
      <c r="AH24" s="7"/>
      <c r="AI24" s="89">
        <f t="shared" si="2"/>
        <v>3225782.1719593257</v>
      </c>
      <c r="AJ24" s="89">
        <f t="shared" si="3"/>
        <v>-1090960.7909314902</v>
      </c>
      <c r="AK24" s="89">
        <f t="shared" si="4"/>
        <v>-967734.65158779779</v>
      </c>
      <c r="AL24" s="89">
        <f t="shared" si="5"/>
        <v>-967734.65158779779</v>
      </c>
      <c r="AM24" s="90">
        <f t="shared" si="6"/>
        <v>1</v>
      </c>
      <c r="AN24" s="7"/>
      <c r="AO24" s="91">
        <f t="shared" si="12"/>
        <v>1.0648</v>
      </c>
      <c r="AP24" s="89">
        <f t="shared" si="7"/>
        <v>4162283.9969947408</v>
      </c>
      <c r="AQ24" s="89">
        <f t="shared" si="8"/>
        <v>-154458.96589607513</v>
      </c>
      <c r="AR24" s="89">
        <f t="shared" si="9"/>
        <v>31232.82655238267</v>
      </c>
      <c r="AS24" s="89">
        <f t="shared" si="10"/>
        <v>31232.82655238267</v>
      </c>
      <c r="AT24" s="90">
        <f t="shared" si="11"/>
        <v>1</v>
      </c>
    </row>
    <row r="25" spans="1:46" s="47" customFormat="1" ht="15.6" x14ac:dyDescent="0.3">
      <c r="A25" s="49" t="s">
        <v>23</v>
      </c>
      <c r="B25" s="49" t="s">
        <v>46</v>
      </c>
      <c r="C25" s="49">
        <v>327</v>
      </c>
      <c r="D25" s="49" t="s">
        <v>25</v>
      </c>
      <c r="E25" s="56">
        <v>42551</v>
      </c>
      <c r="F25" s="56"/>
      <c r="G25" s="56">
        <v>43553</v>
      </c>
      <c r="H25" s="49" t="s">
        <v>26</v>
      </c>
      <c r="I25" s="49" t="s">
        <v>27</v>
      </c>
      <c r="J25" s="49" t="s">
        <v>28</v>
      </c>
      <c r="K25" s="81">
        <v>-4323322.9329173202</v>
      </c>
      <c r="L25" s="49" t="s">
        <v>31</v>
      </c>
      <c r="M25" s="49" t="s">
        <v>27</v>
      </c>
      <c r="N25" s="49" t="s">
        <v>29</v>
      </c>
      <c r="O25" s="61">
        <v>4434000</v>
      </c>
      <c r="P25" s="49">
        <v>1.0648</v>
      </c>
      <c r="Q25" s="49" t="s">
        <v>30</v>
      </c>
      <c r="R25" s="69">
        <v>1.0256000000000001</v>
      </c>
      <c r="S25" s="69"/>
      <c r="T25" s="61"/>
      <c r="U25" s="61"/>
      <c r="V25" s="49"/>
      <c r="W25" s="69">
        <v>1.0668</v>
      </c>
      <c r="X25" s="69">
        <v>1.0558910044549668</v>
      </c>
      <c r="Y25" s="81">
        <v>-124429.15172718765</v>
      </c>
      <c r="Z25" s="81">
        <v>-124429.15172718765</v>
      </c>
      <c r="AA25" s="81">
        <v>-124429.15172718765</v>
      </c>
      <c r="AB25" s="61">
        <v>0</v>
      </c>
      <c r="AD25" s="49"/>
      <c r="AF25" s="89">
        <f t="shared" si="0"/>
        <v>4199297.0688189128</v>
      </c>
      <c r="AG25" s="89">
        <f t="shared" si="1"/>
        <v>-124025.8640984036</v>
      </c>
      <c r="AH25" s="7"/>
      <c r="AI25" s="89">
        <f t="shared" si="2"/>
        <v>3230228.5144760874</v>
      </c>
      <c r="AJ25" s="89">
        <f t="shared" si="3"/>
        <v>-1093094.418441229</v>
      </c>
      <c r="AK25" s="89">
        <f t="shared" si="4"/>
        <v>-969068.55434282543</v>
      </c>
      <c r="AL25" s="89">
        <f t="shared" si="5"/>
        <v>-969068.55434282543</v>
      </c>
      <c r="AM25" s="90">
        <f t="shared" si="6"/>
        <v>1</v>
      </c>
      <c r="AN25" s="7"/>
      <c r="AO25" s="91">
        <f t="shared" si="12"/>
        <v>1.0648</v>
      </c>
      <c r="AP25" s="89">
        <f t="shared" si="7"/>
        <v>4164162.2839969951</v>
      </c>
      <c r="AQ25" s="89">
        <f t="shared" si="8"/>
        <v>-159160.64892032137</v>
      </c>
      <c r="AR25" s="89">
        <f t="shared" si="9"/>
        <v>35134.784821917769</v>
      </c>
      <c r="AS25" s="89">
        <f t="shared" si="10"/>
        <v>35134.784821917769</v>
      </c>
      <c r="AT25" s="90">
        <f t="shared" si="11"/>
        <v>1</v>
      </c>
    </row>
    <row r="26" spans="1:46" s="47" customFormat="1" ht="15.6" x14ac:dyDescent="0.3">
      <c r="A26" s="50" t="s">
        <v>23</v>
      </c>
      <c r="B26" s="50" t="s">
        <v>47</v>
      </c>
      <c r="C26" s="50">
        <v>328</v>
      </c>
      <c r="D26" s="50" t="s">
        <v>25</v>
      </c>
      <c r="E26" s="57">
        <v>42551</v>
      </c>
      <c r="F26" s="57"/>
      <c r="G26" s="57">
        <v>43585</v>
      </c>
      <c r="H26" s="50" t="s">
        <v>26</v>
      </c>
      <c r="I26" s="50" t="s">
        <v>27</v>
      </c>
      <c r="J26" s="50" t="s">
        <v>28</v>
      </c>
      <c r="K26" s="82">
        <v>-4328198.1279251203</v>
      </c>
      <c r="L26" s="50" t="s">
        <v>31</v>
      </c>
      <c r="M26" s="50" t="s">
        <v>27</v>
      </c>
      <c r="N26" s="50" t="s">
        <v>29</v>
      </c>
      <c r="O26" s="62">
        <v>4439000</v>
      </c>
      <c r="P26" s="50">
        <v>1.0648</v>
      </c>
      <c r="Q26" s="50" t="s">
        <v>30</v>
      </c>
      <c r="R26" s="70">
        <v>1.0256000000000001</v>
      </c>
      <c r="S26" s="70"/>
      <c r="T26" s="62"/>
      <c r="U26" s="62"/>
      <c r="V26" s="50"/>
      <c r="W26" s="70">
        <v>1.0668</v>
      </c>
      <c r="X26" s="70">
        <v>1.0553383839395418</v>
      </c>
      <c r="Y26" s="82">
        <v>-122335.45219456553</v>
      </c>
      <c r="Z26" s="82">
        <v>-122335.45219456553</v>
      </c>
      <c r="AA26" s="82">
        <v>-122335.45219456553</v>
      </c>
      <c r="AB26" s="62">
        <v>0</v>
      </c>
      <c r="AD26" s="50"/>
      <c r="AF26" s="89">
        <f t="shared" si="0"/>
        <v>4206233.8180379318</v>
      </c>
      <c r="AG26" s="89">
        <f t="shared" si="1"/>
        <v>-121964.30988718476</v>
      </c>
      <c r="AH26" s="7"/>
      <c r="AI26" s="89">
        <f t="shared" si="2"/>
        <v>3235564.4754137937</v>
      </c>
      <c r="AJ26" s="89">
        <f t="shared" si="3"/>
        <v>-1092633.6525113229</v>
      </c>
      <c r="AK26" s="89">
        <f t="shared" si="4"/>
        <v>-970669.34262413811</v>
      </c>
      <c r="AL26" s="89">
        <f t="shared" si="5"/>
        <v>-970669.34262413811</v>
      </c>
      <c r="AM26" s="90">
        <f t="shared" si="6"/>
        <v>1</v>
      </c>
      <c r="AN26" s="7"/>
      <c r="AO26" s="91">
        <f t="shared" si="12"/>
        <v>1.0648</v>
      </c>
      <c r="AP26" s="89">
        <f t="shared" si="7"/>
        <v>4168858.0015026298</v>
      </c>
      <c r="AQ26" s="89">
        <f t="shared" si="8"/>
        <v>-159340.12642248673</v>
      </c>
      <c r="AR26" s="89">
        <f t="shared" si="9"/>
        <v>37375.816535301972</v>
      </c>
      <c r="AS26" s="89">
        <f t="shared" si="10"/>
        <v>37375.816535301972</v>
      </c>
      <c r="AT26" s="90">
        <f t="shared" si="11"/>
        <v>1</v>
      </c>
    </row>
    <row r="27" spans="1:46" s="48" customFormat="1" ht="15.6" x14ac:dyDescent="0.3">
      <c r="A27" s="51"/>
      <c r="B27" s="51"/>
      <c r="C27" s="51"/>
      <c r="D27" s="51"/>
      <c r="E27" s="58"/>
      <c r="F27" s="58"/>
      <c r="G27" s="58"/>
      <c r="H27" s="51"/>
      <c r="I27" s="51"/>
      <c r="J27" s="51"/>
      <c r="K27" s="83">
        <v>-77685746.405117154</v>
      </c>
      <c r="L27" s="51"/>
      <c r="M27" s="51"/>
      <c r="N27" s="51"/>
      <c r="O27" s="63">
        <v>80198000</v>
      </c>
      <c r="P27" s="51"/>
      <c r="Q27" s="51"/>
      <c r="R27" s="71">
        <v>1.0323386684319398</v>
      </c>
      <c r="S27" s="71"/>
      <c r="T27" s="63"/>
      <c r="U27" s="63"/>
      <c r="V27" s="51"/>
      <c r="W27" s="71"/>
      <c r="X27" s="71"/>
      <c r="Y27" s="83">
        <v>-2182402.2224334315</v>
      </c>
      <c r="Z27" s="83">
        <v>-2182402.2224334315</v>
      </c>
      <c r="AA27" s="83">
        <v>-2182402.2224334315</v>
      </c>
      <c r="AB27" s="63">
        <v>0</v>
      </c>
      <c r="AD27" s="51"/>
      <c r="AF27" s="89"/>
      <c r="AG27" s="89"/>
      <c r="AH27" s="7"/>
      <c r="AI27" s="89"/>
      <c r="AJ27" s="89"/>
      <c r="AK27" s="89"/>
      <c r="AL27" s="89"/>
      <c r="AM27" s="90"/>
      <c r="AN27" s="7"/>
      <c r="AO27" s="91" t="str">
        <f t="shared" si="12"/>
        <v/>
      </c>
      <c r="AP27" s="89"/>
      <c r="AQ27" s="89"/>
      <c r="AR27" s="89"/>
      <c r="AS27" s="89"/>
      <c r="AT27" s="90"/>
    </row>
    <row r="28" spans="1:46" s="48" customFormat="1" ht="15.6" x14ac:dyDescent="0.3">
      <c r="A28" s="51"/>
      <c r="B28" s="51"/>
      <c r="C28" s="51"/>
      <c r="D28" s="51"/>
      <c r="E28" s="58"/>
      <c r="F28" s="58"/>
      <c r="G28" s="58"/>
      <c r="H28" s="51"/>
      <c r="I28" s="51"/>
      <c r="J28" s="51"/>
      <c r="K28" s="63"/>
      <c r="L28" s="51"/>
      <c r="M28" s="51"/>
      <c r="N28" s="51"/>
      <c r="O28" s="63"/>
      <c r="P28" s="51"/>
      <c r="Q28" s="51"/>
      <c r="R28" s="71"/>
      <c r="S28" s="71"/>
      <c r="T28" s="63"/>
      <c r="U28" s="63"/>
      <c r="V28" s="51"/>
      <c r="W28" s="71"/>
      <c r="X28" s="71"/>
      <c r="Y28" s="63"/>
      <c r="Z28" s="63"/>
      <c r="AA28" s="63"/>
      <c r="AB28" s="63"/>
      <c r="AD28" s="51"/>
      <c r="AF28" s="89"/>
      <c r="AG28" s="89"/>
      <c r="AH28" s="7"/>
      <c r="AI28" s="89"/>
      <c r="AJ28" s="89"/>
      <c r="AK28" s="89"/>
      <c r="AL28" s="89"/>
      <c r="AM28" s="90"/>
      <c r="AN28" s="7"/>
      <c r="AO28" s="91" t="str">
        <f t="shared" si="12"/>
        <v/>
      </c>
      <c r="AP28" s="89"/>
      <c r="AQ28" s="89"/>
      <c r="AR28" s="89"/>
      <c r="AS28" s="89"/>
      <c r="AT28" s="90"/>
    </row>
    <row r="29" spans="1:46" s="48" customFormat="1" ht="15.6" x14ac:dyDescent="0.3">
      <c r="A29" s="51"/>
      <c r="B29" s="51"/>
      <c r="C29" s="51"/>
      <c r="D29" s="51"/>
      <c r="E29" s="58"/>
      <c r="F29" s="58"/>
      <c r="G29" s="58"/>
      <c r="H29" s="51"/>
      <c r="I29" s="51" t="s">
        <v>253</v>
      </c>
      <c r="J29" s="51"/>
      <c r="K29" s="84">
        <v>-77685746.405117154</v>
      </c>
      <c r="L29" s="52"/>
      <c r="M29" s="52"/>
      <c r="N29" s="52"/>
      <c r="O29" s="64">
        <v>80198000</v>
      </c>
      <c r="P29" s="52"/>
      <c r="Q29" s="52"/>
      <c r="R29" s="72">
        <v>1.0323386684319398</v>
      </c>
      <c r="S29" s="72"/>
      <c r="T29" s="64"/>
      <c r="U29" s="64"/>
      <c r="V29" s="52"/>
      <c r="W29" s="72"/>
      <c r="X29" s="72"/>
      <c r="Y29" s="84">
        <v>-2182402.2224334315</v>
      </c>
      <c r="Z29" s="84">
        <v>-2182402.2224334315</v>
      </c>
      <c r="AA29" s="84">
        <v>-2182402.2224334315</v>
      </c>
      <c r="AB29" s="64">
        <v>0</v>
      </c>
      <c r="AD29" s="51"/>
      <c r="AF29" s="89"/>
      <c r="AG29" s="89"/>
      <c r="AH29" s="7"/>
      <c r="AI29" s="89"/>
      <c r="AJ29" s="89"/>
      <c r="AK29" s="89"/>
      <c r="AL29" s="89"/>
      <c r="AM29" s="90"/>
      <c r="AN29" s="7"/>
      <c r="AO29" s="91" t="str">
        <f t="shared" si="12"/>
        <v/>
      </c>
      <c r="AP29" s="89"/>
      <c r="AQ29" s="89"/>
      <c r="AR29" s="89"/>
      <c r="AS29" s="89"/>
      <c r="AT29" s="90"/>
    </row>
    <row r="30" spans="1:46" s="48" customFormat="1" ht="15.6" x14ac:dyDescent="0.3">
      <c r="A30" s="51"/>
      <c r="B30" s="51"/>
      <c r="C30" s="51"/>
      <c r="D30" s="51"/>
      <c r="E30" s="58"/>
      <c r="F30" s="58"/>
      <c r="G30" s="58"/>
      <c r="H30" s="51"/>
      <c r="I30" s="51"/>
      <c r="J30" s="51"/>
      <c r="K30" s="63"/>
      <c r="L30" s="51"/>
      <c r="M30" s="51"/>
      <c r="N30" s="51"/>
      <c r="O30" s="63"/>
      <c r="P30" s="51"/>
      <c r="Q30" s="51"/>
      <c r="R30" s="71"/>
      <c r="S30" s="71"/>
      <c r="T30" s="63"/>
      <c r="U30" s="63"/>
      <c r="V30" s="51"/>
      <c r="W30" s="71"/>
      <c r="X30" s="71"/>
      <c r="Y30" s="63"/>
      <c r="Z30" s="63"/>
      <c r="AA30" s="63"/>
      <c r="AB30" s="63"/>
      <c r="AD30" s="51"/>
      <c r="AF30" s="89"/>
      <c r="AG30" s="89"/>
      <c r="AH30" s="7"/>
      <c r="AI30" s="89"/>
      <c r="AJ30" s="89"/>
      <c r="AK30" s="89"/>
      <c r="AL30" s="89"/>
      <c r="AM30" s="90"/>
      <c r="AN30" s="7"/>
      <c r="AO30" s="91" t="str">
        <f t="shared" si="12"/>
        <v/>
      </c>
      <c r="AP30" s="89"/>
      <c r="AQ30" s="89"/>
      <c r="AR30" s="89"/>
      <c r="AS30" s="89"/>
      <c r="AT30" s="90"/>
    </row>
    <row r="31" spans="1:46" s="47" customFormat="1" ht="15.6" x14ac:dyDescent="0.3">
      <c r="A31" s="49" t="s">
        <v>48</v>
      </c>
      <c r="B31" s="49" t="s">
        <v>49</v>
      </c>
      <c r="C31" s="49">
        <v>282</v>
      </c>
      <c r="D31" s="49" t="s">
        <v>50</v>
      </c>
      <c r="E31" s="56">
        <v>42668</v>
      </c>
      <c r="F31" s="56"/>
      <c r="G31" s="56">
        <v>42881</v>
      </c>
      <c r="H31" s="49" t="s">
        <v>26</v>
      </c>
      <c r="I31" s="49" t="s">
        <v>27</v>
      </c>
      <c r="J31" s="49" t="s">
        <v>28</v>
      </c>
      <c r="K31" s="81">
        <v>-4071614.4477984798</v>
      </c>
      <c r="L31" s="49" t="s">
        <v>31</v>
      </c>
      <c r="M31" s="49" t="s">
        <v>27</v>
      </c>
      <c r="N31" s="49" t="s">
        <v>51</v>
      </c>
      <c r="O31" s="61">
        <v>195580000</v>
      </c>
      <c r="P31" s="49">
        <v>40.633000000000003</v>
      </c>
      <c r="Q31" s="49" t="s">
        <v>52</v>
      </c>
      <c r="R31" s="69">
        <v>48.034999999999997</v>
      </c>
      <c r="S31" s="69"/>
      <c r="T31" s="61"/>
      <c r="U31" s="61"/>
      <c r="V31" s="49"/>
      <c r="W31" s="69">
        <v>64.430200000000013</v>
      </c>
      <c r="X31" s="69">
        <v>67.024444725806589</v>
      </c>
      <c r="Y31" s="81">
        <v>-1161102.5929030837</v>
      </c>
      <c r="Z31" s="81">
        <v>-1161102.5929030837</v>
      </c>
      <c r="AA31" s="81">
        <v>-1161102.5929030837</v>
      </c>
      <c r="AB31" s="61">
        <v>0</v>
      </c>
      <c r="AD31" s="49"/>
      <c r="AF31" s="89">
        <f t="shared" si="0"/>
        <v>2918039.8405403774</v>
      </c>
      <c r="AG31" s="89">
        <f t="shared" si="1"/>
        <v>-1153574.6072581033</v>
      </c>
      <c r="AH31" s="7"/>
      <c r="AI31" s="89">
        <f t="shared" si="2"/>
        <v>2244646.0311849057</v>
      </c>
      <c r="AJ31" s="89">
        <f t="shared" si="3"/>
        <v>-1826968.4166135751</v>
      </c>
      <c r="AK31" s="89">
        <f t="shared" si="4"/>
        <v>-673393.80935547175</v>
      </c>
      <c r="AL31" s="89">
        <f t="shared" si="5"/>
        <v>-673393.80935547175</v>
      </c>
      <c r="AM31" s="90">
        <f t="shared" si="6"/>
        <v>1</v>
      </c>
      <c r="AN31" s="7"/>
      <c r="AO31" s="91">
        <f t="shared" si="12"/>
        <v>40.633000000000003</v>
      </c>
      <c r="AP31" s="89">
        <f t="shared" si="7"/>
        <v>4813329.0675067063</v>
      </c>
      <c r="AQ31" s="89">
        <f t="shared" si="8"/>
        <v>741714.6197082256</v>
      </c>
      <c r="AR31" s="89">
        <f t="shared" si="9"/>
        <v>-1895289.2269663289</v>
      </c>
      <c r="AS31" s="89">
        <f t="shared" si="10"/>
        <v>-1895289.2269663289</v>
      </c>
      <c r="AT31" s="90">
        <f t="shared" si="11"/>
        <v>1</v>
      </c>
    </row>
    <row r="32" spans="1:46" s="47" customFormat="1" ht="15.6" x14ac:dyDescent="0.3">
      <c r="A32" s="49" t="s">
        <v>48</v>
      </c>
      <c r="B32" s="49" t="s">
        <v>53</v>
      </c>
      <c r="C32" s="49">
        <v>283</v>
      </c>
      <c r="D32" s="49" t="s">
        <v>50</v>
      </c>
      <c r="E32" s="56">
        <v>42668</v>
      </c>
      <c r="F32" s="56"/>
      <c r="G32" s="56">
        <v>42881</v>
      </c>
      <c r="H32" s="49" t="s">
        <v>26</v>
      </c>
      <c r="I32" s="49" t="s">
        <v>27</v>
      </c>
      <c r="J32" s="49" t="s">
        <v>28</v>
      </c>
      <c r="K32" s="81">
        <v>-3004301.0752688199</v>
      </c>
      <c r="L32" s="49" t="s">
        <v>31</v>
      </c>
      <c r="M32" s="49" t="s">
        <v>27</v>
      </c>
      <c r="N32" s="49" t="s">
        <v>51</v>
      </c>
      <c r="O32" s="61">
        <v>146685000</v>
      </c>
      <c r="P32" s="49">
        <v>40.633000000000003</v>
      </c>
      <c r="Q32" s="49" t="s">
        <v>52</v>
      </c>
      <c r="R32" s="69">
        <v>48.825000000000003</v>
      </c>
      <c r="S32" s="69"/>
      <c r="T32" s="61"/>
      <c r="U32" s="61"/>
      <c r="V32" s="49"/>
      <c r="W32" s="69">
        <v>64.430200000000013</v>
      </c>
      <c r="X32" s="69">
        <v>67.024444725806589</v>
      </c>
      <c r="Y32" s="81">
        <v>-821094.74637540278</v>
      </c>
      <c r="Z32" s="81">
        <v>-821094.74637540278</v>
      </c>
      <c r="AA32" s="81">
        <v>-821094.74637540267</v>
      </c>
      <c r="AB32" s="81">
        <v>-1.1641532182693481E-10</v>
      </c>
      <c r="AD32" s="49"/>
      <c r="AF32" s="89">
        <f t="shared" si="0"/>
        <v>2188529.8804052831</v>
      </c>
      <c r="AG32" s="89">
        <f t="shared" si="1"/>
        <v>-815771.19486353407</v>
      </c>
      <c r="AH32" s="7"/>
      <c r="AI32" s="89">
        <f t="shared" si="2"/>
        <v>1683484.5233886791</v>
      </c>
      <c r="AJ32" s="89">
        <f t="shared" si="3"/>
        <v>-1320816.551880138</v>
      </c>
      <c r="AK32" s="89">
        <f t="shared" si="4"/>
        <v>-505045.35701660393</v>
      </c>
      <c r="AL32" s="89">
        <f t="shared" si="5"/>
        <v>-505045.35701660393</v>
      </c>
      <c r="AM32" s="90">
        <f t="shared" si="6"/>
        <v>1</v>
      </c>
      <c r="AN32" s="7"/>
      <c r="AO32" s="91">
        <f t="shared" si="12"/>
        <v>40.633000000000003</v>
      </c>
      <c r="AP32" s="89">
        <f t="shared" si="7"/>
        <v>3609996.8006300298</v>
      </c>
      <c r="AQ32" s="89">
        <f t="shared" si="8"/>
        <v>605695.72536121262</v>
      </c>
      <c r="AR32" s="89">
        <f t="shared" si="9"/>
        <v>-1421466.9202247467</v>
      </c>
      <c r="AS32" s="89">
        <f t="shared" si="10"/>
        <v>-1421466.9202247467</v>
      </c>
      <c r="AT32" s="90">
        <f t="shared" si="11"/>
        <v>1</v>
      </c>
    </row>
    <row r="33" spans="1:46" s="47" customFormat="1" ht="15.6" x14ac:dyDescent="0.3">
      <c r="A33" s="49" t="s">
        <v>48</v>
      </c>
      <c r="B33" s="49" t="s">
        <v>54</v>
      </c>
      <c r="C33" s="49">
        <v>284</v>
      </c>
      <c r="D33" s="49" t="s">
        <v>50</v>
      </c>
      <c r="E33" s="56">
        <v>42668</v>
      </c>
      <c r="F33" s="56"/>
      <c r="G33" s="56">
        <v>42881</v>
      </c>
      <c r="H33" s="49" t="s">
        <v>26</v>
      </c>
      <c r="I33" s="49" t="s">
        <v>27</v>
      </c>
      <c r="J33" s="49" t="s">
        <v>28</v>
      </c>
      <c r="K33" s="81">
        <v>-5968870.8036622601</v>
      </c>
      <c r="L33" s="49" t="s">
        <v>31</v>
      </c>
      <c r="M33" s="49" t="s">
        <v>27</v>
      </c>
      <c r="N33" s="49" t="s">
        <v>51</v>
      </c>
      <c r="O33" s="61">
        <v>293370000</v>
      </c>
      <c r="P33" s="49">
        <v>40.633000000000003</v>
      </c>
      <c r="Q33" s="49" t="s">
        <v>52</v>
      </c>
      <c r="R33" s="69">
        <v>49.15</v>
      </c>
      <c r="S33" s="69"/>
      <c r="T33" s="61"/>
      <c r="U33" s="61"/>
      <c r="V33" s="49"/>
      <c r="W33" s="69">
        <v>64.430200000000013</v>
      </c>
      <c r="X33" s="69">
        <v>67.024444725806589</v>
      </c>
      <c r="Y33" s="81">
        <v>-1602198.8674490049</v>
      </c>
      <c r="Z33" s="81">
        <v>-1602198.8674490049</v>
      </c>
      <c r="AA33" s="81">
        <v>-1602198.8674490047</v>
      </c>
      <c r="AB33" s="81">
        <v>-2.3283064365386963E-10</v>
      </c>
      <c r="AD33" s="49"/>
      <c r="AF33" s="89">
        <f t="shared" si="0"/>
        <v>4377059.7608105661</v>
      </c>
      <c r="AG33" s="89">
        <f t="shared" si="1"/>
        <v>-1591811.0428516921</v>
      </c>
      <c r="AH33" s="7"/>
      <c r="AI33" s="89">
        <f t="shared" si="2"/>
        <v>3366969.0467773583</v>
      </c>
      <c r="AJ33" s="89">
        <f t="shared" si="3"/>
        <v>-2601901.7568848999</v>
      </c>
      <c r="AK33" s="89">
        <f t="shared" si="4"/>
        <v>-1010090.7140332079</v>
      </c>
      <c r="AL33" s="89">
        <f t="shared" si="5"/>
        <v>-1010090.7140332079</v>
      </c>
      <c r="AM33" s="90">
        <f t="shared" si="6"/>
        <v>1</v>
      </c>
      <c r="AN33" s="7"/>
      <c r="AO33" s="91">
        <f t="shared" si="12"/>
        <v>40.633000000000003</v>
      </c>
      <c r="AP33" s="89">
        <f t="shared" si="7"/>
        <v>7219993.6012600595</v>
      </c>
      <c r="AQ33" s="89">
        <f t="shared" si="8"/>
        <v>1251122.7975978013</v>
      </c>
      <c r="AR33" s="89">
        <f t="shared" si="9"/>
        <v>-2842933.8404494934</v>
      </c>
      <c r="AS33" s="89">
        <f t="shared" si="10"/>
        <v>-2842933.8404494934</v>
      </c>
      <c r="AT33" s="90">
        <f t="shared" si="11"/>
        <v>1</v>
      </c>
    </row>
    <row r="34" spans="1:46" s="47" customFormat="1" ht="15.6" x14ac:dyDescent="0.3">
      <c r="A34" s="49" t="s">
        <v>48</v>
      </c>
      <c r="B34" s="49" t="s">
        <v>55</v>
      </c>
      <c r="C34" s="49">
        <v>285</v>
      </c>
      <c r="D34" s="49" t="s">
        <v>50</v>
      </c>
      <c r="E34" s="56">
        <v>42668</v>
      </c>
      <c r="F34" s="56"/>
      <c r="G34" s="56">
        <v>42881</v>
      </c>
      <c r="H34" s="49" t="s">
        <v>26</v>
      </c>
      <c r="I34" s="49" t="s">
        <v>27</v>
      </c>
      <c r="J34" s="49" t="s">
        <v>28</v>
      </c>
      <c r="K34" s="81">
        <v>-3978437.7542717699</v>
      </c>
      <c r="L34" s="49" t="s">
        <v>31</v>
      </c>
      <c r="M34" s="49" t="s">
        <v>27</v>
      </c>
      <c r="N34" s="49" t="s">
        <v>51</v>
      </c>
      <c r="O34" s="61">
        <v>195580000</v>
      </c>
      <c r="P34" s="49">
        <v>40.633000000000003</v>
      </c>
      <c r="Q34" s="49" t="s">
        <v>52</v>
      </c>
      <c r="R34" s="69">
        <v>49.16</v>
      </c>
      <c r="S34" s="69"/>
      <c r="T34" s="61"/>
      <c r="U34" s="61"/>
      <c r="V34" s="49"/>
      <c r="W34" s="69">
        <v>64.430200000000013</v>
      </c>
      <c r="X34" s="69">
        <v>67.024444725806589</v>
      </c>
      <c r="Y34" s="81">
        <v>-1067317.847840819</v>
      </c>
      <c r="Z34" s="81">
        <v>-1067317.847840819</v>
      </c>
      <c r="AA34" s="81">
        <v>-1067317.8478408188</v>
      </c>
      <c r="AB34" s="81">
        <v>-2.3283064365386963E-10</v>
      </c>
      <c r="AD34" s="49"/>
      <c r="AF34" s="89">
        <f t="shared" si="0"/>
        <v>2918039.8405403774</v>
      </c>
      <c r="AG34" s="89">
        <f t="shared" si="1"/>
        <v>-1060397.9137313887</v>
      </c>
      <c r="AH34" s="7"/>
      <c r="AI34" s="89">
        <f t="shared" si="2"/>
        <v>2244646.0311849057</v>
      </c>
      <c r="AJ34" s="89">
        <f t="shared" si="3"/>
        <v>-1733791.7230868605</v>
      </c>
      <c r="AK34" s="89">
        <f t="shared" si="4"/>
        <v>-673393.80935547175</v>
      </c>
      <c r="AL34" s="89">
        <f t="shared" si="5"/>
        <v>-673393.80935547175</v>
      </c>
      <c r="AM34" s="90">
        <f t="shared" si="6"/>
        <v>1</v>
      </c>
      <c r="AN34" s="7"/>
      <c r="AO34" s="91">
        <f t="shared" si="12"/>
        <v>40.633000000000003</v>
      </c>
      <c r="AP34" s="89">
        <f t="shared" si="7"/>
        <v>4813329.0675067063</v>
      </c>
      <c r="AQ34" s="89">
        <f t="shared" si="8"/>
        <v>834891.31323494017</v>
      </c>
      <c r="AR34" s="89">
        <f t="shared" si="9"/>
        <v>-1895289.2269663289</v>
      </c>
      <c r="AS34" s="89">
        <f t="shared" si="10"/>
        <v>-1895289.2269663289</v>
      </c>
      <c r="AT34" s="90">
        <f t="shared" si="11"/>
        <v>1</v>
      </c>
    </row>
    <row r="35" spans="1:46" s="47" customFormat="1" ht="15.6" x14ac:dyDescent="0.3">
      <c r="A35" s="49" t="s">
        <v>48</v>
      </c>
      <c r="B35" s="49" t="s">
        <v>56</v>
      </c>
      <c r="C35" s="49">
        <v>286</v>
      </c>
      <c r="D35" s="49" t="s">
        <v>50</v>
      </c>
      <c r="E35" s="56">
        <v>42668</v>
      </c>
      <c r="F35" s="56"/>
      <c r="G35" s="56">
        <v>42881</v>
      </c>
      <c r="H35" s="49" t="s">
        <v>26</v>
      </c>
      <c r="I35" s="49" t="s">
        <v>27</v>
      </c>
      <c r="J35" s="49" t="s">
        <v>28</v>
      </c>
      <c r="K35" s="81">
        <v>-2967529.8401780301</v>
      </c>
      <c r="L35" s="49" t="s">
        <v>31</v>
      </c>
      <c r="M35" s="49" t="s">
        <v>27</v>
      </c>
      <c r="N35" s="49" t="s">
        <v>51</v>
      </c>
      <c r="O35" s="61">
        <v>146685000</v>
      </c>
      <c r="P35" s="49">
        <v>40.633000000000003</v>
      </c>
      <c r="Q35" s="49" t="s">
        <v>52</v>
      </c>
      <c r="R35" s="69">
        <v>49.43</v>
      </c>
      <c r="S35" s="69"/>
      <c r="T35" s="61"/>
      <c r="U35" s="61"/>
      <c r="V35" s="49"/>
      <c r="W35" s="69">
        <v>64.430200000000013</v>
      </c>
      <c r="X35" s="69">
        <v>67.024444725806589</v>
      </c>
      <c r="Y35" s="81">
        <v>-784083.54992609483</v>
      </c>
      <c r="Z35" s="81">
        <v>-784083.54992609483</v>
      </c>
      <c r="AA35" s="81">
        <v>-784083.54992609471</v>
      </c>
      <c r="AB35" s="81">
        <v>-1.1641532182693481E-10</v>
      </c>
      <c r="AD35" s="49"/>
      <c r="AF35" s="89">
        <f t="shared" si="0"/>
        <v>2188529.8804052831</v>
      </c>
      <c r="AG35" s="89">
        <f t="shared" si="1"/>
        <v>-778999.95977274654</v>
      </c>
      <c r="AH35" s="7"/>
      <c r="AI35" s="89">
        <f t="shared" si="2"/>
        <v>1683484.5233886791</v>
      </c>
      <c r="AJ35" s="89">
        <f t="shared" si="3"/>
        <v>-1284045.3167893505</v>
      </c>
      <c r="AK35" s="89">
        <f t="shared" si="4"/>
        <v>-505045.35701660393</v>
      </c>
      <c r="AL35" s="89">
        <f t="shared" si="5"/>
        <v>-505045.35701660393</v>
      </c>
      <c r="AM35" s="90">
        <f t="shared" si="6"/>
        <v>1</v>
      </c>
      <c r="AN35" s="7"/>
      <c r="AO35" s="91">
        <f t="shared" si="12"/>
        <v>40.633000000000003</v>
      </c>
      <c r="AP35" s="89">
        <f t="shared" si="7"/>
        <v>3609996.8006300298</v>
      </c>
      <c r="AQ35" s="89">
        <f t="shared" si="8"/>
        <v>642466.96045200014</v>
      </c>
      <c r="AR35" s="89">
        <f t="shared" si="9"/>
        <v>-1421466.9202247467</v>
      </c>
      <c r="AS35" s="89">
        <f t="shared" si="10"/>
        <v>-1421466.9202247467</v>
      </c>
      <c r="AT35" s="90">
        <f t="shared" si="11"/>
        <v>1</v>
      </c>
    </row>
    <row r="36" spans="1:46" s="47" customFormat="1" ht="15.6" x14ac:dyDescent="0.3">
      <c r="A36" s="49" t="s">
        <v>48</v>
      </c>
      <c r="B36" s="49" t="s">
        <v>57</v>
      </c>
      <c r="C36" s="49">
        <v>287</v>
      </c>
      <c r="D36" s="49" t="s">
        <v>50</v>
      </c>
      <c r="E36" s="56">
        <v>42668</v>
      </c>
      <c r="F36" s="56"/>
      <c r="G36" s="56">
        <v>42881</v>
      </c>
      <c r="H36" s="49" t="s">
        <v>26</v>
      </c>
      <c r="I36" s="49" t="s">
        <v>27</v>
      </c>
      <c r="J36" s="49" t="s">
        <v>28</v>
      </c>
      <c r="K36" s="81">
        <v>-3947124.1170534799</v>
      </c>
      <c r="L36" s="49" t="s">
        <v>31</v>
      </c>
      <c r="M36" s="49" t="s">
        <v>27</v>
      </c>
      <c r="N36" s="49" t="s">
        <v>51</v>
      </c>
      <c r="O36" s="61">
        <v>195580000</v>
      </c>
      <c r="P36" s="49">
        <v>40.633000000000003</v>
      </c>
      <c r="Q36" s="49" t="s">
        <v>52</v>
      </c>
      <c r="R36" s="69">
        <v>49.55</v>
      </c>
      <c r="S36" s="69"/>
      <c r="T36" s="61"/>
      <c r="U36" s="61"/>
      <c r="V36" s="49"/>
      <c r="W36" s="69">
        <v>64.430200000000013</v>
      </c>
      <c r="X36" s="69">
        <v>67.024444725806589</v>
      </c>
      <c r="Y36" s="81">
        <v>-1035799.8644016754</v>
      </c>
      <c r="Z36" s="81">
        <v>-1035799.8644016754</v>
      </c>
      <c r="AA36" s="81">
        <v>-1035799.8644016753</v>
      </c>
      <c r="AB36" s="81">
        <v>-1.1641532182693481E-10</v>
      </c>
      <c r="AD36" s="49"/>
      <c r="AF36" s="89">
        <f t="shared" si="0"/>
        <v>2918039.8405403774</v>
      </c>
      <c r="AG36" s="89">
        <f t="shared" si="1"/>
        <v>-1029084.2765131043</v>
      </c>
      <c r="AH36" s="7"/>
      <c r="AI36" s="89">
        <f t="shared" si="2"/>
        <v>2244646.0311849057</v>
      </c>
      <c r="AJ36" s="89">
        <f t="shared" si="3"/>
        <v>-1702478.0858685761</v>
      </c>
      <c r="AK36" s="89">
        <f t="shared" si="4"/>
        <v>-673393.80935547175</v>
      </c>
      <c r="AL36" s="89">
        <f t="shared" si="5"/>
        <v>-673393.80935547175</v>
      </c>
      <c r="AM36" s="90">
        <f t="shared" si="6"/>
        <v>1</v>
      </c>
      <c r="AN36" s="7"/>
      <c r="AO36" s="91">
        <f t="shared" si="12"/>
        <v>40.633000000000003</v>
      </c>
      <c r="AP36" s="89">
        <f t="shared" si="7"/>
        <v>4813329.0675067063</v>
      </c>
      <c r="AQ36" s="89">
        <f t="shared" si="8"/>
        <v>866204.95045322459</v>
      </c>
      <c r="AR36" s="89">
        <f t="shared" si="9"/>
        <v>-1895289.2269663289</v>
      </c>
      <c r="AS36" s="89">
        <f t="shared" si="10"/>
        <v>-1895289.2269663289</v>
      </c>
      <c r="AT36" s="90">
        <f t="shared" si="11"/>
        <v>1</v>
      </c>
    </row>
    <row r="37" spans="1:46" s="47" customFormat="1" ht="15.6" x14ac:dyDescent="0.3">
      <c r="A37" s="49" t="s">
        <v>48</v>
      </c>
      <c r="B37" s="49" t="s">
        <v>58</v>
      </c>
      <c r="C37" s="49">
        <v>288</v>
      </c>
      <c r="D37" s="49" t="s">
        <v>50</v>
      </c>
      <c r="E37" s="56">
        <v>42668</v>
      </c>
      <c r="F37" s="56"/>
      <c r="G37" s="56">
        <v>42881</v>
      </c>
      <c r="H37" s="49" t="s">
        <v>26</v>
      </c>
      <c r="I37" s="49" t="s">
        <v>27</v>
      </c>
      <c r="J37" s="49" t="s">
        <v>28</v>
      </c>
      <c r="K37" s="81">
        <v>-5840533.5456898296</v>
      </c>
      <c r="L37" s="49" t="s">
        <v>31</v>
      </c>
      <c r="M37" s="49" t="s">
        <v>27</v>
      </c>
      <c r="N37" s="49" t="s">
        <v>51</v>
      </c>
      <c r="O37" s="61">
        <v>293370000</v>
      </c>
      <c r="P37" s="49">
        <v>40.633000000000003</v>
      </c>
      <c r="Q37" s="49" t="s">
        <v>52</v>
      </c>
      <c r="R37" s="69">
        <v>50.23</v>
      </c>
      <c r="S37" s="69"/>
      <c r="T37" s="61"/>
      <c r="U37" s="61"/>
      <c r="V37" s="49"/>
      <c r="W37" s="69">
        <v>64.430200000000013</v>
      </c>
      <c r="X37" s="69">
        <v>67.024444725806589</v>
      </c>
      <c r="Y37" s="81">
        <v>-1473024.1074809039</v>
      </c>
      <c r="Z37" s="81">
        <v>-1473024.1074809039</v>
      </c>
      <c r="AA37" s="81">
        <v>-1473024.1074809036</v>
      </c>
      <c r="AB37" s="81">
        <v>-2.3283064365386963E-10</v>
      </c>
      <c r="AD37" s="49"/>
      <c r="AF37" s="89">
        <f t="shared" si="0"/>
        <v>4377059.7608105661</v>
      </c>
      <c r="AG37" s="89">
        <f t="shared" si="1"/>
        <v>-1463473.7848792607</v>
      </c>
      <c r="AH37" s="7"/>
      <c r="AI37" s="89">
        <f t="shared" si="2"/>
        <v>3366969.0467773583</v>
      </c>
      <c r="AJ37" s="89">
        <f t="shared" si="3"/>
        <v>-2473564.4989124686</v>
      </c>
      <c r="AK37" s="89">
        <f t="shared" si="4"/>
        <v>-1010090.7140332079</v>
      </c>
      <c r="AL37" s="89">
        <f t="shared" si="5"/>
        <v>-1010090.7140332079</v>
      </c>
      <c r="AM37" s="90">
        <f t="shared" si="6"/>
        <v>1</v>
      </c>
      <c r="AN37" s="7"/>
      <c r="AO37" s="91">
        <f t="shared" si="12"/>
        <v>40.633000000000003</v>
      </c>
      <c r="AP37" s="89">
        <f t="shared" si="7"/>
        <v>7219993.6012600595</v>
      </c>
      <c r="AQ37" s="89">
        <f t="shared" si="8"/>
        <v>1379460.0555702327</v>
      </c>
      <c r="AR37" s="89">
        <f t="shared" si="9"/>
        <v>-2842933.8404494934</v>
      </c>
      <c r="AS37" s="89">
        <f t="shared" si="10"/>
        <v>-2842933.8404494934</v>
      </c>
      <c r="AT37" s="90">
        <f t="shared" si="11"/>
        <v>1</v>
      </c>
    </row>
    <row r="38" spans="1:46" s="47" customFormat="1" ht="15.6" x14ac:dyDescent="0.3">
      <c r="A38" s="49" t="s">
        <v>48</v>
      </c>
      <c r="B38" s="49" t="s">
        <v>59</v>
      </c>
      <c r="C38" s="49">
        <v>289</v>
      </c>
      <c r="D38" s="49" t="s">
        <v>50</v>
      </c>
      <c r="E38" s="56">
        <v>42668</v>
      </c>
      <c r="F38" s="56"/>
      <c r="G38" s="56">
        <v>42881</v>
      </c>
      <c r="H38" s="49" t="s">
        <v>26</v>
      </c>
      <c r="I38" s="49" t="s">
        <v>27</v>
      </c>
      <c r="J38" s="49" t="s">
        <v>28</v>
      </c>
      <c r="K38" s="81">
        <v>-3878247.0751536801</v>
      </c>
      <c r="L38" s="49" t="s">
        <v>31</v>
      </c>
      <c r="M38" s="49" t="s">
        <v>27</v>
      </c>
      <c r="N38" s="49" t="s">
        <v>51</v>
      </c>
      <c r="O38" s="61">
        <v>195580000</v>
      </c>
      <c r="P38" s="49">
        <v>40.633000000000003</v>
      </c>
      <c r="Q38" s="49" t="s">
        <v>52</v>
      </c>
      <c r="R38" s="69">
        <v>50.43</v>
      </c>
      <c r="S38" s="69"/>
      <c r="T38" s="61"/>
      <c r="U38" s="61"/>
      <c r="V38" s="49"/>
      <c r="W38" s="69">
        <v>64.430200000000013</v>
      </c>
      <c r="X38" s="69">
        <v>67.024444725806589</v>
      </c>
      <c r="Y38" s="81">
        <v>-966473.34539009503</v>
      </c>
      <c r="Z38" s="81">
        <v>-966473.34539009503</v>
      </c>
      <c r="AA38" s="81">
        <v>-966473.34539009491</v>
      </c>
      <c r="AB38" s="81">
        <v>-1.1641532182693481E-10</v>
      </c>
      <c r="AD38" s="49"/>
      <c r="AF38" s="89">
        <f t="shared" si="0"/>
        <v>2918039.8405403774</v>
      </c>
      <c r="AG38" s="89">
        <f t="shared" si="1"/>
        <v>-960207.23461330077</v>
      </c>
      <c r="AH38" s="7"/>
      <c r="AI38" s="89">
        <f t="shared" si="2"/>
        <v>2244646.0311849057</v>
      </c>
      <c r="AJ38" s="89">
        <f t="shared" si="3"/>
        <v>-1633601.0439687725</v>
      </c>
      <c r="AK38" s="89">
        <f t="shared" si="4"/>
        <v>-673393.80935547175</v>
      </c>
      <c r="AL38" s="89">
        <f t="shared" si="5"/>
        <v>-673393.80935547175</v>
      </c>
      <c r="AM38" s="90">
        <f t="shared" si="6"/>
        <v>1</v>
      </c>
      <c r="AN38" s="7"/>
      <c r="AO38" s="91">
        <f t="shared" si="12"/>
        <v>40.633000000000003</v>
      </c>
      <c r="AP38" s="89">
        <f t="shared" si="7"/>
        <v>4813329.0675067063</v>
      </c>
      <c r="AQ38" s="89">
        <f t="shared" si="8"/>
        <v>935081.99235302815</v>
      </c>
      <c r="AR38" s="89">
        <f t="shared" si="9"/>
        <v>-1895289.2269663289</v>
      </c>
      <c r="AS38" s="89">
        <f t="shared" si="10"/>
        <v>-1895289.2269663289</v>
      </c>
      <c r="AT38" s="90">
        <f t="shared" si="11"/>
        <v>1</v>
      </c>
    </row>
    <row r="39" spans="1:46" s="47" customFormat="1" ht="15.6" x14ac:dyDescent="0.3">
      <c r="A39" s="49" t="s">
        <v>48</v>
      </c>
      <c r="B39" s="49" t="s">
        <v>60</v>
      </c>
      <c r="C39" s="49">
        <v>290</v>
      </c>
      <c r="D39" s="49" t="s">
        <v>50</v>
      </c>
      <c r="E39" s="56">
        <v>42668</v>
      </c>
      <c r="F39" s="56"/>
      <c r="G39" s="56">
        <v>42881</v>
      </c>
      <c r="H39" s="49" t="s">
        <v>26</v>
      </c>
      <c r="I39" s="49" t="s">
        <v>27</v>
      </c>
      <c r="J39" s="49" t="s">
        <v>28</v>
      </c>
      <c r="K39" s="81">
        <v>-5640646.0296096904</v>
      </c>
      <c r="L39" s="49" t="s">
        <v>31</v>
      </c>
      <c r="M39" s="49" t="s">
        <v>27</v>
      </c>
      <c r="N39" s="49" t="s">
        <v>51</v>
      </c>
      <c r="O39" s="61">
        <v>293370000</v>
      </c>
      <c r="P39" s="49">
        <v>40.633000000000003</v>
      </c>
      <c r="Q39" s="49" t="s">
        <v>52</v>
      </c>
      <c r="R39" s="69">
        <v>52.01</v>
      </c>
      <c r="S39" s="69"/>
      <c r="T39" s="61"/>
      <c r="U39" s="61"/>
      <c r="V39" s="49"/>
      <c r="W39" s="69">
        <v>64.430200000000013</v>
      </c>
      <c r="X39" s="69">
        <v>67.024444725806589</v>
      </c>
      <c r="Y39" s="81">
        <v>-1271832.1674457013</v>
      </c>
      <c r="Z39" s="81">
        <v>-1271832.1674457013</v>
      </c>
      <c r="AA39" s="81">
        <v>-1271832.1674457011</v>
      </c>
      <c r="AB39" s="81">
        <v>-2.3283064365386963E-10</v>
      </c>
      <c r="AD39" s="49"/>
      <c r="AF39" s="89">
        <f t="shared" si="0"/>
        <v>4377059.7608105661</v>
      </c>
      <c r="AG39" s="89">
        <f t="shared" si="1"/>
        <v>-1263586.2687991243</v>
      </c>
      <c r="AH39" s="7"/>
      <c r="AI39" s="89">
        <f t="shared" si="2"/>
        <v>3366969.0467773583</v>
      </c>
      <c r="AJ39" s="89">
        <f t="shared" si="3"/>
        <v>-2273676.9828323321</v>
      </c>
      <c r="AK39" s="89">
        <f t="shared" si="4"/>
        <v>-1010090.7140332079</v>
      </c>
      <c r="AL39" s="89">
        <f t="shared" si="5"/>
        <v>-1010090.7140332079</v>
      </c>
      <c r="AM39" s="90">
        <f t="shared" si="6"/>
        <v>1</v>
      </c>
      <c r="AN39" s="7"/>
      <c r="AO39" s="91">
        <f t="shared" si="12"/>
        <v>40.633000000000003</v>
      </c>
      <c r="AP39" s="89">
        <f t="shared" si="7"/>
        <v>7219993.6012600595</v>
      </c>
      <c r="AQ39" s="89">
        <f t="shared" si="8"/>
        <v>1579347.5716503691</v>
      </c>
      <c r="AR39" s="89">
        <f t="shared" si="9"/>
        <v>-2842933.8404494934</v>
      </c>
      <c r="AS39" s="89">
        <f t="shared" si="10"/>
        <v>-2842933.8404494934</v>
      </c>
      <c r="AT39" s="90">
        <f t="shared" si="11"/>
        <v>1</v>
      </c>
    </row>
    <row r="40" spans="1:46" s="47" customFormat="1" ht="15.6" x14ac:dyDescent="0.3">
      <c r="A40" s="49" t="s">
        <v>48</v>
      </c>
      <c r="B40" s="49" t="s">
        <v>61</v>
      </c>
      <c r="C40" s="49">
        <v>291</v>
      </c>
      <c r="D40" s="49" t="s">
        <v>50</v>
      </c>
      <c r="E40" s="56">
        <v>42668</v>
      </c>
      <c r="F40" s="56"/>
      <c r="G40" s="56">
        <v>42881</v>
      </c>
      <c r="H40" s="49" t="s">
        <v>26</v>
      </c>
      <c r="I40" s="49" t="s">
        <v>27</v>
      </c>
      <c r="J40" s="49" t="s">
        <v>28</v>
      </c>
      <c r="K40" s="81">
        <v>-9286799.6201329492</v>
      </c>
      <c r="L40" s="49" t="s">
        <v>31</v>
      </c>
      <c r="M40" s="49" t="s">
        <v>27</v>
      </c>
      <c r="N40" s="49" t="s">
        <v>51</v>
      </c>
      <c r="O40" s="61">
        <v>488950000</v>
      </c>
      <c r="P40" s="49">
        <v>40.633000000000003</v>
      </c>
      <c r="Q40" s="49" t="s">
        <v>52</v>
      </c>
      <c r="R40" s="69">
        <v>52.65</v>
      </c>
      <c r="S40" s="69"/>
      <c r="T40" s="61"/>
      <c r="U40" s="61"/>
      <c r="V40" s="49"/>
      <c r="W40" s="69">
        <v>64.430200000000013</v>
      </c>
      <c r="X40" s="69">
        <v>67.024444725806589</v>
      </c>
      <c r="Y40" s="81">
        <v>-2004697.4348625669</v>
      </c>
      <c r="Z40" s="81">
        <v>-2004697.4348625669</v>
      </c>
      <c r="AA40" s="81">
        <v>-2004697.4348625666</v>
      </c>
      <c r="AB40" s="81">
        <v>-2.3283064365386963E-10</v>
      </c>
      <c r="AD40" s="49"/>
      <c r="AF40" s="89">
        <f t="shared" si="0"/>
        <v>7295099.6013509436</v>
      </c>
      <c r="AG40" s="89">
        <f t="shared" si="1"/>
        <v>-1991700.0187820094</v>
      </c>
      <c r="AH40" s="7"/>
      <c r="AI40" s="89">
        <f t="shared" si="2"/>
        <v>5611615.0779622635</v>
      </c>
      <c r="AJ40" s="89">
        <f t="shared" si="3"/>
        <v>-3675184.5421706894</v>
      </c>
      <c r="AK40" s="89">
        <f t="shared" si="4"/>
        <v>-1683484.5233886801</v>
      </c>
      <c r="AL40" s="89">
        <f t="shared" si="5"/>
        <v>-1683484.5233886801</v>
      </c>
      <c r="AM40" s="90">
        <f t="shared" si="6"/>
        <v>1</v>
      </c>
      <c r="AN40" s="7"/>
      <c r="AO40" s="91">
        <f t="shared" si="12"/>
        <v>40.633000000000003</v>
      </c>
      <c r="AP40" s="89">
        <f t="shared" si="7"/>
        <v>12033322.668766765</v>
      </c>
      <c r="AQ40" s="89">
        <f t="shared" si="8"/>
        <v>2746523.048633812</v>
      </c>
      <c r="AR40" s="89">
        <f t="shared" si="9"/>
        <v>-4738223.0674158214</v>
      </c>
      <c r="AS40" s="89">
        <f t="shared" si="10"/>
        <v>-4738223.0674158214</v>
      </c>
      <c r="AT40" s="90">
        <f t="shared" si="11"/>
        <v>1</v>
      </c>
    </row>
    <row r="41" spans="1:46" s="47" customFormat="1" ht="15.6" x14ac:dyDescent="0.3">
      <c r="A41" s="49" t="s">
        <v>48</v>
      </c>
      <c r="B41" s="49" t="s">
        <v>62</v>
      </c>
      <c r="C41" s="49">
        <v>292</v>
      </c>
      <c r="D41" s="49" t="s">
        <v>50</v>
      </c>
      <c r="E41" s="56">
        <v>42732</v>
      </c>
      <c r="F41" s="56"/>
      <c r="G41" s="56">
        <v>42881</v>
      </c>
      <c r="H41" s="49" t="s">
        <v>26</v>
      </c>
      <c r="I41" s="49" t="s">
        <v>27</v>
      </c>
      <c r="J41" s="49" t="s">
        <v>28</v>
      </c>
      <c r="K41" s="81">
        <v>-3640255.36508646</v>
      </c>
      <c r="L41" s="49" t="s">
        <v>31</v>
      </c>
      <c r="M41" s="49" t="s">
        <v>27</v>
      </c>
      <c r="N41" s="49" t="s">
        <v>51</v>
      </c>
      <c r="O41" s="61">
        <v>195580000</v>
      </c>
      <c r="P41" s="49">
        <v>40.633000000000003</v>
      </c>
      <c r="Q41" s="49" t="s">
        <v>52</v>
      </c>
      <c r="R41" s="69">
        <v>53.726999999999997</v>
      </c>
      <c r="S41" s="69"/>
      <c r="T41" s="61"/>
      <c r="U41" s="61"/>
      <c r="V41" s="49"/>
      <c r="W41" s="69">
        <v>64.430200000000013</v>
      </c>
      <c r="X41" s="69">
        <v>67.024444725806589</v>
      </c>
      <c r="Y41" s="81">
        <v>-726928.55139944202</v>
      </c>
      <c r="Z41" s="81">
        <v>-726928.55139944202</v>
      </c>
      <c r="AA41" s="81">
        <v>-726928.55139944202</v>
      </c>
      <c r="AB41" s="61">
        <v>0</v>
      </c>
      <c r="AD41" s="49"/>
      <c r="AF41" s="89">
        <f t="shared" si="0"/>
        <v>2918039.8405403774</v>
      </c>
      <c r="AG41" s="89">
        <f t="shared" si="1"/>
        <v>-722215.52454607841</v>
      </c>
      <c r="AH41" s="7"/>
      <c r="AI41" s="89">
        <f t="shared" si="2"/>
        <v>2244646.0311849057</v>
      </c>
      <c r="AJ41" s="89">
        <f t="shared" si="3"/>
        <v>-1395609.3339015502</v>
      </c>
      <c r="AK41" s="89">
        <f t="shared" si="4"/>
        <v>-673393.80935547175</v>
      </c>
      <c r="AL41" s="89">
        <f t="shared" si="5"/>
        <v>-673393.80935547175</v>
      </c>
      <c r="AM41" s="90">
        <f t="shared" si="6"/>
        <v>1</v>
      </c>
      <c r="AN41" s="7"/>
      <c r="AO41" s="91">
        <f t="shared" si="12"/>
        <v>40.633000000000003</v>
      </c>
      <c r="AP41" s="89">
        <f t="shared" si="7"/>
        <v>4813329.0675067063</v>
      </c>
      <c r="AQ41" s="89">
        <f t="shared" si="8"/>
        <v>1173073.7024202505</v>
      </c>
      <c r="AR41" s="89">
        <f t="shared" si="9"/>
        <v>-1895289.2269663289</v>
      </c>
      <c r="AS41" s="89">
        <f t="shared" si="10"/>
        <v>-1895289.2269663289</v>
      </c>
      <c r="AT41" s="90">
        <f t="shared" si="11"/>
        <v>1</v>
      </c>
    </row>
    <row r="42" spans="1:46" s="47" customFormat="1" ht="15.6" x14ac:dyDescent="0.3">
      <c r="A42" s="49" t="s">
        <v>48</v>
      </c>
      <c r="B42" s="49" t="s">
        <v>63</v>
      </c>
      <c r="C42" s="49">
        <v>293</v>
      </c>
      <c r="D42" s="49" t="s">
        <v>50</v>
      </c>
      <c r="E42" s="56">
        <v>42408</v>
      </c>
      <c r="F42" s="56"/>
      <c r="G42" s="56">
        <v>43097</v>
      </c>
      <c r="H42" s="49" t="s">
        <v>26</v>
      </c>
      <c r="I42" s="49" t="s">
        <v>27</v>
      </c>
      <c r="J42" s="49" t="s">
        <v>28</v>
      </c>
      <c r="K42" s="81">
        <v>-3827397.2602739702</v>
      </c>
      <c r="L42" s="49" t="s">
        <v>31</v>
      </c>
      <c r="M42" s="49" t="s">
        <v>27</v>
      </c>
      <c r="N42" s="49" t="s">
        <v>51</v>
      </c>
      <c r="O42" s="61">
        <v>195580000</v>
      </c>
      <c r="P42" s="49">
        <v>40.633000000000003</v>
      </c>
      <c r="Q42" s="49" t="s">
        <v>52</v>
      </c>
      <c r="R42" s="69">
        <v>51.1</v>
      </c>
      <c r="S42" s="69"/>
      <c r="T42" s="61"/>
      <c r="U42" s="61"/>
      <c r="V42" s="49"/>
      <c r="W42" s="69">
        <v>64.430200000000013</v>
      </c>
      <c r="X42" s="69">
        <v>70.607102763547331</v>
      </c>
      <c r="Y42" s="81">
        <v>-1060124.2239175744</v>
      </c>
      <c r="Z42" s="81">
        <v>-1060124.2239175744</v>
      </c>
      <c r="AA42" s="81">
        <v>-1060124.2239175742</v>
      </c>
      <c r="AB42" s="81">
        <v>-2.3283064365386963E-10</v>
      </c>
      <c r="AD42" s="49"/>
      <c r="AF42" s="89">
        <f t="shared" si="0"/>
        <v>2769976.2820600113</v>
      </c>
      <c r="AG42" s="89">
        <f t="shared" si="1"/>
        <v>-1057420.9782139612</v>
      </c>
      <c r="AH42" s="7"/>
      <c r="AI42" s="89">
        <f t="shared" si="2"/>
        <v>2130750.9862000085</v>
      </c>
      <c r="AJ42" s="89">
        <f t="shared" si="3"/>
        <v>-1696646.274073964</v>
      </c>
      <c r="AK42" s="89">
        <f t="shared" si="4"/>
        <v>-639225.29586000275</v>
      </c>
      <c r="AL42" s="89">
        <f t="shared" si="5"/>
        <v>-639225.29586000275</v>
      </c>
      <c r="AM42" s="90">
        <f t="shared" si="6"/>
        <v>1</v>
      </c>
      <c r="AN42" s="7"/>
      <c r="AO42" s="91">
        <f t="shared" si="12"/>
        <v>40.633000000000003</v>
      </c>
      <c r="AP42" s="89">
        <f t="shared" si="7"/>
        <v>4813329.0675067063</v>
      </c>
      <c r="AQ42" s="89">
        <f t="shared" si="8"/>
        <v>985931.80723273382</v>
      </c>
      <c r="AR42" s="89">
        <f t="shared" si="9"/>
        <v>-2043352.7854466951</v>
      </c>
      <c r="AS42" s="89">
        <f t="shared" si="10"/>
        <v>-2043352.7854466951</v>
      </c>
      <c r="AT42" s="90">
        <f t="shared" si="11"/>
        <v>1</v>
      </c>
    </row>
    <row r="43" spans="1:46" s="47" customFormat="1" ht="15.6" x14ac:dyDescent="0.3">
      <c r="A43" s="50" t="s">
        <v>48</v>
      </c>
      <c r="B43" s="50" t="s">
        <v>64</v>
      </c>
      <c r="C43" s="50">
        <v>294</v>
      </c>
      <c r="D43" s="50" t="s">
        <v>50</v>
      </c>
      <c r="E43" s="57">
        <v>42408</v>
      </c>
      <c r="F43" s="57"/>
      <c r="G43" s="57">
        <v>43553</v>
      </c>
      <c r="H43" s="50" t="s">
        <v>26</v>
      </c>
      <c r="I43" s="50" t="s">
        <v>27</v>
      </c>
      <c r="J43" s="50" t="s">
        <v>28</v>
      </c>
      <c r="K43" s="82">
        <v>-3695767.1957672001</v>
      </c>
      <c r="L43" s="50" t="s">
        <v>31</v>
      </c>
      <c r="M43" s="50" t="s">
        <v>27</v>
      </c>
      <c r="N43" s="50" t="s">
        <v>51</v>
      </c>
      <c r="O43" s="62">
        <v>195580000</v>
      </c>
      <c r="P43" s="50">
        <v>40.633000000000003</v>
      </c>
      <c r="Q43" s="50" t="s">
        <v>52</v>
      </c>
      <c r="R43" s="70">
        <v>52.92</v>
      </c>
      <c r="S43" s="70"/>
      <c r="T43" s="62"/>
      <c r="U43" s="62"/>
      <c r="V43" s="50"/>
      <c r="W43" s="70">
        <v>64.430200000000013</v>
      </c>
      <c r="X43" s="70">
        <v>77.659811394656515</v>
      </c>
      <c r="Y43" s="82">
        <v>-1170726.0943553962</v>
      </c>
      <c r="Z43" s="82">
        <v>-1170726.0943553962</v>
      </c>
      <c r="AA43" s="82">
        <v>-1170726.094355396</v>
      </c>
      <c r="AB43" s="82">
        <v>-2.3283064365386963E-10</v>
      </c>
      <c r="AD43" s="50"/>
      <c r="AF43" s="89">
        <f t="shared" si="0"/>
        <v>2518419.7139765024</v>
      </c>
      <c r="AG43" s="89">
        <f t="shared" si="1"/>
        <v>-1177347.481790693</v>
      </c>
      <c r="AH43" s="7"/>
      <c r="AI43" s="89">
        <f t="shared" si="2"/>
        <v>1937245.9338280789</v>
      </c>
      <c r="AJ43" s="89">
        <f t="shared" si="3"/>
        <v>-1758521.2619391165</v>
      </c>
      <c r="AK43" s="89">
        <f t="shared" si="4"/>
        <v>-581173.78014842351</v>
      </c>
      <c r="AL43" s="89">
        <f t="shared" si="5"/>
        <v>-581173.78014842351</v>
      </c>
      <c r="AM43" s="90">
        <f t="shared" si="6"/>
        <v>1</v>
      </c>
      <c r="AN43" s="7"/>
      <c r="AO43" s="91">
        <f t="shared" si="12"/>
        <v>40.633000000000003</v>
      </c>
      <c r="AP43" s="89">
        <f t="shared" si="7"/>
        <v>4813329.0675067063</v>
      </c>
      <c r="AQ43" s="89">
        <f t="shared" si="8"/>
        <v>1117561.8717395109</v>
      </c>
      <c r="AR43" s="89">
        <f t="shared" si="9"/>
        <v>-2294909.3535302039</v>
      </c>
      <c r="AS43" s="89">
        <f t="shared" si="10"/>
        <v>-2294909.3535302039</v>
      </c>
      <c r="AT43" s="90">
        <f t="shared" si="11"/>
        <v>1</v>
      </c>
    </row>
    <row r="44" spans="1:46" s="48" customFormat="1" ht="15.6" x14ac:dyDescent="0.3">
      <c r="A44" s="51"/>
      <c r="B44" s="51"/>
      <c r="C44" s="51"/>
      <c r="D44" s="51"/>
      <c r="E44" s="58"/>
      <c r="F44" s="58"/>
      <c r="G44" s="58"/>
      <c r="H44" s="51"/>
      <c r="I44" s="51"/>
      <c r="J44" s="51"/>
      <c r="K44" s="83">
        <v>-59747524.129946612</v>
      </c>
      <c r="L44" s="51"/>
      <c r="M44" s="51"/>
      <c r="N44" s="51"/>
      <c r="O44" s="63">
        <v>3031490000</v>
      </c>
      <c r="P44" s="51"/>
      <c r="Q44" s="51"/>
      <c r="R44" s="71">
        <v>50.738336761984066</v>
      </c>
      <c r="S44" s="71"/>
      <c r="T44" s="63"/>
      <c r="U44" s="63"/>
      <c r="V44" s="51"/>
      <c r="W44" s="71"/>
      <c r="X44" s="71"/>
      <c r="Y44" s="83">
        <v>-15145403.39374776</v>
      </c>
      <c r="Z44" s="83">
        <v>-15145403.39374776</v>
      </c>
      <c r="AA44" s="83">
        <v>-15145403.393747758</v>
      </c>
      <c r="AB44" s="83">
        <v>-2.0954757928848267E-9</v>
      </c>
      <c r="AD44" s="51"/>
      <c r="AF44" s="89"/>
      <c r="AG44" s="89"/>
      <c r="AH44" s="7"/>
      <c r="AI44" s="89"/>
      <c r="AJ44" s="89"/>
      <c r="AK44" s="89"/>
      <c r="AL44" s="89"/>
      <c r="AM44" s="90"/>
      <c r="AN44" s="7"/>
      <c r="AO44" s="91" t="str">
        <f t="shared" si="12"/>
        <v/>
      </c>
      <c r="AP44" s="89"/>
      <c r="AQ44" s="89"/>
      <c r="AR44" s="89"/>
      <c r="AS44" s="89"/>
      <c r="AT44" s="90"/>
    </row>
    <row r="45" spans="1:46" s="48" customFormat="1" ht="15.6" x14ac:dyDescent="0.3">
      <c r="A45" s="51"/>
      <c r="B45" s="51"/>
      <c r="C45" s="51"/>
      <c r="D45" s="51"/>
      <c r="E45" s="58"/>
      <c r="F45" s="58"/>
      <c r="G45" s="58"/>
      <c r="H45" s="51"/>
      <c r="I45" s="51"/>
      <c r="J45" s="51"/>
      <c r="K45" s="63"/>
      <c r="L45" s="51"/>
      <c r="M45" s="51"/>
      <c r="N45" s="51"/>
      <c r="O45" s="63"/>
      <c r="P45" s="51"/>
      <c r="Q45" s="51"/>
      <c r="R45" s="71"/>
      <c r="S45" s="71"/>
      <c r="T45" s="63"/>
      <c r="U45" s="63"/>
      <c r="V45" s="51"/>
      <c r="W45" s="71"/>
      <c r="X45" s="71"/>
      <c r="Y45" s="63"/>
      <c r="Z45" s="63"/>
      <c r="AA45" s="63"/>
      <c r="AB45" s="63"/>
      <c r="AD45" s="51"/>
      <c r="AF45" s="89"/>
      <c r="AG45" s="89"/>
      <c r="AH45" s="7"/>
      <c r="AI45" s="89"/>
      <c r="AJ45" s="89"/>
      <c r="AK45" s="89"/>
      <c r="AL45" s="89"/>
      <c r="AM45" s="90"/>
      <c r="AN45" s="7"/>
      <c r="AO45" s="91" t="str">
        <f t="shared" si="12"/>
        <v/>
      </c>
      <c r="AP45" s="89"/>
      <c r="AQ45" s="89"/>
      <c r="AR45" s="89"/>
      <c r="AS45" s="89"/>
      <c r="AT45" s="90"/>
    </row>
    <row r="46" spans="1:46" s="48" customFormat="1" ht="15.6" x14ac:dyDescent="0.3">
      <c r="A46" s="51"/>
      <c r="B46" s="51"/>
      <c r="C46" s="51"/>
      <c r="D46" s="51"/>
      <c r="E46" s="58"/>
      <c r="F46" s="58"/>
      <c r="G46" s="58"/>
      <c r="H46" s="51"/>
      <c r="I46" s="51" t="s">
        <v>254</v>
      </c>
      <c r="J46" s="51"/>
      <c r="K46" s="84">
        <v>-59747524.129946612</v>
      </c>
      <c r="L46" s="52"/>
      <c r="M46" s="52"/>
      <c r="N46" s="52"/>
      <c r="O46" s="64">
        <v>3031490000</v>
      </c>
      <c r="P46" s="52"/>
      <c r="Q46" s="52"/>
      <c r="R46" s="72">
        <v>50.738336761984066</v>
      </c>
      <c r="S46" s="72"/>
      <c r="T46" s="64"/>
      <c r="U46" s="64"/>
      <c r="V46" s="52"/>
      <c r="W46" s="72"/>
      <c r="X46" s="72"/>
      <c r="Y46" s="84">
        <v>-15145403.39374776</v>
      </c>
      <c r="Z46" s="84">
        <v>-15145403.39374776</v>
      </c>
      <c r="AA46" s="84">
        <v>-15145403.393747758</v>
      </c>
      <c r="AB46" s="84">
        <v>-2.0954757928848267E-9</v>
      </c>
      <c r="AD46" s="51"/>
      <c r="AF46" s="89"/>
      <c r="AG46" s="89"/>
      <c r="AH46" s="7"/>
      <c r="AI46" s="89"/>
      <c r="AJ46" s="89"/>
      <c r="AK46" s="89"/>
      <c r="AL46" s="89"/>
      <c r="AM46" s="90"/>
      <c r="AN46" s="7"/>
      <c r="AO46" s="91" t="str">
        <f t="shared" si="12"/>
        <v/>
      </c>
      <c r="AP46" s="89"/>
      <c r="AQ46" s="89"/>
      <c r="AR46" s="89"/>
      <c r="AS46" s="89"/>
      <c r="AT46" s="90"/>
    </row>
    <row r="47" spans="1:46" s="48" customFormat="1" ht="15.6" x14ac:dyDescent="0.3">
      <c r="A47" s="51"/>
      <c r="B47" s="51"/>
      <c r="C47" s="51"/>
      <c r="D47" s="51"/>
      <c r="E47" s="58"/>
      <c r="F47" s="58"/>
      <c r="G47" s="58"/>
      <c r="H47" s="51"/>
      <c r="I47" s="51"/>
      <c r="J47" s="51"/>
      <c r="K47" s="63"/>
      <c r="L47" s="51"/>
      <c r="M47" s="51"/>
      <c r="N47" s="51"/>
      <c r="O47" s="63"/>
      <c r="P47" s="51"/>
      <c r="Q47" s="51"/>
      <c r="R47" s="71"/>
      <c r="S47" s="71"/>
      <c r="T47" s="63"/>
      <c r="U47" s="63"/>
      <c r="V47" s="51"/>
      <c r="W47" s="71"/>
      <c r="X47" s="71"/>
      <c r="Y47" s="63"/>
      <c r="Z47" s="63"/>
      <c r="AA47" s="63"/>
      <c r="AB47" s="63"/>
      <c r="AD47" s="51"/>
      <c r="AF47" s="89"/>
      <c r="AG47" s="89"/>
      <c r="AH47" s="7"/>
      <c r="AI47" s="89"/>
      <c r="AJ47" s="89"/>
      <c r="AK47" s="89"/>
      <c r="AL47" s="89"/>
      <c r="AM47" s="90"/>
      <c r="AN47" s="7"/>
      <c r="AO47" s="91" t="str">
        <f t="shared" si="12"/>
        <v/>
      </c>
      <c r="AP47" s="89"/>
      <c r="AQ47" s="89"/>
      <c r="AR47" s="89"/>
      <c r="AS47" s="89"/>
      <c r="AT47" s="90"/>
    </row>
    <row r="48" spans="1:46" s="47" customFormat="1" ht="15.6" x14ac:dyDescent="0.3">
      <c r="A48" s="49" t="s">
        <v>65</v>
      </c>
      <c r="B48" s="49" t="s">
        <v>66</v>
      </c>
      <c r="C48" s="49">
        <v>356</v>
      </c>
      <c r="D48" s="49" t="s">
        <v>67</v>
      </c>
      <c r="E48" s="56">
        <v>42732</v>
      </c>
      <c r="F48" s="56"/>
      <c r="G48" s="56">
        <v>42881</v>
      </c>
      <c r="H48" s="49" t="s">
        <v>26</v>
      </c>
      <c r="I48" s="49" t="s">
        <v>27</v>
      </c>
      <c r="J48" s="49" t="s">
        <v>28</v>
      </c>
      <c r="K48" s="81">
        <v>-1163415.0706998401</v>
      </c>
      <c r="L48" s="49" t="s">
        <v>31</v>
      </c>
      <c r="M48" s="49" t="s">
        <v>27</v>
      </c>
      <c r="N48" s="49" t="s">
        <v>68</v>
      </c>
      <c r="O48" s="61">
        <v>1300000</v>
      </c>
      <c r="P48" s="49">
        <v>1.0963000000000001</v>
      </c>
      <c r="Q48" s="49" t="s">
        <v>69</v>
      </c>
      <c r="R48" s="69">
        <v>1.1173999999999999</v>
      </c>
      <c r="S48" s="69"/>
      <c r="T48" s="61"/>
      <c r="U48" s="61"/>
      <c r="V48" s="49"/>
      <c r="W48" s="69">
        <v>1.0754999999999999</v>
      </c>
      <c r="X48" s="69">
        <v>1.0810769837776997</v>
      </c>
      <c r="Y48" s="61">
        <v>39160.524994849744</v>
      </c>
      <c r="Z48" s="61">
        <v>39160.524994849744</v>
      </c>
      <c r="AA48" s="61">
        <v>39160.524994849744</v>
      </c>
      <c r="AB48" s="61">
        <v>0</v>
      </c>
      <c r="AD48" s="49"/>
      <c r="AF48" s="89">
        <f t="shared" si="0"/>
        <v>1202504.5574990404</v>
      </c>
      <c r="AG48" s="89">
        <f t="shared" si="1"/>
        <v>39089.486799201462</v>
      </c>
      <c r="AH48" s="7"/>
      <c r="AI48" s="89">
        <f t="shared" si="2"/>
        <v>925003.50576849247</v>
      </c>
      <c r="AJ48" s="89">
        <f t="shared" si="3"/>
        <v>-238411.56493134645</v>
      </c>
      <c r="AK48" s="89">
        <f t="shared" si="4"/>
        <v>-277501.05173054792</v>
      </c>
      <c r="AL48" s="89">
        <f t="shared" si="5"/>
        <v>-277501.05173054792</v>
      </c>
      <c r="AM48" s="90">
        <f t="shared" si="6"/>
        <v>1</v>
      </c>
      <c r="AN48" s="7"/>
      <c r="AO48" s="91">
        <f t="shared" si="12"/>
        <v>1.0963000000000001</v>
      </c>
      <c r="AP48" s="89">
        <f t="shared" si="7"/>
        <v>1185806.8047067409</v>
      </c>
      <c r="AQ48" s="89">
        <f t="shared" si="8"/>
        <v>22391.73400690197</v>
      </c>
      <c r="AR48" s="89">
        <f t="shared" si="9"/>
        <v>16697.752792299492</v>
      </c>
      <c r="AS48" s="89">
        <f t="shared" si="10"/>
        <v>16697.752792299492</v>
      </c>
      <c r="AT48" s="90">
        <f t="shared" si="11"/>
        <v>1</v>
      </c>
    </row>
    <row r="49" spans="1:46" s="47" customFormat="1" ht="15.6" x14ac:dyDescent="0.3">
      <c r="A49" s="49" t="s">
        <v>65</v>
      </c>
      <c r="B49" s="49" t="s">
        <v>70</v>
      </c>
      <c r="C49" s="49">
        <v>357</v>
      </c>
      <c r="D49" s="49" t="s">
        <v>67</v>
      </c>
      <c r="E49" s="56">
        <v>42348</v>
      </c>
      <c r="F49" s="56"/>
      <c r="G49" s="56">
        <v>43098</v>
      </c>
      <c r="H49" s="49" t="s">
        <v>26</v>
      </c>
      <c r="I49" s="49" t="s">
        <v>27</v>
      </c>
      <c r="J49" s="49" t="s">
        <v>28</v>
      </c>
      <c r="K49" s="81">
        <v>-7064641.4694454297</v>
      </c>
      <c r="L49" s="49" t="s">
        <v>31</v>
      </c>
      <c r="M49" s="49" t="s">
        <v>27</v>
      </c>
      <c r="N49" s="49" t="s">
        <v>68</v>
      </c>
      <c r="O49" s="61">
        <v>8000000</v>
      </c>
      <c r="P49" s="49">
        <v>1.0963000000000001</v>
      </c>
      <c r="Q49" s="49" t="s">
        <v>69</v>
      </c>
      <c r="R49" s="69">
        <v>1.1324000000000001</v>
      </c>
      <c r="S49" s="69"/>
      <c r="T49" s="61"/>
      <c r="U49" s="61"/>
      <c r="V49" s="49"/>
      <c r="W49" s="69">
        <v>1.0754999999999999</v>
      </c>
      <c r="X49" s="69">
        <v>1.0943529427517822</v>
      </c>
      <c r="Y49" s="61">
        <v>247168.8314604862</v>
      </c>
      <c r="Z49" s="61">
        <v>247168.8314604862</v>
      </c>
      <c r="AA49" s="61">
        <v>247168.8314604862</v>
      </c>
      <c r="AB49" s="61">
        <v>0</v>
      </c>
      <c r="AD49" s="49"/>
      <c r="AF49" s="89">
        <f t="shared" si="0"/>
        <v>7310255.8484320138</v>
      </c>
      <c r="AG49" s="89">
        <f t="shared" si="1"/>
        <v>245614.37898658868</v>
      </c>
      <c r="AH49" s="7"/>
      <c r="AI49" s="89">
        <f t="shared" si="2"/>
        <v>5623273.7295630872</v>
      </c>
      <c r="AJ49" s="89">
        <f t="shared" si="3"/>
        <v>-1441367.7398823379</v>
      </c>
      <c r="AK49" s="89">
        <f t="shared" si="4"/>
        <v>-1686982.1188689265</v>
      </c>
      <c r="AL49" s="89">
        <f t="shared" si="5"/>
        <v>-1686982.1188689265</v>
      </c>
      <c r="AM49" s="90">
        <f t="shared" si="6"/>
        <v>1</v>
      </c>
      <c r="AN49" s="7"/>
      <c r="AO49" s="91">
        <f t="shared" si="12"/>
        <v>1.0963000000000001</v>
      </c>
      <c r="AP49" s="89">
        <f t="shared" si="7"/>
        <v>7297272.6443491746</v>
      </c>
      <c r="AQ49" s="89">
        <f t="shared" si="8"/>
        <v>232631.17490374949</v>
      </c>
      <c r="AR49" s="89">
        <f t="shared" si="9"/>
        <v>12983.204082839191</v>
      </c>
      <c r="AS49" s="89">
        <f t="shared" si="10"/>
        <v>12983.204082839191</v>
      </c>
      <c r="AT49" s="90">
        <f t="shared" si="11"/>
        <v>1</v>
      </c>
    </row>
    <row r="50" spans="1:46" s="47" customFormat="1" ht="15.6" x14ac:dyDescent="0.3">
      <c r="A50" s="49" t="s">
        <v>65</v>
      </c>
      <c r="B50" s="49" t="s">
        <v>71</v>
      </c>
      <c r="C50" s="49">
        <v>358</v>
      </c>
      <c r="D50" s="49" t="s">
        <v>67</v>
      </c>
      <c r="E50" s="56">
        <v>42348</v>
      </c>
      <c r="F50" s="56"/>
      <c r="G50" s="56">
        <v>43465</v>
      </c>
      <c r="H50" s="49" t="s">
        <v>26</v>
      </c>
      <c r="I50" s="49" t="s">
        <v>27</v>
      </c>
      <c r="J50" s="49" t="s">
        <v>28</v>
      </c>
      <c r="K50" s="81">
        <v>-1121463.0779848199</v>
      </c>
      <c r="L50" s="49" t="s">
        <v>31</v>
      </c>
      <c r="M50" s="49" t="s">
        <v>27</v>
      </c>
      <c r="N50" s="49" t="s">
        <v>68</v>
      </c>
      <c r="O50" s="61">
        <v>1300000</v>
      </c>
      <c r="P50" s="49">
        <v>1.0963000000000001</v>
      </c>
      <c r="Q50" s="49" t="s">
        <v>69</v>
      </c>
      <c r="R50" s="69">
        <v>1.1592</v>
      </c>
      <c r="S50" s="69"/>
      <c r="T50" s="61"/>
      <c r="U50" s="61"/>
      <c r="V50" s="49"/>
      <c r="W50" s="69">
        <v>1.0754999999999999</v>
      </c>
      <c r="X50" s="69">
        <v>1.1209756481429218</v>
      </c>
      <c r="Y50" s="61">
        <v>38748.762518606534</v>
      </c>
      <c r="Z50" s="61">
        <v>38748.762518606534</v>
      </c>
      <c r="AA50" s="61">
        <v>38748.762518606534</v>
      </c>
      <c r="AB50" s="61">
        <v>0</v>
      </c>
      <c r="AD50" s="49"/>
      <c r="AF50" s="89">
        <f t="shared" si="0"/>
        <v>1159704.0508004443</v>
      </c>
      <c r="AG50" s="89">
        <f t="shared" si="1"/>
        <v>38240.972815627232</v>
      </c>
      <c r="AH50" s="7"/>
      <c r="AI50" s="89">
        <f t="shared" si="2"/>
        <v>892080.03907726484</v>
      </c>
      <c r="AJ50" s="89">
        <f t="shared" si="3"/>
        <v>-229383.03890755225</v>
      </c>
      <c r="AK50" s="89">
        <f t="shared" si="4"/>
        <v>-267624.01172317949</v>
      </c>
      <c r="AL50" s="89">
        <f t="shared" si="5"/>
        <v>-267624.01172317949</v>
      </c>
      <c r="AM50" s="90">
        <f t="shared" si="6"/>
        <v>1</v>
      </c>
      <c r="AN50" s="7"/>
      <c r="AO50" s="91">
        <f t="shared" si="12"/>
        <v>1.0963000000000001</v>
      </c>
      <c r="AP50" s="89">
        <f t="shared" si="7"/>
        <v>1185806.8047067409</v>
      </c>
      <c r="AQ50" s="89">
        <f t="shared" si="8"/>
        <v>64343.726721923798</v>
      </c>
      <c r="AR50" s="89">
        <f t="shared" si="9"/>
        <v>-26102.753906296566</v>
      </c>
      <c r="AS50" s="89">
        <f t="shared" si="10"/>
        <v>-26102.753906296566</v>
      </c>
      <c r="AT50" s="90">
        <f t="shared" si="11"/>
        <v>1</v>
      </c>
    </row>
    <row r="51" spans="1:46" s="47" customFormat="1" ht="15.6" x14ac:dyDescent="0.3">
      <c r="A51" s="49" t="s">
        <v>65</v>
      </c>
      <c r="B51" s="49" t="s">
        <v>72</v>
      </c>
      <c r="C51" s="49">
        <v>359</v>
      </c>
      <c r="D51" s="49" t="s">
        <v>67</v>
      </c>
      <c r="E51" s="56">
        <v>42348</v>
      </c>
      <c r="F51" s="56"/>
      <c r="G51" s="56">
        <v>43465</v>
      </c>
      <c r="H51" s="49" t="s">
        <v>26</v>
      </c>
      <c r="I51" s="49" t="s">
        <v>27</v>
      </c>
      <c r="J51" s="49" t="s">
        <v>28</v>
      </c>
      <c r="K51" s="81">
        <v>-1121463.0779848199</v>
      </c>
      <c r="L51" s="49" t="s">
        <v>31</v>
      </c>
      <c r="M51" s="49" t="s">
        <v>27</v>
      </c>
      <c r="N51" s="49" t="s">
        <v>68</v>
      </c>
      <c r="O51" s="61">
        <v>1300000</v>
      </c>
      <c r="P51" s="49">
        <v>1.0963000000000001</v>
      </c>
      <c r="Q51" s="49" t="s">
        <v>69</v>
      </c>
      <c r="R51" s="69">
        <v>1.1592</v>
      </c>
      <c r="S51" s="69"/>
      <c r="T51" s="61"/>
      <c r="U51" s="61"/>
      <c r="V51" s="49"/>
      <c r="W51" s="69">
        <v>1.0754999999999999</v>
      </c>
      <c r="X51" s="69">
        <v>1.1209756481429218</v>
      </c>
      <c r="Y51" s="61">
        <v>38748.762518606534</v>
      </c>
      <c r="Z51" s="61">
        <v>38748.762518606534</v>
      </c>
      <c r="AA51" s="61">
        <v>38748.762518606534</v>
      </c>
      <c r="AB51" s="61">
        <v>0</v>
      </c>
      <c r="AD51" s="49"/>
      <c r="AF51" s="89">
        <f t="shared" si="0"/>
        <v>1159704.0508004443</v>
      </c>
      <c r="AG51" s="89">
        <f t="shared" si="1"/>
        <v>38240.972815627232</v>
      </c>
      <c r="AH51" s="7"/>
      <c r="AI51" s="89">
        <f t="shared" si="2"/>
        <v>892080.03907726484</v>
      </c>
      <c r="AJ51" s="89">
        <f t="shared" si="3"/>
        <v>-229383.03890755225</v>
      </c>
      <c r="AK51" s="89">
        <f t="shared" si="4"/>
        <v>-267624.01172317949</v>
      </c>
      <c r="AL51" s="89">
        <f t="shared" si="5"/>
        <v>-267624.01172317949</v>
      </c>
      <c r="AM51" s="90">
        <f t="shared" si="6"/>
        <v>1</v>
      </c>
      <c r="AN51" s="7"/>
      <c r="AO51" s="91">
        <f t="shared" si="12"/>
        <v>1.0963000000000001</v>
      </c>
      <c r="AP51" s="89">
        <f t="shared" si="7"/>
        <v>1185806.8047067409</v>
      </c>
      <c r="AQ51" s="89">
        <f t="shared" si="8"/>
        <v>64343.726721923798</v>
      </c>
      <c r="AR51" s="89">
        <f t="shared" si="9"/>
        <v>-26102.753906296566</v>
      </c>
      <c r="AS51" s="89">
        <f t="shared" si="10"/>
        <v>-26102.753906296566</v>
      </c>
      <c r="AT51" s="90">
        <f t="shared" si="11"/>
        <v>1</v>
      </c>
    </row>
    <row r="52" spans="1:46" s="47" customFormat="1" ht="15.6" x14ac:dyDescent="0.3">
      <c r="A52" s="49" t="s">
        <v>65</v>
      </c>
      <c r="B52" s="49" t="s">
        <v>73</v>
      </c>
      <c r="C52" s="49">
        <v>360</v>
      </c>
      <c r="D52" s="49" t="s">
        <v>67</v>
      </c>
      <c r="E52" s="56">
        <v>42348</v>
      </c>
      <c r="F52" s="56"/>
      <c r="G52" s="56">
        <v>43465</v>
      </c>
      <c r="H52" s="49" t="s">
        <v>26</v>
      </c>
      <c r="I52" s="49" t="s">
        <v>27</v>
      </c>
      <c r="J52" s="49" t="s">
        <v>28</v>
      </c>
      <c r="K52" s="81">
        <v>-1121463.0779848199</v>
      </c>
      <c r="L52" s="49" t="s">
        <v>31</v>
      </c>
      <c r="M52" s="49" t="s">
        <v>27</v>
      </c>
      <c r="N52" s="49" t="s">
        <v>68</v>
      </c>
      <c r="O52" s="61">
        <v>1300000</v>
      </c>
      <c r="P52" s="49">
        <v>1.0963000000000001</v>
      </c>
      <c r="Q52" s="49" t="s">
        <v>69</v>
      </c>
      <c r="R52" s="69">
        <v>1.1592</v>
      </c>
      <c r="S52" s="69"/>
      <c r="T52" s="61"/>
      <c r="U52" s="61"/>
      <c r="V52" s="49"/>
      <c r="W52" s="69">
        <v>1.0754999999999999</v>
      </c>
      <c r="X52" s="69">
        <v>1.1209756481429218</v>
      </c>
      <c r="Y52" s="61">
        <v>38748.762518606534</v>
      </c>
      <c r="Z52" s="61">
        <v>38748.762518606534</v>
      </c>
      <c r="AA52" s="61">
        <v>38748.762518606534</v>
      </c>
      <c r="AB52" s="61">
        <v>0</v>
      </c>
      <c r="AD52" s="49"/>
      <c r="AF52" s="89">
        <f t="shared" si="0"/>
        <v>1159704.0508004443</v>
      </c>
      <c r="AG52" s="89">
        <f t="shared" si="1"/>
        <v>38240.972815627232</v>
      </c>
      <c r="AH52" s="7"/>
      <c r="AI52" s="89">
        <f t="shared" si="2"/>
        <v>892080.03907726484</v>
      </c>
      <c r="AJ52" s="89">
        <f t="shared" si="3"/>
        <v>-229383.03890755225</v>
      </c>
      <c r="AK52" s="89">
        <f t="shared" si="4"/>
        <v>-267624.01172317949</v>
      </c>
      <c r="AL52" s="89">
        <f t="shared" si="5"/>
        <v>-267624.01172317949</v>
      </c>
      <c r="AM52" s="90">
        <f t="shared" si="6"/>
        <v>1</v>
      </c>
      <c r="AN52" s="7"/>
      <c r="AO52" s="91">
        <f t="shared" si="12"/>
        <v>1.0963000000000001</v>
      </c>
      <c r="AP52" s="89">
        <f t="shared" si="7"/>
        <v>1185806.8047067409</v>
      </c>
      <c r="AQ52" s="89">
        <f t="shared" si="8"/>
        <v>64343.726721923798</v>
      </c>
      <c r="AR52" s="89">
        <f t="shared" si="9"/>
        <v>-26102.753906296566</v>
      </c>
      <c r="AS52" s="89">
        <f t="shared" si="10"/>
        <v>-26102.753906296566</v>
      </c>
      <c r="AT52" s="90">
        <f t="shared" si="11"/>
        <v>1</v>
      </c>
    </row>
    <row r="53" spans="1:46" s="47" customFormat="1" ht="15.6" x14ac:dyDescent="0.3">
      <c r="A53" s="49" t="s">
        <v>65</v>
      </c>
      <c r="B53" s="49" t="s">
        <v>74</v>
      </c>
      <c r="C53" s="49">
        <v>361</v>
      </c>
      <c r="D53" s="49" t="s">
        <v>67</v>
      </c>
      <c r="E53" s="56">
        <v>42348</v>
      </c>
      <c r="F53" s="56"/>
      <c r="G53" s="56">
        <v>43465</v>
      </c>
      <c r="H53" s="49" t="s">
        <v>26</v>
      </c>
      <c r="I53" s="49" t="s">
        <v>27</v>
      </c>
      <c r="J53" s="49" t="s">
        <v>28</v>
      </c>
      <c r="K53" s="81">
        <v>-1121463.0779848199</v>
      </c>
      <c r="L53" s="49" t="s">
        <v>31</v>
      </c>
      <c r="M53" s="49" t="s">
        <v>27</v>
      </c>
      <c r="N53" s="49" t="s">
        <v>68</v>
      </c>
      <c r="O53" s="61">
        <v>1300000</v>
      </c>
      <c r="P53" s="49">
        <v>1.0963000000000001</v>
      </c>
      <c r="Q53" s="49" t="s">
        <v>69</v>
      </c>
      <c r="R53" s="69">
        <v>1.1592</v>
      </c>
      <c r="S53" s="69"/>
      <c r="T53" s="61"/>
      <c r="U53" s="61"/>
      <c r="V53" s="49"/>
      <c r="W53" s="69">
        <v>1.0754999999999999</v>
      </c>
      <c r="X53" s="69">
        <v>1.1209756481429218</v>
      </c>
      <c r="Y53" s="61">
        <v>38748.762518606534</v>
      </c>
      <c r="Z53" s="61">
        <v>38748.762518606534</v>
      </c>
      <c r="AA53" s="61">
        <v>38748.762518606534</v>
      </c>
      <c r="AB53" s="61">
        <v>0</v>
      </c>
      <c r="AD53" s="49"/>
      <c r="AF53" s="89">
        <f t="shared" si="0"/>
        <v>1159704.0508004443</v>
      </c>
      <c r="AG53" s="89">
        <f t="shared" si="1"/>
        <v>38240.972815627232</v>
      </c>
      <c r="AH53" s="7"/>
      <c r="AI53" s="89">
        <f t="shared" si="2"/>
        <v>892080.03907726484</v>
      </c>
      <c r="AJ53" s="89">
        <f t="shared" si="3"/>
        <v>-229383.03890755225</v>
      </c>
      <c r="AK53" s="89">
        <f t="shared" si="4"/>
        <v>-267624.01172317949</v>
      </c>
      <c r="AL53" s="89">
        <f t="shared" si="5"/>
        <v>-267624.01172317949</v>
      </c>
      <c r="AM53" s="90">
        <f t="shared" si="6"/>
        <v>1</v>
      </c>
      <c r="AN53" s="7"/>
      <c r="AO53" s="91">
        <f t="shared" si="12"/>
        <v>1.0963000000000001</v>
      </c>
      <c r="AP53" s="89">
        <f t="shared" si="7"/>
        <v>1185806.8047067409</v>
      </c>
      <c r="AQ53" s="89">
        <f t="shared" si="8"/>
        <v>64343.726721923798</v>
      </c>
      <c r="AR53" s="89">
        <f t="shared" si="9"/>
        <v>-26102.753906296566</v>
      </c>
      <c r="AS53" s="89">
        <f t="shared" si="10"/>
        <v>-26102.753906296566</v>
      </c>
      <c r="AT53" s="90">
        <f t="shared" si="11"/>
        <v>1</v>
      </c>
    </row>
    <row r="54" spans="1:46" s="47" customFormat="1" ht="15.6" x14ac:dyDescent="0.3">
      <c r="A54" s="49" t="s">
        <v>65</v>
      </c>
      <c r="B54" s="49" t="s">
        <v>75</v>
      </c>
      <c r="C54" s="49">
        <v>362</v>
      </c>
      <c r="D54" s="49" t="s">
        <v>67</v>
      </c>
      <c r="E54" s="56">
        <v>42348</v>
      </c>
      <c r="F54" s="56"/>
      <c r="G54" s="56">
        <v>43465</v>
      </c>
      <c r="H54" s="49" t="s">
        <v>26</v>
      </c>
      <c r="I54" s="49" t="s">
        <v>27</v>
      </c>
      <c r="J54" s="49" t="s">
        <v>28</v>
      </c>
      <c r="K54" s="81">
        <v>-6901311.2491373401</v>
      </c>
      <c r="L54" s="49" t="s">
        <v>31</v>
      </c>
      <c r="M54" s="49" t="s">
        <v>27</v>
      </c>
      <c r="N54" s="49" t="s">
        <v>68</v>
      </c>
      <c r="O54" s="61">
        <v>8000000</v>
      </c>
      <c r="P54" s="49">
        <v>1.0963000000000001</v>
      </c>
      <c r="Q54" s="49" t="s">
        <v>69</v>
      </c>
      <c r="R54" s="69">
        <v>1.1592</v>
      </c>
      <c r="S54" s="69"/>
      <c r="T54" s="61"/>
      <c r="U54" s="61"/>
      <c r="V54" s="49"/>
      <c r="W54" s="69">
        <v>1.0754999999999999</v>
      </c>
      <c r="X54" s="69">
        <v>1.1209756481429218</v>
      </c>
      <c r="Y54" s="61">
        <v>238453.92319142495</v>
      </c>
      <c r="Z54" s="61">
        <v>238453.92319142495</v>
      </c>
      <c r="AA54" s="61">
        <v>238453.92319142495</v>
      </c>
      <c r="AB54" s="61">
        <v>0</v>
      </c>
      <c r="AD54" s="49"/>
      <c r="AF54" s="89">
        <f t="shared" si="0"/>
        <v>7136640.3126181187</v>
      </c>
      <c r="AG54" s="89">
        <f t="shared" si="1"/>
        <v>235329.06348078232</v>
      </c>
      <c r="AH54" s="7"/>
      <c r="AI54" s="89">
        <f t="shared" si="2"/>
        <v>5489723.3173985528</v>
      </c>
      <c r="AJ54" s="89">
        <f t="shared" si="3"/>
        <v>-1411587.9317387836</v>
      </c>
      <c r="AK54" s="89">
        <f t="shared" si="4"/>
        <v>-1646916.9952195659</v>
      </c>
      <c r="AL54" s="89">
        <f t="shared" si="5"/>
        <v>-1646916.9952195659</v>
      </c>
      <c r="AM54" s="90">
        <f t="shared" si="6"/>
        <v>1</v>
      </c>
      <c r="AN54" s="7"/>
      <c r="AO54" s="91">
        <f t="shared" si="12"/>
        <v>1.0963000000000001</v>
      </c>
      <c r="AP54" s="89">
        <f t="shared" si="7"/>
        <v>7297272.6443491746</v>
      </c>
      <c r="AQ54" s="89">
        <f t="shared" si="8"/>
        <v>395961.39521183819</v>
      </c>
      <c r="AR54" s="89">
        <f t="shared" si="9"/>
        <v>-160632.33173105586</v>
      </c>
      <c r="AS54" s="89">
        <f t="shared" si="10"/>
        <v>-160632.33173105586</v>
      </c>
      <c r="AT54" s="90">
        <f t="shared" si="11"/>
        <v>1</v>
      </c>
    </row>
    <row r="55" spans="1:46" s="47" customFormat="1" ht="15.6" x14ac:dyDescent="0.3">
      <c r="A55" s="49" t="s">
        <v>65</v>
      </c>
      <c r="B55" s="49" t="s">
        <v>76</v>
      </c>
      <c r="C55" s="49">
        <v>363</v>
      </c>
      <c r="D55" s="49" t="s">
        <v>67</v>
      </c>
      <c r="E55" s="56">
        <v>42348</v>
      </c>
      <c r="F55" s="56"/>
      <c r="G55" s="56">
        <v>43465</v>
      </c>
      <c r="H55" s="49" t="s">
        <v>26</v>
      </c>
      <c r="I55" s="49" t="s">
        <v>27</v>
      </c>
      <c r="J55" s="49" t="s">
        <v>28</v>
      </c>
      <c r="K55" s="81">
        <v>-6901311.2491373401</v>
      </c>
      <c r="L55" s="49" t="s">
        <v>31</v>
      </c>
      <c r="M55" s="49" t="s">
        <v>27</v>
      </c>
      <c r="N55" s="49" t="s">
        <v>68</v>
      </c>
      <c r="O55" s="61">
        <v>8000000</v>
      </c>
      <c r="P55" s="49">
        <v>1.0963000000000001</v>
      </c>
      <c r="Q55" s="49" t="s">
        <v>69</v>
      </c>
      <c r="R55" s="69">
        <v>1.1592</v>
      </c>
      <c r="S55" s="69"/>
      <c r="T55" s="61"/>
      <c r="U55" s="61"/>
      <c r="V55" s="49"/>
      <c r="W55" s="69">
        <v>1.0754999999999999</v>
      </c>
      <c r="X55" s="69">
        <v>1.1209756481429218</v>
      </c>
      <c r="Y55" s="61">
        <v>238453.92319142495</v>
      </c>
      <c r="Z55" s="61">
        <v>238453.92319142495</v>
      </c>
      <c r="AA55" s="61">
        <v>238453.92319142495</v>
      </c>
      <c r="AB55" s="61">
        <v>0</v>
      </c>
      <c r="AD55" s="49"/>
      <c r="AF55" s="89">
        <f t="shared" si="0"/>
        <v>7136640.3126181187</v>
      </c>
      <c r="AG55" s="89">
        <f t="shared" si="1"/>
        <v>235329.06348078232</v>
      </c>
      <c r="AH55" s="7"/>
      <c r="AI55" s="89">
        <f t="shared" si="2"/>
        <v>5489723.3173985528</v>
      </c>
      <c r="AJ55" s="89">
        <f t="shared" si="3"/>
        <v>-1411587.9317387836</v>
      </c>
      <c r="AK55" s="89">
        <f t="shared" si="4"/>
        <v>-1646916.9952195659</v>
      </c>
      <c r="AL55" s="89">
        <f t="shared" si="5"/>
        <v>-1646916.9952195659</v>
      </c>
      <c r="AM55" s="90">
        <f t="shared" si="6"/>
        <v>1</v>
      </c>
      <c r="AN55" s="7"/>
      <c r="AO55" s="91">
        <f t="shared" si="12"/>
        <v>1.0963000000000001</v>
      </c>
      <c r="AP55" s="89">
        <f t="shared" si="7"/>
        <v>7297272.6443491746</v>
      </c>
      <c r="AQ55" s="89">
        <f t="shared" si="8"/>
        <v>395961.39521183819</v>
      </c>
      <c r="AR55" s="89">
        <f t="shared" si="9"/>
        <v>-160632.33173105586</v>
      </c>
      <c r="AS55" s="89">
        <f t="shared" si="10"/>
        <v>-160632.33173105586</v>
      </c>
      <c r="AT55" s="90">
        <f t="shared" si="11"/>
        <v>1</v>
      </c>
    </row>
    <row r="56" spans="1:46" s="47" customFormat="1" ht="15.6" x14ac:dyDescent="0.3">
      <c r="A56" s="49" t="s">
        <v>65</v>
      </c>
      <c r="B56" s="49" t="s">
        <v>77</v>
      </c>
      <c r="C56" s="49">
        <v>364</v>
      </c>
      <c r="D56" s="49" t="s">
        <v>67</v>
      </c>
      <c r="E56" s="56">
        <v>42348</v>
      </c>
      <c r="F56" s="56"/>
      <c r="G56" s="56">
        <v>43465</v>
      </c>
      <c r="H56" s="49" t="s">
        <v>26</v>
      </c>
      <c r="I56" s="49" t="s">
        <v>27</v>
      </c>
      <c r="J56" s="49" t="s">
        <v>28</v>
      </c>
      <c r="K56" s="81">
        <v>-6901311.2491373401</v>
      </c>
      <c r="L56" s="49" t="s">
        <v>31</v>
      </c>
      <c r="M56" s="49" t="s">
        <v>27</v>
      </c>
      <c r="N56" s="49" t="s">
        <v>68</v>
      </c>
      <c r="O56" s="61">
        <v>8000000</v>
      </c>
      <c r="P56" s="49">
        <v>1.0963000000000001</v>
      </c>
      <c r="Q56" s="49" t="s">
        <v>69</v>
      </c>
      <c r="R56" s="69">
        <v>1.1592</v>
      </c>
      <c r="S56" s="69"/>
      <c r="T56" s="61"/>
      <c r="U56" s="61"/>
      <c r="V56" s="49"/>
      <c r="W56" s="69">
        <v>1.0754999999999999</v>
      </c>
      <c r="X56" s="69">
        <v>1.1209756481429218</v>
      </c>
      <c r="Y56" s="61">
        <v>238453.92319142495</v>
      </c>
      <c r="Z56" s="61">
        <v>238453.92319142495</v>
      </c>
      <c r="AA56" s="61">
        <v>238453.92319142495</v>
      </c>
      <c r="AB56" s="61">
        <v>0</v>
      </c>
      <c r="AD56" s="49"/>
      <c r="AF56" s="89">
        <f t="shared" si="0"/>
        <v>7136640.3126181187</v>
      </c>
      <c r="AG56" s="89">
        <f t="shared" si="1"/>
        <v>235329.06348078232</v>
      </c>
      <c r="AH56" s="7"/>
      <c r="AI56" s="89">
        <f t="shared" si="2"/>
        <v>5489723.3173985528</v>
      </c>
      <c r="AJ56" s="89">
        <f t="shared" si="3"/>
        <v>-1411587.9317387836</v>
      </c>
      <c r="AK56" s="89">
        <f t="shared" si="4"/>
        <v>-1646916.9952195659</v>
      </c>
      <c r="AL56" s="89">
        <f t="shared" si="5"/>
        <v>-1646916.9952195659</v>
      </c>
      <c r="AM56" s="90">
        <f t="shared" si="6"/>
        <v>1</v>
      </c>
      <c r="AN56" s="7"/>
      <c r="AO56" s="91">
        <f t="shared" si="12"/>
        <v>1.0963000000000001</v>
      </c>
      <c r="AP56" s="89">
        <f t="shared" si="7"/>
        <v>7297272.6443491746</v>
      </c>
      <c r="AQ56" s="89">
        <f t="shared" si="8"/>
        <v>395961.39521183819</v>
      </c>
      <c r="AR56" s="89">
        <f t="shared" si="9"/>
        <v>-160632.33173105586</v>
      </c>
      <c r="AS56" s="89">
        <f t="shared" si="10"/>
        <v>-160632.33173105586</v>
      </c>
      <c r="AT56" s="90">
        <f t="shared" si="11"/>
        <v>1</v>
      </c>
    </row>
    <row r="57" spans="1:46" s="47" customFormat="1" ht="15.6" x14ac:dyDescent="0.3">
      <c r="A57" s="49" t="s">
        <v>65</v>
      </c>
      <c r="B57" s="49" t="s">
        <v>78</v>
      </c>
      <c r="C57" s="49">
        <v>365</v>
      </c>
      <c r="D57" s="49" t="s">
        <v>67</v>
      </c>
      <c r="E57" s="56">
        <v>42348</v>
      </c>
      <c r="F57" s="56"/>
      <c r="G57" s="56">
        <v>43830</v>
      </c>
      <c r="H57" s="49" t="s">
        <v>26</v>
      </c>
      <c r="I57" s="49" t="s">
        <v>27</v>
      </c>
      <c r="J57" s="49" t="s">
        <v>28</v>
      </c>
      <c r="K57" s="81">
        <v>-1096121.4165261399</v>
      </c>
      <c r="L57" s="49" t="s">
        <v>31</v>
      </c>
      <c r="M57" s="49" t="s">
        <v>27</v>
      </c>
      <c r="N57" s="49" t="s">
        <v>68</v>
      </c>
      <c r="O57" s="61">
        <v>1300000</v>
      </c>
      <c r="P57" s="49">
        <v>1.0963000000000001</v>
      </c>
      <c r="Q57" s="49" t="s">
        <v>69</v>
      </c>
      <c r="R57" s="69">
        <v>1.1859999999999999</v>
      </c>
      <c r="S57" s="69"/>
      <c r="T57" s="61"/>
      <c r="U57" s="61"/>
      <c r="V57" s="49"/>
      <c r="W57" s="69">
        <v>1.0754999999999999</v>
      </c>
      <c r="X57" s="69">
        <v>1.1496909800919799</v>
      </c>
      <c r="Y57" s="61">
        <v>35231.023985815467</v>
      </c>
      <c r="Z57" s="61">
        <v>35231.023985815467</v>
      </c>
      <c r="AA57" s="61">
        <v>35231.023985815467</v>
      </c>
      <c r="AB57" s="61">
        <v>0</v>
      </c>
      <c r="AD57" s="49"/>
      <c r="AF57" s="89">
        <f t="shared" si="0"/>
        <v>1130738.6267360251</v>
      </c>
      <c r="AG57" s="89">
        <f t="shared" si="1"/>
        <v>34617.210209886776</v>
      </c>
      <c r="AH57" s="7"/>
      <c r="AI57" s="89">
        <f t="shared" si="2"/>
        <v>869798.94364309602</v>
      </c>
      <c r="AJ57" s="89">
        <f t="shared" si="3"/>
        <v>-226322.4728830423</v>
      </c>
      <c r="AK57" s="89">
        <f t="shared" si="4"/>
        <v>-260939.68309292907</v>
      </c>
      <c r="AL57" s="89">
        <f t="shared" si="5"/>
        <v>-260939.68309292907</v>
      </c>
      <c r="AM57" s="90">
        <f t="shared" si="6"/>
        <v>1</v>
      </c>
      <c r="AN57" s="7"/>
      <c r="AO57" s="91">
        <f t="shared" si="12"/>
        <v>1.0963000000000001</v>
      </c>
      <c r="AP57" s="89">
        <f t="shared" si="7"/>
        <v>1185806.8047067409</v>
      </c>
      <c r="AQ57" s="89">
        <f t="shared" si="8"/>
        <v>89685.388180602575</v>
      </c>
      <c r="AR57" s="89">
        <f t="shared" si="9"/>
        <v>-55068.177970715798</v>
      </c>
      <c r="AS57" s="89">
        <f t="shared" si="10"/>
        <v>-55068.177970715798</v>
      </c>
      <c r="AT57" s="90">
        <f t="shared" si="11"/>
        <v>1</v>
      </c>
    </row>
    <row r="58" spans="1:46" s="47" customFormat="1" ht="15.6" x14ac:dyDescent="0.3">
      <c r="A58" s="49" t="s">
        <v>65</v>
      </c>
      <c r="B58" s="49" t="s">
        <v>79</v>
      </c>
      <c r="C58" s="49">
        <v>366</v>
      </c>
      <c r="D58" s="49" t="s">
        <v>67</v>
      </c>
      <c r="E58" s="56">
        <v>42348</v>
      </c>
      <c r="F58" s="56"/>
      <c r="G58" s="56">
        <v>43830</v>
      </c>
      <c r="H58" s="49" t="s">
        <v>26</v>
      </c>
      <c r="I58" s="49" t="s">
        <v>27</v>
      </c>
      <c r="J58" s="49" t="s">
        <v>28</v>
      </c>
      <c r="K58" s="81">
        <v>-6745362.5632377705</v>
      </c>
      <c r="L58" s="49" t="s">
        <v>31</v>
      </c>
      <c r="M58" s="49" t="s">
        <v>27</v>
      </c>
      <c r="N58" s="49" t="s">
        <v>68</v>
      </c>
      <c r="O58" s="61">
        <v>8000000</v>
      </c>
      <c r="P58" s="49">
        <v>1.0963000000000001</v>
      </c>
      <c r="Q58" s="49" t="s">
        <v>69</v>
      </c>
      <c r="R58" s="69">
        <v>1.1859999999999999</v>
      </c>
      <c r="S58" s="69"/>
      <c r="T58" s="61"/>
      <c r="U58" s="61"/>
      <c r="V58" s="49"/>
      <c r="W58" s="69">
        <v>1.0754999999999999</v>
      </c>
      <c r="X58" s="69">
        <v>1.1496909800919799</v>
      </c>
      <c r="Y58" s="61">
        <v>216806.30145117259</v>
      </c>
      <c r="Z58" s="61">
        <v>216806.30145117259</v>
      </c>
      <c r="AA58" s="61">
        <v>216806.30145117259</v>
      </c>
      <c r="AB58" s="61">
        <v>0</v>
      </c>
      <c r="AD58" s="49"/>
      <c r="AF58" s="89">
        <f t="shared" si="0"/>
        <v>6958391.5491447691</v>
      </c>
      <c r="AG58" s="89">
        <f t="shared" si="1"/>
        <v>213028.9859069949</v>
      </c>
      <c r="AH58" s="7"/>
      <c r="AI58" s="89">
        <f t="shared" si="2"/>
        <v>5352608.8839575145</v>
      </c>
      <c r="AJ58" s="89">
        <f t="shared" si="3"/>
        <v>-1392753.6792802596</v>
      </c>
      <c r="AK58" s="89">
        <f t="shared" si="4"/>
        <v>-1605782.6651872545</v>
      </c>
      <c r="AL58" s="89">
        <f t="shared" si="5"/>
        <v>-1605782.6651872545</v>
      </c>
      <c r="AM58" s="90">
        <f t="shared" si="6"/>
        <v>1</v>
      </c>
      <c r="AN58" s="7"/>
      <c r="AO58" s="91">
        <f t="shared" si="12"/>
        <v>1.0963000000000001</v>
      </c>
      <c r="AP58" s="89">
        <f t="shared" si="7"/>
        <v>7297272.6443491746</v>
      </c>
      <c r="AQ58" s="89">
        <f t="shared" si="8"/>
        <v>551910.08111140039</v>
      </c>
      <c r="AR58" s="89">
        <f t="shared" si="9"/>
        <v>-338881.09520440549</v>
      </c>
      <c r="AS58" s="89">
        <f t="shared" si="10"/>
        <v>-338881.09520440549</v>
      </c>
      <c r="AT58" s="90">
        <f t="shared" si="11"/>
        <v>1</v>
      </c>
    </row>
    <row r="59" spans="1:46" s="47" customFormat="1" ht="15.6" x14ac:dyDescent="0.3">
      <c r="A59" s="49" t="s">
        <v>65</v>
      </c>
      <c r="B59" s="49" t="s">
        <v>80</v>
      </c>
      <c r="C59" s="49">
        <v>367</v>
      </c>
      <c r="D59" s="49" t="s">
        <v>67</v>
      </c>
      <c r="E59" s="56">
        <v>42348</v>
      </c>
      <c r="F59" s="56"/>
      <c r="G59" s="56">
        <v>43830</v>
      </c>
      <c r="H59" s="49" t="s">
        <v>26</v>
      </c>
      <c r="I59" s="49" t="s">
        <v>27</v>
      </c>
      <c r="J59" s="49" t="s">
        <v>28</v>
      </c>
      <c r="K59" s="81">
        <v>-6745362.5632377705</v>
      </c>
      <c r="L59" s="49" t="s">
        <v>31</v>
      </c>
      <c r="M59" s="49" t="s">
        <v>27</v>
      </c>
      <c r="N59" s="49" t="s">
        <v>68</v>
      </c>
      <c r="O59" s="61">
        <v>8000000</v>
      </c>
      <c r="P59" s="49">
        <v>1.0963000000000001</v>
      </c>
      <c r="Q59" s="49" t="s">
        <v>69</v>
      </c>
      <c r="R59" s="69">
        <v>1.1859999999999999</v>
      </c>
      <c r="S59" s="69"/>
      <c r="T59" s="61"/>
      <c r="U59" s="61"/>
      <c r="V59" s="49"/>
      <c r="W59" s="69">
        <v>1.0754999999999999</v>
      </c>
      <c r="X59" s="69">
        <v>1.1496909800919799</v>
      </c>
      <c r="Y59" s="61">
        <v>216806.30145117259</v>
      </c>
      <c r="Z59" s="61">
        <v>216806.30145117259</v>
      </c>
      <c r="AA59" s="61">
        <v>216806.30145117259</v>
      </c>
      <c r="AB59" s="61">
        <v>0</v>
      </c>
      <c r="AD59" s="49"/>
      <c r="AF59" s="89">
        <f t="shared" si="0"/>
        <v>6958391.5491447691</v>
      </c>
      <c r="AG59" s="89">
        <f t="shared" si="1"/>
        <v>213028.9859069949</v>
      </c>
      <c r="AH59" s="7"/>
      <c r="AI59" s="89">
        <f t="shared" si="2"/>
        <v>5352608.8839575145</v>
      </c>
      <c r="AJ59" s="89">
        <f t="shared" si="3"/>
        <v>-1392753.6792802596</v>
      </c>
      <c r="AK59" s="89">
        <f t="shared" si="4"/>
        <v>-1605782.6651872545</v>
      </c>
      <c r="AL59" s="89">
        <f t="shared" si="5"/>
        <v>-1605782.6651872545</v>
      </c>
      <c r="AM59" s="90">
        <f t="shared" si="6"/>
        <v>1</v>
      </c>
      <c r="AN59" s="7"/>
      <c r="AO59" s="91">
        <f t="shared" si="12"/>
        <v>1.0963000000000001</v>
      </c>
      <c r="AP59" s="89">
        <f t="shared" si="7"/>
        <v>7297272.6443491746</v>
      </c>
      <c r="AQ59" s="89">
        <f t="shared" si="8"/>
        <v>551910.08111140039</v>
      </c>
      <c r="AR59" s="89">
        <f t="shared" si="9"/>
        <v>-338881.09520440549</v>
      </c>
      <c r="AS59" s="89">
        <f t="shared" si="10"/>
        <v>-338881.09520440549</v>
      </c>
      <c r="AT59" s="90">
        <f t="shared" si="11"/>
        <v>1</v>
      </c>
    </row>
    <row r="60" spans="1:46" s="47" customFormat="1" ht="15.6" x14ac:dyDescent="0.3">
      <c r="A60" s="50" t="s">
        <v>65</v>
      </c>
      <c r="B60" s="50" t="s">
        <v>81</v>
      </c>
      <c r="C60" s="50">
        <v>368</v>
      </c>
      <c r="D60" s="50" t="s">
        <v>67</v>
      </c>
      <c r="E60" s="57">
        <v>42348</v>
      </c>
      <c r="F60" s="57"/>
      <c r="G60" s="57">
        <v>43896</v>
      </c>
      <c r="H60" s="50" t="s">
        <v>26</v>
      </c>
      <c r="I60" s="50" t="s">
        <v>27</v>
      </c>
      <c r="J60" s="50" t="s">
        <v>28</v>
      </c>
      <c r="K60" s="82">
        <v>-1090421.07029022</v>
      </c>
      <c r="L60" s="50" t="s">
        <v>31</v>
      </c>
      <c r="M60" s="50" t="s">
        <v>27</v>
      </c>
      <c r="N60" s="50" t="s">
        <v>68</v>
      </c>
      <c r="O60" s="62">
        <v>1300000</v>
      </c>
      <c r="P60" s="50">
        <v>1.0963000000000001</v>
      </c>
      <c r="Q60" s="50" t="s">
        <v>69</v>
      </c>
      <c r="R60" s="70">
        <v>1.1921999999999999</v>
      </c>
      <c r="S60" s="70"/>
      <c r="T60" s="62"/>
      <c r="U60" s="62"/>
      <c r="V60" s="50"/>
      <c r="W60" s="70">
        <v>1.0754999999999999</v>
      </c>
      <c r="X60" s="70">
        <v>1.1549709551329432</v>
      </c>
      <c r="Y60" s="62">
        <v>35791.672750376383</v>
      </c>
      <c r="Z60" s="62">
        <v>35791.672750376383</v>
      </c>
      <c r="AA60" s="62">
        <v>35791.672750376383</v>
      </c>
      <c r="AB60" s="62">
        <v>0</v>
      </c>
      <c r="AD60" s="50"/>
      <c r="AF60" s="89">
        <f t="shared" si="0"/>
        <v>1125569.4303155555</v>
      </c>
      <c r="AG60" s="89">
        <f t="shared" si="1"/>
        <v>35148.360025335802</v>
      </c>
      <c r="AH60" s="7"/>
      <c r="AI60" s="89">
        <f t="shared" si="2"/>
        <v>865822.6387042735</v>
      </c>
      <c r="AJ60" s="89">
        <f t="shared" si="3"/>
        <v>-224598.43158594624</v>
      </c>
      <c r="AK60" s="89">
        <f t="shared" si="4"/>
        <v>-259746.79161128204</v>
      </c>
      <c r="AL60" s="89">
        <f t="shared" si="5"/>
        <v>-259746.79161128204</v>
      </c>
      <c r="AM60" s="90">
        <f t="shared" si="6"/>
        <v>1</v>
      </c>
      <c r="AN60" s="7"/>
      <c r="AO60" s="91">
        <f t="shared" si="12"/>
        <v>1.0963000000000001</v>
      </c>
      <c r="AP60" s="89">
        <f t="shared" si="7"/>
        <v>1185806.8047067409</v>
      </c>
      <c r="AQ60" s="89">
        <f t="shared" si="8"/>
        <v>95385.734416521154</v>
      </c>
      <c r="AR60" s="89">
        <f t="shared" si="9"/>
        <v>-60237.374391185353</v>
      </c>
      <c r="AS60" s="89">
        <f t="shared" si="10"/>
        <v>-60237.374391185353</v>
      </c>
      <c r="AT60" s="90">
        <f t="shared" si="11"/>
        <v>1</v>
      </c>
    </row>
    <row r="61" spans="1:46" s="48" customFormat="1" ht="15.6" x14ac:dyDescent="0.3">
      <c r="A61" s="51"/>
      <c r="B61" s="51"/>
      <c r="C61" s="51"/>
      <c r="D61" s="51"/>
      <c r="E61" s="58"/>
      <c r="F61" s="58"/>
      <c r="G61" s="58"/>
      <c r="H61" s="51"/>
      <c r="I61" s="51"/>
      <c r="J61" s="51"/>
      <c r="K61" s="83">
        <v>-49095110.212788478</v>
      </c>
      <c r="L61" s="51"/>
      <c r="M61" s="51"/>
      <c r="N61" s="51"/>
      <c r="O61" s="63">
        <v>57100000</v>
      </c>
      <c r="P61" s="51"/>
      <c r="Q61" s="51"/>
      <c r="R61" s="71">
        <v>1.163048616298378</v>
      </c>
      <c r="S61" s="71"/>
      <c r="T61" s="63"/>
      <c r="U61" s="63"/>
      <c r="V61" s="51"/>
      <c r="W61" s="71"/>
      <c r="X61" s="71"/>
      <c r="Y61" s="63">
        <v>1661321.4757425743</v>
      </c>
      <c r="Z61" s="63">
        <v>1661321.4757425743</v>
      </c>
      <c r="AA61" s="63">
        <v>1661321.4757425743</v>
      </c>
      <c r="AB61" s="63">
        <v>0</v>
      </c>
      <c r="AD61" s="51"/>
      <c r="AF61" s="89"/>
      <c r="AG61" s="89"/>
      <c r="AH61" s="7"/>
      <c r="AI61" s="89"/>
      <c r="AJ61" s="89"/>
      <c r="AK61" s="89"/>
      <c r="AL61" s="89"/>
      <c r="AM61" s="90"/>
      <c r="AN61" s="7"/>
      <c r="AO61" s="91" t="str">
        <f t="shared" si="12"/>
        <v/>
      </c>
      <c r="AP61" s="89"/>
      <c r="AQ61" s="89"/>
      <c r="AR61" s="89"/>
      <c r="AS61" s="89"/>
      <c r="AT61" s="90"/>
    </row>
    <row r="62" spans="1:46" s="48" customFormat="1" ht="15.6" x14ac:dyDescent="0.3">
      <c r="A62" s="51"/>
      <c r="B62" s="51"/>
      <c r="C62" s="51"/>
      <c r="D62" s="51"/>
      <c r="E62" s="58"/>
      <c r="F62" s="58"/>
      <c r="G62" s="58"/>
      <c r="H62" s="51"/>
      <c r="I62" s="51"/>
      <c r="J62" s="51"/>
      <c r="K62" s="63"/>
      <c r="L62" s="51"/>
      <c r="M62" s="51"/>
      <c r="N62" s="51"/>
      <c r="O62" s="63"/>
      <c r="P62" s="51"/>
      <c r="Q62" s="51"/>
      <c r="R62" s="71"/>
      <c r="S62" s="71"/>
      <c r="T62" s="63"/>
      <c r="U62" s="63"/>
      <c r="V62" s="51"/>
      <c r="W62" s="71"/>
      <c r="X62" s="71"/>
      <c r="Y62" s="63"/>
      <c r="Z62" s="63"/>
      <c r="AA62" s="63"/>
      <c r="AB62" s="63"/>
      <c r="AD62" s="51"/>
      <c r="AF62" s="89"/>
      <c r="AG62" s="89"/>
      <c r="AH62" s="7"/>
      <c r="AI62" s="89"/>
      <c r="AJ62" s="89"/>
      <c r="AK62" s="89"/>
      <c r="AL62" s="89"/>
      <c r="AM62" s="90"/>
      <c r="AN62" s="7"/>
      <c r="AO62" s="91" t="str">
        <f t="shared" si="12"/>
        <v/>
      </c>
      <c r="AP62" s="89"/>
      <c r="AQ62" s="89"/>
      <c r="AR62" s="89"/>
      <c r="AS62" s="89"/>
      <c r="AT62" s="90"/>
    </row>
    <row r="63" spans="1:46" s="47" customFormat="1" ht="15.6" x14ac:dyDescent="0.3">
      <c r="A63" s="49" t="s">
        <v>82</v>
      </c>
      <c r="B63" s="49" t="s">
        <v>83</v>
      </c>
      <c r="C63" s="49">
        <v>342</v>
      </c>
      <c r="D63" s="49" t="s">
        <v>67</v>
      </c>
      <c r="E63" s="56">
        <v>42732</v>
      </c>
      <c r="F63" s="56"/>
      <c r="G63" s="56">
        <v>42881</v>
      </c>
      <c r="H63" s="49" t="s">
        <v>26</v>
      </c>
      <c r="I63" s="49" t="s">
        <v>27</v>
      </c>
      <c r="J63" s="49" t="s">
        <v>28</v>
      </c>
      <c r="K63" s="81">
        <v>-17898693.395382099</v>
      </c>
      <c r="L63" s="49" t="s">
        <v>31</v>
      </c>
      <c r="M63" s="49" t="s">
        <v>27</v>
      </c>
      <c r="N63" s="49" t="s">
        <v>68</v>
      </c>
      <c r="O63" s="61">
        <v>20000000</v>
      </c>
      <c r="P63" s="49">
        <v>1.0963000000000001</v>
      </c>
      <c r="Q63" s="49" t="s">
        <v>69</v>
      </c>
      <c r="R63" s="69">
        <v>1.1173999999999999</v>
      </c>
      <c r="S63" s="69"/>
      <c r="T63" s="61"/>
      <c r="U63" s="61"/>
      <c r="V63" s="49"/>
      <c r="W63" s="69">
        <v>1.0754999999999999</v>
      </c>
      <c r="X63" s="69">
        <v>1.0810769837776997</v>
      </c>
      <c r="Y63" s="61">
        <v>602469.61530538392</v>
      </c>
      <c r="Z63" s="61">
        <v>602469.61530538392</v>
      </c>
      <c r="AA63" s="61">
        <v>602469.61530538381</v>
      </c>
      <c r="AB63" s="61">
        <v>1.1641532182693481E-10</v>
      </c>
      <c r="AD63" s="49"/>
      <c r="AF63" s="89">
        <f t="shared" si="0"/>
        <v>18500070.115369853</v>
      </c>
      <c r="AG63" s="89">
        <f t="shared" si="1"/>
        <v>601376.71998771653</v>
      </c>
      <c r="AH63" s="7"/>
      <c r="AI63" s="89">
        <f t="shared" si="2"/>
        <v>14230823.165669115</v>
      </c>
      <c r="AJ63" s="89">
        <f t="shared" si="3"/>
        <v>-3667870.2297130208</v>
      </c>
      <c r="AK63" s="89">
        <f t="shared" si="4"/>
        <v>-4269246.9497007374</v>
      </c>
      <c r="AL63" s="89">
        <f t="shared" si="5"/>
        <v>-4269246.9497007374</v>
      </c>
      <c r="AM63" s="90">
        <f t="shared" si="6"/>
        <v>1</v>
      </c>
      <c r="AN63" s="7"/>
      <c r="AO63" s="91">
        <f t="shared" si="12"/>
        <v>1.0963000000000001</v>
      </c>
      <c r="AP63" s="89">
        <f t="shared" si="7"/>
        <v>18243181.610872936</v>
      </c>
      <c r="AQ63" s="89">
        <f t="shared" si="8"/>
        <v>344488.2154907994</v>
      </c>
      <c r="AR63" s="89">
        <f t="shared" si="9"/>
        <v>256888.50449691713</v>
      </c>
      <c r="AS63" s="89">
        <f t="shared" si="10"/>
        <v>256888.50449691713</v>
      </c>
      <c r="AT63" s="90">
        <f t="shared" si="11"/>
        <v>1</v>
      </c>
    </row>
    <row r="64" spans="1:46" s="47" customFormat="1" ht="15.6" x14ac:dyDescent="0.3">
      <c r="A64" s="49" t="s">
        <v>82</v>
      </c>
      <c r="B64" s="49" t="s">
        <v>84</v>
      </c>
      <c r="C64" s="49">
        <v>343</v>
      </c>
      <c r="D64" s="49" t="s">
        <v>67</v>
      </c>
      <c r="E64" s="56">
        <v>42732</v>
      </c>
      <c r="F64" s="56"/>
      <c r="G64" s="56">
        <v>42881</v>
      </c>
      <c r="H64" s="49" t="s">
        <v>26</v>
      </c>
      <c r="I64" s="49" t="s">
        <v>27</v>
      </c>
      <c r="J64" s="49" t="s">
        <v>28</v>
      </c>
      <c r="K64" s="81">
        <v>-17898693.395382099</v>
      </c>
      <c r="L64" s="49" t="s">
        <v>31</v>
      </c>
      <c r="M64" s="49" t="s">
        <v>27</v>
      </c>
      <c r="N64" s="49" t="s">
        <v>68</v>
      </c>
      <c r="O64" s="61">
        <v>20000000</v>
      </c>
      <c r="P64" s="49">
        <v>1.0963000000000001</v>
      </c>
      <c r="Q64" s="49" t="s">
        <v>69</v>
      </c>
      <c r="R64" s="69">
        <v>1.1173999999999999</v>
      </c>
      <c r="S64" s="69"/>
      <c r="T64" s="61"/>
      <c r="U64" s="61"/>
      <c r="V64" s="49"/>
      <c r="W64" s="69">
        <v>1.0754999999999999</v>
      </c>
      <c r="X64" s="69">
        <v>1.0810769837776997</v>
      </c>
      <c r="Y64" s="61">
        <v>602469.61530538392</v>
      </c>
      <c r="Z64" s="61">
        <v>602469.61530538392</v>
      </c>
      <c r="AA64" s="61">
        <v>602469.61530538381</v>
      </c>
      <c r="AB64" s="61">
        <v>1.1641532182693481E-10</v>
      </c>
      <c r="AD64" s="49"/>
      <c r="AF64" s="89">
        <f t="shared" si="0"/>
        <v>18500070.115369853</v>
      </c>
      <c r="AG64" s="89">
        <f t="shared" si="1"/>
        <v>601376.71998771653</v>
      </c>
      <c r="AH64" s="7"/>
      <c r="AI64" s="89">
        <f t="shared" si="2"/>
        <v>14230823.165669115</v>
      </c>
      <c r="AJ64" s="89">
        <f t="shared" si="3"/>
        <v>-3667870.2297130208</v>
      </c>
      <c r="AK64" s="89">
        <f t="shared" si="4"/>
        <v>-4269246.9497007374</v>
      </c>
      <c r="AL64" s="89">
        <f t="shared" si="5"/>
        <v>-4269246.9497007374</v>
      </c>
      <c r="AM64" s="90">
        <f t="shared" si="6"/>
        <v>1</v>
      </c>
      <c r="AN64" s="7"/>
      <c r="AO64" s="91">
        <f t="shared" si="12"/>
        <v>1.0963000000000001</v>
      </c>
      <c r="AP64" s="89">
        <f t="shared" si="7"/>
        <v>18243181.610872936</v>
      </c>
      <c r="AQ64" s="89">
        <f t="shared" si="8"/>
        <v>344488.2154907994</v>
      </c>
      <c r="AR64" s="89">
        <f t="shared" si="9"/>
        <v>256888.50449691713</v>
      </c>
      <c r="AS64" s="89">
        <f t="shared" si="10"/>
        <v>256888.50449691713</v>
      </c>
      <c r="AT64" s="90">
        <f t="shared" si="11"/>
        <v>1</v>
      </c>
    </row>
    <row r="65" spans="1:46" s="47" customFormat="1" ht="15.6" x14ac:dyDescent="0.3">
      <c r="A65" s="49" t="s">
        <v>82</v>
      </c>
      <c r="B65" s="49" t="s">
        <v>85</v>
      </c>
      <c r="C65" s="49">
        <v>346</v>
      </c>
      <c r="D65" s="49" t="s">
        <v>67</v>
      </c>
      <c r="E65" s="56">
        <v>42732</v>
      </c>
      <c r="F65" s="56"/>
      <c r="G65" s="56">
        <v>42881</v>
      </c>
      <c r="H65" s="49" t="s">
        <v>26</v>
      </c>
      <c r="I65" s="49" t="s">
        <v>27</v>
      </c>
      <c r="J65" s="49" t="s">
        <v>28</v>
      </c>
      <c r="K65" s="81">
        <v>-250581.70753535</v>
      </c>
      <c r="L65" s="49" t="s">
        <v>31</v>
      </c>
      <c r="M65" s="49" t="s">
        <v>27</v>
      </c>
      <c r="N65" s="49" t="s">
        <v>68</v>
      </c>
      <c r="O65" s="61">
        <v>280000</v>
      </c>
      <c r="P65" s="49">
        <v>1.0963000000000001</v>
      </c>
      <c r="Q65" s="49" t="s">
        <v>69</v>
      </c>
      <c r="R65" s="69">
        <v>1.1173999999999999</v>
      </c>
      <c r="S65" s="69"/>
      <c r="T65" s="61"/>
      <c r="U65" s="61"/>
      <c r="V65" s="49"/>
      <c r="W65" s="69">
        <v>1.0754999999999999</v>
      </c>
      <c r="X65" s="69">
        <v>1.0810769837776997</v>
      </c>
      <c r="Y65" s="61">
        <v>8434.5746142753469</v>
      </c>
      <c r="Z65" s="61">
        <v>8434.5746142753469</v>
      </c>
      <c r="AA65" s="61">
        <v>8434.5746142753469</v>
      </c>
      <c r="AB65" s="61">
        <v>0</v>
      </c>
      <c r="AD65" s="49"/>
      <c r="AF65" s="89">
        <f t="shared" si="0"/>
        <v>259000.98161517794</v>
      </c>
      <c r="AG65" s="89">
        <f t="shared" si="1"/>
        <v>8419.2740798279992</v>
      </c>
      <c r="AH65" s="7"/>
      <c r="AI65" s="89">
        <f t="shared" si="2"/>
        <v>199231.52431936763</v>
      </c>
      <c r="AJ65" s="89">
        <f t="shared" si="3"/>
        <v>-51350.18321598231</v>
      </c>
      <c r="AK65" s="89">
        <f t="shared" si="4"/>
        <v>-59769.457295810309</v>
      </c>
      <c r="AL65" s="89">
        <f t="shared" si="5"/>
        <v>-59769.457295810309</v>
      </c>
      <c r="AM65" s="90">
        <f t="shared" si="6"/>
        <v>1</v>
      </c>
      <c r="AN65" s="7"/>
      <c r="AO65" s="91">
        <f t="shared" si="12"/>
        <v>1.0963000000000001</v>
      </c>
      <c r="AP65" s="89">
        <f t="shared" si="7"/>
        <v>255404.5425522211</v>
      </c>
      <c r="AQ65" s="89">
        <f t="shared" si="8"/>
        <v>4822.8350168711622</v>
      </c>
      <c r="AR65" s="89">
        <f t="shared" si="9"/>
        <v>3596.439062956837</v>
      </c>
      <c r="AS65" s="89">
        <f t="shared" si="10"/>
        <v>3596.439062956837</v>
      </c>
      <c r="AT65" s="90">
        <f t="shared" si="11"/>
        <v>1</v>
      </c>
    </row>
    <row r="66" spans="1:46" s="47" customFormat="1" ht="15.6" x14ac:dyDescent="0.3">
      <c r="A66" s="49" t="s">
        <v>82</v>
      </c>
      <c r="B66" s="49" t="s">
        <v>86</v>
      </c>
      <c r="C66" s="49">
        <v>344</v>
      </c>
      <c r="D66" s="49" t="s">
        <v>67</v>
      </c>
      <c r="E66" s="56">
        <v>42732</v>
      </c>
      <c r="F66" s="56"/>
      <c r="G66" s="56">
        <v>43098</v>
      </c>
      <c r="H66" s="49" t="s">
        <v>26</v>
      </c>
      <c r="I66" s="49" t="s">
        <v>27</v>
      </c>
      <c r="J66" s="49" t="s">
        <v>28</v>
      </c>
      <c r="K66" s="81">
        <v>-17689722.2713603</v>
      </c>
      <c r="L66" s="49" t="s">
        <v>31</v>
      </c>
      <c r="M66" s="49" t="s">
        <v>27</v>
      </c>
      <c r="N66" s="49" t="s">
        <v>68</v>
      </c>
      <c r="O66" s="61">
        <v>20000000</v>
      </c>
      <c r="P66" s="49">
        <v>1.0963000000000001</v>
      </c>
      <c r="Q66" s="49" t="s">
        <v>69</v>
      </c>
      <c r="R66" s="69">
        <v>1.1306</v>
      </c>
      <c r="S66" s="69"/>
      <c r="T66" s="61"/>
      <c r="U66" s="61"/>
      <c r="V66" s="49"/>
      <c r="W66" s="69">
        <v>1.0754999999999999</v>
      </c>
      <c r="X66" s="69">
        <v>1.0943529427517822</v>
      </c>
      <c r="Y66" s="61">
        <v>589625.52298515395</v>
      </c>
      <c r="Z66" s="61">
        <v>589625.52298515395</v>
      </c>
      <c r="AA66" s="61">
        <v>589625.52298515395</v>
      </c>
      <c r="AB66" s="61">
        <v>0</v>
      </c>
      <c r="AD66" s="49"/>
      <c r="AF66" s="89">
        <f t="shared" si="0"/>
        <v>18275639.621080033</v>
      </c>
      <c r="AG66" s="89">
        <f t="shared" si="1"/>
        <v>585917.34971969575</v>
      </c>
      <c r="AH66" s="7"/>
      <c r="AI66" s="89">
        <f t="shared" si="2"/>
        <v>14058184.323907716</v>
      </c>
      <c r="AJ66" s="89">
        <f t="shared" si="3"/>
        <v>-3631537.9474526215</v>
      </c>
      <c r="AK66" s="89">
        <f t="shared" si="4"/>
        <v>-4217455.2971723173</v>
      </c>
      <c r="AL66" s="89">
        <f t="shared" si="5"/>
        <v>-4217455.2971723173</v>
      </c>
      <c r="AM66" s="90">
        <f t="shared" si="6"/>
        <v>1</v>
      </c>
      <c r="AN66" s="7"/>
      <c r="AO66" s="91">
        <f t="shared" si="12"/>
        <v>1.0963000000000001</v>
      </c>
      <c r="AP66" s="89">
        <f t="shared" si="7"/>
        <v>18243181.610872936</v>
      </c>
      <c r="AQ66" s="89">
        <f t="shared" si="8"/>
        <v>553459.33951259777</v>
      </c>
      <c r="AR66" s="89">
        <f t="shared" si="9"/>
        <v>32458.010207097977</v>
      </c>
      <c r="AS66" s="89">
        <f t="shared" si="10"/>
        <v>32458.010207097977</v>
      </c>
      <c r="AT66" s="90">
        <f t="shared" si="11"/>
        <v>1</v>
      </c>
    </row>
    <row r="67" spans="1:46" s="47" customFormat="1" ht="15.6" x14ac:dyDescent="0.3">
      <c r="A67" s="49" t="s">
        <v>82</v>
      </c>
      <c r="B67" s="49" t="s">
        <v>87</v>
      </c>
      <c r="C67" s="49">
        <v>345</v>
      </c>
      <c r="D67" s="49" t="s">
        <v>67</v>
      </c>
      <c r="E67" s="56">
        <v>42732</v>
      </c>
      <c r="F67" s="56"/>
      <c r="G67" s="56">
        <v>43098</v>
      </c>
      <c r="H67" s="49" t="s">
        <v>26</v>
      </c>
      <c r="I67" s="49" t="s">
        <v>27</v>
      </c>
      <c r="J67" s="49" t="s">
        <v>28</v>
      </c>
      <c r="K67" s="81">
        <v>-18574208.384928402</v>
      </c>
      <c r="L67" s="49" t="s">
        <v>31</v>
      </c>
      <c r="M67" s="49" t="s">
        <v>27</v>
      </c>
      <c r="N67" s="49" t="s">
        <v>68</v>
      </c>
      <c r="O67" s="61">
        <v>21000000</v>
      </c>
      <c r="P67" s="49">
        <v>1.0963000000000001</v>
      </c>
      <c r="Q67" s="49" t="s">
        <v>69</v>
      </c>
      <c r="R67" s="69">
        <v>1.1306</v>
      </c>
      <c r="S67" s="69"/>
      <c r="T67" s="61"/>
      <c r="U67" s="61"/>
      <c r="V67" s="49"/>
      <c r="W67" s="69">
        <v>1.0754999999999999</v>
      </c>
      <c r="X67" s="69">
        <v>1.0943529427517822</v>
      </c>
      <c r="Y67" s="61">
        <v>619106.79913441755</v>
      </c>
      <c r="Z67" s="61">
        <v>619106.79913441755</v>
      </c>
      <c r="AA67" s="61">
        <v>619106.79913441744</v>
      </c>
      <c r="AB67" s="61">
        <v>1.1641532182693481E-10</v>
      </c>
      <c r="AD67" s="49"/>
      <c r="AF67" s="89">
        <f t="shared" si="0"/>
        <v>19189421.602134034</v>
      </c>
      <c r="AG67" s="89">
        <f t="shared" si="1"/>
        <v>615213.21720567718</v>
      </c>
      <c r="AH67" s="7"/>
      <c r="AI67" s="89">
        <f t="shared" si="2"/>
        <v>14761093.540103102</v>
      </c>
      <c r="AJ67" s="89">
        <f t="shared" si="3"/>
        <v>-3813114.8448252548</v>
      </c>
      <c r="AK67" s="89">
        <f t="shared" si="4"/>
        <v>-4428328.0620309319</v>
      </c>
      <c r="AL67" s="89">
        <f t="shared" si="5"/>
        <v>-4428328.0620309319</v>
      </c>
      <c r="AM67" s="90">
        <f t="shared" si="6"/>
        <v>1</v>
      </c>
      <c r="AN67" s="7"/>
      <c r="AO67" s="91">
        <f t="shared" si="12"/>
        <v>1.0963000000000001</v>
      </c>
      <c r="AP67" s="89">
        <f t="shared" si="7"/>
        <v>19155340.691416584</v>
      </c>
      <c r="AQ67" s="89">
        <f t="shared" si="8"/>
        <v>581132.3064882271</v>
      </c>
      <c r="AR67" s="89">
        <f t="shared" si="9"/>
        <v>34080.910717450082</v>
      </c>
      <c r="AS67" s="89">
        <f t="shared" si="10"/>
        <v>34080.910717450082</v>
      </c>
      <c r="AT67" s="90">
        <f t="shared" si="11"/>
        <v>1</v>
      </c>
    </row>
    <row r="68" spans="1:46" s="47" customFormat="1" ht="15.6" x14ac:dyDescent="0.3">
      <c r="A68" s="49" t="s">
        <v>82</v>
      </c>
      <c r="B68" s="49" t="s">
        <v>88</v>
      </c>
      <c r="C68" s="49">
        <v>347</v>
      </c>
      <c r="D68" s="49" t="s">
        <v>67</v>
      </c>
      <c r="E68" s="56">
        <v>42348</v>
      </c>
      <c r="F68" s="56"/>
      <c r="G68" s="56">
        <v>43098</v>
      </c>
      <c r="H68" s="49" t="s">
        <v>26</v>
      </c>
      <c r="I68" s="49" t="s">
        <v>27</v>
      </c>
      <c r="J68" s="49" t="s">
        <v>28</v>
      </c>
      <c r="K68" s="81">
        <v>-18544683.857294202</v>
      </c>
      <c r="L68" s="49" t="s">
        <v>31</v>
      </c>
      <c r="M68" s="49" t="s">
        <v>27</v>
      </c>
      <c r="N68" s="49" t="s">
        <v>68</v>
      </c>
      <c r="O68" s="61">
        <v>21000000</v>
      </c>
      <c r="P68" s="49">
        <v>1.0963000000000001</v>
      </c>
      <c r="Q68" s="49" t="s">
        <v>69</v>
      </c>
      <c r="R68" s="69">
        <v>1.1324000000000001</v>
      </c>
      <c r="S68" s="69"/>
      <c r="T68" s="61"/>
      <c r="U68" s="61"/>
      <c r="V68" s="49"/>
      <c r="W68" s="69">
        <v>1.0754999999999999</v>
      </c>
      <c r="X68" s="69">
        <v>1.0943529427517822</v>
      </c>
      <c r="Y68" s="61">
        <v>648818.182583772</v>
      </c>
      <c r="Z68" s="61">
        <v>648818.182583772</v>
      </c>
      <c r="AA68" s="61">
        <v>648818.182583772</v>
      </c>
      <c r="AB68" s="61">
        <v>0</v>
      </c>
      <c r="AD68" s="49"/>
      <c r="AF68" s="89">
        <f t="shared" si="0"/>
        <v>19189421.602134034</v>
      </c>
      <c r="AG68" s="89">
        <f t="shared" si="1"/>
        <v>644737.74483979121</v>
      </c>
      <c r="AH68" s="7"/>
      <c r="AI68" s="89">
        <f t="shared" si="2"/>
        <v>14761093.540103102</v>
      </c>
      <c r="AJ68" s="89">
        <f t="shared" si="3"/>
        <v>-3783590.3171911407</v>
      </c>
      <c r="AK68" s="89">
        <f t="shared" si="4"/>
        <v>-4428328.0620309319</v>
      </c>
      <c r="AL68" s="89">
        <f t="shared" si="5"/>
        <v>-4428328.0620309319</v>
      </c>
      <c r="AM68" s="90">
        <f t="shared" si="6"/>
        <v>1</v>
      </c>
      <c r="AN68" s="7"/>
      <c r="AO68" s="91">
        <f t="shared" si="12"/>
        <v>1.0963000000000001</v>
      </c>
      <c r="AP68" s="89">
        <f t="shared" si="7"/>
        <v>19155340.691416584</v>
      </c>
      <c r="AQ68" s="89">
        <f t="shared" si="8"/>
        <v>610656.83412234113</v>
      </c>
      <c r="AR68" s="89">
        <f t="shared" si="9"/>
        <v>34080.910717450082</v>
      </c>
      <c r="AS68" s="89">
        <f t="shared" si="10"/>
        <v>34080.910717450082</v>
      </c>
      <c r="AT68" s="90">
        <f t="shared" si="11"/>
        <v>1</v>
      </c>
    </row>
    <row r="69" spans="1:46" s="47" customFormat="1" ht="15.6" x14ac:dyDescent="0.3">
      <c r="A69" s="49" t="s">
        <v>82</v>
      </c>
      <c r="B69" s="49" t="s">
        <v>89</v>
      </c>
      <c r="C69" s="49">
        <v>348</v>
      </c>
      <c r="D69" s="49" t="s">
        <v>67</v>
      </c>
      <c r="E69" s="56">
        <v>42348</v>
      </c>
      <c r="F69" s="56"/>
      <c r="G69" s="56">
        <v>43465</v>
      </c>
      <c r="H69" s="49" t="s">
        <v>26</v>
      </c>
      <c r="I69" s="49" t="s">
        <v>27</v>
      </c>
      <c r="J69" s="49" t="s">
        <v>28</v>
      </c>
      <c r="K69" s="81">
        <v>-241545.89371980701</v>
      </c>
      <c r="L69" s="49" t="s">
        <v>31</v>
      </c>
      <c r="M69" s="49" t="s">
        <v>27</v>
      </c>
      <c r="N69" s="49" t="s">
        <v>68</v>
      </c>
      <c r="O69" s="61">
        <v>280000</v>
      </c>
      <c r="P69" s="49">
        <v>1.0963000000000001</v>
      </c>
      <c r="Q69" s="49" t="s">
        <v>69</v>
      </c>
      <c r="R69" s="69">
        <v>1.1592</v>
      </c>
      <c r="S69" s="69"/>
      <c r="T69" s="61"/>
      <c r="U69" s="61"/>
      <c r="V69" s="49"/>
      <c r="W69" s="69">
        <v>1.0754999999999999</v>
      </c>
      <c r="X69" s="69">
        <v>1.1209756481429218</v>
      </c>
      <c r="Y69" s="61">
        <v>8345.887311699893</v>
      </c>
      <c r="Z69" s="61">
        <v>8345.887311699893</v>
      </c>
      <c r="AA69" s="61">
        <v>8345.887311699893</v>
      </c>
      <c r="AB69" s="61">
        <v>0</v>
      </c>
      <c r="AD69" s="49"/>
      <c r="AF69" s="89">
        <f t="shared" si="0"/>
        <v>249782.41094163415</v>
      </c>
      <c r="AG69" s="89">
        <f t="shared" si="1"/>
        <v>8236.5172218273801</v>
      </c>
      <c r="AH69" s="7"/>
      <c r="AI69" s="89">
        <f t="shared" si="2"/>
        <v>192140.31610894934</v>
      </c>
      <c r="AJ69" s="89">
        <f t="shared" si="3"/>
        <v>-49405.577610857436</v>
      </c>
      <c r="AK69" s="89">
        <f t="shared" si="4"/>
        <v>-57642.094832684816</v>
      </c>
      <c r="AL69" s="89">
        <f t="shared" si="5"/>
        <v>-57642.094832684816</v>
      </c>
      <c r="AM69" s="90">
        <f t="shared" si="6"/>
        <v>1</v>
      </c>
      <c r="AN69" s="7"/>
      <c r="AO69" s="91">
        <f t="shared" si="12"/>
        <v>1.0963000000000001</v>
      </c>
      <c r="AP69" s="89">
        <f t="shared" si="7"/>
        <v>255404.5425522211</v>
      </c>
      <c r="AQ69" s="89">
        <f t="shared" si="8"/>
        <v>13858.648832414328</v>
      </c>
      <c r="AR69" s="89">
        <f t="shared" si="9"/>
        <v>-5622.1316105869482</v>
      </c>
      <c r="AS69" s="89">
        <f t="shared" si="10"/>
        <v>-5622.1316105869482</v>
      </c>
      <c r="AT69" s="90">
        <f t="shared" si="11"/>
        <v>1</v>
      </c>
    </row>
    <row r="70" spans="1:46" s="47" customFormat="1" ht="15.6" x14ac:dyDescent="0.3">
      <c r="A70" s="49" t="s">
        <v>82</v>
      </c>
      <c r="B70" s="49" t="s">
        <v>90</v>
      </c>
      <c r="C70" s="49">
        <v>349</v>
      </c>
      <c r="D70" s="49" t="s">
        <v>67</v>
      </c>
      <c r="E70" s="56">
        <v>42348</v>
      </c>
      <c r="F70" s="56"/>
      <c r="G70" s="56">
        <v>43465</v>
      </c>
      <c r="H70" s="49" t="s">
        <v>26</v>
      </c>
      <c r="I70" s="49" t="s">
        <v>27</v>
      </c>
      <c r="J70" s="49" t="s">
        <v>28</v>
      </c>
      <c r="K70" s="81">
        <v>-241545.89371980701</v>
      </c>
      <c r="L70" s="49" t="s">
        <v>31</v>
      </c>
      <c r="M70" s="49" t="s">
        <v>27</v>
      </c>
      <c r="N70" s="49" t="s">
        <v>68</v>
      </c>
      <c r="O70" s="61">
        <v>280000</v>
      </c>
      <c r="P70" s="49">
        <v>1.0963000000000001</v>
      </c>
      <c r="Q70" s="49" t="s">
        <v>69</v>
      </c>
      <c r="R70" s="69">
        <v>1.1592</v>
      </c>
      <c r="S70" s="69"/>
      <c r="T70" s="61"/>
      <c r="U70" s="61"/>
      <c r="V70" s="49"/>
      <c r="W70" s="69">
        <v>1.0754999999999999</v>
      </c>
      <c r="X70" s="69">
        <v>1.1209756481429218</v>
      </c>
      <c r="Y70" s="61">
        <v>8345.887311699893</v>
      </c>
      <c r="Z70" s="61">
        <v>8345.887311699893</v>
      </c>
      <c r="AA70" s="61">
        <v>8345.887311699893</v>
      </c>
      <c r="AB70" s="61">
        <v>0</v>
      </c>
      <c r="AD70" s="49"/>
      <c r="AF70" s="89">
        <f t="shared" si="0"/>
        <v>249782.41094163415</v>
      </c>
      <c r="AG70" s="89">
        <f t="shared" si="1"/>
        <v>8236.5172218273801</v>
      </c>
      <c r="AH70" s="7"/>
      <c r="AI70" s="89">
        <f t="shared" si="2"/>
        <v>192140.31610894934</v>
      </c>
      <c r="AJ70" s="89">
        <f t="shared" si="3"/>
        <v>-49405.577610857436</v>
      </c>
      <c r="AK70" s="89">
        <f t="shared" si="4"/>
        <v>-57642.094832684816</v>
      </c>
      <c r="AL70" s="89">
        <f t="shared" si="5"/>
        <v>-57642.094832684816</v>
      </c>
      <c r="AM70" s="90">
        <f t="shared" si="6"/>
        <v>1</v>
      </c>
      <c r="AN70" s="7"/>
      <c r="AO70" s="91">
        <f t="shared" si="12"/>
        <v>1.0963000000000001</v>
      </c>
      <c r="AP70" s="89">
        <f t="shared" si="7"/>
        <v>255404.5425522211</v>
      </c>
      <c r="AQ70" s="89">
        <f t="shared" si="8"/>
        <v>13858.648832414328</v>
      </c>
      <c r="AR70" s="89">
        <f t="shared" si="9"/>
        <v>-5622.1316105869482</v>
      </c>
      <c r="AS70" s="89">
        <f t="shared" si="10"/>
        <v>-5622.1316105869482</v>
      </c>
      <c r="AT70" s="90">
        <f t="shared" si="11"/>
        <v>1</v>
      </c>
    </row>
    <row r="71" spans="1:46" s="47" customFormat="1" ht="15.6" x14ac:dyDescent="0.3">
      <c r="A71" s="49" t="s">
        <v>82</v>
      </c>
      <c r="B71" s="49" t="s">
        <v>91</v>
      </c>
      <c r="C71" s="49">
        <v>350</v>
      </c>
      <c r="D71" s="49" t="s">
        <v>67</v>
      </c>
      <c r="E71" s="56">
        <v>42348</v>
      </c>
      <c r="F71" s="56"/>
      <c r="G71" s="56">
        <v>43465</v>
      </c>
      <c r="H71" s="49" t="s">
        <v>26</v>
      </c>
      <c r="I71" s="49" t="s">
        <v>27</v>
      </c>
      <c r="J71" s="49" t="s">
        <v>28</v>
      </c>
      <c r="K71" s="81">
        <v>-241545.89371980701</v>
      </c>
      <c r="L71" s="49" t="s">
        <v>31</v>
      </c>
      <c r="M71" s="49" t="s">
        <v>27</v>
      </c>
      <c r="N71" s="49" t="s">
        <v>68</v>
      </c>
      <c r="O71" s="61">
        <v>280000</v>
      </c>
      <c r="P71" s="49">
        <v>1.0963000000000001</v>
      </c>
      <c r="Q71" s="49" t="s">
        <v>69</v>
      </c>
      <c r="R71" s="69">
        <v>1.1592</v>
      </c>
      <c r="S71" s="69"/>
      <c r="T71" s="61"/>
      <c r="U71" s="61"/>
      <c r="V71" s="49"/>
      <c r="W71" s="69">
        <v>1.0754999999999999</v>
      </c>
      <c r="X71" s="69">
        <v>1.1209756481429218</v>
      </c>
      <c r="Y71" s="61">
        <v>8345.887311699893</v>
      </c>
      <c r="Z71" s="61">
        <v>8345.887311699893</v>
      </c>
      <c r="AA71" s="61">
        <v>8345.887311699893</v>
      </c>
      <c r="AB71" s="61">
        <v>0</v>
      </c>
      <c r="AD71" s="49"/>
      <c r="AF71" s="89">
        <f t="shared" si="0"/>
        <v>249782.41094163415</v>
      </c>
      <c r="AG71" s="89">
        <f t="shared" si="1"/>
        <v>8236.5172218273801</v>
      </c>
      <c r="AH71" s="7"/>
      <c r="AI71" s="89">
        <f t="shared" si="2"/>
        <v>192140.31610894934</v>
      </c>
      <c r="AJ71" s="89">
        <f t="shared" si="3"/>
        <v>-49405.577610857436</v>
      </c>
      <c r="AK71" s="89">
        <f t="shared" si="4"/>
        <v>-57642.094832684816</v>
      </c>
      <c r="AL71" s="89">
        <f t="shared" si="5"/>
        <v>-57642.094832684816</v>
      </c>
      <c r="AM71" s="90">
        <f t="shared" si="6"/>
        <v>1</v>
      </c>
      <c r="AN71" s="7"/>
      <c r="AO71" s="91">
        <f t="shared" si="12"/>
        <v>1.0963000000000001</v>
      </c>
      <c r="AP71" s="89">
        <f t="shared" si="7"/>
        <v>255404.5425522211</v>
      </c>
      <c r="AQ71" s="89">
        <f t="shared" si="8"/>
        <v>13858.648832414328</v>
      </c>
      <c r="AR71" s="89">
        <f t="shared" si="9"/>
        <v>-5622.1316105869482</v>
      </c>
      <c r="AS71" s="89">
        <f t="shared" si="10"/>
        <v>-5622.1316105869482</v>
      </c>
      <c r="AT71" s="90">
        <f t="shared" si="11"/>
        <v>1</v>
      </c>
    </row>
    <row r="72" spans="1:46" s="47" customFormat="1" ht="15.6" x14ac:dyDescent="0.3">
      <c r="A72" s="49" t="s">
        <v>82</v>
      </c>
      <c r="B72" s="49" t="s">
        <v>92</v>
      </c>
      <c r="C72" s="49">
        <v>351</v>
      </c>
      <c r="D72" s="49" t="s">
        <v>67</v>
      </c>
      <c r="E72" s="56">
        <v>42348</v>
      </c>
      <c r="F72" s="56"/>
      <c r="G72" s="56">
        <v>43465</v>
      </c>
      <c r="H72" s="49" t="s">
        <v>26</v>
      </c>
      <c r="I72" s="49" t="s">
        <v>27</v>
      </c>
      <c r="J72" s="49" t="s">
        <v>28</v>
      </c>
      <c r="K72" s="81">
        <v>-267425.81090407202</v>
      </c>
      <c r="L72" s="49" t="s">
        <v>31</v>
      </c>
      <c r="M72" s="49" t="s">
        <v>27</v>
      </c>
      <c r="N72" s="49" t="s">
        <v>68</v>
      </c>
      <c r="O72" s="61">
        <v>310000</v>
      </c>
      <c r="P72" s="49">
        <v>1.0963000000000001</v>
      </c>
      <c r="Q72" s="49" t="s">
        <v>69</v>
      </c>
      <c r="R72" s="69">
        <v>1.1592</v>
      </c>
      <c r="S72" s="69"/>
      <c r="T72" s="61"/>
      <c r="U72" s="61"/>
      <c r="V72" s="49"/>
      <c r="W72" s="69">
        <v>1.0754999999999999</v>
      </c>
      <c r="X72" s="69">
        <v>1.1209756481429218</v>
      </c>
      <c r="Y72" s="61">
        <v>9240.0895236677025</v>
      </c>
      <c r="Z72" s="61">
        <v>9240.0895236677025</v>
      </c>
      <c r="AA72" s="61">
        <v>9240.0895236677025</v>
      </c>
      <c r="AB72" s="61">
        <v>0</v>
      </c>
      <c r="AD72" s="49"/>
      <c r="AF72" s="89">
        <f t="shared" si="0"/>
        <v>276544.81211395212</v>
      </c>
      <c r="AG72" s="89">
        <f t="shared" si="1"/>
        <v>9119.0012098803418</v>
      </c>
      <c r="AH72" s="7"/>
      <c r="AI72" s="89">
        <f t="shared" si="2"/>
        <v>212726.77854919393</v>
      </c>
      <c r="AJ72" s="89">
        <f t="shared" si="3"/>
        <v>-54699.032354877854</v>
      </c>
      <c r="AK72" s="89">
        <f t="shared" si="4"/>
        <v>-63818.033564758196</v>
      </c>
      <c r="AL72" s="89">
        <f t="shared" si="5"/>
        <v>-63818.033564758196</v>
      </c>
      <c r="AM72" s="90">
        <f t="shared" si="6"/>
        <v>1</v>
      </c>
      <c r="AN72" s="7"/>
      <c r="AO72" s="91">
        <f t="shared" si="12"/>
        <v>1.0963000000000001</v>
      </c>
      <c r="AP72" s="89">
        <f t="shared" si="7"/>
        <v>282769.3149685305</v>
      </c>
      <c r="AQ72" s="89">
        <f t="shared" si="8"/>
        <v>15343.504064458713</v>
      </c>
      <c r="AR72" s="89">
        <f t="shared" si="9"/>
        <v>-6224.5028545783716</v>
      </c>
      <c r="AS72" s="89">
        <f t="shared" si="10"/>
        <v>-6224.5028545783716</v>
      </c>
      <c r="AT72" s="90">
        <f t="shared" si="11"/>
        <v>1</v>
      </c>
    </row>
    <row r="73" spans="1:46" s="47" customFormat="1" ht="15.6" x14ac:dyDescent="0.3">
      <c r="A73" s="49" t="s">
        <v>82</v>
      </c>
      <c r="B73" s="49" t="s">
        <v>93</v>
      </c>
      <c r="C73" s="49">
        <v>352</v>
      </c>
      <c r="D73" s="49" t="s">
        <v>67</v>
      </c>
      <c r="E73" s="56">
        <v>42348</v>
      </c>
      <c r="F73" s="56"/>
      <c r="G73" s="56">
        <v>43830</v>
      </c>
      <c r="H73" s="49" t="s">
        <v>26</v>
      </c>
      <c r="I73" s="49" t="s">
        <v>27</v>
      </c>
      <c r="J73" s="49" t="s">
        <v>28</v>
      </c>
      <c r="K73" s="81">
        <v>-236087.689713322</v>
      </c>
      <c r="L73" s="49" t="s">
        <v>31</v>
      </c>
      <c r="M73" s="49" t="s">
        <v>27</v>
      </c>
      <c r="N73" s="49" t="s">
        <v>68</v>
      </c>
      <c r="O73" s="61">
        <v>280000</v>
      </c>
      <c r="P73" s="49">
        <v>1.0963000000000001</v>
      </c>
      <c r="Q73" s="49" t="s">
        <v>69</v>
      </c>
      <c r="R73" s="69">
        <v>1.1859999999999999</v>
      </c>
      <c r="S73" s="69"/>
      <c r="T73" s="61"/>
      <c r="U73" s="61"/>
      <c r="V73" s="49"/>
      <c r="W73" s="69">
        <v>1.0754999999999999</v>
      </c>
      <c r="X73" s="69">
        <v>1.1496909800919799</v>
      </c>
      <c r="Y73" s="61">
        <v>7588.2205507910276</v>
      </c>
      <c r="Z73" s="61">
        <v>7588.2205507910276</v>
      </c>
      <c r="AA73" s="61">
        <v>7588.2205507910276</v>
      </c>
      <c r="AB73" s="61">
        <v>0</v>
      </c>
      <c r="AD73" s="49"/>
      <c r="AF73" s="89">
        <f t="shared" si="0"/>
        <v>243543.70422006692</v>
      </c>
      <c r="AG73" s="89">
        <f t="shared" si="1"/>
        <v>7456.014506744832</v>
      </c>
      <c r="AH73" s="7"/>
      <c r="AI73" s="89">
        <f t="shared" si="2"/>
        <v>187341.31093851299</v>
      </c>
      <c r="AJ73" s="89">
        <f t="shared" si="3"/>
        <v>-48746.378774809098</v>
      </c>
      <c r="AK73" s="89">
        <f t="shared" si="4"/>
        <v>-56202.39328155393</v>
      </c>
      <c r="AL73" s="89">
        <f t="shared" si="5"/>
        <v>-56202.39328155393</v>
      </c>
      <c r="AM73" s="90">
        <f t="shared" si="6"/>
        <v>1</v>
      </c>
      <c r="AN73" s="7"/>
      <c r="AO73" s="91">
        <f t="shared" si="12"/>
        <v>1.0963000000000001</v>
      </c>
      <c r="AP73" s="89">
        <f t="shared" si="7"/>
        <v>255404.5425522211</v>
      </c>
      <c r="AQ73" s="89">
        <f t="shared" si="8"/>
        <v>19316.852838899009</v>
      </c>
      <c r="AR73" s="89">
        <f t="shared" si="9"/>
        <v>-11860.838332154177</v>
      </c>
      <c r="AS73" s="89">
        <f t="shared" si="10"/>
        <v>-11860.838332154177</v>
      </c>
      <c r="AT73" s="90">
        <f t="shared" si="11"/>
        <v>1</v>
      </c>
    </row>
    <row r="74" spans="1:46" s="47" customFormat="1" ht="15.6" x14ac:dyDescent="0.3">
      <c r="A74" s="50" t="s">
        <v>82</v>
      </c>
      <c r="B74" s="50" t="s">
        <v>94</v>
      </c>
      <c r="C74" s="50">
        <v>353</v>
      </c>
      <c r="D74" s="50" t="s">
        <v>67</v>
      </c>
      <c r="E74" s="57">
        <v>42348</v>
      </c>
      <c r="F74" s="57"/>
      <c r="G74" s="57">
        <v>43896</v>
      </c>
      <c r="H74" s="50" t="s">
        <v>26</v>
      </c>
      <c r="I74" s="50" t="s">
        <v>27</v>
      </c>
      <c r="J74" s="50" t="s">
        <v>28</v>
      </c>
      <c r="K74" s="82">
        <v>-234859.92283174</v>
      </c>
      <c r="L74" s="50" t="s">
        <v>31</v>
      </c>
      <c r="M74" s="50" t="s">
        <v>27</v>
      </c>
      <c r="N74" s="50" t="s">
        <v>68</v>
      </c>
      <c r="O74" s="62">
        <v>280000</v>
      </c>
      <c r="P74" s="50">
        <v>1.0963000000000001</v>
      </c>
      <c r="Q74" s="50" t="s">
        <v>69</v>
      </c>
      <c r="R74" s="70">
        <v>1.1921999999999999</v>
      </c>
      <c r="S74" s="70"/>
      <c r="T74" s="62"/>
      <c r="U74" s="62"/>
      <c r="V74" s="50"/>
      <c r="W74" s="70">
        <v>1.0754999999999999</v>
      </c>
      <c r="X74" s="70">
        <v>1.1549709551329432</v>
      </c>
      <c r="Y74" s="62">
        <v>7708.9756693118579</v>
      </c>
      <c r="Z74" s="62">
        <v>7708.9756693118579</v>
      </c>
      <c r="AA74" s="62">
        <v>7708.9756693118579</v>
      </c>
      <c r="AB74" s="62">
        <v>0</v>
      </c>
      <c r="AD74" s="50"/>
      <c r="AF74" s="89">
        <f t="shared" ref="AF74:AF137" si="13">IF(S74="",ABS(O74/X74),"")</f>
        <v>242430.33883719658</v>
      </c>
      <c r="AG74" s="89">
        <f t="shared" ref="AG74:AG137" si="14">IF(S74="",
IF(H74="BUY",
IF(I74="CALL",MAX(-ABS(O74)/X74+ABS(O74)/R74,0),IF(I74="PUT",MAX(-ABS(O74)/R74+ABS(O74)/X74,0),IF(I74="FORWARD",-ABS(O74)/X74+ABS(O74)/R74,"TRADE NOT VALID"))),
-IF(I74="CALL",MAX(-ABS(O74)/X74+ABS(O74)/R74,0),IF(I74="PUT",MAX(-ABS(O74)/R74+ABS(O74)/X74,0),IF(I74="FORWARD",-ABS(O74)/X74+ABS(O74)/R74,"TRADE NOT VALID")))),"")</f>
        <v>7570.4160054569365</v>
      </c>
      <c r="AH74" s="7"/>
      <c r="AI74" s="89">
        <f t="shared" ref="AI74:AI137" si="15">IF(S74="",
IF(I74="CALL",ABS(O74/(X74*(1+$AJ$3))),
IF(I74="PUT",ABS(O74/(X74*(1+$AJ$2))),
IF(I74="FORWARD",ABS(O74/(X74*(1+$AJ$3))),
"TRADE NOT VALID"))),
"")</f>
        <v>186484.87602861275</v>
      </c>
      <c r="AJ74" s="89">
        <f t="shared" ref="AJ74:AJ137" si="16">IF(S74="",
IF(H74="BUY",
IF(I74="CALL",MAX(-ABS(O74)/(X74*(1+$AJ$3))+ABS(O74)/R74,0),IF(I74="PUT",MAX(-ABS(O74)/R74+ABS(O74)/(X74*(1+$AJ$2)),0),IF(I74="FORWARD",-ABS(O74)/(X74*(1+$AJ$3))+ABS(O74)/R74,"TRADE NOT VALID"))),
-IF(I74="CALL",MAX(-ABS(O74)/(X74*(1+$AJ$3))+ABS(O74)/R74,0),IF(I74="PUT",MAX(-ABS(O74)/R74+ABS(O74)/(X74*(1+$AJ$2)),0),IF(I74="FORWARD",-ABS(O74)/(X74*(1+$AJ$3))+ABS(O74)/R74,"TRADE NOT VALID")))),"")</f>
        <v>-48375.046803126897</v>
      </c>
      <c r="AK74" s="89">
        <f t="shared" ref="AK74:AK137" si="17">IF(S74="",
AI74-IF(AG74=0,ABS(O74/R74),AF74),"")</f>
        <v>-55945.462808583834</v>
      </c>
      <c r="AL74" s="89">
        <f t="shared" ref="AL74:AL137" si="18">IF(S74="",AJ74-AG74,"")</f>
        <v>-55945.462808583834</v>
      </c>
      <c r="AM74" s="90">
        <f t="shared" ref="AM74:AM137" si="19">IF(S74="",IF(AL74=0,"CHOC INSUFFISANT",ABS(AL74/AK74)),"")</f>
        <v>1</v>
      </c>
      <c r="AN74" s="7"/>
      <c r="AO74" s="91">
        <f t="shared" si="12"/>
        <v>1.0963000000000001</v>
      </c>
      <c r="AP74" s="89">
        <f t="shared" ref="AP74:AP137" si="20">IF(S74="",ABS(O74/AO74),"")</f>
        <v>255404.5425522211</v>
      </c>
      <c r="AQ74" s="89">
        <f t="shared" ref="AQ74:AQ137" si="21">IF(S74="",
IF(H74="BUY",
IF(I74="CALL",MAX(-ABS(O74)/AO74+ABS(O74)/R74,0),IF(I74="PUT",MAX(-ABS(O74)/R74+ABS(O74)/AO74,0),IF(I74="FORWARD",-ABS(O74)/AO74+ABS(O74)/R74,"TRADE NOT VALID"))),
-IF(I74="CALL",MAX(-ABS(O74)/AO74+ABS(O74)/R74,0),IF(I74="PUT",MAX(-ABS(O74)/R74+ABS(O74)/AO74,0),IF(I74="FORWARD",-ABS(O74)/AO74+ABS(O74)/R74,"TRADE NOT VALID")))),"")</f>
        <v>20544.619720481453</v>
      </c>
      <c r="AR74" s="89">
        <f t="shared" ref="AR74:AR137" si="22">IF(S74="",
IF(AQ74=AG74,AF74-AP74,
IF(AG74=0,IF(H74="BUY",(ABS(O74)/AO74-ABS(O74)/R74),-(ABS(O74)/AO74-ABS(O74)/R74)),
IF(AQ74=0,IF(H74="BUY",(ABS(O74)/X74-ABS(O74)/R74),-(ABS(O74)/X74-ABS(O74)/R74)),AF74-AP74))),"")</f>
        <v>-12974.203715024516</v>
      </c>
      <c r="AS74" s="89">
        <f t="shared" ref="AS74:AS137" si="23">IF(S74="",
AG74-AQ74,
"")</f>
        <v>-12974.203715024516</v>
      </c>
      <c r="AT74" s="90">
        <f t="shared" ref="AT74:AT137" si="24">IF(S74="",IF(AS74=0,"PAS DE VALEUR INTRINSEQUE",ABS(AS74/AR74)),"")</f>
        <v>1</v>
      </c>
    </row>
    <row r="75" spans="1:46" s="48" customFormat="1" ht="15.6" x14ac:dyDescent="0.3">
      <c r="A75" s="51"/>
      <c r="B75" s="51"/>
      <c r="C75" s="51"/>
      <c r="D75" s="51"/>
      <c r="E75" s="58"/>
      <c r="F75" s="58"/>
      <c r="G75" s="58"/>
      <c r="H75" s="51"/>
      <c r="I75" s="51"/>
      <c r="J75" s="51"/>
      <c r="K75" s="83">
        <v>-92319594.11649102</v>
      </c>
      <c r="L75" s="51"/>
      <c r="M75" s="51"/>
      <c r="N75" s="51"/>
      <c r="O75" s="63">
        <v>103990000</v>
      </c>
      <c r="P75" s="51"/>
      <c r="Q75" s="51"/>
      <c r="R75" s="71">
        <v>1.1264130978390459</v>
      </c>
      <c r="S75" s="71"/>
      <c r="T75" s="63"/>
      <c r="U75" s="63"/>
      <c r="V75" s="51"/>
      <c r="W75" s="71"/>
      <c r="X75" s="71"/>
      <c r="Y75" s="63">
        <v>3120499.2576072561</v>
      </c>
      <c r="Z75" s="63">
        <v>3120499.2576072561</v>
      </c>
      <c r="AA75" s="63">
        <v>3120499.2576072561</v>
      </c>
      <c r="AB75" s="63">
        <v>3.4924596548080444E-10</v>
      </c>
      <c r="AD75" s="51"/>
      <c r="AF75" s="89"/>
      <c r="AG75" s="89"/>
      <c r="AH75" s="7"/>
      <c r="AI75" s="89"/>
      <c r="AJ75" s="89"/>
      <c r="AK75" s="89"/>
      <c r="AL75" s="89"/>
      <c r="AM75" s="90"/>
      <c r="AN75" s="7"/>
      <c r="AO75" s="91" t="str">
        <f t="shared" ref="AO75:AO138" si="25">IF(P75&lt;&gt;"",P75,"")</f>
        <v/>
      </c>
      <c r="AP75" s="89"/>
      <c r="AQ75" s="89"/>
      <c r="AR75" s="89"/>
      <c r="AS75" s="89"/>
      <c r="AT75" s="90"/>
    </row>
    <row r="76" spans="1:46" s="48" customFormat="1" ht="15.6" x14ac:dyDescent="0.3">
      <c r="A76" s="51"/>
      <c r="B76" s="51"/>
      <c r="C76" s="51"/>
      <c r="D76" s="51"/>
      <c r="E76" s="58"/>
      <c r="F76" s="58"/>
      <c r="G76" s="58"/>
      <c r="H76" s="51"/>
      <c r="I76" s="51"/>
      <c r="J76" s="51"/>
      <c r="K76" s="63"/>
      <c r="L76" s="51"/>
      <c r="M76" s="51"/>
      <c r="N76" s="51"/>
      <c r="O76" s="63"/>
      <c r="P76" s="51"/>
      <c r="Q76" s="51"/>
      <c r="R76" s="71"/>
      <c r="S76" s="71"/>
      <c r="T76" s="63"/>
      <c r="U76" s="63"/>
      <c r="V76" s="51"/>
      <c r="W76" s="71"/>
      <c r="X76" s="71"/>
      <c r="Y76" s="63"/>
      <c r="Z76" s="63"/>
      <c r="AA76" s="63"/>
      <c r="AB76" s="63"/>
      <c r="AD76" s="51"/>
      <c r="AF76" s="89"/>
      <c r="AG76" s="89"/>
      <c r="AH76" s="7"/>
      <c r="AI76" s="89"/>
      <c r="AJ76" s="89"/>
      <c r="AK76" s="89"/>
      <c r="AL76" s="89"/>
      <c r="AM76" s="90"/>
      <c r="AN76" s="7"/>
      <c r="AO76" s="91" t="str">
        <f t="shared" si="25"/>
        <v/>
      </c>
      <c r="AP76" s="89"/>
      <c r="AQ76" s="89"/>
      <c r="AR76" s="89"/>
      <c r="AS76" s="89"/>
      <c r="AT76" s="90"/>
    </row>
    <row r="77" spans="1:46" s="47" customFormat="1" ht="15.6" x14ac:dyDescent="0.3">
      <c r="A77" s="50" t="s">
        <v>95</v>
      </c>
      <c r="B77" s="50" t="s">
        <v>96</v>
      </c>
      <c r="C77" s="50">
        <v>27</v>
      </c>
      <c r="D77" s="50" t="s">
        <v>25</v>
      </c>
      <c r="E77" s="57">
        <v>42656</v>
      </c>
      <c r="F77" s="57"/>
      <c r="G77" s="57">
        <v>42794</v>
      </c>
      <c r="H77" s="50" t="s">
        <v>31</v>
      </c>
      <c r="I77" s="50" t="s">
        <v>27</v>
      </c>
      <c r="J77" s="50" t="s">
        <v>28</v>
      </c>
      <c r="K77" s="62">
        <v>7888175.2927842801</v>
      </c>
      <c r="L77" s="50" t="s">
        <v>26</v>
      </c>
      <c r="M77" s="50" t="s">
        <v>27</v>
      </c>
      <c r="N77" s="50" t="s">
        <v>68</v>
      </c>
      <c r="O77" s="82">
        <v>-10440000</v>
      </c>
      <c r="P77" s="50">
        <v>1.2889999999999999</v>
      </c>
      <c r="Q77" s="50" t="s">
        <v>69</v>
      </c>
      <c r="R77" s="70">
        <v>1.3234999999999999</v>
      </c>
      <c r="S77" s="70"/>
      <c r="T77" s="62"/>
      <c r="U77" s="62"/>
      <c r="V77" s="50"/>
      <c r="W77" s="70">
        <v>1.0754999999999999</v>
      </c>
      <c r="X77" s="70">
        <v>1.0765192532782093</v>
      </c>
      <c r="Y77" s="82">
        <v>-1810006.8786853258</v>
      </c>
      <c r="Z77" s="82">
        <v>-1810006.8786853258</v>
      </c>
      <c r="AA77" s="82">
        <v>-1810006.8786853258</v>
      </c>
      <c r="AB77" s="62">
        <v>0</v>
      </c>
      <c r="AD77" s="50"/>
      <c r="AF77" s="89">
        <f t="shared" si="13"/>
        <v>9697922.2324247155</v>
      </c>
      <c r="AG77" s="89">
        <f t="shared" si="14"/>
        <v>-1809746.9396404307</v>
      </c>
      <c r="AH77" s="7"/>
      <c r="AI77" s="89">
        <f t="shared" si="15"/>
        <v>7459940.1787882429</v>
      </c>
      <c r="AJ77" s="89">
        <f t="shared" si="16"/>
        <v>428235.11399604194</v>
      </c>
      <c r="AK77" s="89">
        <f t="shared" si="17"/>
        <v>-2237982.0536364727</v>
      </c>
      <c r="AL77" s="89">
        <f t="shared" si="18"/>
        <v>2237982.0536364727</v>
      </c>
      <c r="AM77" s="90">
        <f t="shared" si="19"/>
        <v>1</v>
      </c>
      <c r="AN77" s="7"/>
      <c r="AO77" s="91">
        <f t="shared" si="25"/>
        <v>1.2889999999999999</v>
      </c>
      <c r="AP77" s="89">
        <f t="shared" si="20"/>
        <v>8099301.7843289375</v>
      </c>
      <c r="AQ77" s="89">
        <f t="shared" si="21"/>
        <v>-211126.49154465273</v>
      </c>
      <c r="AR77" s="89">
        <f t="shared" si="22"/>
        <v>1598620.448095778</v>
      </c>
      <c r="AS77" s="89">
        <f t="shared" si="23"/>
        <v>-1598620.448095778</v>
      </c>
      <c r="AT77" s="90">
        <f t="shared" si="24"/>
        <v>1</v>
      </c>
    </row>
    <row r="78" spans="1:46" s="48" customFormat="1" ht="15.6" x14ac:dyDescent="0.3">
      <c r="A78" s="51"/>
      <c r="B78" s="51"/>
      <c r="C78" s="51"/>
      <c r="D78" s="51"/>
      <c r="E78" s="58"/>
      <c r="F78" s="58"/>
      <c r="G78" s="58"/>
      <c r="H78" s="51"/>
      <c r="I78" s="51"/>
      <c r="J78" s="51"/>
      <c r="K78" s="63">
        <v>7888175.2927842801</v>
      </c>
      <c r="L78" s="51"/>
      <c r="M78" s="51"/>
      <c r="N78" s="51"/>
      <c r="O78" s="83">
        <v>-10440000</v>
      </c>
      <c r="P78" s="51"/>
      <c r="Q78" s="51"/>
      <c r="R78" s="71">
        <v>1.3235000000000006</v>
      </c>
      <c r="S78" s="71"/>
      <c r="T78" s="63"/>
      <c r="U78" s="63"/>
      <c r="V78" s="51"/>
      <c r="W78" s="71"/>
      <c r="X78" s="71"/>
      <c r="Y78" s="83">
        <v>-1810006.8786853258</v>
      </c>
      <c r="Z78" s="83">
        <v>-1810006.8786853258</v>
      </c>
      <c r="AA78" s="83">
        <v>-1810006.8786853258</v>
      </c>
      <c r="AB78" s="63">
        <v>0</v>
      </c>
      <c r="AD78" s="51"/>
      <c r="AF78" s="89"/>
      <c r="AG78" s="89"/>
      <c r="AH78" s="7"/>
      <c r="AI78" s="89"/>
      <c r="AJ78" s="89"/>
      <c r="AK78" s="89"/>
      <c r="AL78" s="89"/>
      <c r="AM78" s="90"/>
      <c r="AN78" s="7"/>
      <c r="AO78" s="91" t="str">
        <f t="shared" si="25"/>
        <v/>
      </c>
      <c r="AP78" s="89"/>
      <c r="AQ78" s="89"/>
      <c r="AR78" s="89"/>
      <c r="AS78" s="89"/>
      <c r="AT78" s="90"/>
    </row>
    <row r="79" spans="1:46" s="48" customFormat="1" ht="15.6" x14ac:dyDescent="0.3">
      <c r="A79" s="51"/>
      <c r="B79" s="51"/>
      <c r="C79" s="51"/>
      <c r="D79" s="51"/>
      <c r="E79" s="58"/>
      <c r="F79" s="58"/>
      <c r="G79" s="58"/>
      <c r="H79" s="51"/>
      <c r="I79" s="51"/>
      <c r="J79" s="51"/>
      <c r="K79" s="63"/>
      <c r="L79" s="51"/>
      <c r="M79" s="51"/>
      <c r="N79" s="51"/>
      <c r="O79" s="63"/>
      <c r="P79" s="51"/>
      <c r="Q79" s="51"/>
      <c r="R79" s="71"/>
      <c r="S79" s="71"/>
      <c r="T79" s="63"/>
      <c r="U79" s="63"/>
      <c r="V79" s="51"/>
      <c r="W79" s="71"/>
      <c r="X79" s="71"/>
      <c r="Y79" s="63"/>
      <c r="Z79" s="63"/>
      <c r="AA79" s="63"/>
      <c r="AB79" s="63"/>
      <c r="AD79" s="51"/>
      <c r="AF79" s="89"/>
      <c r="AG79" s="89"/>
      <c r="AH79" s="7"/>
      <c r="AI79" s="89"/>
      <c r="AJ79" s="89"/>
      <c r="AK79" s="89"/>
      <c r="AL79" s="89"/>
      <c r="AM79" s="90"/>
      <c r="AN79" s="7"/>
      <c r="AO79" s="91" t="str">
        <f t="shared" si="25"/>
        <v/>
      </c>
      <c r="AP79" s="89"/>
      <c r="AQ79" s="89"/>
      <c r="AR79" s="89"/>
      <c r="AS79" s="89"/>
      <c r="AT79" s="90"/>
    </row>
    <row r="80" spans="1:46" s="47" customFormat="1" ht="15.6" x14ac:dyDescent="0.3">
      <c r="A80" s="50" t="s">
        <v>97</v>
      </c>
      <c r="B80" s="50" t="s">
        <v>98</v>
      </c>
      <c r="C80" s="50">
        <v>34</v>
      </c>
      <c r="D80" s="50" t="s">
        <v>67</v>
      </c>
      <c r="E80" s="57">
        <v>42333</v>
      </c>
      <c r="F80" s="57"/>
      <c r="G80" s="57">
        <v>42886</v>
      </c>
      <c r="H80" s="50" t="s">
        <v>31</v>
      </c>
      <c r="I80" s="50" t="s">
        <v>27</v>
      </c>
      <c r="J80" s="50" t="s">
        <v>28</v>
      </c>
      <c r="K80" s="62">
        <v>5239452.1555289999</v>
      </c>
      <c r="L80" s="50" t="s">
        <v>26</v>
      </c>
      <c r="M80" s="50" t="s">
        <v>27</v>
      </c>
      <c r="N80" s="50" t="s">
        <v>68</v>
      </c>
      <c r="O80" s="82">
        <v>-5700000</v>
      </c>
      <c r="P80" s="50">
        <v>1.0640000000000001</v>
      </c>
      <c r="Q80" s="50" t="s">
        <v>69</v>
      </c>
      <c r="R80" s="70">
        <v>1.0879000000000001</v>
      </c>
      <c r="S80" s="70"/>
      <c r="T80" s="62"/>
      <c r="U80" s="62"/>
      <c r="V80" s="50"/>
      <c r="W80" s="70">
        <v>1.0754999999999999</v>
      </c>
      <c r="X80" s="70">
        <v>1.0813151918499242</v>
      </c>
      <c r="Y80" s="82">
        <v>-31966.386769540171</v>
      </c>
      <c r="Z80" s="82">
        <v>-31966.386769540171</v>
      </c>
      <c r="AA80" s="82">
        <v>-31966.386769540171</v>
      </c>
      <c r="AB80" s="62">
        <v>0</v>
      </c>
      <c r="AD80" s="50"/>
      <c r="AF80" s="89">
        <f t="shared" si="13"/>
        <v>5271358.4743486186</v>
      </c>
      <c r="AG80" s="89">
        <f t="shared" si="14"/>
        <v>-31906.318819617853</v>
      </c>
      <c r="AH80" s="7"/>
      <c r="AI80" s="89">
        <f t="shared" si="15"/>
        <v>4054891.1341143213</v>
      </c>
      <c r="AJ80" s="89">
        <f t="shared" si="16"/>
        <v>1184561.0214146795</v>
      </c>
      <c r="AK80" s="89">
        <f t="shared" si="17"/>
        <v>-1216467.3402342973</v>
      </c>
      <c r="AL80" s="89">
        <f t="shared" si="18"/>
        <v>1216467.3402342973</v>
      </c>
      <c r="AM80" s="90">
        <f t="shared" si="19"/>
        <v>1</v>
      </c>
      <c r="AN80" s="7"/>
      <c r="AO80" s="91">
        <f t="shared" si="25"/>
        <v>1.0640000000000001</v>
      </c>
      <c r="AP80" s="89">
        <f t="shared" si="20"/>
        <v>5357142.8571428573</v>
      </c>
      <c r="AQ80" s="89">
        <f t="shared" si="21"/>
        <v>-117690.70161385648</v>
      </c>
      <c r="AR80" s="89">
        <f t="shared" si="22"/>
        <v>-85784.382794238627</v>
      </c>
      <c r="AS80" s="89">
        <f t="shared" si="23"/>
        <v>85784.382794238627</v>
      </c>
      <c r="AT80" s="90">
        <f t="shared" si="24"/>
        <v>1</v>
      </c>
    </row>
    <row r="81" spans="1:46" s="48" customFormat="1" ht="15.6" x14ac:dyDescent="0.3">
      <c r="A81" s="51"/>
      <c r="B81" s="51"/>
      <c r="C81" s="51"/>
      <c r="D81" s="51"/>
      <c r="E81" s="58"/>
      <c r="F81" s="58"/>
      <c r="G81" s="58"/>
      <c r="H81" s="51"/>
      <c r="I81" s="51"/>
      <c r="J81" s="51"/>
      <c r="K81" s="63">
        <v>5239452.1555289999</v>
      </c>
      <c r="L81" s="51"/>
      <c r="M81" s="51"/>
      <c r="N81" s="51"/>
      <c r="O81" s="83">
        <v>-5700000</v>
      </c>
      <c r="P81" s="51"/>
      <c r="Q81" s="51"/>
      <c r="R81" s="71">
        <v>1.0879000000000001</v>
      </c>
      <c r="S81" s="71"/>
      <c r="T81" s="63"/>
      <c r="U81" s="63"/>
      <c r="V81" s="51"/>
      <c r="W81" s="71"/>
      <c r="X81" s="71"/>
      <c r="Y81" s="83">
        <v>-31966.386769540171</v>
      </c>
      <c r="Z81" s="83">
        <v>-31966.386769540171</v>
      </c>
      <c r="AA81" s="83">
        <v>-31966.386769540171</v>
      </c>
      <c r="AB81" s="63">
        <v>0</v>
      </c>
      <c r="AD81" s="51"/>
      <c r="AF81" s="89"/>
      <c r="AG81" s="89"/>
      <c r="AH81" s="7"/>
      <c r="AI81" s="89"/>
      <c r="AJ81" s="89"/>
      <c r="AK81" s="89"/>
      <c r="AL81" s="89"/>
      <c r="AM81" s="90"/>
      <c r="AN81" s="7"/>
      <c r="AO81" s="91" t="str">
        <f t="shared" si="25"/>
        <v/>
      </c>
      <c r="AP81" s="89"/>
      <c r="AQ81" s="89"/>
      <c r="AR81" s="89"/>
      <c r="AS81" s="89"/>
      <c r="AT81" s="90"/>
    </row>
    <row r="82" spans="1:46" s="48" customFormat="1" ht="15.6" x14ac:dyDescent="0.3">
      <c r="A82" s="51"/>
      <c r="B82" s="51"/>
      <c r="C82" s="51"/>
      <c r="D82" s="51"/>
      <c r="E82" s="58"/>
      <c r="F82" s="58"/>
      <c r="G82" s="58"/>
      <c r="H82" s="51"/>
      <c r="I82" s="51"/>
      <c r="J82" s="51"/>
      <c r="K82" s="63"/>
      <c r="L82" s="51"/>
      <c r="M82" s="51"/>
      <c r="N82" s="51"/>
      <c r="O82" s="63"/>
      <c r="P82" s="51"/>
      <c r="Q82" s="51"/>
      <c r="R82" s="71"/>
      <c r="S82" s="71"/>
      <c r="T82" s="63"/>
      <c r="U82" s="63"/>
      <c r="V82" s="51"/>
      <c r="W82" s="71"/>
      <c r="X82" s="71"/>
      <c r="Y82" s="63"/>
      <c r="Z82" s="63"/>
      <c r="AA82" s="63"/>
      <c r="AB82" s="63"/>
      <c r="AD82" s="51"/>
      <c r="AF82" s="89"/>
      <c r="AG82" s="89"/>
      <c r="AH82" s="7"/>
      <c r="AI82" s="89"/>
      <c r="AJ82" s="89"/>
      <c r="AK82" s="89"/>
      <c r="AL82" s="89"/>
      <c r="AM82" s="90"/>
      <c r="AN82" s="7"/>
      <c r="AO82" s="91" t="str">
        <f t="shared" si="25"/>
        <v/>
      </c>
      <c r="AP82" s="89"/>
      <c r="AQ82" s="89"/>
      <c r="AR82" s="89"/>
      <c r="AS82" s="89"/>
      <c r="AT82" s="90"/>
    </row>
    <row r="83" spans="1:46" s="47" customFormat="1" ht="15.6" x14ac:dyDescent="0.3">
      <c r="A83" s="49" t="s">
        <v>99</v>
      </c>
      <c r="B83" s="49" t="s">
        <v>100</v>
      </c>
      <c r="C83" s="49">
        <v>1</v>
      </c>
      <c r="D83" s="49" t="s">
        <v>102</v>
      </c>
      <c r="E83" s="56">
        <v>42713</v>
      </c>
      <c r="F83" s="56"/>
      <c r="G83" s="56">
        <v>42859</v>
      </c>
      <c r="H83" s="49" t="s">
        <v>31</v>
      </c>
      <c r="I83" s="49" t="s">
        <v>27</v>
      </c>
      <c r="J83" s="49" t="s">
        <v>28</v>
      </c>
      <c r="K83" s="61">
        <v>84813084.112149507</v>
      </c>
      <c r="L83" s="49" t="s">
        <v>26</v>
      </c>
      <c r="M83" s="49" t="s">
        <v>27</v>
      </c>
      <c r="N83" s="49" t="s">
        <v>68</v>
      </c>
      <c r="O83" s="81">
        <v>-90750000</v>
      </c>
      <c r="P83" s="49">
        <v>1.0620000000000001</v>
      </c>
      <c r="Q83" s="49" t="s">
        <v>69</v>
      </c>
      <c r="R83" s="69">
        <v>1.07</v>
      </c>
      <c r="S83" s="69"/>
      <c r="T83" s="61"/>
      <c r="U83" s="61"/>
      <c r="V83" s="49"/>
      <c r="W83" s="69">
        <v>1.0754999999999999</v>
      </c>
      <c r="X83" s="69">
        <v>1.0800087378110235</v>
      </c>
      <c r="Y83" s="61">
        <v>787173.59132170409</v>
      </c>
      <c r="Z83" s="61">
        <v>787173.59132170409</v>
      </c>
      <c r="AA83" s="61">
        <v>787173.59132170409</v>
      </c>
      <c r="AB83" s="61">
        <v>0</v>
      </c>
      <c r="AD83" s="49" t="s">
        <v>101</v>
      </c>
      <c r="AF83" s="89">
        <f t="shared" si="13"/>
        <v>84027097.951015979</v>
      </c>
      <c r="AG83" s="89">
        <f t="shared" si="14"/>
        <v>785986.16113354266</v>
      </c>
      <c r="AH83" s="7"/>
      <c r="AI83" s="89">
        <f t="shared" si="15"/>
        <v>64636229.193089209</v>
      </c>
      <c r="AJ83" s="89">
        <f t="shared" si="16"/>
        <v>20176854.919060312</v>
      </c>
      <c r="AK83" s="89">
        <f t="shared" si="17"/>
        <v>-19390868.75792677</v>
      </c>
      <c r="AL83" s="89">
        <f t="shared" si="18"/>
        <v>19390868.75792677</v>
      </c>
      <c r="AM83" s="90">
        <f t="shared" si="19"/>
        <v>1</v>
      </c>
      <c r="AN83" s="7"/>
      <c r="AO83" s="91">
        <f t="shared" si="25"/>
        <v>1.0620000000000001</v>
      </c>
      <c r="AP83" s="89">
        <f t="shared" si="20"/>
        <v>85451977.401129946</v>
      </c>
      <c r="AQ83" s="89">
        <f t="shared" si="21"/>
        <v>-638893.2889804244</v>
      </c>
      <c r="AR83" s="89">
        <f t="shared" si="22"/>
        <v>-1424879.4501139671</v>
      </c>
      <c r="AS83" s="89">
        <f t="shared" si="23"/>
        <v>1424879.4501139671</v>
      </c>
      <c r="AT83" s="90">
        <f t="shared" si="24"/>
        <v>1</v>
      </c>
    </row>
    <row r="84" spans="1:46" s="47" customFormat="1" ht="15.6" x14ac:dyDescent="0.3">
      <c r="A84" s="50" t="s">
        <v>99</v>
      </c>
      <c r="B84" s="50" t="s">
        <v>103</v>
      </c>
      <c r="C84" s="50">
        <v>8</v>
      </c>
      <c r="D84" s="50" t="s">
        <v>105</v>
      </c>
      <c r="E84" s="57">
        <v>42732</v>
      </c>
      <c r="F84" s="57"/>
      <c r="G84" s="57">
        <v>43045</v>
      </c>
      <c r="H84" s="50" t="s">
        <v>31</v>
      </c>
      <c r="I84" s="50" t="s">
        <v>27</v>
      </c>
      <c r="J84" s="50" t="s">
        <v>28</v>
      </c>
      <c r="K84" s="62">
        <v>25023496.240601499</v>
      </c>
      <c r="L84" s="50" t="s">
        <v>26</v>
      </c>
      <c r="M84" s="50" t="s">
        <v>27</v>
      </c>
      <c r="N84" s="50" t="s">
        <v>68</v>
      </c>
      <c r="O84" s="82">
        <v>-26625000</v>
      </c>
      <c r="P84" s="50">
        <v>1.0455000000000001</v>
      </c>
      <c r="Q84" s="50" t="s">
        <v>69</v>
      </c>
      <c r="R84" s="70">
        <v>1.0640000000000001</v>
      </c>
      <c r="S84" s="70"/>
      <c r="T84" s="62"/>
      <c r="U84" s="62"/>
      <c r="V84" s="50"/>
      <c r="W84" s="70">
        <v>1.0754999999999999</v>
      </c>
      <c r="X84" s="70">
        <v>1.0907719385421368</v>
      </c>
      <c r="Y84" s="62">
        <v>617290.77681282186</v>
      </c>
      <c r="Z84" s="62">
        <v>617290.77681282186</v>
      </c>
      <c r="AA84" s="62">
        <v>617290.77681282174</v>
      </c>
      <c r="AB84" s="62">
        <v>1.1641532182693481E-10</v>
      </c>
      <c r="AD84" s="50" t="s">
        <v>104</v>
      </c>
      <c r="AF84" s="89">
        <f t="shared" si="13"/>
        <v>24409318.812863342</v>
      </c>
      <c r="AG84" s="89">
        <f t="shared" si="14"/>
        <v>614177.42773815989</v>
      </c>
      <c r="AH84" s="7"/>
      <c r="AI84" s="89">
        <f t="shared" si="15"/>
        <v>18776399.086817954</v>
      </c>
      <c r="AJ84" s="89">
        <f t="shared" si="16"/>
        <v>6247097.1537835486</v>
      </c>
      <c r="AK84" s="89">
        <f t="shared" si="17"/>
        <v>-5632919.7260453887</v>
      </c>
      <c r="AL84" s="89">
        <f t="shared" si="18"/>
        <v>5632919.7260453887</v>
      </c>
      <c r="AM84" s="90">
        <f t="shared" si="19"/>
        <v>1</v>
      </c>
      <c r="AN84" s="7"/>
      <c r="AO84" s="91">
        <f t="shared" si="25"/>
        <v>1.0455000000000001</v>
      </c>
      <c r="AP84" s="89">
        <f t="shared" si="20"/>
        <v>25466284.07460545</v>
      </c>
      <c r="AQ84" s="89">
        <f t="shared" si="21"/>
        <v>-442787.83400394768</v>
      </c>
      <c r="AR84" s="89">
        <f t="shared" si="22"/>
        <v>-1056965.2617421076</v>
      </c>
      <c r="AS84" s="89">
        <f t="shared" si="23"/>
        <v>1056965.2617421076</v>
      </c>
      <c r="AT84" s="90">
        <f t="shared" si="24"/>
        <v>1</v>
      </c>
    </row>
    <row r="85" spans="1:46" s="48" customFormat="1" ht="15.6" x14ac:dyDescent="0.3">
      <c r="A85" s="51"/>
      <c r="B85" s="51"/>
      <c r="C85" s="51"/>
      <c r="D85" s="51"/>
      <c r="E85" s="58"/>
      <c r="F85" s="58"/>
      <c r="G85" s="58"/>
      <c r="H85" s="51"/>
      <c r="I85" s="51"/>
      <c r="J85" s="51"/>
      <c r="K85" s="63">
        <v>109836580.352751</v>
      </c>
      <c r="L85" s="51"/>
      <c r="M85" s="51"/>
      <c r="N85" s="51"/>
      <c r="O85" s="83">
        <v>-117375000</v>
      </c>
      <c r="P85" s="51"/>
      <c r="Q85" s="51"/>
      <c r="R85" s="71">
        <v>1.0686330512388371</v>
      </c>
      <c r="S85" s="71"/>
      <c r="T85" s="63"/>
      <c r="U85" s="63"/>
      <c r="V85" s="51"/>
      <c r="W85" s="71"/>
      <c r="X85" s="71"/>
      <c r="Y85" s="63">
        <v>1404464.3681345261</v>
      </c>
      <c r="Z85" s="63">
        <v>1404464.3681345261</v>
      </c>
      <c r="AA85" s="63">
        <v>1404464.3681345258</v>
      </c>
      <c r="AB85" s="63">
        <v>1.1641532182693481E-10</v>
      </c>
      <c r="AD85" s="51"/>
      <c r="AF85" s="89"/>
      <c r="AG85" s="89"/>
      <c r="AH85" s="7"/>
      <c r="AI85" s="89"/>
      <c r="AJ85" s="89"/>
      <c r="AK85" s="89"/>
      <c r="AL85" s="89"/>
      <c r="AM85" s="90"/>
      <c r="AN85" s="7"/>
      <c r="AO85" s="91" t="str">
        <f t="shared" si="25"/>
        <v/>
      </c>
      <c r="AP85" s="89"/>
      <c r="AQ85" s="89"/>
      <c r="AR85" s="89"/>
      <c r="AS85" s="89"/>
      <c r="AT85" s="90"/>
    </row>
    <row r="86" spans="1:46" s="48" customFormat="1" ht="15.6" x14ac:dyDescent="0.3">
      <c r="A86" s="51"/>
      <c r="B86" s="51"/>
      <c r="C86" s="51"/>
      <c r="D86" s="51"/>
      <c r="E86" s="58"/>
      <c r="F86" s="58"/>
      <c r="G86" s="58"/>
      <c r="H86" s="51"/>
      <c r="I86" s="51"/>
      <c r="J86" s="51"/>
      <c r="K86" s="63"/>
      <c r="L86" s="51"/>
      <c r="M86" s="51"/>
      <c r="N86" s="51"/>
      <c r="O86" s="63"/>
      <c r="P86" s="51"/>
      <c r="Q86" s="51"/>
      <c r="R86" s="71"/>
      <c r="S86" s="71"/>
      <c r="T86" s="63"/>
      <c r="U86" s="63"/>
      <c r="V86" s="51"/>
      <c r="W86" s="71"/>
      <c r="X86" s="71"/>
      <c r="Y86" s="63"/>
      <c r="Z86" s="63"/>
      <c r="AA86" s="63"/>
      <c r="AB86" s="63"/>
      <c r="AD86" s="51"/>
      <c r="AF86" s="89"/>
      <c r="AG86" s="89"/>
      <c r="AH86" s="7"/>
      <c r="AI86" s="89"/>
      <c r="AJ86" s="89"/>
      <c r="AK86" s="89"/>
      <c r="AL86" s="89"/>
      <c r="AM86" s="90"/>
      <c r="AN86" s="7"/>
      <c r="AO86" s="91" t="str">
        <f t="shared" si="25"/>
        <v/>
      </c>
      <c r="AP86" s="89"/>
      <c r="AQ86" s="89"/>
      <c r="AR86" s="89"/>
      <c r="AS86" s="89"/>
      <c r="AT86" s="90"/>
    </row>
    <row r="87" spans="1:46" s="47" customFormat="1" ht="15.6" x14ac:dyDescent="0.3">
      <c r="A87" s="49" t="s">
        <v>106</v>
      </c>
      <c r="B87" s="49" t="s">
        <v>107</v>
      </c>
      <c r="C87" s="49">
        <v>2</v>
      </c>
      <c r="D87" s="49" t="s">
        <v>108</v>
      </c>
      <c r="E87" s="56">
        <v>42713</v>
      </c>
      <c r="F87" s="56"/>
      <c r="G87" s="56">
        <v>43224</v>
      </c>
      <c r="H87" s="49" t="s">
        <v>31</v>
      </c>
      <c r="I87" s="49" t="s">
        <v>27</v>
      </c>
      <c r="J87" s="49" t="s">
        <v>28</v>
      </c>
      <c r="K87" s="61">
        <v>4935011.4416476004</v>
      </c>
      <c r="L87" s="49" t="s">
        <v>26</v>
      </c>
      <c r="M87" s="49" t="s">
        <v>27</v>
      </c>
      <c r="N87" s="49" t="s">
        <v>68</v>
      </c>
      <c r="O87" s="81">
        <v>-5391500</v>
      </c>
      <c r="P87" s="49">
        <v>1.0616000000000001</v>
      </c>
      <c r="Q87" s="49" t="s">
        <v>69</v>
      </c>
      <c r="R87" s="69">
        <v>1.0925</v>
      </c>
      <c r="S87" s="69"/>
      <c r="T87" s="61"/>
      <c r="U87" s="61"/>
      <c r="V87" s="49"/>
      <c r="W87" s="69">
        <v>1.0754999999999999</v>
      </c>
      <c r="X87" s="69">
        <v>1.1031476093797568</v>
      </c>
      <c r="Y87" s="61">
        <v>48060.676749402541</v>
      </c>
      <c r="Z87" s="61">
        <v>48060.676749402541</v>
      </c>
      <c r="AA87" s="61">
        <v>48060.676749402541</v>
      </c>
      <c r="AB87" s="61">
        <v>0</v>
      </c>
      <c r="AD87" s="49" t="s">
        <v>101</v>
      </c>
      <c r="AF87" s="89">
        <f t="shared" si="13"/>
        <v>4887378.5830269475</v>
      </c>
      <c r="AG87" s="89">
        <f t="shared" si="14"/>
        <v>47632.858620650135</v>
      </c>
      <c r="AH87" s="7"/>
      <c r="AI87" s="89">
        <f t="shared" si="15"/>
        <v>3759521.9869438056</v>
      </c>
      <c r="AJ87" s="89">
        <f t="shared" si="16"/>
        <v>1175489.454703792</v>
      </c>
      <c r="AK87" s="89">
        <f t="shared" si="17"/>
        <v>-1127856.5960831419</v>
      </c>
      <c r="AL87" s="89">
        <f t="shared" si="18"/>
        <v>1127856.5960831419</v>
      </c>
      <c r="AM87" s="90">
        <f t="shared" si="19"/>
        <v>1</v>
      </c>
      <c r="AN87" s="7"/>
      <c r="AO87" s="91">
        <f t="shared" si="25"/>
        <v>1.0616000000000001</v>
      </c>
      <c r="AP87" s="89">
        <f t="shared" si="20"/>
        <v>5078654.8605877915</v>
      </c>
      <c r="AQ87" s="89">
        <f t="shared" si="21"/>
        <v>-143643.41894019395</v>
      </c>
      <c r="AR87" s="89">
        <f t="shared" si="22"/>
        <v>-191276.27756084409</v>
      </c>
      <c r="AS87" s="89">
        <f t="shared" si="23"/>
        <v>191276.27756084409</v>
      </c>
      <c r="AT87" s="90">
        <f t="shared" si="24"/>
        <v>1</v>
      </c>
    </row>
    <row r="88" spans="1:46" s="47" customFormat="1" ht="15.6" x14ac:dyDescent="0.3">
      <c r="A88" s="49" t="s">
        <v>106</v>
      </c>
      <c r="B88" s="49" t="s">
        <v>109</v>
      </c>
      <c r="C88" s="49">
        <v>9</v>
      </c>
      <c r="D88" s="49" t="s">
        <v>110</v>
      </c>
      <c r="E88" s="56">
        <v>42732</v>
      </c>
      <c r="F88" s="56"/>
      <c r="G88" s="56">
        <v>43224</v>
      </c>
      <c r="H88" s="49" t="s">
        <v>31</v>
      </c>
      <c r="I88" s="49" t="s">
        <v>27</v>
      </c>
      <c r="J88" s="49" t="s">
        <v>28</v>
      </c>
      <c r="K88" s="61">
        <v>51096246.7484207</v>
      </c>
      <c r="L88" s="49" t="s">
        <v>26</v>
      </c>
      <c r="M88" s="49" t="s">
        <v>27</v>
      </c>
      <c r="N88" s="49" t="s">
        <v>68</v>
      </c>
      <c r="O88" s="81">
        <v>-55000000</v>
      </c>
      <c r="P88" s="49">
        <v>1.0456000000000001</v>
      </c>
      <c r="Q88" s="49" t="s">
        <v>69</v>
      </c>
      <c r="R88" s="69">
        <v>1.0764</v>
      </c>
      <c r="S88" s="69"/>
      <c r="T88" s="61"/>
      <c r="U88" s="61"/>
      <c r="V88" s="49"/>
      <c r="W88" s="69">
        <v>1.0754999999999999</v>
      </c>
      <c r="X88" s="69">
        <v>1.1031476093797568</v>
      </c>
      <c r="Y88" s="61">
        <v>1250039.0506852427</v>
      </c>
      <c r="Z88" s="61">
        <v>1250039.0506852427</v>
      </c>
      <c r="AA88" s="61">
        <v>1250039.0506852427</v>
      </c>
      <c r="AB88" s="61">
        <v>0</v>
      </c>
      <c r="AD88" s="49" t="s">
        <v>104</v>
      </c>
      <c r="AF88" s="89">
        <f t="shared" si="13"/>
        <v>49857335.076784216</v>
      </c>
      <c r="AG88" s="89">
        <f t="shared" si="14"/>
        <v>1238911.6716364473</v>
      </c>
      <c r="AH88" s="7"/>
      <c r="AI88" s="89">
        <f t="shared" si="15"/>
        <v>38351796.212910935</v>
      </c>
      <c r="AJ88" s="89">
        <f t="shared" si="16"/>
        <v>12744450.535509728</v>
      </c>
      <c r="AK88" s="89">
        <f t="shared" si="17"/>
        <v>-11505538.863873281</v>
      </c>
      <c r="AL88" s="89">
        <f t="shared" si="18"/>
        <v>11505538.863873281</v>
      </c>
      <c r="AM88" s="90">
        <f t="shared" si="19"/>
        <v>1</v>
      </c>
      <c r="AN88" s="7"/>
      <c r="AO88" s="91">
        <f t="shared" si="25"/>
        <v>1.0456000000000001</v>
      </c>
      <c r="AP88" s="89">
        <f t="shared" si="20"/>
        <v>52601377.199693948</v>
      </c>
      <c r="AQ88" s="89">
        <f t="shared" si="21"/>
        <v>-1505130.4512732849</v>
      </c>
      <c r="AR88" s="89">
        <f t="shared" si="22"/>
        <v>-2744042.1229097322</v>
      </c>
      <c r="AS88" s="89">
        <f t="shared" si="23"/>
        <v>2744042.1229097322</v>
      </c>
      <c r="AT88" s="90">
        <f t="shared" si="24"/>
        <v>1</v>
      </c>
    </row>
    <row r="89" spans="1:46" s="47" customFormat="1" ht="15.6" x14ac:dyDescent="0.3">
      <c r="A89" s="49" t="s">
        <v>106</v>
      </c>
      <c r="B89" s="49" t="s">
        <v>111</v>
      </c>
      <c r="C89" s="49">
        <v>10</v>
      </c>
      <c r="D89" s="49" t="s">
        <v>110</v>
      </c>
      <c r="E89" s="56">
        <v>42732</v>
      </c>
      <c r="F89" s="56"/>
      <c r="G89" s="56">
        <v>43410</v>
      </c>
      <c r="H89" s="49" t="s">
        <v>31</v>
      </c>
      <c r="I89" s="49" t="s">
        <v>27</v>
      </c>
      <c r="J89" s="49" t="s">
        <v>28</v>
      </c>
      <c r="K89" s="61">
        <v>50919303.071985297</v>
      </c>
      <c r="L89" s="49" t="s">
        <v>26</v>
      </c>
      <c r="M89" s="49" t="s">
        <v>27</v>
      </c>
      <c r="N89" s="49" t="s">
        <v>68</v>
      </c>
      <c r="O89" s="81">
        <v>-55527500</v>
      </c>
      <c r="P89" s="49">
        <v>1.0456000000000001</v>
      </c>
      <c r="Q89" s="49" t="s">
        <v>69</v>
      </c>
      <c r="R89" s="69">
        <v>1.0905</v>
      </c>
      <c r="S89" s="69"/>
      <c r="T89" s="61"/>
      <c r="U89" s="61"/>
      <c r="V89" s="49"/>
      <c r="W89" s="69">
        <v>1.0754999999999999</v>
      </c>
      <c r="X89" s="69">
        <v>1.1167051380295356</v>
      </c>
      <c r="Y89" s="61">
        <v>1209572.4619895443</v>
      </c>
      <c r="Z89" s="61">
        <v>1209572.4619895443</v>
      </c>
      <c r="AA89" s="61">
        <v>1209572.4619895443</v>
      </c>
      <c r="AB89" s="61">
        <v>0</v>
      </c>
      <c r="AD89" s="49" t="s">
        <v>104</v>
      </c>
      <c r="AF89" s="89">
        <f t="shared" si="13"/>
        <v>49724406.29939267</v>
      </c>
      <c r="AG89" s="89">
        <f t="shared" si="14"/>
        <v>1194896.7725926563</v>
      </c>
      <c r="AH89" s="7"/>
      <c r="AI89" s="89">
        <f t="shared" si="15"/>
        <v>38249543.307225123</v>
      </c>
      <c r="AJ89" s="89">
        <f t="shared" si="16"/>
        <v>12669759.764760204</v>
      </c>
      <c r="AK89" s="89">
        <f t="shared" si="17"/>
        <v>-11474862.992167547</v>
      </c>
      <c r="AL89" s="89">
        <f t="shared" si="18"/>
        <v>11474862.992167547</v>
      </c>
      <c r="AM89" s="90">
        <f t="shared" si="19"/>
        <v>1</v>
      </c>
      <c r="AN89" s="7"/>
      <c r="AO89" s="91">
        <f t="shared" si="25"/>
        <v>1.0456000000000001</v>
      </c>
      <c r="AP89" s="89">
        <f t="shared" si="20"/>
        <v>53105872.226472832</v>
      </c>
      <c r="AQ89" s="89">
        <f t="shared" si="21"/>
        <v>-2186569.1544875056</v>
      </c>
      <c r="AR89" s="89">
        <f t="shared" si="22"/>
        <v>-3381465.9270801619</v>
      </c>
      <c r="AS89" s="89">
        <f t="shared" si="23"/>
        <v>3381465.9270801619</v>
      </c>
      <c r="AT89" s="90">
        <f t="shared" si="24"/>
        <v>1</v>
      </c>
    </row>
    <row r="90" spans="1:46" s="47" customFormat="1" ht="15.6" x14ac:dyDescent="0.3">
      <c r="A90" s="49" t="s">
        <v>106</v>
      </c>
      <c r="B90" s="49" t="s">
        <v>112</v>
      </c>
      <c r="C90" s="49">
        <v>3</v>
      </c>
      <c r="D90" s="49" t="s">
        <v>113</v>
      </c>
      <c r="E90" s="56">
        <v>42713</v>
      </c>
      <c r="F90" s="56"/>
      <c r="G90" s="56">
        <v>43410</v>
      </c>
      <c r="H90" s="49" t="s">
        <v>31</v>
      </c>
      <c r="I90" s="49" t="s">
        <v>27</v>
      </c>
      <c r="J90" s="49" t="s">
        <v>28</v>
      </c>
      <c r="K90" s="61">
        <v>24494351.558969699</v>
      </c>
      <c r="L90" s="49" t="s">
        <v>26</v>
      </c>
      <c r="M90" s="49" t="s">
        <v>27</v>
      </c>
      <c r="N90" s="49" t="s">
        <v>68</v>
      </c>
      <c r="O90" s="81">
        <v>-27103000</v>
      </c>
      <c r="P90" s="49">
        <v>1.0617000000000001</v>
      </c>
      <c r="Q90" s="49" t="s">
        <v>69</v>
      </c>
      <c r="R90" s="69">
        <v>1.1065</v>
      </c>
      <c r="S90" s="69"/>
      <c r="T90" s="61"/>
      <c r="U90" s="61"/>
      <c r="V90" s="49"/>
      <c r="W90" s="69">
        <v>1.0754999999999999</v>
      </c>
      <c r="X90" s="69">
        <v>1.1167051380295356</v>
      </c>
      <c r="Y90" s="61">
        <v>226593.69339173907</v>
      </c>
      <c r="Z90" s="61">
        <v>226593.69339173907</v>
      </c>
      <c r="AA90" s="61">
        <v>226593.69339173907</v>
      </c>
      <c r="AB90" s="61">
        <v>0</v>
      </c>
      <c r="AD90" s="49" t="s">
        <v>101</v>
      </c>
      <c r="AF90" s="89">
        <f t="shared" si="13"/>
        <v>24270507.116877932</v>
      </c>
      <c r="AG90" s="89">
        <f t="shared" si="14"/>
        <v>223844.44209179282</v>
      </c>
      <c r="AH90" s="7"/>
      <c r="AI90" s="89">
        <f t="shared" si="15"/>
        <v>18669620.859136872</v>
      </c>
      <c r="AJ90" s="89">
        <f t="shared" si="16"/>
        <v>5824730.6998328529</v>
      </c>
      <c r="AK90" s="89">
        <f t="shared" si="17"/>
        <v>-5600886.2577410601</v>
      </c>
      <c r="AL90" s="89">
        <f t="shared" si="18"/>
        <v>5600886.2577410601</v>
      </c>
      <c r="AM90" s="90">
        <f t="shared" si="19"/>
        <v>1</v>
      </c>
      <c r="AN90" s="7"/>
      <c r="AO90" s="91">
        <f t="shared" si="25"/>
        <v>1.0617000000000001</v>
      </c>
      <c r="AP90" s="89">
        <f t="shared" si="20"/>
        <v>25527926.909673162</v>
      </c>
      <c r="AQ90" s="89">
        <f t="shared" si="21"/>
        <v>-1033575.3507034369</v>
      </c>
      <c r="AR90" s="89">
        <f t="shared" si="22"/>
        <v>-1257419.7927952297</v>
      </c>
      <c r="AS90" s="89">
        <f t="shared" si="23"/>
        <v>1257419.7927952297</v>
      </c>
      <c r="AT90" s="90">
        <f t="shared" si="24"/>
        <v>1</v>
      </c>
    </row>
    <row r="91" spans="1:46" s="47" customFormat="1" ht="15.6" x14ac:dyDescent="0.3">
      <c r="A91" s="50" t="s">
        <v>106</v>
      </c>
      <c r="B91" s="50" t="s">
        <v>114</v>
      </c>
      <c r="C91" s="50">
        <v>4</v>
      </c>
      <c r="D91" s="50" t="s">
        <v>115</v>
      </c>
      <c r="E91" s="57">
        <v>42713</v>
      </c>
      <c r="F91" s="57"/>
      <c r="G91" s="57">
        <v>43410</v>
      </c>
      <c r="H91" s="50" t="s">
        <v>31</v>
      </c>
      <c r="I91" s="50" t="s">
        <v>27</v>
      </c>
      <c r="J91" s="50" t="s">
        <v>28</v>
      </c>
      <c r="K91" s="62">
        <v>24496565.437454801</v>
      </c>
      <c r="L91" s="50" t="s">
        <v>26</v>
      </c>
      <c r="M91" s="50" t="s">
        <v>27</v>
      </c>
      <c r="N91" s="50" t="s">
        <v>68</v>
      </c>
      <c r="O91" s="82">
        <v>-27103000</v>
      </c>
      <c r="P91" s="50">
        <v>1.0618000000000001</v>
      </c>
      <c r="Q91" s="50" t="s">
        <v>69</v>
      </c>
      <c r="R91" s="70">
        <v>1.1064000000000001</v>
      </c>
      <c r="S91" s="70"/>
      <c r="T91" s="62"/>
      <c r="U91" s="62"/>
      <c r="V91" s="50"/>
      <c r="W91" s="70">
        <v>1.0754999999999999</v>
      </c>
      <c r="X91" s="70">
        <v>1.1167051380295356</v>
      </c>
      <c r="Y91" s="62">
        <v>228834.76267167233</v>
      </c>
      <c r="Z91" s="62">
        <v>228834.76267167233</v>
      </c>
      <c r="AA91" s="62">
        <v>228834.7626716723</v>
      </c>
      <c r="AB91" s="62">
        <v>2.9103830456733704E-11</v>
      </c>
      <c r="AD91" s="50" t="s">
        <v>101</v>
      </c>
      <c r="AF91" s="89">
        <f t="shared" si="13"/>
        <v>24270507.116877932</v>
      </c>
      <c r="AG91" s="89">
        <f t="shared" si="14"/>
        <v>226058.3205768764</v>
      </c>
      <c r="AH91" s="7"/>
      <c r="AI91" s="89">
        <f t="shared" si="15"/>
        <v>18669620.859136872</v>
      </c>
      <c r="AJ91" s="89">
        <f t="shared" si="16"/>
        <v>5826944.5783179365</v>
      </c>
      <c r="AK91" s="89">
        <f t="shared" si="17"/>
        <v>-5600886.2577410601</v>
      </c>
      <c r="AL91" s="89">
        <f t="shared" si="18"/>
        <v>5600886.2577410601</v>
      </c>
      <c r="AM91" s="90">
        <f t="shared" si="19"/>
        <v>1</v>
      </c>
      <c r="AN91" s="7"/>
      <c r="AO91" s="91">
        <f t="shared" si="25"/>
        <v>1.0618000000000001</v>
      </c>
      <c r="AP91" s="89">
        <f t="shared" si="20"/>
        <v>25525522.697306458</v>
      </c>
      <c r="AQ91" s="89">
        <f t="shared" si="21"/>
        <v>-1028957.2598516494</v>
      </c>
      <c r="AR91" s="89">
        <f t="shared" si="22"/>
        <v>-1255015.5804285258</v>
      </c>
      <c r="AS91" s="89">
        <f t="shared" si="23"/>
        <v>1255015.5804285258</v>
      </c>
      <c r="AT91" s="90">
        <f t="shared" si="24"/>
        <v>1</v>
      </c>
    </row>
    <row r="92" spans="1:46" s="48" customFormat="1" ht="15.6" x14ac:dyDescent="0.3">
      <c r="A92" s="51"/>
      <c r="B92" s="51"/>
      <c r="C92" s="51"/>
      <c r="D92" s="51"/>
      <c r="E92" s="58"/>
      <c r="F92" s="58"/>
      <c r="G92" s="58"/>
      <c r="H92" s="51"/>
      <c r="I92" s="51"/>
      <c r="J92" s="51"/>
      <c r="K92" s="63">
        <v>155941478.25847811</v>
      </c>
      <c r="L92" s="51"/>
      <c r="M92" s="51"/>
      <c r="N92" s="51"/>
      <c r="O92" s="83">
        <v>-170125000</v>
      </c>
      <c r="P92" s="51"/>
      <c r="Q92" s="51"/>
      <c r="R92" s="71">
        <v>1.0909541316391285</v>
      </c>
      <c r="S92" s="71"/>
      <c r="T92" s="63"/>
      <c r="U92" s="63"/>
      <c r="V92" s="51"/>
      <c r="W92" s="71"/>
      <c r="X92" s="71"/>
      <c r="Y92" s="63">
        <v>2963100.6454876009</v>
      </c>
      <c r="Z92" s="63">
        <v>2963100.6454876009</v>
      </c>
      <c r="AA92" s="63">
        <v>2963100.6454876009</v>
      </c>
      <c r="AB92" s="63">
        <v>2.9103830456733704E-11</v>
      </c>
      <c r="AD92" s="51"/>
      <c r="AF92" s="89"/>
      <c r="AG92" s="89"/>
      <c r="AH92" s="7"/>
      <c r="AI92" s="89"/>
      <c r="AJ92" s="89"/>
      <c r="AK92" s="89"/>
      <c r="AL92" s="89"/>
      <c r="AM92" s="90"/>
      <c r="AN92" s="7"/>
      <c r="AO92" s="91" t="str">
        <f t="shared" si="25"/>
        <v/>
      </c>
      <c r="AP92" s="89"/>
      <c r="AQ92" s="89"/>
      <c r="AR92" s="89"/>
      <c r="AS92" s="89"/>
      <c r="AT92" s="90"/>
    </row>
    <row r="93" spans="1:46" s="48" customFormat="1" ht="15.6" x14ac:dyDescent="0.3">
      <c r="A93" s="51"/>
      <c r="B93" s="51"/>
      <c r="C93" s="51"/>
      <c r="D93" s="51"/>
      <c r="E93" s="58"/>
      <c r="F93" s="58"/>
      <c r="G93" s="58"/>
      <c r="H93" s="51"/>
      <c r="I93" s="51"/>
      <c r="J93" s="51"/>
      <c r="K93" s="63"/>
      <c r="L93" s="51"/>
      <c r="M93" s="51"/>
      <c r="N93" s="51"/>
      <c r="O93" s="63"/>
      <c r="P93" s="51"/>
      <c r="Q93" s="51"/>
      <c r="R93" s="71"/>
      <c r="S93" s="71"/>
      <c r="T93" s="63"/>
      <c r="U93" s="63"/>
      <c r="V93" s="51"/>
      <c r="W93" s="71"/>
      <c r="X93" s="71"/>
      <c r="Y93" s="63"/>
      <c r="Z93" s="63"/>
      <c r="AA93" s="63"/>
      <c r="AB93" s="63"/>
      <c r="AD93" s="51"/>
      <c r="AF93" s="89"/>
      <c r="AG93" s="89"/>
      <c r="AH93" s="7"/>
      <c r="AI93" s="89"/>
      <c r="AJ93" s="89"/>
      <c r="AK93" s="89"/>
      <c r="AL93" s="89"/>
      <c r="AM93" s="90"/>
      <c r="AN93" s="7"/>
      <c r="AO93" s="91" t="str">
        <f t="shared" si="25"/>
        <v/>
      </c>
      <c r="AP93" s="89"/>
      <c r="AQ93" s="89"/>
      <c r="AR93" s="89"/>
      <c r="AS93" s="89"/>
      <c r="AT93" s="90"/>
    </row>
    <row r="94" spans="1:46" s="47" customFormat="1" ht="15.6" x14ac:dyDescent="0.3">
      <c r="A94" s="49" t="s">
        <v>116</v>
      </c>
      <c r="B94" s="49" t="s">
        <v>117</v>
      </c>
      <c r="C94" s="49">
        <v>11</v>
      </c>
      <c r="D94" s="49" t="s">
        <v>115</v>
      </c>
      <c r="E94" s="56">
        <v>42732</v>
      </c>
      <c r="F94" s="56"/>
      <c r="G94" s="56">
        <v>43592</v>
      </c>
      <c r="H94" s="49" t="s">
        <v>31</v>
      </c>
      <c r="I94" s="49" t="s">
        <v>27</v>
      </c>
      <c r="J94" s="49" t="s">
        <v>28</v>
      </c>
      <c r="K94" s="61">
        <v>27075812.2743682</v>
      </c>
      <c r="L94" s="49" t="s">
        <v>26</v>
      </c>
      <c r="M94" s="49" t="s">
        <v>27</v>
      </c>
      <c r="N94" s="49" t="s">
        <v>68</v>
      </c>
      <c r="O94" s="81">
        <v>-30000000</v>
      </c>
      <c r="P94" s="49">
        <v>1.0458000000000001</v>
      </c>
      <c r="Q94" s="49" t="s">
        <v>69</v>
      </c>
      <c r="R94" s="69">
        <v>1.1080000000000001</v>
      </c>
      <c r="S94" s="69"/>
      <c r="T94" s="61"/>
      <c r="U94" s="61"/>
      <c r="V94" s="49"/>
      <c r="W94" s="69">
        <v>1.0754999999999999</v>
      </c>
      <c r="X94" s="69">
        <v>1.1308791852386544</v>
      </c>
      <c r="Y94" s="61">
        <v>555979.23139644507</v>
      </c>
      <c r="Z94" s="61">
        <v>555979.23139644507</v>
      </c>
      <c r="AA94" s="61">
        <v>555979.23139644496</v>
      </c>
      <c r="AB94" s="61">
        <v>1.1641532182693481E-10</v>
      </c>
      <c r="AD94" s="49" t="s">
        <v>104</v>
      </c>
      <c r="AF94" s="89">
        <f t="shared" si="13"/>
        <v>26528032.694906279</v>
      </c>
      <c r="AG94" s="89">
        <f t="shared" si="14"/>
        <v>547779.57946195081</v>
      </c>
      <c r="AH94" s="7"/>
      <c r="AI94" s="89">
        <f t="shared" si="15"/>
        <v>20406178.996081755</v>
      </c>
      <c r="AJ94" s="89">
        <f t="shared" si="16"/>
        <v>6669633.2782864757</v>
      </c>
      <c r="AK94" s="89">
        <f t="shared" si="17"/>
        <v>-6121853.6988245249</v>
      </c>
      <c r="AL94" s="89">
        <f t="shared" si="18"/>
        <v>6121853.6988245249</v>
      </c>
      <c r="AM94" s="90">
        <f t="shared" si="19"/>
        <v>1</v>
      </c>
      <c r="AN94" s="7"/>
      <c r="AO94" s="91">
        <f t="shared" si="25"/>
        <v>1.0458000000000001</v>
      </c>
      <c r="AP94" s="89">
        <f t="shared" si="20"/>
        <v>28686173.264486514</v>
      </c>
      <c r="AQ94" s="89">
        <f t="shared" si="21"/>
        <v>-1610360.9901182838</v>
      </c>
      <c r="AR94" s="89">
        <f t="shared" si="22"/>
        <v>-2158140.5695802346</v>
      </c>
      <c r="AS94" s="89">
        <f t="shared" si="23"/>
        <v>2158140.5695802346</v>
      </c>
      <c r="AT94" s="90">
        <f t="shared" si="24"/>
        <v>1</v>
      </c>
    </row>
    <row r="95" spans="1:46" s="47" customFormat="1" ht="15.6" x14ac:dyDescent="0.3">
      <c r="A95" s="49" t="s">
        <v>116</v>
      </c>
      <c r="B95" s="49" t="s">
        <v>118</v>
      </c>
      <c r="C95" s="49">
        <v>5</v>
      </c>
      <c r="D95" s="49" t="s">
        <v>25</v>
      </c>
      <c r="E95" s="56">
        <v>42713</v>
      </c>
      <c r="F95" s="56"/>
      <c r="G95" s="56">
        <v>43592</v>
      </c>
      <c r="H95" s="49" t="s">
        <v>31</v>
      </c>
      <c r="I95" s="49" t="s">
        <v>27</v>
      </c>
      <c r="J95" s="49" t="s">
        <v>28</v>
      </c>
      <c r="K95" s="61">
        <v>25402216.660707898</v>
      </c>
      <c r="L95" s="49" t="s">
        <v>26</v>
      </c>
      <c r="M95" s="49" t="s">
        <v>27</v>
      </c>
      <c r="N95" s="49" t="s">
        <v>68</v>
      </c>
      <c r="O95" s="81">
        <v>-28420000</v>
      </c>
      <c r="P95" s="49">
        <v>1.0619000000000001</v>
      </c>
      <c r="Q95" s="49" t="s">
        <v>69</v>
      </c>
      <c r="R95" s="69">
        <v>1.1188</v>
      </c>
      <c r="S95" s="69"/>
      <c r="T95" s="61"/>
      <c r="U95" s="61"/>
      <c r="V95" s="49"/>
      <c r="W95" s="69">
        <v>1.0754999999999999</v>
      </c>
      <c r="X95" s="69">
        <v>1.1308791852386544</v>
      </c>
      <c r="Y95" s="61">
        <v>275388.48523326614</v>
      </c>
      <c r="Z95" s="61">
        <v>275388.48523326614</v>
      </c>
      <c r="AA95" s="61">
        <v>275388.48523326614</v>
      </c>
      <c r="AB95" s="61">
        <v>0</v>
      </c>
      <c r="AD95" s="49" t="s">
        <v>101</v>
      </c>
      <c r="AF95" s="89">
        <f t="shared" si="13"/>
        <v>25130889.639641218</v>
      </c>
      <c r="AG95" s="89">
        <f t="shared" si="14"/>
        <v>271327.02106668428</v>
      </c>
      <c r="AH95" s="7"/>
      <c r="AI95" s="89">
        <f t="shared" si="15"/>
        <v>19331453.568954784</v>
      </c>
      <c r="AJ95" s="89">
        <f t="shared" si="16"/>
        <v>6070763.0917531177</v>
      </c>
      <c r="AK95" s="89">
        <f t="shared" si="17"/>
        <v>-5799436.0706864335</v>
      </c>
      <c r="AL95" s="89">
        <f t="shared" si="18"/>
        <v>5799436.0706864335</v>
      </c>
      <c r="AM95" s="90">
        <f t="shared" si="19"/>
        <v>1</v>
      </c>
      <c r="AN95" s="7"/>
      <c r="AO95" s="91">
        <f t="shared" si="25"/>
        <v>1.0619000000000001</v>
      </c>
      <c r="AP95" s="89">
        <f t="shared" si="20"/>
        <v>26763348.714568224</v>
      </c>
      <c r="AQ95" s="89">
        <f t="shared" si="21"/>
        <v>-1361132.0538603216</v>
      </c>
      <c r="AR95" s="89">
        <f t="shared" si="22"/>
        <v>-1632459.0749270059</v>
      </c>
      <c r="AS95" s="89">
        <f t="shared" si="23"/>
        <v>1632459.0749270059</v>
      </c>
      <c r="AT95" s="90">
        <f t="shared" si="24"/>
        <v>1</v>
      </c>
    </row>
    <row r="96" spans="1:46" s="47" customFormat="1" ht="15.6" x14ac:dyDescent="0.3">
      <c r="A96" s="49" t="s">
        <v>116</v>
      </c>
      <c r="B96" s="49" t="s">
        <v>119</v>
      </c>
      <c r="C96" s="49">
        <v>12</v>
      </c>
      <c r="D96" s="49" t="s">
        <v>115</v>
      </c>
      <c r="E96" s="56">
        <v>42732</v>
      </c>
      <c r="F96" s="56"/>
      <c r="G96" s="56">
        <v>43773</v>
      </c>
      <c r="H96" s="49" t="s">
        <v>31</v>
      </c>
      <c r="I96" s="49" t="s">
        <v>27</v>
      </c>
      <c r="J96" s="49" t="s">
        <v>28</v>
      </c>
      <c r="K96" s="61">
        <v>27778024.911031999</v>
      </c>
      <c r="L96" s="49" t="s">
        <v>26</v>
      </c>
      <c r="M96" s="49" t="s">
        <v>27</v>
      </c>
      <c r="N96" s="49" t="s">
        <v>68</v>
      </c>
      <c r="O96" s="81">
        <v>-31222500</v>
      </c>
      <c r="P96" s="49">
        <v>1.0458000000000001</v>
      </c>
      <c r="Q96" s="49" t="s">
        <v>69</v>
      </c>
      <c r="R96" s="69">
        <v>1.1240000000000001</v>
      </c>
      <c r="S96" s="69"/>
      <c r="T96" s="61"/>
      <c r="U96" s="61"/>
      <c r="V96" s="49"/>
      <c r="W96" s="69">
        <v>1.0754999999999999</v>
      </c>
      <c r="X96" s="69">
        <v>1.1451504616654968</v>
      </c>
      <c r="Y96" s="61">
        <v>521802.96220091108</v>
      </c>
      <c r="Z96" s="61">
        <v>521802.96220091108</v>
      </c>
      <c r="AA96" s="61">
        <v>521802.96220091102</v>
      </c>
      <c r="AB96" s="61">
        <v>5.8207660913467407E-11</v>
      </c>
      <c r="AD96" s="49" t="s">
        <v>104</v>
      </c>
      <c r="AF96" s="89">
        <f t="shared" si="13"/>
        <v>27264976.127757281</v>
      </c>
      <c r="AG96" s="89">
        <f t="shared" si="14"/>
        <v>513048.78327474371</v>
      </c>
      <c r="AH96" s="7"/>
      <c r="AI96" s="89">
        <f t="shared" si="15"/>
        <v>20973058.559813291</v>
      </c>
      <c r="AJ96" s="89">
        <f t="shared" si="16"/>
        <v>6804966.3512187339</v>
      </c>
      <c r="AK96" s="89">
        <f t="shared" si="17"/>
        <v>-6291917.5679439902</v>
      </c>
      <c r="AL96" s="89">
        <f t="shared" si="18"/>
        <v>6291917.5679439902</v>
      </c>
      <c r="AM96" s="90">
        <f t="shared" si="19"/>
        <v>1</v>
      </c>
      <c r="AN96" s="7"/>
      <c r="AO96" s="91">
        <f t="shared" si="25"/>
        <v>1.0458000000000001</v>
      </c>
      <c r="AP96" s="89">
        <f t="shared" si="20"/>
        <v>29855134.825014342</v>
      </c>
      <c r="AQ96" s="89">
        <f t="shared" si="21"/>
        <v>-2077109.9139823169</v>
      </c>
      <c r="AR96" s="89">
        <f t="shared" si="22"/>
        <v>-2590158.6972570606</v>
      </c>
      <c r="AS96" s="89">
        <f t="shared" si="23"/>
        <v>2590158.6972570606</v>
      </c>
      <c r="AT96" s="90">
        <f t="shared" si="24"/>
        <v>1</v>
      </c>
    </row>
    <row r="97" spans="1:46" s="47" customFormat="1" ht="15.6" x14ac:dyDescent="0.3">
      <c r="A97" s="49" t="s">
        <v>116</v>
      </c>
      <c r="B97" s="49" t="s">
        <v>120</v>
      </c>
      <c r="C97" s="49">
        <v>6</v>
      </c>
      <c r="D97" s="49" t="s">
        <v>105</v>
      </c>
      <c r="E97" s="56">
        <v>42713</v>
      </c>
      <c r="F97" s="56"/>
      <c r="G97" s="56">
        <v>43773</v>
      </c>
      <c r="H97" s="49" t="s">
        <v>31</v>
      </c>
      <c r="I97" s="49" t="s">
        <v>27</v>
      </c>
      <c r="J97" s="49" t="s">
        <v>28</v>
      </c>
      <c r="K97" s="61">
        <v>12528654.558279</v>
      </c>
      <c r="L97" s="49" t="s">
        <v>26</v>
      </c>
      <c r="M97" s="49" t="s">
        <v>27</v>
      </c>
      <c r="N97" s="49" t="s">
        <v>68</v>
      </c>
      <c r="O97" s="81">
        <v>-14210000</v>
      </c>
      <c r="P97" s="49">
        <v>1.0618000000000001</v>
      </c>
      <c r="Q97" s="49" t="s">
        <v>69</v>
      </c>
      <c r="R97" s="69">
        <v>1.1342000000000001</v>
      </c>
      <c r="S97" s="69"/>
      <c r="T97" s="61"/>
      <c r="U97" s="61"/>
      <c r="V97" s="49"/>
      <c r="W97" s="69">
        <v>1.0754999999999999</v>
      </c>
      <c r="X97" s="69">
        <v>1.1451504616654968</v>
      </c>
      <c r="Y97" s="61">
        <v>121849.06187178141</v>
      </c>
      <c r="Z97" s="61">
        <v>121849.06187178141</v>
      </c>
      <c r="AA97" s="61">
        <v>121849.06187178139</v>
      </c>
      <c r="AB97" s="61">
        <v>1.4551915228366852E-11</v>
      </c>
      <c r="AD97" s="49" t="s">
        <v>101</v>
      </c>
      <c r="AF97" s="89">
        <f t="shared" si="13"/>
        <v>12408849.73257846</v>
      </c>
      <c r="AG97" s="89">
        <f t="shared" si="14"/>
        <v>119804.82570050284</v>
      </c>
      <c r="AH97" s="7"/>
      <c r="AI97" s="89">
        <f t="shared" si="15"/>
        <v>9545269.0250603538</v>
      </c>
      <c r="AJ97" s="89">
        <f t="shared" si="16"/>
        <v>2983385.5332186092</v>
      </c>
      <c r="AK97" s="89">
        <f t="shared" si="17"/>
        <v>-2863580.7075181063</v>
      </c>
      <c r="AL97" s="89">
        <f t="shared" si="18"/>
        <v>2863580.7075181063</v>
      </c>
      <c r="AM97" s="90">
        <f t="shared" si="19"/>
        <v>1</v>
      </c>
      <c r="AN97" s="7"/>
      <c r="AO97" s="91">
        <f t="shared" si="25"/>
        <v>1.0618000000000001</v>
      </c>
      <c r="AP97" s="89">
        <f t="shared" si="20"/>
        <v>13382934.639291767</v>
      </c>
      <c r="AQ97" s="89">
        <f t="shared" si="21"/>
        <v>-854280.08101280406</v>
      </c>
      <c r="AR97" s="89">
        <f t="shared" si="22"/>
        <v>-974084.9067133069</v>
      </c>
      <c r="AS97" s="89">
        <f t="shared" si="23"/>
        <v>974084.9067133069</v>
      </c>
      <c r="AT97" s="90">
        <f t="shared" si="24"/>
        <v>1</v>
      </c>
    </row>
    <row r="98" spans="1:46" s="47" customFormat="1" ht="15.6" x14ac:dyDescent="0.3">
      <c r="A98" s="50" t="s">
        <v>116</v>
      </c>
      <c r="B98" s="50" t="s">
        <v>121</v>
      </c>
      <c r="C98" s="50">
        <v>7</v>
      </c>
      <c r="D98" s="50" t="s">
        <v>50</v>
      </c>
      <c r="E98" s="57">
        <v>42713</v>
      </c>
      <c r="F98" s="57"/>
      <c r="G98" s="57">
        <v>43773</v>
      </c>
      <c r="H98" s="50" t="s">
        <v>31</v>
      </c>
      <c r="I98" s="50" t="s">
        <v>27</v>
      </c>
      <c r="J98" s="50" t="s">
        <v>28</v>
      </c>
      <c r="K98" s="62">
        <v>12504399.859204501</v>
      </c>
      <c r="L98" s="50" t="s">
        <v>26</v>
      </c>
      <c r="M98" s="50" t="s">
        <v>27</v>
      </c>
      <c r="N98" s="50" t="s">
        <v>68</v>
      </c>
      <c r="O98" s="82">
        <v>-14210000</v>
      </c>
      <c r="P98" s="50">
        <v>1.0620000000000001</v>
      </c>
      <c r="Q98" s="50" t="s">
        <v>69</v>
      </c>
      <c r="R98" s="70">
        <v>1.1364000000000001</v>
      </c>
      <c r="S98" s="70"/>
      <c r="T98" s="62"/>
      <c r="U98" s="62"/>
      <c r="V98" s="50"/>
      <c r="W98" s="70">
        <v>1.0754999999999999</v>
      </c>
      <c r="X98" s="70">
        <v>1.1451504616654968</v>
      </c>
      <c r="Y98" s="62">
        <v>97180.503565179024</v>
      </c>
      <c r="Z98" s="62">
        <v>97180.503565179024</v>
      </c>
      <c r="AA98" s="62">
        <v>97180.503565179009</v>
      </c>
      <c r="AB98" s="62">
        <v>1.4551915228366852E-11</v>
      </c>
      <c r="AD98" s="50" t="s">
        <v>101</v>
      </c>
      <c r="AF98" s="89">
        <f t="shared" si="13"/>
        <v>12408849.73257846</v>
      </c>
      <c r="AG98" s="89">
        <f t="shared" si="14"/>
        <v>95550.126626044512</v>
      </c>
      <c r="AH98" s="7"/>
      <c r="AI98" s="89">
        <f t="shared" si="15"/>
        <v>9545269.0250603538</v>
      </c>
      <c r="AJ98" s="89">
        <f t="shared" si="16"/>
        <v>2959130.8341441508</v>
      </c>
      <c r="AK98" s="89">
        <f t="shared" si="17"/>
        <v>-2863580.7075181063</v>
      </c>
      <c r="AL98" s="89">
        <f t="shared" si="18"/>
        <v>2863580.7075181063</v>
      </c>
      <c r="AM98" s="90">
        <f t="shared" si="19"/>
        <v>1</v>
      </c>
      <c r="AN98" s="7"/>
      <c r="AO98" s="91">
        <f t="shared" si="25"/>
        <v>1.0620000000000001</v>
      </c>
      <c r="AP98" s="89">
        <f t="shared" si="20"/>
        <v>13380414.312617702</v>
      </c>
      <c r="AQ98" s="89">
        <f t="shared" si="21"/>
        <v>-876014.45341319777</v>
      </c>
      <c r="AR98" s="89">
        <f t="shared" si="22"/>
        <v>-971564.58003924228</v>
      </c>
      <c r="AS98" s="89">
        <f t="shared" si="23"/>
        <v>971564.58003924228</v>
      </c>
      <c r="AT98" s="90">
        <f t="shared" si="24"/>
        <v>1</v>
      </c>
    </row>
    <row r="99" spans="1:46" s="48" customFormat="1" ht="15.6" x14ac:dyDescent="0.3">
      <c r="A99" s="51"/>
      <c r="B99" s="51"/>
      <c r="C99" s="51"/>
      <c r="D99" s="51"/>
      <c r="E99" s="58"/>
      <c r="F99" s="58"/>
      <c r="G99" s="58"/>
      <c r="H99" s="51"/>
      <c r="I99" s="51"/>
      <c r="J99" s="51"/>
      <c r="K99" s="63">
        <v>105289108.26359162</v>
      </c>
      <c r="L99" s="51"/>
      <c r="M99" s="51"/>
      <c r="N99" s="51"/>
      <c r="O99" s="83">
        <v>-118062500</v>
      </c>
      <c r="P99" s="51"/>
      <c r="Q99" s="51"/>
      <c r="R99" s="71">
        <v>1.1213173133201029</v>
      </c>
      <c r="S99" s="71"/>
      <c r="T99" s="63"/>
      <c r="U99" s="63"/>
      <c r="V99" s="51"/>
      <c r="W99" s="71"/>
      <c r="X99" s="71"/>
      <c r="Y99" s="63">
        <v>1572200.2442675827</v>
      </c>
      <c r="Z99" s="63">
        <v>1572200.2442675827</v>
      </c>
      <c r="AA99" s="63">
        <v>1572200.2442675827</v>
      </c>
      <c r="AB99" s="63">
        <v>2.0372681319713593E-10</v>
      </c>
      <c r="AD99" s="51"/>
      <c r="AF99" s="89"/>
      <c r="AG99" s="89"/>
      <c r="AH99" s="7"/>
      <c r="AI99" s="89"/>
      <c r="AJ99" s="89"/>
      <c r="AK99" s="89"/>
      <c r="AL99" s="89"/>
      <c r="AM99" s="90"/>
      <c r="AN99" s="7"/>
      <c r="AO99" s="91" t="str">
        <f t="shared" si="25"/>
        <v/>
      </c>
      <c r="AP99" s="89"/>
      <c r="AQ99" s="89"/>
      <c r="AR99" s="89"/>
      <c r="AS99" s="89"/>
      <c r="AT99" s="90"/>
    </row>
    <row r="100" spans="1:46" s="48" customFormat="1" ht="15.6" x14ac:dyDescent="0.3">
      <c r="A100" s="51"/>
      <c r="B100" s="51"/>
      <c r="C100" s="51"/>
      <c r="D100" s="51"/>
      <c r="E100" s="58"/>
      <c r="F100" s="58"/>
      <c r="G100" s="58"/>
      <c r="H100" s="51"/>
      <c r="I100" s="51"/>
      <c r="J100" s="51"/>
      <c r="K100" s="63"/>
      <c r="L100" s="51"/>
      <c r="M100" s="51"/>
      <c r="N100" s="51"/>
      <c r="O100" s="63"/>
      <c r="P100" s="51"/>
      <c r="Q100" s="51"/>
      <c r="R100" s="71"/>
      <c r="S100" s="71"/>
      <c r="T100" s="63"/>
      <c r="U100" s="63"/>
      <c r="V100" s="51"/>
      <c r="W100" s="71"/>
      <c r="X100" s="71"/>
      <c r="Y100" s="63"/>
      <c r="Z100" s="63"/>
      <c r="AA100" s="63"/>
      <c r="AB100" s="63"/>
      <c r="AD100" s="51"/>
      <c r="AF100" s="89"/>
      <c r="AG100" s="89"/>
      <c r="AH100" s="7"/>
      <c r="AI100" s="89"/>
      <c r="AJ100" s="89"/>
      <c r="AK100" s="89"/>
      <c r="AL100" s="89"/>
      <c r="AM100" s="90"/>
      <c r="AN100" s="7"/>
      <c r="AO100" s="91" t="str">
        <f t="shared" si="25"/>
        <v/>
      </c>
      <c r="AP100" s="89"/>
      <c r="AQ100" s="89"/>
      <c r="AR100" s="89"/>
      <c r="AS100" s="89"/>
      <c r="AT100" s="90"/>
    </row>
    <row r="101" spans="1:46" s="47" customFormat="1" ht="15.6" x14ac:dyDescent="0.3">
      <c r="A101" s="50" t="s">
        <v>122</v>
      </c>
      <c r="B101" s="50" t="s">
        <v>123</v>
      </c>
      <c r="C101" s="50">
        <v>331</v>
      </c>
      <c r="D101" s="50" t="s">
        <v>67</v>
      </c>
      <c r="E101" s="57">
        <v>42732</v>
      </c>
      <c r="F101" s="57"/>
      <c r="G101" s="57">
        <v>43098</v>
      </c>
      <c r="H101" s="50" t="s">
        <v>26</v>
      </c>
      <c r="I101" s="50" t="s">
        <v>27</v>
      </c>
      <c r="J101" s="50" t="s">
        <v>28</v>
      </c>
      <c r="K101" s="82">
        <v>-3537944.45427207</v>
      </c>
      <c r="L101" s="50" t="s">
        <v>31</v>
      </c>
      <c r="M101" s="50" t="s">
        <v>27</v>
      </c>
      <c r="N101" s="50" t="s">
        <v>68</v>
      </c>
      <c r="O101" s="62">
        <v>4000000</v>
      </c>
      <c r="P101" s="50">
        <v>1.0963000000000001</v>
      </c>
      <c r="Q101" s="50" t="s">
        <v>69</v>
      </c>
      <c r="R101" s="70">
        <v>1.1306</v>
      </c>
      <c r="S101" s="70"/>
      <c r="T101" s="62"/>
      <c r="U101" s="62"/>
      <c r="V101" s="50"/>
      <c r="W101" s="70">
        <v>1.0754999999999999</v>
      </c>
      <c r="X101" s="70">
        <v>1.0943529427517822</v>
      </c>
      <c r="Y101" s="62">
        <v>117925.10459703139</v>
      </c>
      <c r="Z101" s="62">
        <v>117925.10459703139</v>
      </c>
      <c r="AA101" s="62">
        <v>117925.10459703139</v>
      </c>
      <c r="AB101" s="62">
        <v>0</v>
      </c>
      <c r="AD101" s="50"/>
      <c r="AF101" s="89">
        <f t="shared" si="13"/>
        <v>3655127.9242160069</v>
      </c>
      <c r="AG101" s="89">
        <f t="shared" si="14"/>
        <v>117183.46994393924</v>
      </c>
      <c r="AH101" s="7"/>
      <c r="AI101" s="89">
        <f t="shared" si="15"/>
        <v>2811636.8647815436</v>
      </c>
      <c r="AJ101" s="89">
        <f t="shared" si="16"/>
        <v>-726307.58949052403</v>
      </c>
      <c r="AK101" s="89">
        <f t="shared" si="17"/>
        <v>-843491.05943446327</v>
      </c>
      <c r="AL101" s="89">
        <f t="shared" si="18"/>
        <v>-843491.05943446327</v>
      </c>
      <c r="AM101" s="90">
        <f t="shared" si="19"/>
        <v>1</v>
      </c>
      <c r="AN101" s="7"/>
      <c r="AO101" s="91">
        <f t="shared" si="25"/>
        <v>1.0963000000000001</v>
      </c>
      <c r="AP101" s="89">
        <f t="shared" si="20"/>
        <v>3648636.3221745873</v>
      </c>
      <c r="AQ101" s="89">
        <f t="shared" si="21"/>
        <v>110691.86790251965</v>
      </c>
      <c r="AR101" s="89">
        <f t="shared" si="22"/>
        <v>6491.6020414195955</v>
      </c>
      <c r="AS101" s="89">
        <f t="shared" si="23"/>
        <v>6491.6020414195955</v>
      </c>
      <c r="AT101" s="90">
        <f t="shared" si="24"/>
        <v>1</v>
      </c>
    </row>
    <row r="102" spans="1:46" s="48" customFormat="1" ht="15.6" x14ac:dyDescent="0.3">
      <c r="A102" s="51"/>
      <c r="B102" s="51"/>
      <c r="C102" s="51"/>
      <c r="D102" s="51"/>
      <c r="E102" s="58"/>
      <c r="F102" s="58"/>
      <c r="G102" s="58"/>
      <c r="H102" s="51"/>
      <c r="I102" s="51"/>
      <c r="J102" s="51"/>
      <c r="K102" s="83">
        <v>-3537944.45427207</v>
      </c>
      <c r="L102" s="51"/>
      <c r="M102" s="51"/>
      <c r="N102" s="51"/>
      <c r="O102" s="63">
        <v>4000000</v>
      </c>
      <c r="P102" s="51"/>
      <c r="Q102" s="51"/>
      <c r="R102" s="71">
        <v>1.1305999999999994</v>
      </c>
      <c r="S102" s="71"/>
      <c r="T102" s="63"/>
      <c r="U102" s="63"/>
      <c r="V102" s="51"/>
      <c r="W102" s="71"/>
      <c r="X102" s="71"/>
      <c r="Y102" s="63">
        <v>117925.10459703139</v>
      </c>
      <c r="Z102" s="63">
        <v>117925.10459703139</v>
      </c>
      <c r="AA102" s="63">
        <v>117925.10459703139</v>
      </c>
      <c r="AB102" s="63">
        <v>0</v>
      </c>
      <c r="AD102" s="51"/>
      <c r="AF102" s="89"/>
      <c r="AG102" s="89"/>
      <c r="AH102" s="7"/>
      <c r="AI102" s="89"/>
      <c r="AJ102" s="89"/>
      <c r="AK102" s="89"/>
      <c r="AL102" s="89"/>
      <c r="AM102" s="90"/>
      <c r="AN102" s="7"/>
      <c r="AO102" s="91" t="str">
        <f t="shared" si="25"/>
        <v/>
      </c>
      <c r="AP102" s="89"/>
      <c r="AQ102" s="89"/>
      <c r="AR102" s="89"/>
      <c r="AS102" s="89"/>
      <c r="AT102" s="90"/>
    </row>
    <row r="103" spans="1:46" s="48" customFormat="1" ht="15.6" x14ac:dyDescent="0.3">
      <c r="A103" s="51"/>
      <c r="B103" s="51"/>
      <c r="C103" s="51"/>
      <c r="D103" s="51"/>
      <c r="E103" s="58"/>
      <c r="F103" s="58"/>
      <c r="G103" s="58"/>
      <c r="H103" s="51"/>
      <c r="I103" s="51"/>
      <c r="J103" s="51"/>
      <c r="K103" s="63"/>
      <c r="L103" s="51"/>
      <c r="M103" s="51"/>
      <c r="N103" s="51"/>
      <c r="O103" s="63"/>
      <c r="P103" s="51"/>
      <c r="Q103" s="51"/>
      <c r="R103" s="71"/>
      <c r="S103" s="71"/>
      <c r="T103" s="63"/>
      <c r="U103" s="63"/>
      <c r="V103" s="51"/>
      <c r="W103" s="71"/>
      <c r="X103" s="71"/>
      <c r="Y103" s="63"/>
      <c r="Z103" s="63"/>
      <c r="AA103" s="63"/>
      <c r="AB103" s="63"/>
      <c r="AD103" s="51"/>
      <c r="AF103" s="89"/>
      <c r="AG103" s="89"/>
      <c r="AH103" s="7"/>
      <c r="AI103" s="89"/>
      <c r="AJ103" s="89"/>
      <c r="AK103" s="89"/>
      <c r="AL103" s="89"/>
      <c r="AM103" s="90"/>
      <c r="AN103" s="7"/>
      <c r="AO103" s="91" t="str">
        <f t="shared" si="25"/>
        <v/>
      </c>
      <c r="AP103" s="89"/>
      <c r="AQ103" s="89"/>
      <c r="AR103" s="89"/>
      <c r="AS103" s="89"/>
      <c r="AT103" s="90"/>
    </row>
    <row r="104" spans="1:46" s="47" customFormat="1" ht="15.6" x14ac:dyDescent="0.3">
      <c r="A104" s="49" t="s">
        <v>124</v>
      </c>
      <c r="B104" s="49" t="s">
        <v>125</v>
      </c>
      <c r="C104" s="49">
        <v>53</v>
      </c>
      <c r="D104" s="49" t="s">
        <v>25</v>
      </c>
      <c r="E104" s="56">
        <v>42549</v>
      </c>
      <c r="F104" s="56"/>
      <c r="G104" s="56">
        <v>42825</v>
      </c>
      <c r="H104" s="49" t="s">
        <v>31</v>
      </c>
      <c r="I104" s="49" t="s">
        <v>27</v>
      </c>
      <c r="J104" s="49" t="s">
        <v>28</v>
      </c>
      <c r="K104" s="61">
        <v>5287526.0597637203</v>
      </c>
      <c r="L104" s="49" t="s">
        <v>26</v>
      </c>
      <c r="M104" s="49" t="s">
        <v>27</v>
      </c>
      <c r="N104" s="49" t="s">
        <v>68</v>
      </c>
      <c r="O104" s="81">
        <v>-6087000</v>
      </c>
      <c r="P104" s="49">
        <v>1.1366000000000001</v>
      </c>
      <c r="Q104" s="49" t="s">
        <v>69</v>
      </c>
      <c r="R104" s="69">
        <v>1.1512</v>
      </c>
      <c r="S104" s="69"/>
      <c r="T104" s="61"/>
      <c r="U104" s="61"/>
      <c r="V104" s="49"/>
      <c r="W104" s="69">
        <v>1.0754999999999999</v>
      </c>
      <c r="X104" s="69">
        <v>1.0783069518140012</v>
      </c>
      <c r="Y104" s="81">
        <v>-357760.8378361885</v>
      </c>
      <c r="Z104" s="81">
        <v>-357760.8378361885</v>
      </c>
      <c r="AA104" s="81">
        <v>-357760.8378361885</v>
      </c>
      <c r="AB104" s="61">
        <v>0</v>
      </c>
      <c r="AD104" s="49"/>
      <c r="AF104" s="89">
        <f t="shared" si="13"/>
        <v>5644960.3610178297</v>
      </c>
      <c r="AG104" s="89">
        <f t="shared" si="14"/>
        <v>-357434.30125410482</v>
      </c>
      <c r="AH104" s="7"/>
      <c r="AI104" s="89">
        <f t="shared" si="15"/>
        <v>4342277.2007829454</v>
      </c>
      <c r="AJ104" s="89">
        <f t="shared" si="16"/>
        <v>945248.85898077954</v>
      </c>
      <c r="AK104" s="89">
        <f t="shared" si="17"/>
        <v>-1302683.1602348844</v>
      </c>
      <c r="AL104" s="89">
        <f t="shared" si="18"/>
        <v>1302683.1602348844</v>
      </c>
      <c r="AM104" s="90">
        <f t="shared" si="19"/>
        <v>1</v>
      </c>
      <c r="AN104" s="7"/>
      <c r="AO104" s="91">
        <f t="shared" si="25"/>
        <v>1.1366000000000001</v>
      </c>
      <c r="AP104" s="89">
        <f t="shared" si="20"/>
        <v>5355446.0672180187</v>
      </c>
      <c r="AQ104" s="89">
        <f t="shared" si="21"/>
        <v>-67920.00745429378</v>
      </c>
      <c r="AR104" s="89">
        <f t="shared" si="22"/>
        <v>289514.29379981104</v>
      </c>
      <c r="AS104" s="89">
        <f t="shared" si="23"/>
        <v>-289514.29379981104</v>
      </c>
      <c r="AT104" s="90">
        <f t="shared" si="24"/>
        <v>1</v>
      </c>
    </row>
    <row r="105" spans="1:46" s="47" customFormat="1" ht="15.6" x14ac:dyDescent="0.3">
      <c r="A105" s="49" t="s">
        <v>124</v>
      </c>
      <c r="B105" s="49" t="s">
        <v>126</v>
      </c>
      <c r="C105" s="49">
        <v>54</v>
      </c>
      <c r="D105" s="49" t="s">
        <v>25</v>
      </c>
      <c r="E105" s="56">
        <v>42549</v>
      </c>
      <c r="F105" s="56"/>
      <c r="G105" s="56">
        <v>42853</v>
      </c>
      <c r="H105" s="49" t="s">
        <v>31</v>
      </c>
      <c r="I105" s="49" t="s">
        <v>27</v>
      </c>
      <c r="J105" s="49" t="s">
        <v>28</v>
      </c>
      <c r="K105" s="61">
        <v>2277695.8445389098</v>
      </c>
      <c r="L105" s="49" t="s">
        <v>26</v>
      </c>
      <c r="M105" s="49" t="s">
        <v>27</v>
      </c>
      <c r="N105" s="49" t="s">
        <v>68</v>
      </c>
      <c r="O105" s="81">
        <v>-2625500</v>
      </c>
      <c r="P105" s="49">
        <v>1.1366000000000001</v>
      </c>
      <c r="Q105" s="49" t="s">
        <v>69</v>
      </c>
      <c r="R105" s="69">
        <v>1.1527000000000001</v>
      </c>
      <c r="S105" s="69"/>
      <c r="T105" s="61"/>
      <c r="U105" s="61"/>
      <c r="V105" s="49"/>
      <c r="W105" s="69">
        <v>1.0754999999999999</v>
      </c>
      <c r="X105" s="69">
        <v>1.0797196887050211</v>
      </c>
      <c r="Y105" s="81">
        <v>-154172.38653371454</v>
      </c>
      <c r="Z105" s="81">
        <v>-154172.38653371454</v>
      </c>
      <c r="AA105" s="81">
        <v>-154172.38653371451</v>
      </c>
      <c r="AB105" s="81">
        <v>-2.9103830456733704E-11</v>
      </c>
      <c r="AD105" s="49"/>
      <c r="AF105" s="89">
        <f t="shared" si="13"/>
        <v>2431649.6470939927</v>
      </c>
      <c r="AG105" s="89">
        <f t="shared" si="14"/>
        <v>-153953.80255508423</v>
      </c>
      <c r="AH105" s="7"/>
      <c r="AI105" s="89">
        <f t="shared" si="15"/>
        <v>1870499.7285338403</v>
      </c>
      <c r="AJ105" s="89">
        <f t="shared" si="16"/>
        <v>407196.11600506818</v>
      </c>
      <c r="AK105" s="89">
        <f t="shared" si="17"/>
        <v>-561149.91856015241</v>
      </c>
      <c r="AL105" s="89">
        <f t="shared" si="18"/>
        <v>561149.91856015241</v>
      </c>
      <c r="AM105" s="90">
        <f t="shared" si="19"/>
        <v>1</v>
      </c>
      <c r="AN105" s="7"/>
      <c r="AO105" s="91">
        <f t="shared" si="25"/>
        <v>1.1366000000000001</v>
      </c>
      <c r="AP105" s="89">
        <f t="shared" si="20"/>
        <v>2309959.5284180888</v>
      </c>
      <c r="AQ105" s="89">
        <f t="shared" si="21"/>
        <v>-32263.683879180346</v>
      </c>
      <c r="AR105" s="89">
        <f t="shared" si="22"/>
        <v>121690.11867590388</v>
      </c>
      <c r="AS105" s="89">
        <f t="shared" si="23"/>
        <v>-121690.11867590388</v>
      </c>
      <c r="AT105" s="90">
        <f t="shared" si="24"/>
        <v>1</v>
      </c>
    </row>
    <row r="106" spans="1:46" s="47" customFormat="1" ht="15.6" x14ac:dyDescent="0.3">
      <c r="A106" s="49" t="s">
        <v>124</v>
      </c>
      <c r="B106" s="49" t="s">
        <v>127</v>
      </c>
      <c r="C106" s="49">
        <v>55</v>
      </c>
      <c r="D106" s="49" t="s">
        <v>25</v>
      </c>
      <c r="E106" s="56">
        <v>42549</v>
      </c>
      <c r="F106" s="56"/>
      <c r="G106" s="56">
        <v>42886</v>
      </c>
      <c r="H106" s="49" t="s">
        <v>31</v>
      </c>
      <c r="I106" s="49" t="s">
        <v>27</v>
      </c>
      <c r="J106" s="49" t="s">
        <v>28</v>
      </c>
      <c r="K106" s="61">
        <v>11746492.291702799</v>
      </c>
      <c r="L106" s="49" t="s">
        <v>26</v>
      </c>
      <c r="M106" s="49" t="s">
        <v>27</v>
      </c>
      <c r="N106" s="49" t="s">
        <v>68</v>
      </c>
      <c r="O106" s="81">
        <v>-13562500</v>
      </c>
      <c r="P106" s="49">
        <v>1.1366000000000001</v>
      </c>
      <c r="Q106" s="49" t="s">
        <v>69</v>
      </c>
      <c r="R106" s="69">
        <v>1.1546000000000001</v>
      </c>
      <c r="S106" s="69"/>
      <c r="T106" s="61"/>
      <c r="U106" s="61"/>
      <c r="V106" s="49"/>
      <c r="W106" s="69">
        <v>1.0754999999999999</v>
      </c>
      <c r="X106" s="69">
        <v>1.0813151918499242</v>
      </c>
      <c r="Y106" s="81">
        <v>-797602.85151992668</v>
      </c>
      <c r="Z106" s="81">
        <v>-797602.85151992668</v>
      </c>
      <c r="AA106" s="81">
        <v>-797602.85151992668</v>
      </c>
      <c r="AB106" s="61">
        <v>0</v>
      </c>
      <c r="AD106" s="49"/>
      <c r="AF106" s="89">
        <f t="shared" si="13"/>
        <v>12542596.369886516</v>
      </c>
      <c r="AG106" s="89">
        <f t="shared" si="14"/>
        <v>-796104.07818376273</v>
      </c>
      <c r="AH106" s="7"/>
      <c r="AI106" s="89">
        <f t="shared" si="15"/>
        <v>9648151.0537588578</v>
      </c>
      <c r="AJ106" s="89">
        <f t="shared" si="16"/>
        <v>2098341.2379438952</v>
      </c>
      <c r="AK106" s="89">
        <f t="shared" si="17"/>
        <v>-2894445.3161276579</v>
      </c>
      <c r="AL106" s="89">
        <f t="shared" si="18"/>
        <v>2894445.3161276579</v>
      </c>
      <c r="AM106" s="90">
        <f t="shared" si="19"/>
        <v>1</v>
      </c>
      <c r="AN106" s="7"/>
      <c r="AO106" s="91">
        <f t="shared" si="25"/>
        <v>1.1366000000000001</v>
      </c>
      <c r="AP106" s="89">
        <f t="shared" si="20"/>
        <v>11932518.03624846</v>
      </c>
      <c r="AQ106" s="89">
        <f t="shared" si="21"/>
        <v>-186025.74454570748</v>
      </c>
      <c r="AR106" s="89">
        <f t="shared" si="22"/>
        <v>610078.33363805525</v>
      </c>
      <c r="AS106" s="89">
        <f t="shared" si="23"/>
        <v>-610078.33363805525</v>
      </c>
      <c r="AT106" s="90">
        <f t="shared" si="24"/>
        <v>1</v>
      </c>
    </row>
    <row r="107" spans="1:46" s="47" customFormat="1" ht="15.6" x14ac:dyDescent="0.3">
      <c r="A107" s="49" t="s">
        <v>124</v>
      </c>
      <c r="B107" s="49" t="s">
        <v>128</v>
      </c>
      <c r="C107" s="49">
        <v>56</v>
      </c>
      <c r="D107" s="49" t="s">
        <v>25</v>
      </c>
      <c r="E107" s="56">
        <v>42549</v>
      </c>
      <c r="F107" s="56"/>
      <c r="G107" s="56">
        <v>42916</v>
      </c>
      <c r="H107" s="49" t="s">
        <v>31</v>
      </c>
      <c r="I107" s="49" t="s">
        <v>27</v>
      </c>
      <c r="J107" s="49" t="s">
        <v>28</v>
      </c>
      <c r="K107" s="61">
        <v>7946289.5692786695</v>
      </c>
      <c r="L107" s="49" t="s">
        <v>26</v>
      </c>
      <c r="M107" s="49" t="s">
        <v>27</v>
      </c>
      <c r="N107" s="49" t="s">
        <v>68</v>
      </c>
      <c r="O107" s="81">
        <v>-9187500</v>
      </c>
      <c r="P107" s="49">
        <v>1.1366000000000001</v>
      </c>
      <c r="Q107" s="49" t="s">
        <v>69</v>
      </c>
      <c r="R107" s="69">
        <v>1.1561999999999999</v>
      </c>
      <c r="S107" s="69"/>
      <c r="T107" s="61"/>
      <c r="U107" s="61"/>
      <c r="V107" s="49"/>
      <c r="W107" s="69">
        <v>1.0754999999999999</v>
      </c>
      <c r="X107" s="69">
        <v>1.083294649093778</v>
      </c>
      <c r="Y107" s="81">
        <v>-536246.18461273483</v>
      </c>
      <c r="Z107" s="81">
        <v>-536246.18461273483</v>
      </c>
      <c r="AA107" s="81">
        <v>-536246.18461273483</v>
      </c>
      <c r="AB107" s="61">
        <v>0</v>
      </c>
      <c r="AD107" s="49"/>
      <c r="AF107" s="89">
        <f t="shared" si="13"/>
        <v>8481072.0773759317</v>
      </c>
      <c r="AG107" s="89">
        <f t="shared" si="14"/>
        <v>-534782.50809725933</v>
      </c>
      <c r="AH107" s="7"/>
      <c r="AI107" s="89">
        <f t="shared" si="15"/>
        <v>6523901.5979814855</v>
      </c>
      <c r="AJ107" s="89">
        <f t="shared" si="16"/>
        <v>1422387.9712971868</v>
      </c>
      <c r="AK107" s="89">
        <f t="shared" si="17"/>
        <v>-1957170.4793944461</v>
      </c>
      <c r="AL107" s="89">
        <f t="shared" si="18"/>
        <v>1957170.4793944461</v>
      </c>
      <c r="AM107" s="90">
        <f t="shared" si="19"/>
        <v>1</v>
      </c>
      <c r="AN107" s="7"/>
      <c r="AO107" s="91">
        <f t="shared" si="25"/>
        <v>1.1366000000000001</v>
      </c>
      <c r="AP107" s="89">
        <f t="shared" si="20"/>
        <v>8083318.6697166981</v>
      </c>
      <c r="AQ107" s="89">
        <f t="shared" si="21"/>
        <v>-137029.10043802578</v>
      </c>
      <c r="AR107" s="89">
        <f t="shared" si="22"/>
        <v>397753.40765923355</v>
      </c>
      <c r="AS107" s="89">
        <f t="shared" si="23"/>
        <v>-397753.40765923355</v>
      </c>
      <c r="AT107" s="90">
        <f t="shared" si="24"/>
        <v>1</v>
      </c>
    </row>
    <row r="108" spans="1:46" s="47" customFormat="1" ht="15.6" x14ac:dyDescent="0.3">
      <c r="A108" s="49" t="s">
        <v>124</v>
      </c>
      <c r="B108" s="49" t="s">
        <v>129</v>
      </c>
      <c r="C108" s="49">
        <v>57</v>
      </c>
      <c r="D108" s="49" t="s">
        <v>25</v>
      </c>
      <c r="E108" s="56">
        <v>42549</v>
      </c>
      <c r="F108" s="56"/>
      <c r="G108" s="56">
        <v>42947</v>
      </c>
      <c r="H108" s="49" t="s">
        <v>31</v>
      </c>
      <c r="I108" s="49" t="s">
        <v>27</v>
      </c>
      <c r="J108" s="49" t="s">
        <v>28</v>
      </c>
      <c r="K108" s="61">
        <v>291425.61091442901</v>
      </c>
      <c r="L108" s="49" t="s">
        <v>26</v>
      </c>
      <c r="M108" s="49" t="s">
        <v>27</v>
      </c>
      <c r="N108" s="49" t="s">
        <v>68</v>
      </c>
      <c r="O108" s="81">
        <v>-337500</v>
      </c>
      <c r="P108" s="49">
        <v>1.1366000000000001</v>
      </c>
      <c r="Q108" s="49" t="s">
        <v>69</v>
      </c>
      <c r="R108" s="69">
        <v>1.1580999999999999</v>
      </c>
      <c r="S108" s="69"/>
      <c r="T108" s="61"/>
      <c r="U108" s="61"/>
      <c r="V108" s="49"/>
      <c r="W108" s="69">
        <v>1.0754999999999999</v>
      </c>
      <c r="X108" s="69">
        <v>1.0849123626852981</v>
      </c>
      <c r="Y108" s="81">
        <v>-19721.822612326287</v>
      </c>
      <c r="Z108" s="81">
        <v>-19721.822612326287</v>
      </c>
      <c r="AA108" s="81">
        <v>-19721.822612326287</v>
      </c>
      <c r="AB108" s="61">
        <v>0</v>
      </c>
      <c r="AD108" s="49"/>
      <c r="AF108" s="89">
        <f t="shared" si="13"/>
        <v>311085.0347069914</v>
      </c>
      <c r="AG108" s="89">
        <f t="shared" si="14"/>
        <v>-19659.423792562564</v>
      </c>
      <c r="AH108" s="7"/>
      <c r="AI108" s="89">
        <f t="shared" si="15"/>
        <v>239296.18054383952</v>
      </c>
      <c r="AJ108" s="89">
        <f t="shared" si="16"/>
        <v>52129.430370589311</v>
      </c>
      <c r="AK108" s="89">
        <f t="shared" si="17"/>
        <v>-71788.854163151875</v>
      </c>
      <c r="AL108" s="89">
        <f t="shared" si="18"/>
        <v>71788.854163151875</v>
      </c>
      <c r="AM108" s="90">
        <f t="shared" si="19"/>
        <v>1</v>
      </c>
      <c r="AN108" s="7"/>
      <c r="AO108" s="91">
        <f t="shared" si="25"/>
        <v>1.1366000000000001</v>
      </c>
      <c r="AP108" s="89">
        <f t="shared" si="20"/>
        <v>296938.23684673588</v>
      </c>
      <c r="AQ108" s="89">
        <f t="shared" si="21"/>
        <v>-5512.6259323070408</v>
      </c>
      <c r="AR108" s="89">
        <f t="shared" si="22"/>
        <v>14146.797860255523</v>
      </c>
      <c r="AS108" s="89">
        <f t="shared" si="23"/>
        <v>-14146.797860255523</v>
      </c>
      <c r="AT108" s="90">
        <f t="shared" si="24"/>
        <v>1</v>
      </c>
    </row>
    <row r="109" spans="1:46" s="47" customFormat="1" ht="15.6" x14ac:dyDescent="0.3">
      <c r="A109" s="50" t="s">
        <v>124</v>
      </c>
      <c r="B109" s="50" t="s">
        <v>130</v>
      </c>
      <c r="C109" s="50">
        <v>58</v>
      </c>
      <c r="D109" s="50" t="s">
        <v>25</v>
      </c>
      <c r="E109" s="57">
        <v>42549</v>
      </c>
      <c r="F109" s="57"/>
      <c r="G109" s="57">
        <v>42947</v>
      </c>
      <c r="H109" s="50" t="s">
        <v>31</v>
      </c>
      <c r="I109" s="50" t="s">
        <v>27</v>
      </c>
      <c r="J109" s="50" t="s">
        <v>28</v>
      </c>
      <c r="K109" s="62">
        <v>9152922.8909420595</v>
      </c>
      <c r="L109" s="50" t="s">
        <v>26</v>
      </c>
      <c r="M109" s="50" t="s">
        <v>27</v>
      </c>
      <c r="N109" s="50" t="s">
        <v>68</v>
      </c>
      <c r="O109" s="82">
        <v>-10600000</v>
      </c>
      <c r="P109" s="50">
        <v>1.1366000000000001</v>
      </c>
      <c r="Q109" s="50" t="s">
        <v>69</v>
      </c>
      <c r="R109" s="70">
        <v>1.1580999999999999</v>
      </c>
      <c r="S109" s="70"/>
      <c r="T109" s="62"/>
      <c r="U109" s="62"/>
      <c r="V109" s="50"/>
      <c r="W109" s="70">
        <v>1.0754999999999999</v>
      </c>
      <c r="X109" s="70">
        <v>1.0849123626852981</v>
      </c>
      <c r="Y109" s="82">
        <v>-619411.31760195072</v>
      </c>
      <c r="Z109" s="82">
        <v>-619411.31760195072</v>
      </c>
      <c r="AA109" s="82">
        <v>-619411.31760195072</v>
      </c>
      <c r="AB109" s="62">
        <v>0</v>
      </c>
      <c r="AD109" s="50"/>
      <c r="AF109" s="89">
        <f t="shared" si="13"/>
        <v>9770374.4233899526</v>
      </c>
      <c r="AG109" s="89">
        <f t="shared" si="14"/>
        <v>-617451.53244789131</v>
      </c>
      <c r="AH109" s="7"/>
      <c r="AI109" s="89">
        <f t="shared" si="15"/>
        <v>7515672.6333768861</v>
      </c>
      <c r="AJ109" s="89">
        <f t="shared" si="16"/>
        <v>1637250.2575651752</v>
      </c>
      <c r="AK109" s="89">
        <f t="shared" si="17"/>
        <v>-2254701.7900130665</v>
      </c>
      <c r="AL109" s="89">
        <f t="shared" si="18"/>
        <v>2254701.7900130665</v>
      </c>
      <c r="AM109" s="90">
        <f t="shared" si="19"/>
        <v>1</v>
      </c>
      <c r="AN109" s="7"/>
      <c r="AO109" s="91">
        <f t="shared" si="25"/>
        <v>1.1366000000000001</v>
      </c>
      <c r="AP109" s="89">
        <f t="shared" si="20"/>
        <v>9326060.1794826668</v>
      </c>
      <c r="AQ109" s="89">
        <f t="shared" si="21"/>
        <v>-173137.28854060546</v>
      </c>
      <c r="AR109" s="89">
        <f t="shared" si="22"/>
        <v>444314.24390728585</v>
      </c>
      <c r="AS109" s="89">
        <f t="shared" si="23"/>
        <v>-444314.24390728585</v>
      </c>
      <c r="AT109" s="90">
        <f t="shared" si="24"/>
        <v>1</v>
      </c>
    </row>
    <row r="110" spans="1:46" s="48" customFormat="1" ht="15.6" x14ac:dyDescent="0.3">
      <c r="A110" s="51"/>
      <c r="B110" s="51"/>
      <c r="C110" s="51"/>
      <c r="D110" s="51"/>
      <c r="E110" s="58"/>
      <c r="F110" s="58"/>
      <c r="G110" s="58"/>
      <c r="H110" s="51"/>
      <c r="I110" s="51"/>
      <c r="J110" s="51"/>
      <c r="K110" s="63">
        <v>36702352.267140582</v>
      </c>
      <c r="L110" s="51"/>
      <c r="M110" s="51"/>
      <c r="N110" s="51"/>
      <c r="O110" s="83">
        <v>-42400000</v>
      </c>
      <c r="P110" s="51"/>
      <c r="Q110" s="51"/>
      <c r="R110" s="71">
        <v>1.1552393070446465</v>
      </c>
      <c r="S110" s="71"/>
      <c r="T110" s="63"/>
      <c r="U110" s="63"/>
      <c r="V110" s="51"/>
      <c r="W110" s="71"/>
      <c r="X110" s="71"/>
      <c r="Y110" s="83">
        <v>-2484915.4007168417</v>
      </c>
      <c r="Z110" s="83">
        <v>-2484915.4007168417</v>
      </c>
      <c r="AA110" s="83">
        <v>-2484915.4007168412</v>
      </c>
      <c r="AB110" s="83">
        <v>-2.9103830456733704E-11</v>
      </c>
      <c r="AD110" s="51"/>
      <c r="AF110" s="89"/>
      <c r="AG110" s="89"/>
      <c r="AH110" s="7"/>
      <c r="AI110" s="89"/>
      <c r="AJ110" s="89"/>
      <c r="AK110" s="89"/>
      <c r="AL110" s="89"/>
      <c r="AM110" s="90"/>
      <c r="AN110" s="7"/>
      <c r="AO110" s="91" t="str">
        <f t="shared" si="25"/>
        <v/>
      </c>
      <c r="AP110" s="89"/>
      <c r="AQ110" s="89"/>
      <c r="AR110" s="89"/>
      <c r="AS110" s="89"/>
      <c r="AT110" s="90"/>
    </row>
    <row r="111" spans="1:46" s="48" customFormat="1" ht="15.6" x14ac:dyDescent="0.3">
      <c r="A111" s="51"/>
      <c r="B111" s="51"/>
      <c r="C111" s="51"/>
      <c r="D111" s="51"/>
      <c r="E111" s="58"/>
      <c r="F111" s="58"/>
      <c r="G111" s="58"/>
      <c r="H111" s="51"/>
      <c r="I111" s="51"/>
      <c r="J111" s="51"/>
      <c r="K111" s="63"/>
      <c r="L111" s="51"/>
      <c r="M111" s="51"/>
      <c r="N111" s="51"/>
      <c r="O111" s="63"/>
      <c r="P111" s="51"/>
      <c r="Q111" s="51"/>
      <c r="R111" s="71"/>
      <c r="S111" s="71"/>
      <c r="T111" s="63"/>
      <c r="U111" s="63"/>
      <c r="V111" s="51"/>
      <c r="W111" s="71"/>
      <c r="X111" s="71"/>
      <c r="Y111" s="63"/>
      <c r="Z111" s="63"/>
      <c r="AA111" s="63"/>
      <c r="AB111" s="63"/>
      <c r="AD111" s="51"/>
      <c r="AF111" s="89"/>
      <c r="AG111" s="89"/>
      <c r="AH111" s="7"/>
      <c r="AI111" s="89"/>
      <c r="AJ111" s="89"/>
      <c r="AK111" s="89"/>
      <c r="AL111" s="89"/>
      <c r="AM111" s="90"/>
      <c r="AN111" s="7"/>
      <c r="AO111" s="91" t="str">
        <f t="shared" si="25"/>
        <v/>
      </c>
      <c r="AP111" s="89"/>
      <c r="AQ111" s="89"/>
      <c r="AR111" s="89"/>
      <c r="AS111" s="89"/>
      <c r="AT111" s="90"/>
    </row>
    <row r="112" spans="1:46" s="47" customFormat="1" ht="15.6" x14ac:dyDescent="0.3">
      <c r="A112" s="49" t="s">
        <v>131</v>
      </c>
      <c r="B112" s="49" t="s">
        <v>132</v>
      </c>
      <c r="C112" s="49">
        <v>72</v>
      </c>
      <c r="D112" s="49" t="s">
        <v>115</v>
      </c>
      <c r="E112" s="56">
        <v>42116</v>
      </c>
      <c r="F112" s="56"/>
      <c r="G112" s="56">
        <v>42781</v>
      </c>
      <c r="H112" s="49" t="s">
        <v>31</v>
      </c>
      <c r="I112" s="49" t="s">
        <v>27</v>
      </c>
      <c r="J112" s="49" t="s">
        <v>28</v>
      </c>
      <c r="K112" s="61">
        <v>10695187.1657754</v>
      </c>
      <c r="L112" s="49" t="s">
        <v>26</v>
      </c>
      <c r="M112" s="49" t="s">
        <v>27</v>
      </c>
      <c r="N112" s="49" t="s">
        <v>68</v>
      </c>
      <c r="O112" s="81">
        <v>-11800000</v>
      </c>
      <c r="P112" s="49">
        <v>1.0758000000000001</v>
      </c>
      <c r="Q112" s="49" t="s">
        <v>69</v>
      </c>
      <c r="R112" s="69">
        <v>1.1032999999999999</v>
      </c>
      <c r="S112" s="69"/>
      <c r="T112" s="61"/>
      <c r="U112" s="61"/>
      <c r="V112" s="49"/>
      <c r="W112" s="69">
        <v>1.0754999999999999</v>
      </c>
      <c r="X112" s="69">
        <v>1.0759552301097013</v>
      </c>
      <c r="Y112" s="81">
        <v>-271809.90365074162</v>
      </c>
      <c r="Z112" s="81">
        <v>-271809.90365074162</v>
      </c>
      <c r="AA112" s="81">
        <v>-271809.90365074162</v>
      </c>
      <c r="AB112" s="61">
        <v>0</v>
      </c>
      <c r="AD112" s="49"/>
      <c r="AF112" s="89">
        <f t="shared" si="13"/>
        <v>10966999.062588232</v>
      </c>
      <c r="AG112" s="89">
        <f t="shared" si="14"/>
        <v>-271811.89681283012</v>
      </c>
      <c r="AH112" s="7"/>
      <c r="AI112" s="89">
        <f t="shared" si="15"/>
        <v>8436153.1250678711</v>
      </c>
      <c r="AJ112" s="89">
        <f t="shared" si="16"/>
        <v>2259034.0407075305</v>
      </c>
      <c r="AK112" s="89">
        <f t="shared" si="17"/>
        <v>-2530845.9375203606</v>
      </c>
      <c r="AL112" s="89">
        <f t="shared" si="18"/>
        <v>2530845.9375203606</v>
      </c>
      <c r="AM112" s="90">
        <f t="shared" si="19"/>
        <v>1</v>
      </c>
      <c r="AN112" s="7"/>
      <c r="AO112" s="91">
        <f t="shared" si="25"/>
        <v>1.0758000000000001</v>
      </c>
      <c r="AP112" s="89">
        <f t="shared" si="20"/>
        <v>10968581.520728759</v>
      </c>
      <c r="AQ112" s="89">
        <f t="shared" si="21"/>
        <v>-273394.35495335795</v>
      </c>
      <c r="AR112" s="89">
        <f t="shared" si="22"/>
        <v>-1582.4581405278295</v>
      </c>
      <c r="AS112" s="89">
        <f t="shared" si="23"/>
        <v>1582.4581405278295</v>
      </c>
      <c r="AT112" s="90">
        <f t="shared" si="24"/>
        <v>1</v>
      </c>
    </row>
    <row r="113" spans="1:46" s="47" customFormat="1" ht="15.6" x14ac:dyDescent="0.3">
      <c r="A113" s="49" t="s">
        <v>131</v>
      </c>
      <c r="B113" s="49" t="s">
        <v>133</v>
      </c>
      <c r="C113" s="49">
        <v>73</v>
      </c>
      <c r="D113" s="49" t="s">
        <v>115</v>
      </c>
      <c r="E113" s="56">
        <v>42116</v>
      </c>
      <c r="F113" s="56"/>
      <c r="G113" s="56">
        <v>42901</v>
      </c>
      <c r="H113" s="49" t="s">
        <v>31</v>
      </c>
      <c r="I113" s="49" t="s">
        <v>27</v>
      </c>
      <c r="J113" s="49" t="s">
        <v>28</v>
      </c>
      <c r="K113" s="61">
        <v>10618194.9068658</v>
      </c>
      <c r="L113" s="49" t="s">
        <v>26</v>
      </c>
      <c r="M113" s="49" t="s">
        <v>27</v>
      </c>
      <c r="N113" s="49" t="s">
        <v>68</v>
      </c>
      <c r="O113" s="81">
        <v>-11800000</v>
      </c>
      <c r="P113" s="49">
        <v>1.0758000000000001</v>
      </c>
      <c r="Q113" s="49" t="s">
        <v>69</v>
      </c>
      <c r="R113" s="69">
        <v>1.1113</v>
      </c>
      <c r="S113" s="69"/>
      <c r="T113" s="61"/>
      <c r="U113" s="61"/>
      <c r="V113" s="49"/>
      <c r="W113" s="69">
        <v>1.0754999999999999</v>
      </c>
      <c r="X113" s="69">
        <v>1.0822435334608447</v>
      </c>
      <c r="Y113" s="81">
        <v>-285730.05532003642</v>
      </c>
      <c r="Z113" s="81">
        <v>-285730.05532003642</v>
      </c>
      <c r="AA113" s="81">
        <v>-285730.05532003642</v>
      </c>
      <c r="AB113" s="61">
        <v>0</v>
      </c>
      <c r="AD113" s="49"/>
      <c r="AF113" s="89">
        <f t="shared" si="13"/>
        <v>10903276.051246483</v>
      </c>
      <c r="AG113" s="89">
        <f t="shared" si="14"/>
        <v>-285081.14438064955</v>
      </c>
      <c r="AH113" s="7"/>
      <c r="AI113" s="89">
        <f t="shared" si="15"/>
        <v>8387135.4240357559</v>
      </c>
      <c r="AJ113" s="89">
        <f t="shared" si="16"/>
        <v>2231059.4828300774</v>
      </c>
      <c r="AK113" s="89">
        <f t="shared" si="17"/>
        <v>-2516140.627210727</v>
      </c>
      <c r="AL113" s="89">
        <f t="shared" si="18"/>
        <v>2516140.627210727</v>
      </c>
      <c r="AM113" s="90">
        <f t="shared" si="19"/>
        <v>1</v>
      </c>
      <c r="AN113" s="7"/>
      <c r="AO113" s="91">
        <f t="shared" si="25"/>
        <v>1.0758000000000001</v>
      </c>
      <c r="AP113" s="89">
        <f t="shared" si="20"/>
        <v>10968581.520728759</v>
      </c>
      <c r="AQ113" s="89">
        <f t="shared" si="21"/>
        <v>-350386.61386292614</v>
      </c>
      <c r="AR113" s="89">
        <f t="shared" si="22"/>
        <v>-65305.469482276589</v>
      </c>
      <c r="AS113" s="89">
        <f t="shared" si="23"/>
        <v>65305.469482276589</v>
      </c>
      <c r="AT113" s="90">
        <f t="shared" si="24"/>
        <v>1</v>
      </c>
    </row>
    <row r="114" spans="1:46" s="47" customFormat="1" ht="15.6" x14ac:dyDescent="0.3">
      <c r="A114" s="50" t="s">
        <v>131</v>
      </c>
      <c r="B114" s="50" t="s">
        <v>134</v>
      </c>
      <c r="C114" s="50">
        <v>74</v>
      </c>
      <c r="D114" s="50" t="s">
        <v>115</v>
      </c>
      <c r="E114" s="57">
        <v>42116</v>
      </c>
      <c r="F114" s="57"/>
      <c r="G114" s="57">
        <v>42929</v>
      </c>
      <c r="H114" s="50" t="s">
        <v>31</v>
      </c>
      <c r="I114" s="50" t="s">
        <v>27</v>
      </c>
      <c r="J114" s="50" t="s">
        <v>28</v>
      </c>
      <c r="K114" s="62">
        <v>10580112.9740877</v>
      </c>
      <c r="L114" s="50" t="s">
        <v>26</v>
      </c>
      <c r="M114" s="50" t="s">
        <v>27</v>
      </c>
      <c r="N114" s="50" t="s">
        <v>68</v>
      </c>
      <c r="O114" s="82">
        <v>-11800000</v>
      </c>
      <c r="P114" s="50">
        <v>1.0758000000000001</v>
      </c>
      <c r="Q114" s="50" t="s">
        <v>69</v>
      </c>
      <c r="R114" s="70">
        <v>1.1153</v>
      </c>
      <c r="S114" s="70"/>
      <c r="T114" s="62"/>
      <c r="U114" s="62"/>
      <c r="V114" s="50"/>
      <c r="W114" s="70">
        <v>1.0754999999999999</v>
      </c>
      <c r="X114" s="70">
        <v>1.0840184310578804</v>
      </c>
      <c r="Y114" s="82">
        <v>-306215.27310562471</v>
      </c>
      <c r="Z114" s="82">
        <v>-306215.27310562471</v>
      </c>
      <c r="AA114" s="82">
        <v>-306215.27310562471</v>
      </c>
      <c r="AB114" s="62">
        <v>0</v>
      </c>
      <c r="AD114" s="50"/>
      <c r="AF114" s="89">
        <f t="shared" si="13"/>
        <v>10885423.773177475</v>
      </c>
      <c r="AG114" s="89">
        <f t="shared" si="14"/>
        <v>-305310.79908978567</v>
      </c>
      <c r="AH114" s="7"/>
      <c r="AI114" s="89">
        <f t="shared" si="15"/>
        <v>8373402.9024442118</v>
      </c>
      <c r="AJ114" s="89">
        <f t="shared" si="16"/>
        <v>2206710.0716434773</v>
      </c>
      <c r="AK114" s="89">
        <f t="shared" si="17"/>
        <v>-2512020.870733263</v>
      </c>
      <c r="AL114" s="89">
        <f t="shared" si="18"/>
        <v>2512020.870733263</v>
      </c>
      <c r="AM114" s="90">
        <f t="shared" si="19"/>
        <v>1</v>
      </c>
      <c r="AN114" s="7"/>
      <c r="AO114" s="91">
        <f t="shared" si="25"/>
        <v>1.0758000000000001</v>
      </c>
      <c r="AP114" s="89">
        <f t="shared" si="20"/>
        <v>10968581.520728759</v>
      </c>
      <c r="AQ114" s="89">
        <f t="shared" si="21"/>
        <v>-388468.5466410704</v>
      </c>
      <c r="AR114" s="89">
        <f t="shared" si="22"/>
        <v>-83157.74755128473</v>
      </c>
      <c r="AS114" s="89">
        <f t="shared" si="23"/>
        <v>83157.74755128473</v>
      </c>
      <c r="AT114" s="90">
        <f t="shared" si="24"/>
        <v>1</v>
      </c>
    </row>
    <row r="115" spans="1:46" s="48" customFormat="1" ht="15.6" x14ac:dyDescent="0.3">
      <c r="A115" s="51"/>
      <c r="B115" s="51"/>
      <c r="C115" s="51"/>
      <c r="D115" s="51"/>
      <c r="E115" s="58"/>
      <c r="F115" s="58"/>
      <c r="G115" s="58"/>
      <c r="H115" s="51"/>
      <c r="I115" s="51"/>
      <c r="J115" s="51"/>
      <c r="K115" s="63">
        <v>31893495.046728902</v>
      </c>
      <c r="L115" s="51"/>
      <c r="M115" s="51"/>
      <c r="N115" s="51"/>
      <c r="O115" s="83">
        <v>-35400000</v>
      </c>
      <c r="P115" s="51"/>
      <c r="Q115" s="51"/>
      <c r="R115" s="71">
        <v>1.1099442048647703</v>
      </c>
      <c r="S115" s="71"/>
      <c r="T115" s="63"/>
      <c r="U115" s="63"/>
      <c r="V115" s="51"/>
      <c r="W115" s="71"/>
      <c r="X115" s="71"/>
      <c r="Y115" s="83">
        <v>-863755.23207640275</v>
      </c>
      <c r="Z115" s="83">
        <v>-863755.23207640275</v>
      </c>
      <c r="AA115" s="83">
        <v>-863755.23207640275</v>
      </c>
      <c r="AB115" s="63">
        <v>0</v>
      </c>
      <c r="AD115" s="51"/>
      <c r="AF115" s="89"/>
      <c r="AG115" s="89"/>
      <c r="AH115" s="7"/>
      <c r="AI115" s="89"/>
      <c r="AJ115" s="89"/>
      <c r="AK115" s="89"/>
      <c r="AL115" s="89"/>
      <c r="AM115" s="90"/>
      <c r="AN115" s="7"/>
      <c r="AO115" s="91" t="str">
        <f t="shared" si="25"/>
        <v/>
      </c>
      <c r="AP115" s="89"/>
      <c r="AQ115" s="89"/>
      <c r="AR115" s="89"/>
      <c r="AS115" s="89"/>
      <c r="AT115" s="90"/>
    </row>
    <row r="116" spans="1:46" s="48" customFormat="1" ht="15.6" x14ac:dyDescent="0.3">
      <c r="A116" s="51"/>
      <c r="B116" s="51"/>
      <c r="C116" s="51"/>
      <c r="D116" s="51"/>
      <c r="E116" s="58"/>
      <c r="F116" s="58"/>
      <c r="G116" s="58"/>
      <c r="H116" s="51"/>
      <c r="I116" s="51"/>
      <c r="J116" s="51"/>
      <c r="K116" s="63"/>
      <c r="L116" s="51"/>
      <c r="M116" s="51"/>
      <c r="N116" s="51"/>
      <c r="O116" s="63"/>
      <c r="P116" s="51"/>
      <c r="Q116" s="51"/>
      <c r="R116" s="71"/>
      <c r="S116" s="71"/>
      <c r="T116" s="63"/>
      <c r="U116" s="63"/>
      <c r="V116" s="51"/>
      <c r="W116" s="71"/>
      <c r="X116" s="71"/>
      <c r="Y116" s="63"/>
      <c r="Z116" s="63"/>
      <c r="AA116" s="63"/>
      <c r="AB116" s="63"/>
      <c r="AD116" s="51"/>
      <c r="AF116" s="89"/>
      <c r="AG116" s="89"/>
      <c r="AH116" s="7"/>
      <c r="AI116" s="89"/>
      <c r="AJ116" s="89"/>
      <c r="AK116" s="89"/>
      <c r="AL116" s="89"/>
      <c r="AM116" s="90"/>
      <c r="AN116" s="7"/>
      <c r="AO116" s="91" t="str">
        <f t="shared" si="25"/>
        <v/>
      </c>
      <c r="AP116" s="89"/>
      <c r="AQ116" s="89"/>
      <c r="AR116" s="89"/>
      <c r="AS116" s="89"/>
      <c r="AT116" s="90"/>
    </row>
    <row r="117" spans="1:46" s="47" customFormat="1" ht="15.6" x14ac:dyDescent="0.3">
      <c r="A117" s="49" t="s">
        <v>135</v>
      </c>
      <c r="B117" s="49" t="s">
        <v>136</v>
      </c>
      <c r="C117" s="49">
        <v>87</v>
      </c>
      <c r="D117" s="49" t="s">
        <v>108</v>
      </c>
      <c r="E117" s="56">
        <v>42720</v>
      </c>
      <c r="F117" s="56"/>
      <c r="G117" s="56">
        <v>43220</v>
      </c>
      <c r="H117" s="49" t="s">
        <v>31</v>
      </c>
      <c r="I117" s="49" t="s">
        <v>27</v>
      </c>
      <c r="J117" s="49" t="s">
        <v>28</v>
      </c>
      <c r="K117" s="61">
        <v>646643.41019314202</v>
      </c>
      <c r="L117" s="49" t="s">
        <v>26</v>
      </c>
      <c r="M117" s="49" t="s">
        <v>27</v>
      </c>
      <c r="N117" s="49" t="s">
        <v>68</v>
      </c>
      <c r="O117" s="81">
        <v>-760000</v>
      </c>
      <c r="P117" s="49">
        <v>1.1368</v>
      </c>
      <c r="Q117" s="49" t="s">
        <v>69</v>
      </c>
      <c r="R117" s="69">
        <v>1.1753</v>
      </c>
      <c r="S117" s="69"/>
      <c r="T117" s="61"/>
      <c r="U117" s="61"/>
      <c r="V117" s="49"/>
      <c r="W117" s="69">
        <v>1.0754999999999999</v>
      </c>
      <c r="X117" s="69">
        <v>1.1028689432518695</v>
      </c>
      <c r="Y117" s="81">
        <v>-42846.661069379108</v>
      </c>
      <c r="Z117" s="81">
        <v>-42846.661069379108</v>
      </c>
      <c r="AA117" s="81">
        <v>-42846.661069379108</v>
      </c>
      <c r="AB117" s="61">
        <v>0</v>
      </c>
      <c r="AD117" s="49"/>
      <c r="AF117" s="89">
        <f t="shared" si="13"/>
        <v>689111.79759863252</v>
      </c>
      <c r="AG117" s="89">
        <f t="shared" si="14"/>
        <v>-42468.387405490386</v>
      </c>
      <c r="AH117" s="7"/>
      <c r="AI117" s="89">
        <f t="shared" si="15"/>
        <v>530085.9981527942</v>
      </c>
      <c r="AJ117" s="89">
        <f t="shared" si="16"/>
        <v>116557.41204034793</v>
      </c>
      <c r="AK117" s="89">
        <f t="shared" si="17"/>
        <v>-159025.79944583832</v>
      </c>
      <c r="AL117" s="89">
        <f t="shared" si="18"/>
        <v>159025.79944583832</v>
      </c>
      <c r="AM117" s="90">
        <f t="shared" si="19"/>
        <v>1</v>
      </c>
      <c r="AN117" s="7"/>
      <c r="AO117" s="91">
        <f t="shared" si="25"/>
        <v>1.1368</v>
      </c>
      <c r="AP117" s="89">
        <f t="shared" si="20"/>
        <v>668543.27938071778</v>
      </c>
      <c r="AQ117" s="89">
        <f t="shared" si="21"/>
        <v>-21899.869187575649</v>
      </c>
      <c r="AR117" s="89">
        <f t="shared" si="22"/>
        <v>20568.518217914738</v>
      </c>
      <c r="AS117" s="89">
        <f t="shared" si="23"/>
        <v>-20568.518217914738</v>
      </c>
      <c r="AT117" s="90">
        <f t="shared" si="24"/>
        <v>1</v>
      </c>
    </row>
    <row r="118" spans="1:46" s="47" customFormat="1" ht="15.6" x14ac:dyDescent="0.3">
      <c r="A118" s="49" t="s">
        <v>135</v>
      </c>
      <c r="B118" s="49" t="s">
        <v>137</v>
      </c>
      <c r="C118" s="49">
        <v>76</v>
      </c>
      <c r="D118" s="49" t="s">
        <v>113</v>
      </c>
      <c r="E118" s="56">
        <v>42713</v>
      </c>
      <c r="F118" s="56"/>
      <c r="G118" s="56">
        <v>43251</v>
      </c>
      <c r="H118" s="49" t="s">
        <v>31</v>
      </c>
      <c r="I118" s="49" t="s">
        <v>27</v>
      </c>
      <c r="J118" s="49" t="s">
        <v>28</v>
      </c>
      <c r="K118" s="61">
        <v>10682492.5816024</v>
      </c>
      <c r="L118" s="49" t="s">
        <v>26</v>
      </c>
      <c r="M118" s="49" t="s">
        <v>27</v>
      </c>
      <c r="N118" s="49" t="s">
        <v>68</v>
      </c>
      <c r="O118" s="81">
        <v>-12600000</v>
      </c>
      <c r="P118" s="49">
        <v>1.137</v>
      </c>
      <c r="Q118" s="49" t="s">
        <v>69</v>
      </c>
      <c r="R118" s="69">
        <v>1.1795</v>
      </c>
      <c r="S118" s="69"/>
      <c r="T118" s="61"/>
      <c r="U118" s="61"/>
      <c r="V118" s="49"/>
      <c r="W118" s="69">
        <v>1.0754999999999999</v>
      </c>
      <c r="X118" s="69">
        <v>1.1050071807289674</v>
      </c>
      <c r="Y118" s="81">
        <v>-726962.74099505926</v>
      </c>
      <c r="Z118" s="81">
        <v>-726962.74099505926</v>
      </c>
      <c r="AA118" s="81">
        <v>-726962.74099505926</v>
      </c>
      <c r="AB118" s="61">
        <v>0</v>
      </c>
      <c r="AD118" s="49"/>
      <c r="AF118" s="89">
        <f t="shared" si="13"/>
        <v>11402640.833236801</v>
      </c>
      <c r="AG118" s="89">
        <f t="shared" si="14"/>
        <v>-720148.25163442641</v>
      </c>
      <c r="AH118" s="7"/>
      <c r="AI118" s="89">
        <f t="shared" si="15"/>
        <v>8771262.1794129238</v>
      </c>
      <c r="AJ118" s="89">
        <f t="shared" si="16"/>
        <v>1911230.4021894503</v>
      </c>
      <c r="AK118" s="89">
        <f t="shared" si="17"/>
        <v>-2631378.6538238768</v>
      </c>
      <c r="AL118" s="89">
        <f t="shared" si="18"/>
        <v>2631378.6538238768</v>
      </c>
      <c r="AM118" s="90">
        <f t="shared" si="19"/>
        <v>1</v>
      </c>
      <c r="AN118" s="7"/>
      <c r="AO118" s="91">
        <f t="shared" si="25"/>
        <v>1.137</v>
      </c>
      <c r="AP118" s="89">
        <f t="shared" si="20"/>
        <v>11081794.19525066</v>
      </c>
      <c r="AQ118" s="89">
        <f t="shared" si="21"/>
        <v>-399301.61364828609</v>
      </c>
      <c r="AR118" s="89">
        <f t="shared" si="22"/>
        <v>320846.63798614033</v>
      </c>
      <c r="AS118" s="89">
        <f t="shared" si="23"/>
        <v>-320846.63798614033</v>
      </c>
      <c r="AT118" s="90">
        <f t="shared" si="24"/>
        <v>1</v>
      </c>
    </row>
    <row r="119" spans="1:46" s="47" customFormat="1" ht="15.6" x14ac:dyDescent="0.3">
      <c r="A119" s="49" t="s">
        <v>135</v>
      </c>
      <c r="B119" s="49" t="s">
        <v>138</v>
      </c>
      <c r="C119" s="49">
        <v>77</v>
      </c>
      <c r="D119" s="49" t="s">
        <v>113</v>
      </c>
      <c r="E119" s="56">
        <v>42713</v>
      </c>
      <c r="F119" s="56"/>
      <c r="G119" s="56">
        <v>43280</v>
      </c>
      <c r="H119" s="49" t="s">
        <v>31</v>
      </c>
      <c r="I119" s="49" t="s">
        <v>27</v>
      </c>
      <c r="J119" s="49" t="s">
        <v>28</v>
      </c>
      <c r="K119" s="61">
        <v>13055062.1669627</v>
      </c>
      <c r="L119" s="49" t="s">
        <v>26</v>
      </c>
      <c r="M119" s="49" t="s">
        <v>27</v>
      </c>
      <c r="N119" s="49" t="s">
        <v>68</v>
      </c>
      <c r="O119" s="81">
        <v>-15435000</v>
      </c>
      <c r="P119" s="49">
        <v>1.137</v>
      </c>
      <c r="Q119" s="49" t="s">
        <v>69</v>
      </c>
      <c r="R119" s="69">
        <v>1.1822999999999999</v>
      </c>
      <c r="S119" s="69"/>
      <c r="T119" s="61"/>
      <c r="U119" s="61"/>
      <c r="V119" s="49"/>
      <c r="W119" s="69">
        <v>1.0754999999999999</v>
      </c>
      <c r="X119" s="69">
        <v>1.1070399951746968</v>
      </c>
      <c r="Y119" s="81">
        <v>-896381.98515188147</v>
      </c>
      <c r="Z119" s="81">
        <v>-896381.98515188147</v>
      </c>
      <c r="AA119" s="81">
        <v>-896381.98515188147</v>
      </c>
      <c r="AB119" s="61">
        <v>0</v>
      </c>
      <c r="AD119" s="49"/>
      <c r="AF119" s="89">
        <f t="shared" si="13"/>
        <v>13942585.694534257</v>
      </c>
      <c r="AG119" s="89">
        <f t="shared" si="14"/>
        <v>-887523.52757155709</v>
      </c>
      <c r="AH119" s="7"/>
      <c r="AI119" s="89">
        <f t="shared" si="15"/>
        <v>10725065.918872505</v>
      </c>
      <c r="AJ119" s="89">
        <f t="shared" si="16"/>
        <v>2329996.2480901945</v>
      </c>
      <c r="AK119" s="89">
        <f t="shared" si="17"/>
        <v>-3217519.7756617516</v>
      </c>
      <c r="AL119" s="89">
        <f t="shared" si="18"/>
        <v>3217519.7756617516</v>
      </c>
      <c r="AM119" s="90">
        <f t="shared" si="19"/>
        <v>1</v>
      </c>
      <c r="AN119" s="7"/>
      <c r="AO119" s="91">
        <f t="shared" si="25"/>
        <v>1.137</v>
      </c>
      <c r="AP119" s="89">
        <f t="shared" si="20"/>
        <v>13575197.889182057</v>
      </c>
      <c r="AQ119" s="89">
        <f t="shared" si="21"/>
        <v>-520135.72221935727</v>
      </c>
      <c r="AR119" s="89">
        <f t="shared" si="22"/>
        <v>367387.80535219982</v>
      </c>
      <c r="AS119" s="89">
        <f t="shared" si="23"/>
        <v>-367387.80535219982</v>
      </c>
      <c r="AT119" s="90">
        <f t="shared" si="24"/>
        <v>1</v>
      </c>
    </row>
    <row r="120" spans="1:46" s="47" customFormat="1" ht="15.6" x14ac:dyDescent="0.3">
      <c r="A120" s="49" t="s">
        <v>135</v>
      </c>
      <c r="B120" s="49" t="s">
        <v>139</v>
      </c>
      <c r="C120" s="49">
        <v>78</v>
      </c>
      <c r="D120" s="49" t="s">
        <v>113</v>
      </c>
      <c r="E120" s="56">
        <v>42713</v>
      </c>
      <c r="F120" s="56"/>
      <c r="G120" s="56">
        <v>43312</v>
      </c>
      <c r="H120" s="49" t="s">
        <v>31</v>
      </c>
      <c r="I120" s="49" t="s">
        <v>27</v>
      </c>
      <c r="J120" s="49" t="s">
        <v>28</v>
      </c>
      <c r="K120" s="61">
        <v>9051724.1379310302</v>
      </c>
      <c r="L120" s="49" t="s">
        <v>26</v>
      </c>
      <c r="M120" s="49" t="s">
        <v>27</v>
      </c>
      <c r="N120" s="49" t="s">
        <v>68</v>
      </c>
      <c r="O120" s="81">
        <v>-10710000</v>
      </c>
      <c r="P120" s="49">
        <v>1.137</v>
      </c>
      <c r="Q120" s="49" t="s">
        <v>69</v>
      </c>
      <c r="R120" s="69">
        <v>1.1832</v>
      </c>
      <c r="S120" s="69"/>
      <c r="T120" s="61"/>
      <c r="U120" s="61"/>
      <c r="V120" s="49"/>
      <c r="W120" s="69">
        <v>1.0754999999999999</v>
      </c>
      <c r="X120" s="69">
        <v>1.1093646095338048</v>
      </c>
      <c r="Y120" s="81">
        <v>-608802.82688946556</v>
      </c>
      <c r="Z120" s="81">
        <v>-608802.82688946556</v>
      </c>
      <c r="AA120" s="81">
        <v>-608802.82688946545</v>
      </c>
      <c r="AB120" s="81">
        <v>-1.1641532182693481E-10</v>
      </c>
      <c r="AD120" s="49"/>
      <c r="AF120" s="89">
        <f t="shared" si="13"/>
        <v>9654174.9285662994</v>
      </c>
      <c r="AG120" s="89">
        <f t="shared" si="14"/>
        <v>-602450.79063526541</v>
      </c>
      <c r="AH120" s="7"/>
      <c r="AI120" s="89">
        <f t="shared" si="15"/>
        <v>7426288.4065894606</v>
      </c>
      <c r="AJ120" s="89">
        <f t="shared" si="16"/>
        <v>1625435.7313415734</v>
      </c>
      <c r="AK120" s="89">
        <f t="shared" si="17"/>
        <v>-2227886.5219768388</v>
      </c>
      <c r="AL120" s="89">
        <f t="shared" si="18"/>
        <v>2227886.5219768388</v>
      </c>
      <c r="AM120" s="90">
        <f t="shared" si="19"/>
        <v>1</v>
      </c>
      <c r="AN120" s="7"/>
      <c r="AO120" s="91">
        <f t="shared" si="25"/>
        <v>1.137</v>
      </c>
      <c r="AP120" s="89">
        <f t="shared" si="20"/>
        <v>9419525.0659630615</v>
      </c>
      <c r="AQ120" s="89">
        <f t="shared" si="21"/>
        <v>-367800.92803202756</v>
      </c>
      <c r="AR120" s="89">
        <f t="shared" si="22"/>
        <v>234649.86260323785</v>
      </c>
      <c r="AS120" s="89">
        <f t="shared" si="23"/>
        <v>-234649.86260323785</v>
      </c>
      <c r="AT120" s="90">
        <f t="shared" si="24"/>
        <v>1</v>
      </c>
    </row>
    <row r="121" spans="1:46" s="47" customFormat="1" ht="15.6" x14ac:dyDescent="0.3">
      <c r="A121" s="50" t="s">
        <v>135</v>
      </c>
      <c r="B121" s="50" t="s">
        <v>140</v>
      </c>
      <c r="C121" s="50">
        <v>86</v>
      </c>
      <c r="D121" s="50" t="s">
        <v>113</v>
      </c>
      <c r="E121" s="57">
        <v>42713</v>
      </c>
      <c r="F121" s="57"/>
      <c r="G121" s="57">
        <v>43830</v>
      </c>
      <c r="H121" s="50" t="s">
        <v>31</v>
      </c>
      <c r="I121" s="50" t="s">
        <v>27</v>
      </c>
      <c r="J121" s="50" t="s">
        <v>28</v>
      </c>
      <c r="K121" s="62">
        <v>3365937.8596087499</v>
      </c>
      <c r="L121" s="50" t="s">
        <v>26</v>
      </c>
      <c r="M121" s="50" t="s">
        <v>27</v>
      </c>
      <c r="N121" s="50" t="s">
        <v>68</v>
      </c>
      <c r="O121" s="82">
        <v>-4095000</v>
      </c>
      <c r="P121" s="50">
        <v>1.137</v>
      </c>
      <c r="Q121" s="50" t="s">
        <v>69</v>
      </c>
      <c r="R121" s="70">
        <v>1.2165999999999999</v>
      </c>
      <c r="S121" s="70"/>
      <c r="T121" s="62"/>
      <c r="U121" s="62"/>
      <c r="V121" s="50"/>
      <c r="W121" s="70">
        <v>1.0754999999999999</v>
      </c>
      <c r="X121" s="70">
        <v>1.1496909800919799</v>
      </c>
      <c r="Y121" s="82">
        <v>-199362.20984374575</v>
      </c>
      <c r="Z121" s="82">
        <v>-199362.20984374575</v>
      </c>
      <c r="AA121" s="82">
        <v>-199362.20984374575</v>
      </c>
      <c r="AB121" s="62">
        <v>0</v>
      </c>
      <c r="AD121" s="50"/>
      <c r="AF121" s="89">
        <f t="shared" si="13"/>
        <v>3561826.6742184786</v>
      </c>
      <c r="AG121" s="89">
        <f t="shared" si="14"/>
        <v>-195888.81460973248</v>
      </c>
      <c r="AH121" s="7"/>
      <c r="AI121" s="89">
        <f t="shared" si="15"/>
        <v>2739866.6724757524</v>
      </c>
      <c r="AJ121" s="89">
        <f t="shared" si="16"/>
        <v>626071.18713299371</v>
      </c>
      <c r="AK121" s="89">
        <f t="shared" si="17"/>
        <v>-821960.00174272619</v>
      </c>
      <c r="AL121" s="89">
        <f t="shared" si="18"/>
        <v>821960.00174272619</v>
      </c>
      <c r="AM121" s="90">
        <f t="shared" si="19"/>
        <v>1</v>
      </c>
      <c r="AN121" s="7"/>
      <c r="AO121" s="91">
        <f t="shared" si="25"/>
        <v>1.137</v>
      </c>
      <c r="AP121" s="89">
        <f t="shared" si="20"/>
        <v>3601583.1134564644</v>
      </c>
      <c r="AQ121" s="89">
        <f t="shared" si="21"/>
        <v>-235645.25384771824</v>
      </c>
      <c r="AR121" s="89">
        <f t="shared" si="22"/>
        <v>-39756.43923798576</v>
      </c>
      <c r="AS121" s="89">
        <f t="shared" si="23"/>
        <v>39756.43923798576</v>
      </c>
      <c r="AT121" s="90">
        <f t="shared" si="24"/>
        <v>1</v>
      </c>
    </row>
    <row r="122" spans="1:46" s="48" customFormat="1" ht="15.6" x14ac:dyDescent="0.3">
      <c r="A122" s="51"/>
      <c r="B122" s="51"/>
      <c r="C122" s="51"/>
      <c r="D122" s="51"/>
      <c r="E122" s="58"/>
      <c r="F122" s="58"/>
      <c r="G122" s="58"/>
      <c r="H122" s="51"/>
      <c r="I122" s="51"/>
      <c r="J122" s="51"/>
      <c r="K122" s="63">
        <v>36801860.156298019</v>
      </c>
      <c r="L122" s="51"/>
      <c r="M122" s="51"/>
      <c r="N122" s="51"/>
      <c r="O122" s="83">
        <v>-43600000</v>
      </c>
      <c r="P122" s="51"/>
      <c r="Q122" s="51"/>
      <c r="R122" s="71">
        <v>1.1847227236566353</v>
      </c>
      <c r="S122" s="71"/>
      <c r="T122" s="63"/>
      <c r="U122" s="63"/>
      <c r="V122" s="51"/>
      <c r="W122" s="71"/>
      <c r="X122" s="71"/>
      <c r="Y122" s="83">
        <v>-2474356.4239495313</v>
      </c>
      <c r="Z122" s="83">
        <v>-2474356.4239495313</v>
      </c>
      <c r="AA122" s="83">
        <v>-2474356.4239495313</v>
      </c>
      <c r="AB122" s="83">
        <v>-1.1641532182693481E-10</v>
      </c>
      <c r="AD122" s="51"/>
      <c r="AF122" s="89"/>
      <c r="AG122" s="89"/>
      <c r="AH122" s="7"/>
      <c r="AI122" s="89"/>
      <c r="AJ122" s="89"/>
      <c r="AK122" s="89"/>
      <c r="AL122" s="89"/>
      <c r="AM122" s="90"/>
      <c r="AN122" s="7"/>
      <c r="AO122" s="91" t="str">
        <f t="shared" si="25"/>
        <v/>
      </c>
      <c r="AP122" s="89"/>
      <c r="AQ122" s="89"/>
      <c r="AR122" s="89"/>
      <c r="AS122" s="89"/>
      <c r="AT122" s="90"/>
    </row>
    <row r="123" spans="1:46" s="48" customFormat="1" ht="15.6" x14ac:dyDescent="0.3">
      <c r="A123" s="51"/>
      <c r="B123" s="51"/>
      <c r="C123" s="51"/>
      <c r="D123" s="51"/>
      <c r="E123" s="58"/>
      <c r="F123" s="58"/>
      <c r="G123" s="58"/>
      <c r="H123" s="51"/>
      <c r="I123" s="51"/>
      <c r="J123" s="51"/>
      <c r="K123" s="63"/>
      <c r="L123" s="51"/>
      <c r="M123" s="51"/>
      <c r="N123" s="51"/>
      <c r="O123" s="63"/>
      <c r="P123" s="51"/>
      <c r="Q123" s="51"/>
      <c r="R123" s="71"/>
      <c r="S123" s="71"/>
      <c r="T123" s="63"/>
      <c r="U123" s="63"/>
      <c r="V123" s="51"/>
      <c r="W123" s="71"/>
      <c r="X123" s="71"/>
      <c r="Y123" s="63"/>
      <c r="Z123" s="63"/>
      <c r="AA123" s="63"/>
      <c r="AB123" s="63"/>
      <c r="AD123" s="51"/>
      <c r="AF123" s="89"/>
      <c r="AG123" s="89"/>
      <c r="AH123" s="7"/>
      <c r="AI123" s="89"/>
      <c r="AJ123" s="89"/>
      <c r="AK123" s="89"/>
      <c r="AL123" s="89"/>
      <c r="AM123" s="90"/>
      <c r="AN123" s="7"/>
      <c r="AO123" s="91" t="str">
        <f t="shared" si="25"/>
        <v/>
      </c>
      <c r="AP123" s="89"/>
      <c r="AQ123" s="89"/>
      <c r="AR123" s="89"/>
      <c r="AS123" s="89"/>
      <c r="AT123" s="90"/>
    </row>
    <row r="124" spans="1:46" s="47" customFormat="1" ht="15.6" x14ac:dyDescent="0.3">
      <c r="A124" s="50" t="s">
        <v>141</v>
      </c>
      <c r="B124" s="50" t="s">
        <v>142</v>
      </c>
      <c r="C124" s="50">
        <v>92</v>
      </c>
      <c r="D124" s="50" t="s">
        <v>50</v>
      </c>
      <c r="E124" s="57">
        <v>42684</v>
      </c>
      <c r="F124" s="57"/>
      <c r="G124" s="57">
        <v>42846</v>
      </c>
      <c r="H124" s="50" t="s">
        <v>31</v>
      </c>
      <c r="I124" s="50" t="s">
        <v>27</v>
      </c>
      <c r="J124" s="50" t="s">
        <v>28</v>
      </c>
      <c r="K124" s="62">
        <v>15333044.982698999</v>
      </c>
      <c r="L124" s="50" t="s">
        <v>26</v>
      </c>
      <c r="M124" s="50" t="s">
        <v>27</v>
      </c>
      <c r="N124" s="50" t="s">
        <v>68</v>
      </c>
      <c r="O124" s="82">
        <v>-21270000</v>
      </c>
      <c r="P124" s="50">
        <v>1.3399000000000001</v>
      </c>
      <c r="Q124" s="50" t="s">
        <v>69</v>
      </c>
      <c r="R124" s="70">
        <v>1.3872</v>
      </c>
      <c r="S124" s="70"/>
      <c r="T124" s="62"/>
      <c r="U124" s="62"/>
      <c r="V124" s="50"/>
      <c r="W124" s="70">
        <v>1.0754999999999999</v>
      </c>
      <c r="X124" s="70">
        <v>1.0793844922128526</v>
      </c>
      <c r="Y124" s="82">
        <v>-4378358.4415539531</v>
      </c>
      <c r="Z124" s="82">
        <v>-4378358.4415539531</v>
      </c>
      <c r="AA124" s="82">
        <v>-4378358.4415539531</v>
      </c>
      <c r="AB124" s="62">
        <v>0</v>
      </c>
      <c r="AD124" s="50"/>
      <c r="AF124" s="89">
        <f t="shared" si="13"/>
        <v>19705674.996677268</v>
      </c>
      <c r="AG124" s="89">
        <f t="shared" si="14"/>
        <v>-4372630.0139783062</v>
      </c>
      <c r="AH124" s="7"/>
      <c r="AI124" s="89">
        <f t="shared" si="15"/>
        <v>15158211.53590559</v>
      </c>
      <c r="AJ124" s="89">
        <f t="shared" si="16"/>
        <v>174833.44679337181</v>
      </c>
      <c r="AK124" s="89">
        <f t="shared" si="17"/>
        <v>-4547463.460771678</v>
      </c>
      <c r="AL124" s="89">
        <f t="shared" si="18"/>
        <v>4547463.460771678</v>
      </c>
      <c r="AM124" s="90">
        <f t="shared" si="19"/>
        <v>1</v>
      </c>
      <c r="AN124" s="7"/>
      <c r="AO124" s="91">
        <f t="shared" si="25"/>
        <v>1.3399000000000001</v>
      </c>
      <c r="AP124" s="89">
        <f t="shared" si="20"/>
        <v>15874318.979028285</v>
      </c>
      <c r="AQ124" s="89">
        <f t="shared" si="21"/>
        <v>-541273.99632932246</v>
      </c>
      <c r="AR124" s="89">
        <f t="shared" si="22"/>
        <v>3831356.0176489837</v>
      </c>
      <c r="AS124" s="89">
        <f t="shared" si="23"/>
        <v>-3831356.0176489837</v>
      </c>
      <c r="AT124" s="90">
        <f t="shared" si="24"/>
        <v>1</v>
      </c>
    </row>
    <row r="125" spans="1:46" s="48" customFormat="1" ht="15.6" x14ac:dyDescent="0.3">
      <c r="A125" s="51"/>
      <c r="B125" s="51"/>
      <c r="C125" s="51"/>
      <c r="D125" s="51"/>
      <c r="E125" s="58"/>
      <c r="F125" s="58"/>
      <c r="G125" s="58"/>
      <c r="H125" s="51"/>
      <c r="I125" s="51"/>
      <c r="J125" s="51"/>
      <c r="K125" s="63">
        <v>15333044.982698999</v>
      </c>
      <c r="L125" s="51"/>
      <c r="M125" s="51"/>
      <c r="N125" s="51"/>
      <c r="O125" s="83">
        <v>-21270000</v>
      </c>
      <c r="P125" s="51"/>
      <c r="Q125" s="51"/>
      <c r="R125" s="71">
        <v>1.3871999999999967</v>
      </c>
      <c r="S125" s="71"/>
      <c r="T125" s="63"/>
      <c r="U125" s="63"/>
      <c r="V125" s="51"/>
      <c r="W125" s="71"/>
      <c r="X125" s="71"/>
      <c r="Y125" s="83">
        <v>-4378358.4415539531</v>
      </c>
      <c r="Z125" s="83">
        <v>-4378358.4415539531</v>
      </c>
      <c r="AA125" s="83">
        <v>-4378358.4415539531</v>
      </c>
      <c r="AB125" s="63">
        <v>0</v>
      </c>
      <c r="AD125" s="51"/>
      <c r="AF125" s="89"/>
      <c r="AG125" s="89"/>
      <c r="AH125" s="7"/>
      <c r="AI125" s="89"/>
      <c r="AJ125" s="89"/>
      <c r="AK125" s="89"/>
      <c r="AL125" s="89"/>
      <c r="AM125" s="90"/>
      <c r="AN125" s="7"/>
      <c r="AO125" s="91" t="str">
        <f t="shared" si="25"/>
        <v/>
      </c>
      <c r="AP125" s="89"/>
      <c r="AQ125" s="89"/>
      <c r="AR125" s="89"/>
      <c r="AS125" s="89"/>
      <c r="AT125" s="90"/>
    </row>
    <row r="126" spans="1:46" s="48" customFormat="1" ht="15.6" x14ac:dyDescent="0.3">
      <c r="A126" s="51"/>
      <c r="B126" s="51"/>
      <c r="C126" s="51"/>
      <c r="D126" s="51"/>
      <c r="E126" s="58"/>
      <c r="F126" s="58"/>
      <c r="G126" s="58"/>
      <c r="H126" s="51"/>
      <c r="I126" s="51"/>
      <c r="J126" s="51"/>
      <c r="K126" s="63"/>
      <c r="L126" s="51"/>
      <c r="M126" s="51"/>
      <c r="N126" s="51"/>
      <c r="O126" s="63"/>
      <c r="P126" s="51"/>
      <c r="Q126" s="51"/>
      <c r="R126" s="71"/>
      <c r="S126" s="71"/>
      <c r="T126" s="63"/>
      <c r="U126" s="63"/>
      <c r="V126" s="51"/>
      <c r="W126" s="71"/>
      <c r="X126" s="71"/>
      <c r="Y126" s="63"/>
      <c r="Z126" s="63"/>
      <c r="AA126" s="63"/>
      <c r="AB126" s="63"/>
      <c r="AD126" s="51"/>
      <c r="AF126" s="89"/>
      <c r="AG126" s="89"/>
      <c r="AH126" s="7"/>
      <c r="AI126" s="89"/>
      <c r="AJ126" s="89"/>
      <c r="AK126" s="89"/>
      <c r="AL126" s="89"/>
      <c r="AM126" s="90"/>
      <c r="AN126" s="7"/>
      <c r="AO126" s="91" t="str">
        <f t="shared" si="25"/>
        <v/>
      </c>
      <c r="AP126" s="89"/>
      <c r="AQ126" s="89"/>
      <c r="AR126" s="89"/>
      <c r="AS126" s="89"/>
      <c r="AT126" s="90"/>
    </row>
    <row r="127" spans="1:46" s="47" customFormat="1" ht="15.6" x14ac:dyDescent="0.3">
      <c r="A127" s="49" t="s">
        <v>143</v>
      </c>
      <c r="B127" s="49" t="s">
        <v>144</v>
      </c>
      <c r="C127" s="49">
        <v>102</v>
      </c>
      <c r="D127" s="49" t="s">
        <v>108</v>
      </c>
      <c r="E127" s="56">
        <v>41452</v>
      </c>
      <c r="F127" s="56"/>
      <c r="G127" s="56">
        <v>42853</v>
      </c>
      <c r="H127" s="49" t="s">
        <v>31</v>
      </c>
      <c r="I127" s="49" t="s">
        <v>27</v>
      </c>
      <c r="J127" s="49" t="s">
        <v>28</v>
      </c>
      <c r="K127" s="61">
        <v>9510971.3173069693</v>
      </c>
      <c r="L127" s="49" t="s">
        <v>26</v>
      </c>
      <c r="M127" s="49" t="s">
        <v>27</v>
      </c>
      <c r="N127" s="49" t="s">
        <v>68</v>
      </c>
      <c r="O127" s="81">
        <v>-12700000</v>
      </c>
      <c r="P127" s="49">
        <v>1.2965</v>
      </c>
      <c r="Q127" s="49" t="s">
        <v>69</v>
      </c>
      <c r="R127" s="69">
        <v>1.3352999999999999</v>
      </c>
      <c r="S127" s="69"/>
      <c r="T127" s="61"/>
      <c r="U127" s="61"/>
      <c r="V127" s="49"/>
      <c r="W127" s="69">
        <v>1.0754999999999999</v>
      </c>
      <c r="X127" s="69">
        <v>1.0797196887050211</v>
      </c>
      <c r="Y127" s="81">
        <v>-2254537.2797115371</v>
      </c>
      <c r="Z127" s="81">
        <v>-2254537.2797115371</v>
      </c>
      <c r="AA127" s="81">
        <v>-2254537.2797115366</v>
      </c>
      <c r="AB127" s="81">
        <v>-4.6566128730773926E-10</v>
      </c>
      <c r="AD127" s="49"/>
      <c r="AF127" s="89">
        <f t="shared" si="13"/>
        <v>11762312.13791419</v>
      </c>
      <c r="AG127" s="89">
        <f t="shared" si="14"/>
        <v>-2251340.820607217</v>
      </c>
      <c r="AH127" s="7"/>
      <c r="AI127" s="89">
        <f t="shared" si="15"/>
        <v>9047932.4137801453</v>
      </c>
      <c r="AJ127" s="89">
        <f t="shared" si="16"/>
        <v>463038.90352682769</v>
      </c>
      <c r="AK127" s="89">
        <f t="shared" si="17"/>
        <v>-2714379.7241340447</v>
      </c>
      <c r="AL127" s="89">
        <f t="shared" si="18"/>
        <v>2714379.7241340447</v>
      </c>
      <c r="AM127" s="90">
        <f t="shared" si="19"/>
        <v>1</v>
      </c>
      <c r="AN127" s="7"/>
      <c r="AO127" s="91">
        <f t="shared" si="25"/>
        <v>1.2965</v>
      </c>
      <c r="AP127" s="89">
        <f t="shared" si="20"/>
        <v>9795603.5480138827</v>
      </c>
      <c r="AQ127" s="89">
        <f t="shared" si="21"/>
        <v>-284632.23070690967</v>
      </c>
      <c r="AR127" s="89">
        <f t="shared" si="22"/>
        <v>1966708.5899003074</v>
      </c>
      <c r="AS127" s="89">
        <f t="shared" si="23"/>
        <v>-1966708.5899003074</v>
      </c>
      <c r="AT127" s="90">
        <f t="shared" si="24"/>
        <v>1</v>
      </c>
    </row>
    <row r="128" spans="1:46" s="47" customFormat="1" ht="15.6" x14ac:dyDescent="0.3">
      <c r="A128" s="50" t="s">
        <v>143</v>
      </c>
      <c r="B128" s="50" t="s">
        <v>145</v>
      </c>
      <c r="C128" s="50">
        <v>103</v>
      </c>
      <c r="D128" s="50" t="s">
        <v>108</v>
      </c>
      <c r="E128" s="57">
        <v>41452</v>
      </c>
      <c r="F128" s="57"/>
      <c r="G128" s="57">
        <v>42886</v>
      </c>
      <c r="H128" s="50" t="s">
        <v>31</v>
      </c>
      <c r="I128" s="50" t="s">
        <v>27</v>
      </c>
      <c r="J128" s="50" t="s">
        <v>28</v>
      </c>
      <c r="K128" s="62">
        <v>9492488.2278197203</v>
      </c>
      <c r="L128" s="50" t="s">
        <v>26</v>
      </c>
      <c r="M128" s="50" t="s">
        <v>27</v>
      </c>
      <c r="N128" s="50" t="s">
        <v>68</v>
      </c>
      <c r="O128" s="82">
        <v>-12700000</v>
      </c>
      <c r="P128" s="50">
        <v>1.2965</v>
      </c>
      <c r="Q128" s="50" t="s">
        <v>69</v>
      </c>
      <c r="R128" s="70">
        <v>1.3379000000000001</v>
      </c>
      <c r="S128" s="70"/>
      <c r="T128" s="62"/>
      <c r="U128" s="62"/>
      <c r="V128" s="50"/>
      <c r="W128" s="70">
        <v>1.0754999999999999</v>
      </c>
      <c r="X128" s="70">
        <v>1.0813151918499242</v>
      </c>
      <c r="Y128" s="82">
        <v>-2256708.9485330889</v>
      </c>
      <c r="Z128" s="82">
        <v>-2256708.9485330889</v>
      </c>
      <c r="AA128" s="82">
        <v>-2256708.9485330884</v>
      </c>
      <c r="AB128" s="82">
        <v>-4.6566128730773926E-10</v>
      </c>
      <c r="AD128" s="50"/>
      <c r="AF128" s="89">
        <f t="shared" si="13"/>
        <v>11744956.600741658</v>
      </c>
      <c r="AG128" s="89">
        <f t="shared" si="14"/>
        <v>-2252468.3729219418</v>
      </c>
      <c r="AH128" s="7"/>
      <c r="AI128" s="89">
        <f t="shared" si="15"/>
        <v>9034582.0005705059</v>
      </c>
      <c r="AJ128" s="89">
        <f t="shared" si="16"/>
        <v>457906.2272492107</v>
      </c>
      <c r="AK128" s="89">
        <f t="shared" si="17"/>
        <v>-2710374.6001711525</v>
      </c>
      <c r="AL128" s="89">
        <f t="shared" si="18"/>
        <v>2710374.6001711525</v>
      </c>
      <c r="AM128" s="90">
        <f t="shared" si="19"/>
        <v>1</v>
      </c>
      <c r="AN128" s="7"/>
      <c r="AO128" s="91">
        <f t="shared" si="25"/>
        <v>1.2965</v>
      </c>
      <c r="AP128" s="89">
        <f t="shared" si="20"/>
        <v>9795603.5480138827</v>
      </c>
      <c r="AQ128" s="89">
        <f t="shared" si="21"/>
        <v>-303115.32019416615</v>
      </c>
      <c r="AR128" s="89">
        <f t="shared" si="22"/>
        <v>1949353.0527277756</v>
      </c>
      <c r="AS128" s="89">
        <f t="shared" si="23"/>
        <v>-1949353.0527277756</v>
      </c>
      <c r="AT128" s="90">
        <f t="shared" si="24"/>
        <v>1</v>
      </c>
    </row>
    <row r="129" spans="1:46" s="48" customFormat="1" ht="15.6" x14ac:dyDescent="0.3">
      <c r="A129" s="51"/>
      <c r="B129" s="51"/>
      <c r="C129" s="51"/>
      <c r="D129" s="51"/>
      <c r="E129" s="58"/>
      <c r="F129" s="58"/>
      <c r="G129" s="58"/>
      <c r="H129" s="51"/>
      <c r="I129" s="51"/>
      <c r="J129" s="51"/>
      <c r="K129" s="63">
        <v>19003459.545126691</v>
      </c>
      <c r="L129" s="51"/>
      <c r="M129" s="51"/>
      <c r="N129" s="51"/>
      <c r="O129" s="83">
        <v>-25400000</v>
      </c>
      <c r="P129" s="51"/>
      <c r="Q129" s="51"/>
      <c r="R129" s="71">
        <v>1.3365987355977853</v>
      </c>
      <c r="S129" s="71"/>
      <c r="T129" s="63"/>
      <c r="U129" s="63"/>
      <c r="V129" s="51"/>
      <c r="W129" s="71"/>
      <c r="X129" s="71"/>
      <c r="Y129" s="83">
        <v>-4511246.228244626</v>
      </c>
      <c r="Z129" s="83">
        <v>-4511246.228244626</v>
      </c>
      <c r="AA129" s="83">
        <v>-4511246.228244625</v>
      </c>
      <c r="AB129" s="83">
        <v>-9.3132257461547852E-10</v>
      </c>
      <c r="AD129" s="51"/>
      <c r="AF129" s="89"/>
      <c r="AG129" s="89"/>
      <c r="AH129" s="7"/>
      <c r="AI129" s="89"/>
      <c r="AJ129" s="89"/>
      <c r="AK129" s="89"/>
      <c r="AL129" s="89"/>
      <c r="AM129" s="90"/>
      <c r="AN129" s="7"/>
      <c r="AO129" s="91" t="str">
        <f t="shared" si="25"/>
        <v/>
      </c>
      <c r="AP129" s="89"/>
      <c r="AQ129" s="89"/>
      <c r="AR129" s="89"/>
      <c r="AS129" s="89"/>
      <c r="AT129" s="90"/>
    </row>
    <row r="130" spans="1:46" s="48" customFormat="1" ht="15.6" x14ac:dyDescent="0.3">
      <c r="A130" s="51"/>
      <c r="B130" s="51"/>
      <c r="C130" s="51"/>
      <c r="D130" s="51"/>
      <c r="E130" s="58"/>
      <c r="F130" s="58"/>
      <c r="G130" s="58"/>
      <c r="H130" s="51"/>
      <c r="I130" s="51"/>
      <c r="J130" s="51"/>
      <c r="K130" s="63"/>
      <c r="L130" s="51"/>
      <c r="M130" s="51"/>
      <c r="N130" s="51"/>
      <c r="O130" s="63"/>
      <c r="P130" s="51"/>
      <c r="Q130" s="51"/>
      <c r="R130" s="71"/>
      <c r="S130" s="71"/>
      <c r="T130" s="63"/>
      <c r="U130" s="63"/>
      <c r="V130" s="51"/>
      <c r="W130" s="71"/>
      <c r="X130" s="71"/>
      <c r="Y130" s="63"/>
      <c r="Z130" s="63"/>
      <c r="AA130" s="63"/>
      <c r="AB130" s="63"/>
      <c r="AD130" s="51"/>
      <c r="AF130" s="89"/>
      <c r="AG130" s="89"/>
      <c r="AH130" s="7"/>
      <c r="AI130" s="89"/>
      <c r="AJ130" s="89"/>
      <c r="AK130" s="89"/>
      <c r="AL130" s="89"/>
      <c r="AM130" s="90"/>
      <c r="AN130" s="7"/>
      <c r="AO130" s="91" t="str">
        <f t="shared" si="25"/>
        <v/>
      </c>
      <c r="AP130" s="89"/>
      <c r="AQ130" s="89"/>
      <c r="AR130" s="89"/>
      <c r="AS130" s="89"/>
      <c r="AT130" s="90"/>
    </row>
    <row r="131" spans="1:46" s="47" customFormat="1" ht="15.6" x14ac:dyDescent="0.3">
      <c r="A131" s="49" t="s">
        <v>146</v>
      </c>
      <c r="B131" s="49" t="s">
        <v>147</v>
      </c>
      <c r="C131" s="49">
        <v>105</v>
      </c>
      <c r="D131" s="49" t="s">
        <v>148</v>
      </c>
      <c r="E131" s="56">
        <v>42727</v>
      </c>
      <c r="F131" s="56"/>
      <c r="G131" s="56">
        <v>43045</v>
      </c>
      <c r="H131" s="49" t="s">
        <v>31</v>
      </c>
      <c r="I131" s="49" t="s">
        <v>27</v>
      </c>
      <c r="J131" s="49" t="s">
        <v>28</v>
      </c>
      <c r="K131" s="61">
        <v>3176900.3144072499</v>
      </c>
      <c r="L131" s="49" t="s">
        <v>26</v>
      </c>
      <c r="M131" s="49" t="s">
        <v>27</v>
      </c>
      <c r="N131" s="49" t="s">
        <v>68</v>
      </c>
      <c r="O131" s="81">
        <v>-3435500</v>
      </c>
      <c r="P131" s="49">
        <v>1.0620000000000001</v>
      </c>
      <c r="Q131" s="49" t="s">
        <v>69</v>
      </c>
      <c r="R131" s="69">
        <v>1.0813999999999999</v>
      </c>
      <c r="S131" s="69"/>
      <c r="T131" s="61"/>
      <c r="U131" s="61"/>
      <c r="V131" s="49"/>
      <c r="W131" s="69">
        <v>1.0754999999999999</v>
      </c>
      <c r="X131" s="69">
        <v>1.0907719385421368</v>
      </c>
      <c r="Y131" s="61">
        <v>27434.370522183832</v>
      </c>
      <c r="Z131" s="61">
        <v>27434.370522183832</v>
      </c>
      <c r="AA131" s="61">
        <v>27434.370522183832</v>
      </c>
      <c r="AB131" s="61">
        <v>0</v>
      </c>
      <c r="AD131" s="49"/>
      <c r="AF131" s="89">
        <f t="shared" si="13"/>
        <v>3149604.3110457095</v>
      </c>
      <c r="AG131" s="89">
        <f t="shared" si="14"/>
        <v>27296.003361540381</v>
      </c>
      <c r="AH131" s="7"/>
      <c r="AI131" s="89">
        <f t="shared" si="15"/>
        <v>2422772.5469582379</v>
      </c>
      <c r="AJ131" s="89">
        <f t="shared" si="16"/>
        <v>754127.76744901203</v>
      </c>
      <c r="AK131" s="89">
        <f t="shared" si="17"/>
        <v>-726831.76408747165</v>
      </c>
      <c r="AL131" s="89">
        <f t="shared" si="18"/>
        <v>726831.76408747165</v>
      </c>
      <c r="AM131" s="90">
        <f t="shared" si="19"/>
        <v>1</v>
      </c>
      <c r="AN131" s="7"/>
      <c r="AO131" s="91">
        <f t="shared" si="25"/>
        <v>1.0620000000000001</v>
      </c>
      <c r="AP131" s="89">
        <f t="shared" si="20"/>
        <v>3234934.0866290019</v>
      </c>
      <c r="AQ131" s="89">
        <f t="shared" si="21"/>
        <v>-58033.772221751977</v>
      </c>
      <c r="AR131" s="89">
        <f t="shared" si="22"/>
        <v>-85329.775583292358</v>
      </c>
      <c r="AS131" s="89">
        <f t="shared" si="23"/>
        <v>85329.775583292358</v>
      </c>
      <c r="AT131" s="90">
        <f t="shared" si="24"/>
        <v>1</v>
      </c>
    </row>
    <row r="132" spans="1:46" s="47" customFormat="1" ht="15.6" x14ac:dyDescent="0.3">
      <c r="A132" s="49" t="s">
        <v>146</v>
      </c>
      <c r="B132" s="49" t="s">
        <v>149</v>
      </c>
      <c r="C132" s="49">
        <v>106</v>
      </c>
      <c r="D132" s="49" t="s">
        <v>148</v>
      </c>
      <c r="E132" s="56">
        <v>42727</v>
      </c>
      <c r="F132" s="56"/>
      <c r="G132" s="56">
        <v>43045</v>
      </c>
      <c r="H132" s="49" t="s">
        <v>31</v>
      </c>
      <c r="I132" s="49" t="s">
        <v>27</v>
      </c>
      <c r="J132" s="49" t="s">
        <v>28</v>
      </c>
      <c r="K132" s="61">
        <v>4392454.2260033302</v>
      </c>
      <c r="L132" s="49" t="s">
        <v>26</v>
      </c>
      <c r="M132" s="49" t="s">
        <v>27</v>
      </c>
      <c r="N132" s="49" t="s">
        <v>68</v>
      </c>
      <c r="O132" s="81">
        <v>-4750000</v>
      </c>
      <c r="P132" s="49">
        <v>1.0620000000000001</v>
      </c>
      <c r="Q132" s="49" t="s">
        <v>69</v>
      </c>
      <c r="R132" s="69">
        <v>1.0813999999999999</v>
      </c>
      <c r="S132" s="69"/>
      <c r="T132" s="61"/>
      <c r="U132" s="61"/>
      <c r="V132" s="49"/>
      <c r="W132" s="69">
        <v>1.0754999999999999</v>
      </c>
      <c r="X132" s="69">
        <v>1.0907719385421368</v>
      </c>
      <c r="Y132" s="61">
        <v>37931.381161512159</v>
      </c>
      <c r="Z132" s="61">
        <v>37931.381161512159</v>
      </c>
      <c r="AA132" s="61">
        <v>37931.381161512159</v>
      </c>
      <c r="AB132" s="61">
        <v>0</v>
      </c>
      <c r="AD132" s="49"/>
      <c r="AF132" s="89">
        <f t="shared" si="13"/>
        <v>4354714.154407545</v>
      </c>
      <c r="AG132" s="89">
        <f t="shared" si="14"/>
        <v>37740.071595784277</v>
      </c>
      <c r="AH132" s="7"/>
      <c r="AI132" s="89">
        <f t="shared" si="15"/>
        <v>3349780.1187750343</v>
      </c>
      <c r="AJ132" s="89">
        <f t="shared" si="16"/>
        <v>1042674.1072282949</v>
      </c>
      <c r="AK132" s="89">
        <f t="shared" si="17"/>
        <v>-1004934.0356325107</v>
      </c>
      <c r="AL132" s="89">
        <f t="shared" si="18"/>
        <v>1004934.0356325107</v>
      </c>
      <c r="AM132" s="90">
        <f t="shared" si="19"/>
        <v>1</v>
      </c>
      <c r="AN132" s="7"/>
      <c r="AO132" s="91">
        <f t="shared" si="25"/>
        <v>1.0620000000000001</v>
      </c>
      <c r="AP132" s="89">
        <f t="shared" si="20"/>
        <v>4472693.0320150657</v>
      </c>
      <c r="AQ132" s="89">
        <f t="shared" si="21"/>
        <v>-80238.806011736393</v>
      </c>
      <c r="AR132" s="89">
        <f t="shared" si="22"/>
        <v>-117978.87760752067</v>
      </c>
      <c r="AS132" s="89">
        <f t="shared" si="23"/>
        <v>117978.87760752067</v>
      </c>
      <c r="AT132" s="90">
        <f t="shared" si="24"/>
        <v>1</v>
      </c>
    </row>
    <row r="133" spans="1:46" s="47" customFormat="1" ht="15.6" x14ac:dyDescent="0.3">
      <c r="A133" s="49" t="s">
        <v>146</v>
      </c>
      <c r="B133" s="49" t="s">
        <v>150</v>
      </c>
      <c r="C133" s="49">
        <v>107</v>
      </c>
      <c r="D133" s="49" t="s">
        <v>148</v>
      </c>
      <c r="E133" s="56">
        <v>42727</v>
      </c>
      <c r="F133" s="56"/>
      <c r="G133" s="56">
        <v>43045</v>
      </c>
      <c r="H133" s="49" t="s">
        <v>31</v>
      </c>
      <c r="I133" s="49" t="s">
        <v>27</v>
      </c>
      <c r="J133" s="49" t="s">
        <v>28</v>
      </c>
      <c r="K133" s="61">
        <v>8784908.4520066604</v>
      </c>
      <c r="L133" s="49" t="s">
        <v>26</v>
      </c>
      <c r="M133" s="49" t="s">
        <v>27</v>
      </c>
      <c r="N133" s="49" t="s">
        <v>68</v>
      </c>
      <c r="O133" s="81">
        <v>-9500000</v>
      </c>
      <c r="P133" s="49">
        <v>1.0620000000000001</v>
      </c>
      <c r="Q133" s="49" t="s">
        <v>69</v>
      </c>
      <c r="R133" s="69">
        <v>1.0813999999999999</v>
      </c>
      <c r="S133" s="69"/>
      <c r="T133" s="61"/>
      <c r="U133" s="61"/>
      <c r="V133" s="49"/>
      <c r="W133" s="69">
        <v>1.0754999999999999</v>
      </c>
      <c r="X133" s="69">
        <v>1.0907719385421368</v>
      </c>
      <c r="Y133" s="61">
        <v>75862.762323024319</v>
      </c>
      <c r="Z133" s="61">
        <v>75862.762323024319</v>
      </c>
      <c r="AA133" s="61">
        <v>75862.762323024319</v>
      </c>
      <c r="AB133" s="61">
        <v>0</v>
      </c>
      <c r="AD133" s="49"/>
      <c r="AF133" s="89">
        <f t="shared" si="13"/>
        <v>8709428.30881509</v>
      </c>
      <c r="AG133" s="89">
        <f t="shared" si="14"/>
        <v>75480.143191568553</v>
      </c>
      <c r="AH133" s="7"/>
      <c r="AI133" s="89">
        <f t="shared" si="15"/>
        <v>6699560.2375500686</v>
      </c>
      <c r="AJ133" s="89">
        <f t="shared" si="16"/>
        <v>2085348.2144565899</v>
      </c>
      <c r="AK133" s="89">
        <f t="shared" si="17"/>
        <v>-2009868.0712650213</v>
      </c>
      <c r="AL133" s="89">
        <f t="shared" si="18"/>
        <v>2009868.0712650213</v>
      </c>
      <c r="AM133" s="90">
        <f t="shared" si="19"/>
        <v>1</v>
      </c>
      <c r="AN133" s="7"/>
      <c r="AO133" s="91">
        <f t="shared" si="25"/>
        <v>1.0620000000000001</v>
      </c>
      <c r="AP133" s="89">
        <f t="shared" si="20"/>
        <v>8945386.0640301313</v>
      </c>
      <c r="AQ133" s="89">
        <f t="shared" si="21"/>
        <v>-160477.61202347279</v>
      </c>
      <c r="AR133" s="89">
        <f t="shared" si="22"/>
        <v>-235957.75521504134</v>
      </c>
      <c r="AS133" s="89">
        <f t="shared" si="23"/>
        <v>235957.75521504134</v>
      </c>
      <c r="AT133" s="90">
        <f t="shared" si="24"/>
        <v>1</v>
      </c>
    </row>
    <row r="134" spans="1:46" s="47" customFormat="1" ht="15.6" x14ac:dyDescent="0.3">
      <c r="A134" s="49" t="s">
        <v>146</v>
      </c>
      <c r="B134" s="49" t="s">
        <v>151</v>
      </c>
      <c r="C134" s="49">
        <v>108</v>
      </c>
      <c r="D134" s="49" t="s">
        <v>148</v>
      </c>
      <c r="E134" s="56">
        <v>42727</v>
      </c>
      <c r="F134" s="56"/>
      <c r="G134" s="56">
        <v>43045</v>
      </c>
      <c r="H134" s="49" t="s">
        <v>31</v>
      </c>
      <c r="I134" s="49" t="s">
        <v>27</v>
      </c>
      <c r="J134" s="49" t="s">
        <v>28</v>
      </c>
      <c r="K134" s="61">
        <v>8784908.4520066604</v>
      </c>
      <c r="L134" s="49" t="s">
        <v>26</v>
      </c>
      <c r="M134" s="49" t="s">
        <v>27</v>
      </c>
      <c r="N134" s="49" t="s">
        <v>68</v>
      </c>
      <c r="O134" s="81">
        <v>-9500000</v>
      </c>
      <c r="P134" s="49">
        <v>1.0620000000000001</v>
      </c>
      <c r="Q134" s="49" t="s">
        <v>69</v>
      </c>
      <c r="R134" s="69">
        <v>1.0813999999999999</v>
      </c>
      <c r="S134" s="69"/>
      <c r="T134" s="61"/>
      <c r="U134" s="61"/>
      <c r="V134" s="49"/>
      <c r="W134" s="69">
        <v>1.0754999999999999</v>
      </c>
      <c r="X134" s="69">
        <v>1.0907719385421368</v>
      </c>
      <c r="Y134" s="61">
        <v>75862.762323024319</v>
      </c>
      <c r="Z134" s="61">
        <v>75862.762323024319</v>
      </c>
      <c r="AA134" s="61">
        <v>75862.762323024319</v>
      </c>
      <c r="AB134" s="61">
        <v>0</v>
      </c>
      <c r="AD134" s="49"/>
      <c r="AF134" s="89">
        <f t="shared" si="13"/>
        <v>8709428.30881509</v>
      </c>
      <c r="AG134" s="89">
        <f t="shared" si="14"/>
        <v>75480.143191568553</v>
      </c>
      <c r="AH134" s="7"/>
      <c r="AI134" s="89">
        <f t="shared" si="15"/>
        <v>6699560.2375500686</v>
      </c>
      <c r="AJ134" s="89">
        <f t="shared" si="16"/>
        <v>2085348.2144565899</v>
      </c>
      <c r="AK134" s="89">
        <f t="shared" si="17"/>
        <v>-2009868.0712650213</v>
      </c>
      <c r="AL134" s="89">
        <f t="shared" si="18"/>
        <v>2009868.0712650213</v>
      </c>
      <c r="AM134" s="90">
        <f t="shared" si="19"/>
        <v>1</v>
      </c>
      <c r="AN134" s="7"/>
      <c r="AO134" s="91">
        <f t="shared" si="25"/>
        <v>1.0620000000000001</v>
      </c>
      <c r="AP134" s="89">
        <f t="shared" si="20"/>
        <v>8945386.0640301313</v>
      </c>
      <c r="AQ134" s="89">
        <f t="shared" si="21"/>
        <v>-160477.61202347279</v>
      </c>
      <c r="AR134" s="89">
        <f t="shared" si="22"/>
        <v>-235957.75521504134</v>
      </c>
      <c r="AS134" s="89">
        <f t="shared" si="23"/>
        <v>235957.75521504134</v>
      </c>
      <c r="AT134" s="90">
        <f t="shared" si="24"/>
        <v>1</v>
      </c>
    </row>
    <row r="135" spans="1:46" s="47" customFormat="1" ht="15.6" x14ac:dyDescent="0.3">
      <c r="A135" s="49" t="s">
        <v>146</v>
      </c>
      <c r="B135" s="49" t="s">
        <v>152</v>
      </c>
      <c r="C135" s="49">
        <v>109</v>
      </c>
      <c r="D135" s="49" t="s">
        <v>148</v>
      </c>
      <c r="E135" s="56">
        <v>42727</v>
      </c>
      <c r="F135" s="56"/>
      <c r="G135" s="56">
        <v>43045</v>
      </c>
      <c r="H135" s="49" t="s">
        <v>31</v>
      </c>
      <c r="I135" s="49" t="s">
        <v>27</v>
      </c>
      <c r="J135" s="49" t="s">
        <v>28</v>
      </c>
      <c r="K135" s="61">
        <v>8784908.4520066604</v>
      </c>
      <c r="L135" s="49" t="s">
        <v>26</v>
      </c>
      <c r="M135" s="49" t="s">
        <v>27</v>
      </c>
      <c r="N135" s="49" t="s">
        <v>68</v>
      </c>
      <c r="O135" s="81">
        <v>-9500000</v>
      </c>
      <c r="P135" s="49">
        <v>1.0620000000000001</v>
      </c>
      <c r="Q135" s="49" t="s">
        <v>69</v>
      </c>
      <c r="R135" s="69">
        <v>1.0813999999999999</v>
      </c>
      <c r="S135" s="69"/>
      <c r="T135" s="61"/>
      <c r="U135" s="61"/>
      <c r="V135" s="49"/>
      <c r="W135" s="69">
        <v>1.0754999999999999</v>
      </c>
      <c r="X135" s="69">
        <v>1.0907719385421368</v>
      </c>
      <c r="Y135" s="61">
        <v>75862.762323024319</v>
      </c>
      <c r="Z135" s="61">
        <v>75862.762323024319</v>
      </c>
      <c r="AA135" s="61">
        <v>75862.762323024319</v>
      </c>
      <c r="AB135" s="61">
        <v>0</v>
      </c>
      <c r="AD135" s="49"/>
      <c r="AF135" s="89">
        <f t="shared" si="13"/>
        <v>8709428.30881509</v>
      </c>
      <c r="AG135" s="89">
        <f t="shared" si="14"/>
        <v>75480.143191568553</v>
      </c>
      <c r="AH135" s="7"/>
      <c r="AI135" s="89">
        <f t="shared" si="15"/>
        <v>6699560.2375500686</v>
      </c>
      <c r="AJ135" s="89">
        <f t="shared" si="16"/>
        <v>2085348.2144565899</v>
      </c>
      <c r="AK135" s="89">
        <f t="shared" si="17"/>
        <v>-2009868.0712650213</v>
      </c>
      <c r="AL135" s="89">
        <f t="shared" si="18"/>
        <v>2009868.0712650213</v>
      </c>
      <c r="AM135" s="90">
        <f t="shared" si="19"/>
        <v>1</v>
      </c>
      <c r="AN135" s="7"/>
      <c r="AO135" s="91">
        <f t="shared" si="25"/>
        <v>1.0620000000000001</v>
      </c>
      <c r="AP135" s="89">
        <f t="shared" si="20"/>
        <v>8945386.0640301313</v>
      </c>
      <c r="AQ135" s="89">
        <f t="shared" si="21"/>
        <v>-160477.61202347279</v>
      </c>
      <c r="AR135" s="89">
        <f t="shared" si="22"/>
        <v>-235957.75521504134</v>
      </c>
      <c r="AS135" s="89">
        <f t="shared" si="23"/>
        <v>235957.75521504134</v>
      </c>
      <c r="AT135" s="90">
        <f t="shared" si="24"/>
        <v>1</v>
      </c>
    </row>
    <row r="136" spans="1:46" s="47" customFormat="1" ht="15.6" x14ac:dyDescent="0.3">
      <c r="A136" s="49" t="s">
        <v>146</v>
      </c>
      <c r="B136" s="49" t="s">
        <v>153</v>
      </c>
      <c r="C136" s="49">
        <v>110</v>
      </c>
      <c r="D136" s="49" t="s">
        <v>148</v>
      </c>
      <c r="E136" s="56">
        <v>42727</v>
      </c>
      <c r="F136" s="56"/>
      <c r="G136" s="56">
        <v>43045</v>
      </c>
      <c r="H136" s="49" t="s">
        <v>31</v>
      </c>
      <c r="I136" s="49" t="s">
        <v>27</v>
      </c>
      <c r="J136" s="49" t="s">
        <v>28</v>
      </c>
      <c r="K136" s="61">
        <v>8784908.4520066604</v>
      </c>
      <c r="L136" s="49" t="s">
        <v>26</v>
      </c>
      <c r="M136" s="49" t="s">
        <v>27</v>
      </c>
      <c r="N136" s="49" t="s">
        <v>68</v>
      </c>
      <c r="O136" s="81">
        <v>-9500000</v>
      </c>
      <c r="P136" s="49">
        <v>1.0620000000000001</v>
      </c>
      <c r="Q136" s="49" t="s">
        <v>69</v>
      </c>
      <c r="R136" s="69">
        <v>1.0813999999999999</v>
      </c>
      <c r="S136" s="69"/>
      <c r="T136" s="61"/>
      <c r="U136" s="61"/>
      <c r="V136" s="49"/>
      <c r="W136" s="69">
        <v>1.0754999999999999</v>
      </c>
      <c r="X136" s="69">
        <v>1.0907719385421368</v>
      </c>
      <c r="Y136" s="61">
        <v>75862.762323024319</v>
      </c>
      <c r="Z136" s="61">
        <v>75862.762323024319</v>
      </c>
      <c r="AA136" s="61">
        <v>75862.762323024319</v>
      </c>
      <c r="AB136" s="61">
        <v>0</v>
      </c>
      <c r="AD136" s="49"/>
      <c r="AF136" s="89">
        <f t="shared" si="13"/>
        <v>8709428.30881509</v>
      </c>
      <c r="AG136" s="89">
        <f t="shared" si="14"/>
        <v>75480.143191568553</v>
      </c>
      <c r="AH136" s="7"/>
      <c r="AI136" s="89">
        <f t="shared" si="15"/>
        <v>6699560.2375500686</v>
      </c>
      <c r="AJ136" s="89">
        <f t="shared" si="16"/>
        <v>2085348.2144565899</v>
      </c>
      <c r="AK136" s="89">
        <f t="shared" si="17"/>
        <v>-2009868.0712650213</v>
      </c>
      <c r="AL136" s="89">
        <f t="shared" si="18"/>
        <v>2009868.0712650213</v>
      </c>
      <c r="AM136" s="90">
        <f t="shared" si="19"/>
        <v>1</v>
      </c>
      <c r="AN136" s="7"/>
      <c r="AO136" s="91">
        <f t="shared" si="25"/>
        <v>1.0620000000000001</v>
      </c>
      <c r="AP136" s="89">
        <f t="shared" si="20"/>
        <v>8945386.0640301313</v>
      </c>
      <c r="AQ136" s="89">
        <f t="shared" si="21"/>
        <v>-160477.61202347279</v>
      </c>
      <c r="AR136" s="89">
        <f t="shared" si="22"/>
        <v>-235957.75521504134</v>
      </c>
      <c r="AS136" s="89">
        <f t="shared" si="23"/>
        <v>235957.75521504134</v>
      </c>
      <c r="AT136" s="90">
        <f t="shared" si="24"/>
        <v>1</v>
      </c>
    </row>
    <row r="137" spans="1:46" s="47" customFormat="1" ht="15.6" x14ac:dyDescent="0.3">
      <c r="A137" s="49" t="s">
        <v>146</v>
      </c>
      <c r="B137" s="49" t="s">
        <v>154</v>
      </c>
      <c r="C137" s="49">
        <v>111</v>
      </c>
      <c r="D137" s="49" t="s">
        <v>108</v>
      </c>
      <c r="E137" s="56">
        <v>42727</v>
      </c>
      <c r="F137" s="56"/>
      <c r="G137" s="56">
        <v>43224</v>
      </c>
      <c r="H137" s="49" t="s">
        <v>31</v>
      </c>
      <c r="I137" s="49" t="s">
        <v>27</v>
      </c>
      <c r="J137" s="49" t="s">
        <v>28</v>
      </c>
      <c r="K137" s="61">
        <v>8695652.1739130393</v>
      </c>
      <c r="L137" s="49" t="s">
        <v>26</v>
      </c>
      <c r="M137" s="49" t="s">
        <v>27</v>
      </c>
      <c r="N137" s="49" t="s">
        <v>68</v>
      </c>
      <c r="O137" s="81">
        <v>-9500000</v>
      </c>
      <c r="P137" s="49">
        <v>1.0616000000000001</v>
      </c>
      <c r="Q137" s="49" t="s">
        <v>69</v>
      </c>
      <c r="R137" s="69">
        <v>1.0925</v>
      </c>
      <c r="S137" s="69"/>
      <c r="T137" s="61"/>
      <c r="U137" s="61"/>
      <c r="V137" s="49"/>
      <c r="W137" s="69">
        <v>1.0754999999999999</v>
      </c>
      <c r="X137" s="69">
        <v>1.1031476093797568</v>
      </c>
      <c r="Y137" s="61">
        <v>84684.490238212893</v>
      </c>
      <c r="Z137" s="61">
        <v>84684.490238212893</v>
      </c>
      <c r="AA137" s="61">
        <v>84684.490238212878</v>
      </c>
      <c r="AB137" s="61">
        <v>1.4551915228366852E-11</v>
      </c>
      <c r="AD137" s="49"/>
      <c r="AF137" s="89">
        <f t="shared" si="13"/>
        <v>8611721.5132627282</v>
      </c>
      <c r="AG137" s="89">
        <f t="shared" si="14"/>
        <v>83930.660650314763</v>
      </c>
      <c r="AH137" s="7"/>
      <c r="AI137" s="89">
        <f t="shared" si="15"/>
        <v>6624401.1640482526</v>
      </c>
      <c r="AJ137" s="89">
        <f t="shared" si="16"/>
        <v>2071251.0098647904</v>
      </c>
      <c r="AK137" s="89">
        <f t="shared" si="17"/>
        <v>-1987320.3492144756</v>
      </c>
      <c r="AL137" s="89">
        <f t="shared" si="18"/>
        <v>1987320.3492144756</v>
      </c>
      <c r="AM137" s="90">
        <f t="shared" si="19"/>
        <v>1</v>
      </c>
      <c r="AN137" s="7"/>
      <c r="AO137" s="91">
        <f t="shared" si="25"/>
        <v>1.0616000000000001</v>
      </c>
      <c r="AP137" s="89">
        <f t="shared" si="20"/>
        <v>8948756.5938206464</v>
      </c>
      <c r="AQ137" s="89">
        <f t="shared" si="21"/>
        <v>-253104.41990760341</v>
      </c>
      <c r="AR137" s="89">
        <f t="shared" si="22"/>
        <v>-337035.08055791818</v>
      </c>
      <c r="AS137" s="89">
        <f t="shared" si="23"/>
        <v>337035.08055791818</v>
      </c>
      <c r="AT137" s="90">
        <f t="shared" si="24"/>
        <v>1</v>
      </c>
    </row>
    <row r="138" spans="1:46" s="47" customFormat="1" ht="15.6" x14ac:dyDescent="0.3">
      <c r="A138" s="49" t="s">
        <v>146</v>
      </c>
      <c r="B138" s="49" t="s">
        <v>155</v>
      </c>
      <c r="C138" s="49">
        <v>112</v>
      </c>
      <c r="D138" s="49" t="s">
        <v>108</v>
      </c>
      <c r="E138" s="56">
        <v>42727</v>
      </c>
      <c r="F138" s="56"/>
      <c r="G138" s="56">
        <v>43224</v>
      </c>
      <c r="H138" s="49" t="s">
        <v>31</v>
      </c>
      <c r="I138" s="49" t="s">
        <v>27</v>
      </c>
      <c r="J138" s="49" t="s">
        <v>28</v>
      </c>
      <c r="K138" s="61">
        <v>9898855.8352402691</v>
      </c>
      <c r="L138" s="49" t="s">
        <v>26</v>
      </c>
      <c r="M138" s="49" t="s">
        <v>27</v>
      </c>
      <c r="N138" s="49" t="s">
        <v>68</v>
      </c>
      <c r="O138" s="81">
        <v>-10814500</v>
      </c>
      <c r="P138" s="49">
        <v>1.0616000000000001</v>
      </c>
      <c r="Q138" s="49" t="s">
        <v>69</v>
      </c>
      <c r="R138" s="69">
        <v>1.0925</v>
      </c>
      <c r="S138" s="69"/>
      <c r="T138" s="61"/>
      <c r="U138" s="61"/>
      <c r="V138" s="49"/>
      <c r="W138" s="69">
        <v>1.0754999999999999</v>
      </c>
      <c r="X138" s="69">
        <v>1.1031476093797568</v>
      </c>
      <c r="Y138" s="61">
        <v>96402.149440120585</v>
      </c>
      <c r="Z138" s="61">
        <v>96402.149440120585</v>
      </c>
      <c r="AA138" s="61">
        <v>96402.149440120585</v>
      </c>
      <c r="AB138" s="61">
        <v>0</v>
      </c>
      <c r="AD138" s="49"/>
      <c r="AF138" s="89">
        <f t="shared" ref="AF138:AF157" si="26">IF(S138="",ABS(O138/X138),"")</f>
        <v>9803311.8215978704</v>
      </c>
      <c r="AG138" s="89">
        <f t="shared" ref="AG138:AG157" si="27">IF(S138="",
IF(H138="BUY",
IF(I138="CALL",MAX(-ABS(O138)/X138+ABS(O138)/R138,0),IF(I138="PUT",MAX(-ABS(O138)/R138+ABS(O138)/X138,0),IF(I138="FORWARD",-ABS(O138)/X138+ABS(O138)/R138,"TRADE NOT VALID"))),
-IF(I138="CALL",MAX(-ABS(O138)/X138+ABS(O138)/R138,0),IF(I138="PUT",MAX(-ABS(O138)/R138+ABS(O138)/X138,0),IF(I138="FORWARD",-ABS(O138)/X138+ABS(O138)/R138,"TRADE NOT VALID")))),"")</f>
        <v>95544.013642404228</v>
      </c>
      <c r="AH138" s="7"/>
      <c r="AI138" s="89">
        <f t="shared" ref="AI138:AI157" si="28">IF(S138="",
IF(I138="CALL",ABS(O138/(X138*(1+$AJ$3))),
IF(I138="PUT",ABS(O138/(X138*(1+$AJ$2))),
IF(I138="FORWARD",ABS(O138/(X138*(1+$AJ$3))),
"TRADE NOT VALID"))),
"")</f>
        <v>7541009.093536824</v>
      </c>
      <c r="AJ138" s="89">
        <f t="shared" ref="AJ138:AJ157" si="29">IF(S138="",
IF(H138="BUY",
IF(I138="CALL",MAX(-ABS(O138)/(X138*(1+$AJ$3))+ABS(O138)/R138,0),IF(I138="PUT",MAX(-ABS(O138)/R138+ABS(O138)/(X138*(1+$AJ$2)),0),IF(I138="FORWARD",-ABS(O138)/(X138*(1+$AJ$3))+ABS(O138)/R138,"TRADE NOT VALID"))),
-IF(I138="CALL",MAX(-ABS(O138)/(X138*(1+$AJ$3))+ABS(O138)/R138,0),IF(I138="PUT",MAX(-ABS(O138)/R138+ABS(O138)/(X138*(1+$AJ$2)),0),IF(I138="FORWARD",-ABS(O138)/(X138*(1+$AJ$3))+ABS(O138)/R138,"TRADE NOT VALID")))),"")</f>
        <v>2357846.7417034507</v>
      </c>
      <c r="AK138" s="89">
        <f t="shared" ref="AK138:AK157" si="30">IF(S138="",
AI138-IF(AG138=0,ABS(O138/R138),AF138),"")</f>
        <v>-2262302.7280610465</v>
      </c>
      <c r="AL138" s="89">
        <f t="shared" ref="AL138:AL157" si="31">IF(S138="",AJ138-AG138,"")</f>
        <v>2262302.7280610465</v>
      </c>
      <c r="AM138" s="90">
        <f t="shared" ref="AM138:AM157" si="32">IF(S138="",IF(AL138=0,"CHOC INSUFFISANT",ABS(AL138/AK138)),"")</f>
        <v>1</v>
      </c>
      <c r="AN138" s="7"/>
      <c r="AO138" s="91">
        <f t="shared" si="25"/>
        <v>1.0616000000000001</v>
      </c>
      <c r="AP138" s="89">
        <f t="shared" ref="AP138:AP157" si="33">IF(S138="",ABS(O138/AO138),"")</f>
        <v>10186981.914091935</v>
      </c>
      <c r="AQ138" s="89">
        <f t="shared" ref="AQ138:AQ157" si="34">IF(S138="",
IF(H138="BUY",
IF(I138="CALL",MAX(-ABS(O138)/AO138+ABS(O138)/R138,0),IF(I138="PUT",MAX(-ABS(O138)/R138+ABS(O138)/AO138,0),IF(I138="FORWARD",-ABS(O138)/AO138+ABS(O138)/R138,"TRADE NOT VALID"))),
-IF(I138="CALL",MAX(-ABS(O138)/AO138+ABS(O138)/R138,0),IF(I138="PUT",MAX(-ABS(O138)/R138+ABS(O138)/AO138,0),IF(I138="FORWARD",-ABS(O138)/AO138+ABS(O138)/R138,"TRADE NOT VALID")))),"")</f>
        <v>-288126.07885166071</v>
      </c>
      <c r="AR138" s="89">
        <f t="shared" ref="AR138:AR157" si="35">IF(S138="",
IF(AQ138=AG138,AF138-AP138,
IF(AG138=0,IF(H138="BUY",(ABS(O138)/AO138-ABS(O138)/R138),-(ABS(O138)/AO138-ABS(O138)/R138)),
IF(AQ138=0,IF(H138="BUY",(ABS(O138)/X138-ABS(O138)/R138),-(ABS(O138)/X138-ABS(O138)/R138)),AF138-AP138))),"")</f>
        <v>-383670.09249406494</v>
      </c>
      <c r="AS138" s="89">
        <f t="shared" ref="AS138:AS157" si="36">IF(S138="",
AG138-AQ138,
"")</f>
        <v>383670.09249406494</v>
      </c>
      <c r="AT138" s="90">
        <f t="shared" ref="AT138:AT157" si="37">IF(S138="",IF(AS138=0,"PAS DE VALEUR INTRINSEQUE",ABS(AS138/AR138)),"")</f>
        <v>1</v>
      </c>
    </row>
    <row r="139" spans="1:46" s="47" customFormat="1" ht="15.6" x14ac:dyDescent="0.3">
      <c r="A139" s="49" t="s">
        <v>146</v>
      </c>
      <c r="B139" s="49" t="s">
        <v>156</v>
      </c>
      <c r="C139" s="49">
        <v>113</v>
      </c>
      <c r="D139" s="49" t="s">
        <v>108</v>
      </c>
      <c r="E139" s="56">
        <v>42727</v>
      </c>
      <c r="F139" s="56"/>
      <c r="G139" s="56">
        <v>43224</v>
      </c>
      <c r="H139" s="49" t="s">
        <v>31</v>
      </c>
      <c r="I139" s="49" t="s">
        <v>27</v>
      </c>
      <c r="J139" s="49" t="s">
        <v>28</v>
      </c>
      <c r="K139" s="61">
        <v>13043478.2608696</v>
      </c>
      <c r="L139" s="49" t="s">
        <v>26</v>
      </c>
      <c r="M139" s="49" t="s">
        <v>27</v>
      </c>
      <c r="N139" s="49" t="s">
        <v>68</v>
      </c>
      <c r="O139" s="81">
        <v>-14250000</v>
      </c>
      <c r="P139" s="49">
        <v>1.0616000000000001</v>
      </c>
      <c r="Q139" s="49" t="s">
        <v>69</v>
      </c>
      <c r="R139" s="69">
        <v>1.0925</v>
      </c>
      <c r="S139" s="69"/>
      <c r="T139" s="61"/>
      <c r="U139" s="61"/>
      <c r="V139" s="49"/>
      <c r="W139" s="69">
        <v>1.0754999999999999</v>
      </c>
      <c r="X139" s="69">
        <v>1.1031476093797568</v>
      </c>
      <c r="Y139" s="61">
        <v>127026.73535731847</v>
      </c>
      <c r="Z139" s="61">
        <v>127026.73535731847</v>
      </c>
      <c r="AA139" s="61">
        <v>127026.73535731847</v>
      </c>
      <c r="AB139" s="61">
        <v>0</v>
      </c>
      <c r="AD139" s="49"/>
      <c r="AF139" s="89">
        <f t="shared" si="26"/>
        <v>12917582.269894093</v>
      </c>
      <c r="AG139" s="89">
        <f t="shared" si="27"/>
        <v>125895.99097547121</v>
      </c>
      <c r="AH139" s="7"/>
      <c r="AI139" s="89">
        <f t="shared" si="28"/>
        <v>9936601.746072378</v>
      </c>
      <c r="AJ139" s="89">
        <f t="shared" si="29"/>
        <v>3106876.5147971865</v>
      </c>
      <c r="AK139" s="89">
        <f t="shared" si="30"/>
        <v>-2980980.5238217153</v>
      </c>
      <c r="AL139" s="89">
        <f t="shared" si="31"/>
        <v>2980980.5238217153</v>
      </c>
      <c r="AM139" s="90">
        <f t="shared" si="32"/>
        <v>1</v>
      </c>
      <c r="AN139" s="7"/>
      <c r="AO139" s="91">
        <f t="shared" ref="AO139:AO202" si="38">IF(P139&lt;&gt;"",P139,"")</f>
        <v>1.0616000000000001</v>
      </c>
      <c r="AP139" s="89">
        <f t="shared" si="33"/>
        <v>13423134.890730971</v>
      </c>
      <c r="AQ139" s="89">
        <f t="shared" si="34"/>
        <v>-379656.62986140698</v>
      </c>
      <c r="AR139" s="89">
        <f t="shared" si="35"/>
        <v>-505552.6208368782</v>
      </c>
      <c r="AS139" s="89">
        <f t="shared" si="36"/>
        <v>505552.6208368782</v>
      </c>
      <c r="AT139" s="90">
        <f t="shared" si="37"/>
        <v>1</v>
      </c>
    </row>
    <row r="140" spans="1:46" s="47" customFormat="1" ht="15.6" x14ac:dyDescent="0.3">
      <c r="A140" s="50" t="s">
        <v>146</v>
      </c>
      <c r="B140" s="50" t="s">
        <v>157</v>
      </c>
      <c r="C140" s="50">
        <v>114</v>
      </c>
      <c r="D140" s="50" t="s">
        <v>108</v>
      </c>
      <c r="E140" s="57">
        <v>42727</v>
      </c>
      <c r="F140" s="57"/>
      <c r="G140" s="57">
        <v>43224</v>
      </c>
      <c r="H140" s="50" t="s">
        <v>31</v>
      </c>
      <c r="I140" s="50" t="s">
        <v>27</v>
      </c>
      <c r="J140" s="50" t="s">
        <v>28</v>
      </c>
      <c r="K140" s="62">
        <v>13043478.2608696</v>
      </c>
      <c r="L140" s="50" t="s">
        <v>26</v>
      </c>
      <c r="M140" s="50" t="s">
        <v>27</v>
      </c>
      <c r="N140" s="50" t="s">
        <v>68</v>
      </c>
      <c r="O140" s="82">
        <v>-14250000</v>
      </c>
      <c r="P140" s="50">
        <v>1.0616000000000001</v>
      </c>
      <c r="Q140" s="50" t="s">
        <v>69</v>
      </c>
      <c r="R140" s="70">
        <v>1.0925</v>
      </c>
      <c r="S140" s="70"/>
      <c r="T140" s="62"/>
      <c r="U140" s="62"/>
      <c r="V140" s="50"/>
      <c r="W140" s="70">
        <v>1.0754999999999999</v>
      </c>
      <c r="X140" s="70">
        <v>1.1031476093797568</v>
      </c>
      <c r="Y140" s="62">
        <v>127026.73535731847</v>
      </c>
      <c r="Z140" s="62">
        <v>127026.73535731847</v>
      </c>
      <c r="AA140" s="62">
        <v>127026.73535731847</v>
      </c>
      <c r="AB140" s="62">
        <v>0</v>
      </c>
      <c r="AD140" s="50"/>
      <c r="AF140" s="89">
        <f t="shared" si="26"/>
        <v>12917582.269894093</v>
      </c>
      <c r="AG140" s="89">
        <f t="shared" si="27"/>
        <v>125895.99097547121</v>
      </c>
      <c r="AH140" s="7"/>
      <c r="AI140" s="89">
        <f t="shared" si="28"/>
        <v>9936601.746072378</v>
      </c>
      <c r="AJ140" s="89">
        <f t="shared" si="29"/>
        <v>3106876.5147971865</v>
      </c>
      <c r="AK140" s="89">
        <f t="shared" si="30"/>
        <v>-2980980.5238217153</v>
      </c>
      <c r="AL140" s="89">
        <f t="shared" si="31"/>
        <v>2980980.5238217153</v>
      </c>
      <c r="AM140" s="90">
        <f t="shared" si="32"/>
        <v>1</v>
      </c>
      <c r="AN140" s="7"/>
      <c r="AO140" s="91">
        <f t="shared" si="38"/>
        <v>1.0616000000000001</v>
      </c>
      <c r="AP140" s="89">
        <f t="shared" si="33"/>
        <v>13423134.890730971</v>
      </c>
      <c r="AQ140" s="89">
        <f t="shared" si="34"/>
        <v>-379656.62986140698</v>
      </c>
      <c r="AR140" s="89">
        <f t="shared" si="35"/>
        <v>-505552.6208368782</v>
      </c>
      <c r="AS140" s="89">
        <f t="shared" si="36"/>
        <v>505552.6208368782</v>
      </c>
      <c r="AT140" s="90">
        <f t="shared" si="37"/>
        <v>1</v>
      </c>
    </row>
    <row r="141" spans="1:46" s="48" customFormat="1" ht="15.6" x14ac:dyDescent="0.3">
      <c r="A141" s="51"/>
      <c r="B141" s="51"/>
      <c r="C141" s="51"/>
      <c r="D141" s="51"/>
      <c r="E141" s="58"/>
      <c r="F141" s="58"/>
      <c r="G141" s="58"/>
      <c r="H141" s="51"/>
      <c r="I141" s="51"/>
      <c r="J141" s="51"/>
      <c r="K141" s="63">
        <v>87390452.879329711</v>
      </c>
      <c r="L141" s="51"/>
      <c r="M141" s="51"/>
      <c r="N141" s="51"/>
      <c r="O141" s="83">
        <v>-95000000</v>
      </c>
      <c r="P141" s="51"/>
      <c r="Q141" s="51"/>
      <c r="R141" s="71">
        <v>1.0870752681780662</v>
      </c>
      <c r="S141" s="71"/>
      <c r="T141" s="63"/>
      <c r="U141" s="63"/>
      <c r="V141" s="51"/>
      <c r="W141" s="71"/>
      <c r="X141" s="71"/>
      <c r="Y141" s="63">
        <v>803956.91136876354</v>
      </c>
      <c r="Z141" s="63">
        <v>803956.91136876354</v>
      </c>
      <c r="AA141" s="63">
        <v>803956.91136876354</v>
      </c>
      <c r="AB141" s="63">
        <v>1.4551915228366852E-11</v>
      </c>
      <c r="AD141" s="51"/>
      <c r="AF141" s="89"/>
      <c r="AG141" s="89"/>
      <c r="AH141" s="7"/>
      <c r="AI141" s="89"/>
      <c r="AJ141" s="89"/>
      <c r="AK141" s="89"/>
      <c r="AL141" s="89"/>
      <c r="AM141" s="90"/>
      <c r="AN141" s="7"/>
      <c r="AO141" s="91" t="str">
        <f t="shared" si="38"/>
        <v/>
      </c>
      <c r="AP141" s="89"/>
      <c r="AQ141" s="89"/>
      <c r="AR141" s="89"/>
      <c r="AS141" s="89"/>
      <c r="AT141" s="90"/>
    </row>
    <row r="142" spans="1:46" s="48" customFormat="1" ht="15.6" x14ac:dyDescent="0.3">
      <c r="A142" s="51"/>
      <c r="B142" s="51"/>
      <c r="C142" s="51"/>
      <c r="D142" s="51"/>
      <c r="E142" s="58"/>
      <c r="F142" s="58"/>
      <c r="G142" s="58"/>
      <c r="H142" s="51"/>
      <c r="I142" s="51"/>
      <c r="J142" s="51"/>
      <c r="K142" s="63"/>
      <c r="L142" s="51"/>
      <c r="M142" s="51"/>
      <c r="N142" s="51"/>
      <c r="O142" s="63"/>
      <c r="P142" s="51"/>
      <c r="Q142" s="51"/>
      <c r="R142" s="71"/>
      <c r="S142" s="71"/>
      <c r="T142" s="63"/>
      <c r="U142" s="63"/>
      <c r="V142" s="51"/>
      <c r="W142" s="71"/>
      <c r="X142" s="71"/>
      <c r="Y142" s="63"/>
      <c r="Z142" s="63"/>
      <c r="AA142" s="63"/>
      <c r="AB142" s="63"/>
      <c r="AD142" s="51"/>
      <c r="AF142" s="89"/>
      <c r="AG142" s="89"/>
      <c r="AH142" s="7"/>
      <c r="AI142" s="89"/>
      <c r="AJ142" s="89"/>
      <c r="AK142" s="89"/>
      <c r="AL142" s="89"/>
      <c r="AM142" s="90"/>
      <c r="AN142" s="7"/>
      <c r="AO142" s="91" t="str">
        <f t="shared" si="38"/>
        <v/>
      </c>
      <c r="AP142" s="89"/>
      <c r="AQ142" s="89"/>
      <c r="AR142" s="89"/>
      <c r="AS142" s="89"/>
      <c r="AT142" s="90"/>
    </row>
    <row r="143" spans="1:46" s="47" customFormat="1" ht="15.6" x14ac:dyDescent="0.3">
      <c r="A143" s="49" t="s">
        <v>158</v>
      </c>
      <c r="B143" s="49" t="s">
        <v>159</v>
      </c>
      <c r="C143" s="49">
        <v>128</v>
      </c>
      <c r="D143" s="49" t="s">
        <v>148</v>
      </c>
      <c r="E143" s="56">
        <v>42727</v>
      </c>
      <c r="F143" s="56"/>
      <c r="G143" s="56">
        <v>43045</v>
      </c>
      <c r="H143" s="49" t="s">
        <v>31</v>
      </c>
      <c r="I143" s="49" t="s">
        <v>27</v>
      </c>
      <c r="J143" s="49" t="s">
        <v>28</v>
      </c>
      <c r="K143" s="61">
        <v>2759848.3447383</v>
      </c>
      <c r="L143" s="49" t="s">
        <v>26</v>
      </c>
      <c r="M143" s="49" t="s">
        <v>27</v>
      </c>
      <c r="N143" s="49" t="s">
        <v>68</v>
      </c>
      <c r="O143" s="81">
        <v>-2984500</v>
      </c>
      <c r="P143" s="49">
        <v>1.0620000000000001</v>
      </c>
      <c r="Q143" s="49" t="s">
        <v>69</v>
      </c>
      <c r="R143" s="69">
        <v>1.0813999999999999</v>
      </c>
      <c r="S143" s="69"/>
      <c r="T143" s="61"/>
      <c r="U143" s="61"/>
      <c r="V143" s="49"/>
      <c r="W143" s="69">
        <v>1.0754999999999999</v>
      </c>
      <c r="X143" s="69">
        <v>1.0907719385421368</v>
      </c>
      <c r="Y143" s="61">
        <v>23832.885700323015</v>
      </c>
      <c r="Z143" s="61">
        <v>23832.885700323015</v>
      </c>
      <c r="AA143" s="61">
        <v>23832.885700323015</v>
      </c>
      <c r="AB143" s="61">
        <v>0</v>
      </c>
      <c r="AD143" s="49"/>
      <c r="AF143" s="89">
        <f t="shared" si="26"/>
        <v>2736135.6618588036</v>
      </c>
      <c r="AG143" s="89">
        <f t="shared" si="27"/>
        <v>23712.682879498694</v>
      </c>
      <c r="AH143" s="7"/>
      <c r="AI143" s="89">
        <f t="shared" si="28"/>
        <v>2104719.7398913875</v>
      </c>
      <c r="AJ143" s="89">
        <f t="shared" si="29"/>
        <v>655128.60484691476</v>
      </c>
      <c r="AK143" s="89">
        <f t="shared" si="30"/>
        <v>-631415.92196741607</v>
      </c>
      <c r="AL143" s="89">
        <f t="shared" si="31"/>
        <v>631415.92196741607</v>
      </c>
      <c r="AM143" s="90">
        <f t="shared" si="32"/>
        <v>1</v>
      </c>
      <c r="AN143" s="7"/>
      <c r="AO143" s="91">
        <f t="shared" si="38"/>
        <v>1.0620000000000001</v>
      </c>
      <c r="AP143" s="89">
        <f t="shared" si="33"/>
        <v>2810263.6534839924</v>
      </c>
      <c r="AQ143" s="89">
        <f t="shared" si="34"/>
        <v>-50415.308745690156</v>
      </c>
      <c r="AR143" s="89">
        <f t="shared" si="35"/>
        <v>-74127.99162518885</v>
      </c>
      <c r="AS143" s="89">
        <f t="shared" si="36"/>
        <v>74127.99162518885</v>
      </c>
      <c r="AT143" s="90">
        <f t="shared" si="37"/>
        <v>1</v>
      </c>
    </row>
    <row r="144" spans="1:46" s="47" customFormat="1" ht="15.6" x14ac:dyDescent="0.3">
      <c r="A144" s="49" t="s">
        <v>158</v>
      </c>
      <c r="B144" s="49" t="s">
        <v>160</v>
      </c>
      <c r="C144" s="49">
        <v>129</v>
      </c>
      <c r="D144" s="49" t="s">
        <v>148</v>
      </c>
      <c r="E144" s="56">
        <v>42727</v>
      </c>
      <c r="F144" s="56"/>
      <c r="G144" s="56">
        <v>43045</v>
      </c>
      <c r="H144" s="49" t="s">
        <v>31</v>
      </c>
      <c r="I144" s="49" t="s">
        <v>27</v>
      </c>
      <c r="J144" s="49" t="s">
        <v>28</v>
      </c>
      <c r="K144" s="61">
        <v>4577399.6670982102</v>
      </c>
      <c r="L144" s="49" t="s">
        <v>26</v>
      </c>
      <c r="M144" s="49" t="s">
        <v>27</v>
      </c>
      <c r="N144" s="49" t="s">
        <v>68</v>
      </c>
      <c r="O144" s="81">
        <v>-4950000</v>
      </c>
      <c r="P144" s="49">
        <v>1.0620000000000001</v>
      </c>
      <c r="Q144" s="49" t="s">
        <v>69</v>
      </c>
      <c r="R144" s="69">
        <v>1.0813999999999999</v>
      </c>
      <c r="S144" s="69"/>
      <c r="T144" s="61"/>
      <c r="U144" s="61"/>
      <c r="V144" s="49"/>
      <c r="W144" s="69">
        <v>1.0754999999999999</v>
      </c>
      <c r="X144" s="69">
        <v>1.0907719385421368</v>
      </c>
      <c r="Y144" s="61">
        <v>39528.491947260445</v>
      </c>
      <c r="Z144" s="61">
        <v>39528.491947260445</v>
      </c>
      <c r="AA144" s="61">
        <v>39528.491947260445</v>
      </c>
      <c r="AB144" s="61">
        <v>0</v>
      </c>
      <c r="AD144" s="49"/>
      <c r="AF144" s="89">
        <f t="shared" si="26"/>
        <v>4538070.5398562839</v>
      </c>
      <c r="AG144" s="89">
        <f t="shared" si="27"/>
        <v>39329.127241922542</v>
      </c>
      <c r="AH144" s="7"/>
      <c r="AI144" s="89">
        <f t="shared" si="28"/>
        <v>3490823.4921971411</v>
      </c>
      <c r="AJ144" s="89">
        <f t="shared" si="29"/>
        <v>1086576.1749010654</v>
      </c>
      <c r="AK144" s="89">
        <f t="shared" si="30"/>
        <v>-1047247.0476591429</v>
      </c>
      <c r="AL144" s="89">
        <f t="shared" si="31"/>
        <v>1047247.0476591429</v>
      </c>
      <c r="AM144" s="90">
        <f t="shared" si="32"/>
        <v>1</v>
      </c>
      <c r="AN144" s="7"/>
      <c r="AO144" s="91">
        <f t="shared" si="38"/>
        <v>1.0620000000000001</v>
      </c>
      <c r="AP144" s="89">
        <f t="shared" si="33"/>
        <v>4661016.9491525423</v>
      </c>
      <c r="AQ144" s="89">
        <f t="shared" si="34"/>
        <v>-83617.28205433581</v>
      </c>
      <c r="AR144" s="89">
        <f t="shared" si="35"/>
        <v>-122946.40929625835</v>
      </c>
      <c r="AS144" s="89">
        <f t="shared" si="36"/>
        <v>122946.40929625835</v>
      </c>
      <c r="AT144" s="90">
        <f t="shared" si="37"/>
        <v>1</v>
      </c>
    </row>
    <row r="145" spans="1:46" s="47" customFormat="1" ht="15.6" x14ac:dyDescent="0.3">
      <c r="A145" s="49" t="s">
        <v>158</v>
      </c>
      <c r="B145" s="49" t="s">
        <v>161</v>
      </c>
      <c r="C145" s="49">
        <v>130</v>
      </c>
      <c r="D145" s="49" t="s">
        <v>148</v>
      </c>
      <c r="E145" s="56">
        <v>42727</v>
      </c>
      <c r="F145" s="56"/>
      <c r="G145" s="56">
        <v>43045</v>
      </c>
      <c r="H145" s="49" t="s">
        <v>31</v>
      </c>
      <c r="I145" s="49" t="s">
        <v>27</v>
      </c>
      <c r="J145" s="49" t="s">
        <v>28</v>
      </c>
      <c r="K145" s="61">
        <v>6408359.5339374896</v>
      </c>
      <c r="L145" s="49" t="s">
        <v>26</v>
      </c>
      <c r="M145" s="49" t="s">
        <v>27</v>
      </c>
      <c r="N145" s="49" t="s">
        <v>68</v>
      </c>
      <c r="O145" s="81">
        <v>-6930000</v>
      </c>
      <c r="P145" s="49">
        <v>1.0620000000000001</v>
      </c>
      <c r="Q145" s="49" t="s">
        <v>69</v>
      </c>
      <c r="R145" s="69">
        <v>1.0813999999999999</v>
      </c>
      <c r="S145" s="69"/>
      <c r="T145" s="61"/>
      <c r="U145" s="61"/>
      <c r="V145" s="49"/>
      <c r="W145" s="69">
        <v>1.0754999999999999</v>
      </c>
      <c r="X145" s="69">
        <v>1.0907719385421368</v>
      </c>
      <c r="Y145" s="61">
        <v>55339.888726164099</v>
      </c>
      <c r="Z145" s="61">
        <v>55339.888726164099</v>
      </c>
      <c r="AA145" s="61">
        <v>55339.888726164099</v>
      </c>
      <c r="AB145" s="61">
        <v>0</v>
      </c>
      <c r="AD145" s="49"/>
      <c r="AF145" s="89">
        <f t="shared" si="26"/>
        <v>6353298.7557987971</v>
      </c>
      <c r="AG145" s="89">
        <f t="shared" si="27"/>
        <v>55060.778138691559</v>
      </c>
      <c r="AH145" s="7"/>
      <c r="AI145" s="89">
        <f t="shared" si="28"/>
        <v>4887152.8890759973</v>
      </c>
      <c r="AJ145" s="89">
        <f t="shared" si="29"/>
        <v>1521206.6448614914</v>
      </c>
      <c r="AK145" s="89">
        <f t="shared" si="30"/>
        <v>-1466145.8667227998</v>
      </c>
      <c r="AL145" s="89">
        <f t="shared" si="31"/>
        <v>1466145.8667227998</v>
      </c>
      <c r="AM145" s="90">
        <f t="shared" si="32"/>
        <v>1</v>
      </c>
      <c r="AN145" s="7"/>
      <c r="AO145" s="91">
        <f t="shared" si="38"/>
        <v>1.0620000000000001</v>
      </c>
      <c r="AP145" s="89">
        <f t="shared" si="33"/>
        <v>6525423.7288135588</v>
      </c>
      <c r="AQ145" s="89">
        <f t="shared" si="34"/>
        <v>-117064.19487607013</v>
      </c>
      <c r="AR145" s="89">
        <f t="shared" si="35"/>
        <v>-172124.97301476169</v>
      </c>
      <c r="AS145" s="89">
        <f t="shared" si="36"/>
        <v>172124.97301476169</v>
      </c>
      <c r="AT145" s="90">
        <f t="shared" si="37"/>
        <v>1</v>
      </c>
    </row>
    <row r="146" spans="1:46" s="47" customFormat="1" ht="15.6" x14ac:dyDescent="0.3">
      <c r="A146" s="49" t="s">
        <v>158</v>
      </c>
      <c r="B146" s="49" t="s">
        <v>162</v>
      </c>
      <c r="C146" s="49">
        <v>131</v>
      </c>
      <c r="D146" s="49" t="s">
        <v>148</v>
      </c>
      <c r="E146" s="56">
        <v>42727</v>
      </c>
      <c r="F146" s="56"/>
      <c r="G146" s="56">
        <v>43045</v>
      </c>
      <c r="H146" s="49" t="s">
        <v>31</v>
      </c>
      <c r="I146" s="49" t="s">
        <v>27</v>
      </c>
      <c r="J146" s="49" t="s">
        <v>28</v>
      </c>
      <c r="K146" s="61">
        <v>13732199.0012946</v>
      </c>
      <c r="L146" s="49" t="s">
        <v>26</v>
      </c>
      <c r="M146" s="49" t="s">
        <v>27</v>
      </c>
      <c r="N146" s="49" t="s">
        <v>68</v>
      </c>
      <c r="O146" s="81">
        <v>-14850000</v>
      </c>
      <c r="P146" s="49">
        <v>1.0620000000000001</v>
      </c>
      <c r="Q146" s="49" t="s">
        <v>69</v>
      </c>
      <c r="R146" s="69">
        <v>1.0813999999999999</v>
      </c>
      <c r="S146" s="69"/>
      <c r="T146" s="61"/>
      <c r="U146" s="61"/>
      <c r="V146" s="49"/>
      <c r="W146" s="69">
        <v>1.0754999999999999</v>
      </c>
      <c r="X146" s="69">
        <v>1.0907719385421368</v>
      </c>
      <c r="Y146" s="61">
        <v>118585.47584178047</v>
      </c>
      <c r="Z146" s="61">
        <v>118585.47584178047</v>
      </c>
      <c r="AA146" s="61">
        <v>118585.47584178046</v>
      </c>
      <c r="AB146" s="61">
        <v>1.4551915228366852E-11</v>
      </c>
      <c r="AD146" s="49"/>
      <c r="AF146" s="89">
        <f t="shared" si="26"/>
        <v>13614211.619568851</v>
      </c>
      <c r="AG146" s="89">
        <f t="shared" si="27"/>
        <v>117987.38172576763</v>
      </c>
      <c r="AH146" s="7"/>
      <c r="AI146" s="89">
        <f t="shared" si="28"/>
        <v>10472470.476591423</v>
      </c>
      <c r="AJ146" s="89">
        <f t="shared" si="29"/>
        <v>3259728.5247031953</v>
      </c>
      <c r="AK146" s="89">
        <f t="shared" si="30"/>
        <v>-3141741.1429774277</v>
      </c>
      <c r="AL146" s="89">
        <f t="shared" si="31"/>
        <v>3141741.1429774277</v>
      </c>
      <c r="AM146" s="90">
        <f t="shared" si="32"/>
        <v>1</v>
      </c>
      <c r="AN146" s="7"/>
      <c r="AO146" s="91">
        <f t="shared" si="38"/>
        <v>1.0620000000000001</v>
      </c>
      <c r="AP146" s="89">
        <f t="shared" si="33"/>
        <v>13983050.847457627</v>
      </c>
      <c r="AQ146" s="89">
        <f t="shared" si="34"/>
        <v>-250851.84616300836</v>
      </c>
      <c r="AR146" s="89">
        <f t="shared" si="35"/>
        <v>-368839.22788877599</v>
      </c>
      <c r="AS146" s="89">
        <f t="shared" si="36"/>
        <v>368839.22788877599</v>
      </c>
      <c r="AT146" s="90">
        <f t="shared" si="37"/>
        <v>1</v>
      </c>
    </row>
    <row r="147" spans="1:46" s="47" customFormat="1" ht="15.6" x14ac:dyDescent="0.3">
      <c r="A147" s="49" t="s">
        <v>158</v>
      </c>
      <c r="B147" s="49" t="s">
        <v>163</v>
      </c>
      <c r="C147" s="49">
        <v>132</v>
      </c>
      <c r="D147" s="49" t="s">
        <v>148</v>
      </c>
      <c r="E147" s="56">
        <v>42727</v>
      </c>
      <c r="F147" s="56"/>
      <c r="G147" s="56">
        <v>43045</v>
      </c>
      <c r="H147" s="49" t="s">
        <v>31</v>
      </c>
      <c r="I147" s="49" t="s">
        <v>27</v>
      </c>
      <c r="J147" s="49" t="s">
        <v>28</v>
      </c>
      <c r="K147" s="61">
        <v>13732199.0012946</v>
      </c>
      <c r="L147" s="49" t="s">
        <v>26</v>
      </c>
      <c r="M147" s="49" t="s">
        <v>27</v>
      </c>
      <c r="N147" s="49" t="s">
        <v>68</v>
      </c>
      <c r="O147" s="81">
        <v>-14850000</v>
      </c>
      <c r="P147" s="49">
        <v>1.0620000000000001</v>
      </c>
      <c r="Q147" s="49" t="s">
        <v>69</v>
      </c>
      <c r="R147" s="69">
        <v>1.0813999999999999</v>
      </c>
      <c r="S147" s="69"/>
      <c r="T147" s="61"/>
      <c r="U147" s="61"/>
      <c r="V147" s="49"/>
      <c r="W147" s="69">
        <v>1.0754999999999999</v>
      </c>
      <c r="X147" s="69">
        <v>1.0907719385421368</v>
      </c>
      <c r="Y147" s="61">
        <v>118585.47584178047</v>
      </c>
      <c r="Z147" s="61">
        <v>118585.47584178047</v>
      </c>
      <c r="AA147" s="61">
        <v>118585.47584178046</v>
      </c>
      <c r="AB147" s="61">
        <v>1.4551915228366852E-11</v>
      </c>
      <c r="AD147" s="49"/>
      <c r="AF147" s="89">
        <f t="shared" si="26"/>
        <v>13614211.619568851</v>
      </c>
      <c r="AG147" s="89">
        <f t="shared" si="27"/>
        <v>117987.38172576763</v>
      </c>
      <c r="AH147" s="7"/>
      <c r="AI147" s="89">
        <f t="shared" si="28"/>
        <v>10472470.476591423</v>
      </c>
      <c r="AJ147" s="89">
        <f t="shared" si="29"/>
        <v>3259728.5247031953</v>
      </c>
      <c r="AK147" s="89">
        <f t="shared" si="30"/>
        <v>-3141741.1429774277</v>
      </c>
      <c r="AL147" s="89">
        <f t="shared" si="31"/>
        <v>3141741.1429774277</v>
      </c>
      <c r="AM147" s="90">
        <f t="shared" si="32"/>
        <v>1</v>
      </c>
      <c r="AN147" s="7"/>
      <c r="AO147" s="91">
        <f t="shared" si="38"/>
        <v>1.0620000000000001</v>
      </c>
      <c r="AP147" s="89">
        <f t="shared" si="33"/>
        <v>13983050.847457627</v>
      </c>
      <c r="AQ147" s="89">
        <f t="shared" si="34"/>
        <v>-250851.84616300836</v>
      </c>
      <c r="AR147" s="89">
        <f t="shared" si="35"/>
        <v>-368839.22788877599</v>
      </c>
      <c r="AS147" s="89">
        <f t="shared" si="36"/>
        <v>368839.22788877599</v>
      </c>
      <c r="AT147" s="90">
        <f t="shared" si="37"/>
        <v>1</v>
      </c>
    </row>
    <row r="148" spans="1:46" s="47" customFormat="1" ht="15.6" x14ac:dyDescent="0.3">
      <c r="A148" s="49" t="s">
        <v>158</v>
      </c>
      <c r="B148" s="49" t="s">
        <v>164</v>
      </c>
      <c r="C148" s="49">
        <v>115</v>
      </c>
      <c r="D148" s="49" t="s">
        <v>148</v>
      </c>
      <c r="E148" s="56">
        <v>42727</v>
      </c>
      <c r="F148" s="56"/>
      <c r="G148" s="56">
        <v>43524</v>
      </c>
      <c r="H148" s="49" t="s">
        <v>31</v>
      </c>
      <c r="I148" s="49" t="s">
        <v>27</v>
      </c>
      <c r="J148" s="49" t="s">
        <v>28</v>
      </c>
      <c r="K148" s="61">
        <v>4624968.5376289999</v>
      </c>
      <c r="L148" s="49" t="s">
        <v>26</v>
      </c>
      <c r="M148" s="49" t="s">
        <v>27</v>
      </c>
      <c r="N148" s="49" t="s">
        <v>68</v>
      </c>
      <c r="O148" s="81">
        <v>-5512500</v>
      </c>
      <c r="P148" s="49">
        <v>1.1368</v>
      </c>
      <c r="Q148" s="49" t="s">
        <v>69</v>
      </c>
      <c r="R148" s="69">
        <v>1.1919</v>
      </c>
      <c r="S148" s="69"/>
      <c r="T148" s="61"/>
      <c r="U148" s="61"/>
      <c r="V148" s="49"/>
      <c r="W148" s="69">
        <v>1.0754999999999999</v>
      </c>
      <c r="X148" s="69">
        <v>1.12557476091521</v>
      </c>
      <c r="Y148" s="81">
        <v>-276397.40912729781</v>
      </c>
      <c r="Z148" s="81">
        <v>-276397.40912729781</v>
      </c>
      <c r="AA148" s="81">
        <v>-276397.40912729781</v>
      </c>
      <c r="AB148" s="61">
        <v>0</v>
      </c>
      <c r="AD148" s="49"/>
      <c r="AF148" s="89">
        <f t="shared" si="26"/>
        <v>4897497.8752346588</v>
      </c>
      <c r="AG148" s="89">
        <f t="shared" si="27"/>
        <v>-272529.33760566264</v>
      </c>
      <c r="AH148" s="7"/>
      <c r="AI148" s="89">
        <f t="shared" si="28"/>
        <v>3767306.0578728141</v>
      </c>
      <c r="AJ148" s="89">
        <f t="shared" si="29"/>
        <v>857662.47975618206</v>
      </c>
      <c r="AK148" s="89">
        <f t="shared" si="30"/>
        <v>-1130191.8173618447</v>
      </c>
      <c r="AL148" s="89">
        <f t="shared" si="31"/>
        <v>1130191.8173618447</v>
      </c>
      <c r="AM148" s="90">
        <f t="shared" si="32"/>
        <v>1</v>
      </c>
      <c r="AN148" s="7"/>
      <c r="AO148" s="91">
        <f t="shared" si="38"/>
        <v>1.1368</v>
      </c>
      <c r="AP148" s="89">
        <f t="shared" si="33"/>
        <v>4849137.931034483</v>
      </c>
      <c r="AQ148" s="89">
        <f t="shared" si="34"/>
        <v>-224169.39340548683</v>
      </c>
      <c r="AR148" s="89">
        <f t="shared" si="35"/>
        <v>48359.944200175814</v>
      </c>
      <c r="AS148" s="89">
        <f t="shared" si="36"/>
        <v>-48359.944200175814</v>
      </c>
      <c r="AT148" s="90">
        <f t="shared" si="37"/>
        <v>1</v>
      </c>
    </row>
    <row r="149" spans="1:46" s="47" customFormat="1" ht="15.6" x14ac:dyDescent="0.3">
      <c r="A149" s="49" t="s">
        <v>158</v>
      </c>
      <c r="B149" s="49" t="s">
        <v>165</v>
      </c>
      <c r="C149" s="49">
        <v>116</v>
      </c>
      <c r="D149" s="49" t="s">
        <v>148</v>
      </c>
      <c r="E149" s="56">
        <v>42727</v>
      </c>
      <c r="F149" s="56"/>
      <c r="G149" s="56">
        <v>43553</v>
      </c>
      <c r="H149" s="49" t="s">
        <v>31</v>
      </c>
      <c r="I149" s="49" t="s">
        <v>27</v>
      </c>
      <c r="J149" s="49" t="s">
        <v>28</v>
      </c>
      <c r="K149" s="61">
        <v>1175632.6462208801</v>
      </c>
      <c r="L149" s="49" t="s">
        <v>26</v>
      </c>
      <c r="M149" s="49" t="s">
        <v>27</v>
      </c>
      <c r="N149" s="49" t="s">
        <v>68</v>
      </c>
      <c r="O149" s="81">
        <v>-1403000</v>
      </c>
      <c r="P149" s="49">
        <v>1.1368</v>
      </c>
      <c r="Q149" s="49" t="s">
        <v>69</v>
      </c>
      <c r="R149" s="69">
        <v>1.1934</v>
      </c>
      <c r="S149" s="69"/>
      <c r="T149" s="61"/>
      <c r="U149" s="61"/>
      <c r="V149" s="49"/>
      <c r="W149" s="69">
        <v>1.0754999999999999</v>
      </c>
      <c r="X149" s="69">
        <v>1.1278331506676618</v>
      </c>
      <c r="Y149" s="81">
        <v>-69338.288347707901</v>
      </c>
      <c r="Z149" s="81">
        <v>-69338.288347707901</v>
      </c>
      <c r="AA149" s="81">
        <v>-69338.288347707887</v>
      </c>
      <c r="AB149" s="81">
        <v>-1.4551915228366852E-11</v>
      </c>
      <c r="AD149" s="49"/>
      <c r="AF149" s="89">
        <f t="shared" si="26"/>
        <v>1243978.3306328983</v>
      </c>
      <c r="AG149" s="89">
        <f t="shared" si="27"/>
        <v>-68345.684412016766</v>
      </c>
      <c r="AH149" s="7"/>
      <c r="AI149" s="89">
        <f t="shared" si="28"/>
        <v>956906.40817915264</v>
      </c>
      <c r="AJ149" s="89">
        <f t="shared" si="29"/>
        <v>218726.23804172885</v>
      </c>
      <c r="AK149" s="89">
        <f t="shared" si="30"/>
        <v>-287071.92245374562</v>
      </c>
      <c r="AL149" s="89">
        <f t="shared" si="31"/>
        <v>287071.92245374562</v>
      </c>
      <c r="AM149" s="90">
        <f t="shared" si="32"/>
        <v>1</v>
      </c>
      <c r="AN149" s="7"/>
      <c r="AO149" s="91">
        <f t="shared" si="38"/>
        <v>1.1368</v>
      </c>
      <c r="AP149" s="89">
        <f t="shared" si="33"/>
        <v>1234166.0802251934</v>
      </c>
      <c r="AQ149" s="89">
        <f t="shared" si="34"/>
        <v>-58533.434004311915</v>
      </c>
      <c r="AR149" s="89">
        <f t="shared" si="35"/>
        <v>9812.2504077048507</v>
      </c>
      <c r="AS149" s="89">
        <f t="shared" si="36"/>
        <v>-9812.2504077048507</v>
      </c>
      <c r="AT149" s="90">
        <f t="shared" si="37"/>
        <v>1</v>
      </c>
    </row>
    <row r="150" spans="1:46" s="47" customFormat="1" ht="15.6" x14ac:dyDescent="0.3">
      <c r="A150" s="49" t="s">
        <v>158</v>
      </c>
      <c r="B150" s="49" t="s">
        <v>166</v>
      </c>
      <c r="C150" s="49">
        <v>117</v>
      </c>
      <c r="D150" s="49" t="s">
        <v>148</v>
      </c>
      <c r="E150" s="56">
        <v>42727</v>
      </c>
      <c r="F150" s="56"/>
      <c r="G150" s="56">
        <v>43553</v>
      </c>
      <c r="H150" s="49" t="s">
        <v>31</v>
      </c>
      <c r="I150" s="49" t="s">
        <v>27</v>
      </c>
      <c r="J150" s="49" t="s">
        <v>28</v>
      </c>
      <c r="K150" s="61">
        <v>5687112.4518183302</v>
      </c>
      <c r="L150" s="49" t="s">
        <v>26</v>
      </c>
      <c r="M150" s="49" t="s">
        <v>27</v>
      </c>
      <c r="N150" s="49" t="s">
        <v>68</v>
      </c>
      <c r="O150" s="81">
        <v>-6787000</v>
      </c>
      <c r="P150" s="49">
        <v>1.1368</v>
      </c>
      <c r="Q150" s="49" t="s">
        <v>69</v>
      </c>
      <c r="R150" s="69">
        <v>1.1934</v>
      </c>
      <c r="S150" s="69"/>
      <c r="T150" s="61"/>
      <c r="U150" s="61"/>
      <c r="V150" s="49"/>
      <c r="W150" s="69">
        <v>1.0754999999999999</v>
      </c>
      <c r="X150" s="69">
        <v>1.1278331506676618</v>
      </c>
      <c r="Y150" s="81">
        <v>-335423.35211396526</v>
      </c>
      <c r="Z150" s="81">
        <v>-335423.35211396526</v>
      </c>
      <c r="AA150" s="81">
        <v>-335423.3521139652</v>
      </c>
      <c r="AB150" s="81">
        <v>-5.8207660913467407E-11</v>
      </c>
      <c r="AD150" s="49"/>
      <c r="AF150" s="89">
        <f t="shared" si="26"/>
        <v>6017734.0912369788</v>
      </c>
      <c r="AG150" s="89">
        <f t="shared" si="27"/>
        <v>-330621.63941864483</v>
      </c>
      <c r="AH150" s="7"/>
      <c r="AI150" s="89">
        <f t="shared" si="28"/>
        <v>4629026.2240284448</v>
      </c>
      <c r="AJ150" s="89">
        <f t="shared" si="29"/>
        <v>1058086.2277898891</v>
      </c>
      <c r="AK150" s="89">
        <f t="shared" si="30"/>
        <v>-1388707.8672085339</v>
      </c>
      <c r="AL150" s="89">
        <f t="shared" si="31"/>
        <v>1388707.8672085339</v>
      </c>
      <c r="AM150" s="90">
        <f t="shared" si="32"/>
        <v>1</v>
      </c>
      <c r="AN150" s="7"/>
      <c r="AO150" s="91">
        <f t="shared" si="38"/>
        <v>1.1368</v>
      </c>
      <c r="AP150" s="89">
        <f t="shared" si="33"/>
        <v>5970267.4173117522</v>
      </c>
      <c r="AQ150" s="89">
        <f t="shared" si="34"/>
        <v>-283154.96549341828</v>
      </c>
      <c r="AR150" s="89">
        <f t="shared" si="35"/>
        <v>47466.673925226554</v>
      </c>
      <c r="AS150" s="89">
        <f t="shared" si="36"/>
        <v>-47466.673925226554</v>
      </c>
      <c r="AT150" s="90">
        <f t="shared" si="37"/>
        <v>1</v>
      </c>
    </row>
    <row r="151" spans="1:46" s="47" customFormat="1" ht="15.6" x14ac:dyDescent="0.3">
      <c r="A151" s="49" t="s">
        <v>158</v>
      </c>
      <c r="B151" s="49" t="s">
        <v>167</v>
      </c>
      <c r="C151" s="49">
        <v>118</v>
      </c>
      <c r="D151" s="49" t="s">
        <v>148</v>
      </c>
      <c r="E151" s="56">
        <v>42727</v>
      </c>
      <c r="F151" s="56"/>
      <c r="G151" s="56">
        <v>43585</v>
      </c>
      <c r="H151" s="49" t="s">
        <v>31</v>
      </c>
      <c r="I151" s="49" t="s">
        <v>27</v>
      </c>
      <c r="J151" s="49" t="s">
        <v>28</v>
      </c>
      <c r="K151" s="61">
        <v>3423626.7870579399</v>
      </c>
      <c r="L151" s="49" t="s">
        <v>26</v>
      </c>
      <c r="M151" s="49" t="s">
        <v>27</v>
      </c>
      <c r="N151" s="49" t="s">
        <v>68</v>
      </c>
      <c r="O151" s="81">
        <v>-4095000</v>
      </c>
      <c r="P151" s="49">
        <v>1.1368</v>
      </c>
      <c r="Q151" s="49" t="s">
        <v>69</v>
      </c>
      <c r="R151" s="69">
        <v>1.1960999999999999</v>
      </c>
      <c r="S151" s="69"/>
      <c r="T151" s="61"/>
      <c r="U151" s="61"/>
      <c r="V151" s="49"/>
      <c r="W151" s="69">
        <v>1.0754999999999999</v>
      </c>
      <c r="X151" s="69">
        <v>1.1303317087479197</v>
      </c>
      <c r="Y151" s="81">
        <v>-202169.43955572601</v>
      </c>
      <c r="Z151" s="81">
        <v>-202169.43955572601</v>
      </c>
      <c r="AA151" s="81">
        <v>-202169.43955572601</v>
      </c>
      <c r="AB151" s="61">
        <v>0</v>
      </c>
      <c r="AD151" s="49"/>
      <c r="AF151" s="89">
        <f t="shared" si="26"/>
        <v>3622830.3322889833</v>
      </c>
      <c r="AG151" s="89">
        <f t="shared" si="27"/>
        <v>-199203.54523104476</v>
      </c>
      <c r="AH151" s="7"/>
      <c r="AI151" s="89">
        <f t="shared" si="28"/>
        <v>2786792.5632992177</v>
      </c>
      <c r="AJ151" s="89">
        <f t="shared" si="29"/>
        <v>636834.22375872079</v>
      </c>
      <c r="AK151" s="89">
        <f t="shared" si="30"/>
        <v>-836037.76898976555</v>
      </c>
      <c r="AL151" s="89">
        <f t="shared" si="31"/>
        <v>836037.76898976555</v>
      </c>
      <c r="AM151" s="90">
        <f t="shared" si="32"/>
        <v>1</v>
      </c>
      <c r="AN151" s="7"/>
      <c r="AO151" s="91">
        <f t="shared" si="38"/>
        <v>1.1368</v>
      </c>
      <c r="AP151" s="89">
        <f t="shared" si="33"/>
        <v>3602216.7487684726</v>
      </c>
      <c r="AQ151" s="89">
        <f t="shared" si="34"/>
        <v>-178589.96171053406</v>
      </c>
      <c r="AR151" s="89">
        <f t="shared" si="35"/>
        <v>20613.5835205107</v>
      </c>
      <c r="AS151" s="89">
        <f t="shared" si="36"/>
        <v>-20613.5835205107</v>
      </c>
      <c r="AT151" s="90">
        <f t="shared" si="37"/>
        <v>1</v>
      </c>
    </row>
    <row r="152" spans="1:46" s="47" customFormat="1" ht="15.6" x14ac:dyDescent="0.3">
      <c r="A152" s="49" t="s">
        <v>158</v>
      </c>
      <c r="B152" s="49" t="s">
        <v>168</v>
      </c>
      <c r="C152" s="49">
        <v>119</v>
      </c>
      <c r="D152" s="49" t="s">
        <v>67</v>
      </c>
      <c r="E152" s="56">
        <v>42727</v>
      </c>
      <c r="F152" s="56"/>
      <c r="G152" s="56">
        <v>43616</v>
      </c>
      <c r="H152" s="49" t="s">
        <v>31</v>
      </c>
      <c r="I152" s="49" t="s">
        <v>27</v>
      </c>
      <c r="J152" s="49" t="s">
        <v>28</v>
      </c>
      <c r="K152" s="61">
        <v>4852610.5420934297</v>
      </c>
      <c r="L152" s="49" t="s">
        <v>26</v>
      </c>
      <c r="M152" s="49" t="s">
        <v>27</v>
      </c>
      <c r="N152" s="49" t="s">
        <v>68</v>
      </c>
      <c r="O152" s="81">
        <v>-5827500</v>
      </c>
      <c r="P152" s="49">
        <v>1.1368</v>
      </c>
      <c r="Q152" s="49" t="s">
        <v>69</v>
      </c>
      <c r="R152" s="69">
        <v>1.2009000000000001</v>
      </c>
      <c r="S152" s="69"/>
      <c r="T152" s="61"/>
      <c r="U152" s="61"/>
      <c r="V152" s="49"/>
      <c r="W152" s="69">
        <v>1.0754999999999999</v>
      </c>
      <c r="X152" s="69">
        <v>1.1327587513800697</v>
      </c>
      <c r="Y152" s="81">
        <v>-296359.30754535896</v>
      </c>
      <c r="Z152" s="81">
        <v>-296359.30754535896</v>
      </c>
      <c r="AA152" s="81">
        <v>-296359.30754535896</v>
      </c>
      <c r="AB152" s="61">
        <v>0</v>
      </c>
      <c r="AD152" s="49"/>
      <c r="AF152" s="89">
        <f t="shared" si="26"/>
        <v>5144519.9544035336</v>
      </c>
      <c r="AG152" s="89">
        <f t="shared" si="27"/>
        <v>-291909.41231010389</v>
      </c>
      <c r="AH152" s="7"/>
      <c r="AI152" s="89">
        <f t="shared" si="28"/>
        <v>3957323.0418488723</v>
      </c>
      <c r="AJ152" s="89">
        <f t="shared" si="29"/>
        <v>895287.50024455739</v>
      </c>
      <c r="AK152" s="89">
        <f t="shared" si="30"/>
        <v>-1187196.9125546613</v>
      </c>
      <c r="AL152" s="89">
        <f t="shared" si="31"/>
        <v>1187196.9125546613</v>
      </c>
      <c r="AM152" s="90">
        <f t="shared" si="32"/>
        <v>1</v>
      </c>
      <c r="AN152" s="7"/>
      <c r="AO152" s="91">
        <f t="shared" si="38"/>
        <v>1.1368</v>
      </c>
      <c r="AP152" s="89">
        <f t="shared" si="33"/>
        <v>5126231.5270935958</v>
      </c>
      <c r="AQ152" s="89">
        <f t="shared" si="34"/>
        <v>-273620.98500016611</v>
      </c>
      <c r="AR152" s="89">
        <f t="shared" si="35"/>
        <v>18288.427309937775</v>
      </c>
      <c r="AS152" s="89">
        <f t="shared" si="36"/>
        <v>-18288.427309937775</v>
      </c>
      <c r="AT152" s="90">
        <f t="shared" si="37"/>
        <v>1</v>
      </c>
    </row>
    <row r="153" spans="1:46" s="47" customFormat="1" ht="15.6" x14ac:dyDescent="0.3">
      <c r="A153" s="49" t="s">
        <v>158</v>
      </c>
      <c r="B153" s="49" t="s">
        <v>169</v>
      </c>
      <c r="C153" s="49">
        <v>120</v>
      </c>
      <c r="D153" s="49" t="s">
        <v>67</v>
      </c>
      <c r="E153" s="56">
        <v>42727</v>
      </c>
      <c r="F153" s="56"/>
      <c r="G153" s="56">
        <v>43644</v>
      </c>
      <c r="H153" s="49" t="s">
        <v>31</v>
      </c>
      <c r="I153" s="49" t="s">
        <v>27</v>
      </c>
      <c r="J153" s="49" t="s">
        <v>28</v>
      </c>
      <c r="K153" s="61">
        <v>2406668.3295917502</v>
      </c>
      <c r="L153" s="49" t="s">
        <v>26</v>
      </c>
      <c r="M153" s="49" t="s">
        <v>27</v>
      </c>
      <c r="N153" s="49" t="s">
        <v>68</v>
      </c>
      <c r="O153" s="81">
        <v>-2894500</v>
      </c>
      <c r="P153" s="49">
        <v>1.1368</v>
      </c>
      <c r="Q153" s="49" t="s">
        <v>69</v>
      </c>
      <c r="R153" s="69">
        <v>1.2027000000000001</v>
      </c>
      <c r="S153" s="69"/>
      <c r="T153" s="61"/>
      <c r="U153" s="61"/>
      <c r="V153" s="49"/>
      <c r="W153" s="69">
        <v>1.0754999999999999</v>
      </c>
      <c r="X153" s="69">
        <v>1.1349564879107399</v>
      </c>
      <c r="Y153" s="81">
        <v>-145885.77467264407</v>
      </c>
      <c r="Z153" s="81">
        <v>-145885.77467264407</v>
      </c>
      <c r="AA153" s="81">
        <v>-145885.77467264407</v>
      </c>
      <c r="AB153" s="61">
        <v>0</v>
      </c>
      <c r="AD153" s="49"/>
      <c r="AF153" s="89">
        <f t="shared" si="26"/>
        <v>2550318.0349479984</v>
      </c>
      <c r="AG153" s="89">
        <f t="shared" si="27"/>
        <v>-143649.70535624679</v>
      </c>
      <c r="AH153" s="7"/>
      <c r="AI153" s="89">
        <f t="shared" si="28"/>
        <v>1961783.1038061525</v>
      </c>
      <c r="AJ153" s="89">
        <f t="shared" si="29"/>
        <v>444885.22578559909</v>
      </c>
      <c r="AK153" s="89">
        <f t="shared" si="30"/>
        <v>-588534.93114184588</v>
      </c>
      <c r="AL153" s="89">
        <f t="shared" si="31"/>
        <v>588534.93114184588</v>
      </c>
      <c r="AM153" s="90">
        <f t="shared" si="32"/>
        <v>1</v>
      </c>
      <c r="AN153" s="7"/>
      <c r="AO153" s="91">
        <f t="shared" si="38"/>
        <v>1.1368</v>
      </c>
      <c r="AP153" s="89">
        <f t="shared" si="33"/>
        <v>2546182.2660098523</v>
      </c>
      <c r="AQ153" s="89">
        <f t="shared" si="34"/>
        <v>-139513.93641810073</v>
      </c>
      <c r="AR153" s="89">
        <f t="shared" si="35"/>
        <v>4135.7689381460659</v>
      </c>
      <c r="AS153" s="89">
        <f t="shared" si="36"/>
        <v>-4135.7689381460659</v>
      </c>
      <c r="AT153" s="90">
        <f t="shared" si="37"/>
        <v>1</v>
      </c>
    </row>
    <row r="154" spans="1:46" s="47" customFormat="1" ht="15.6" x14ac:dyDescent="0.3">
      <c r="A154" s="49" t="s">
        <v>158</v>
      </c>
      <c r="B154" s="49" t="s">
        <v>170</v>
      </c>
      <c r="C154" s="49">
        <v>121</v>
      </c>
      <c r="D154" s="49" t="s">
        <v>67</v>
      </c>
      <c r="E154" s="56">
        <v>42727</v>
      </c>
      <c r="F154" s="56"/>
      <c r="G154" s="56">
        <v>43644</v>
      </c>
      <c r="H154" s="49" t="s">
        <v>31</v>
      </c>
      <c r="I154" s="49" t="s">
        <v>27</v>
      </c>
      <c r="J154" s="49" t="s">
        <v>28</v>
      </c>
      <c r="K154" s="61">
        <v>2569634.9879437899</v>
      </c>
      <c r="L154" s="49" t="s">
        <v>26</v>
      </c>
      <c r="M154" s="49" t="s">
        <v>27</v>
      </c>
      <c r="N154" s="49" t="s">
        <v>68</v>
      </c>
      <c r="O154" s="81">
        <v>-3090500</v>
      </c>
      <c r="P154" s="49">
        <v>1.1368</v>
      </c>
      <c r="Q154" s="49" t="s">
        <v>69</v>
      </c>
      <c r="R154" s="69">
        <v>1.2027000000000001</v>
      </c>
      <c r="S154" s="69"/>
      <c r="T154" s="61"/>
      <c r="U154" s="61"/>
      <c r="V154" s="49"/>
      <c r="W154" s="69">
        <v>1.0754999999999999</v>
      </c>
      <c r="X154" s="69">
        <v>1.1349564879107399</v>
      </c>
      <c r="Y154" s="81">
        <v>-155764.37610150449</v>
      </c>
      <c r="Z154" s="81">
        <v>-155764.37610150449</v>
      </c>
      <c r="AA154" s="81">
        <v>-155764.37610150449</v>
      </c>
      <c r="AB154" s="61">
        <v>0</v>
      </c>
      <c r="AD154" s="49"/>
      <c r="AF154" s="89">
        <f t="shared" si="26"/>
        <v>2723011.8801198099</v>
      </c>
      <c r="AG154" s="89">
        <f t="shared" si="27"/>
        <v>-153376.89217601717</v>
      </c>
      <c r="AH154" s="7"/>
      <c r="AI154" s="89">
        <f t="shared" si="28"/>
        <v>2094624.5231690842</v>
      </c>
      <c r="AJ154" s="89">
        <f t="shared" si="29"/>
        <v>475010.4647747085</v>
      </c>
      <c r="AK154" s="89">
        <f t="shared" si="30"/>
        <v>-628387.35695072566</v>
      </c>
      <c r="AL154" s="89">
        <f t="shared" si="31"/>
        <v>628387.35695072566</v>
      </c>
      <c r="AM154" s="90">
        <f t="shared" si="32"/>
        <v>1</v>
      </c>
      <c r="AN154" s="7"/>
      <c r="AO154" s="91">
        <f t="shared" si="38"/>
        <v>1.1368</v>
      </c>
      <c r="AP154" s="89">
        <f t="shared" si="33"/>
        <v>2718596.0591133004</v>
      </c>
      <c r="AQ154" s="89">
        <f t="shared" si="34"/>
        <v>-148961.07116950769</v>
      </c>
      <c r="AR154" s="89">
        <f t="shared" si="35"/>
        <v>4415.8210065094754</v>
      </c>
      <c r="AS154" s="89">
        <f t="shared" si="36"/>
        <v>-4415.8210065094754</v>
      </c>
      <c r="AT154" s="90">
        <f t="shared" si="37"/>
        <v>1</v>
      </c>
    </row>
    <row r="155" spans="1:46" s="47" customFormat="1" ht="15.6" x14ac:dyDescent="0.3">
      <c r="A155" s="49" t="s">
        <v>158</v>
      </c>
      <c r="B155" s="49" t="s">
        <v>171</v>
      </c>
      <c r="C155" s="49">
        <v>122</v>
      </c>
      <c r="D155" s="49" t="s">
        <v>25</v>
      </c>
      <c r="E155" s="56">
        <v>42727</v>
      </c>
      <c r="F155" s="56"/>
      <c r="G155" s="56">
        <v>43677</v>
      </c>
      <c r="H155" s="49" t="s">
        <v>31</v>
      </c>
      <c r="I155" s="49" t="s">
        <v>27</v>
      </c>
      <c r="J155" s="49" t="s">
        <v>28</v>
      </c>
      <c r="K155" s="61">
        <v>3797389.4246757599</v>
      </c>
      <c r="L155" s="49" t="s">
        <v>26</v>
      </c>
      <c r="M155" s="49" t="s">
        <v>27</v>
      </c>
      <c r="N155" s="49" t="s">
        <v>68</v>
      </c>
      <c r="O155" s="81">
        <v>-4567500</v>
      </c>
      <c r="P155" s="49">
        <v>1.1366000000000001</v>
      </c>
      <c r="Q155" s="49" t="s">
        <v>69</v>
      </c>
      <c r="R155" s="69">
        <v>1.2028000000000001</v>
      </c>
      <c r="S155" s="69"/>
      <c r="T155" s="61"/>
      <c r="U155" s="61"/>
      <c r="V155" s="49"/>
      <c r="W155" s="69">
        <v>1.0754999999999999</v>
      </c>
      <c r="X155" s="69">
        <v>1.1375534833997345</v>
      </c>
      <c r="Y155" s="81">
        <v>-221279.75696432553</v>
      </c>
      <c r="Z155" s="81">
        <v>-221279.75696432553</v>
      </c>
      <c r="AA155" s="81">
        <v>-221279.75696432553</v>
      </c>
      <c r="AB155" s="61">
        <v>0</v>
      </c>
      <c r="AD155" s="49"/>
      <c r="AF155" s="89">
        <f t="shared" si="26"/>
        <v>4015195.8274079566</v>
      </c>
      <c r="AG155" s="89">
        <f t="shared" si="27"/>
        <v>-217806.40273220045</v>
      </c>
      <c r="AH155" s="7"/>
      <c r="AI155" s="89">
        <f t="shared" si="28"/>
        <v>3088612.1749291974</v>
      </c>
      <c r="AJ155" s="89">
        <f t="shared" si="29"/>
        <v>708777.24974655872</v>
      </c>
      <c r="AK155" s="89">
        <f t="shared" si="30"/>
        <v>-926583.65247875918</v>
      </c>
      <c r="AL155" s="89">
        <f t="shared" si="31"/>
        <v>926583.65247875918</v>
      </c>
      <c r="AM155" s="90">
        <f t="shared" si="32"/>
        <v>1</v>
      </c>
      <c r="AN155" s="7"/>
      <c r="AO155" s="91">
        <f t="shared" si="38"/>
        <v>1.1366000000000001</v>
      </c>
      <c r="AP155" s="89">
        <f t="shared" si="33"/>
        <v>4018564.1386591587</v>
      </c>
      <c r="AQ155" s="89">
        <f t="shared" si="34"/>
        <v>-221174.71398340259</v>
      </c>
      <c r="AR155" s="89">
        <f t="shared" si="35"/>
        <v>-3368.3112512021326</v>
      </c>
      <c r="AS155" s="89">
        <f t="shared" si="36"/>
        <v>3368.3112512021326</v>
      </c>
      <c r="AT155" s="90">
        <f t="shared" si="37"/>
        <v>1</v>
      </c>
    </row>
    <row r="156" spans="1:46" s="47" customFormat="1" ht="15.6" x14ac:dyDescent="0.3">
      <c r="A156" s="49" t="s">
        <v>158</v>
      </c>
      <c r="B156" s="49" t="s">
        <v>172</v>
      </c>
      <c r="C156" s="49">
        <v>123</v>
      </c>
      <c r="D156" s="49" t="s">
        <v>25</v>
      </c>
      <c r="E156" s="56">
        <v>42727</v>
      </c>
      <c r="F156" s="56"/>
      <c r="G156" s="56">
        <v>43707</v>
      </c>
      <c r="H156" s="49" t="s">
        <v>31</v>
      </c>
      <c r="I156" s="49" t="s">
        <v>27</v>
      </c>
      <c r="J156" s="49" t="s">
        <v>28</v>
      </c>
      <c r="K156" s="61">
        <v>4966804.9792531095</v>
      </c>
      <c r="L156" s="49" t="s">
        <v>26</v>
      </c>
      <c r="M156" s="49" t="s">
        <v>27</v>
      </c>
      <c r="N156" s="49" t="s">
        <v>68</v>
      </c>
      <c r="O156" s="81">
        <v>-5985000</v>
      </c>
      <c r="P156" s="49">
        <v>1.1366000000000001</v>
      </c>
      <c r="Q156" s="49" t="s">
        <v>69</v>
      </c>
      <c r="R156" s="69">
        <v>1.2050000000000001</v>
      </c>
      <c r="S156" s="69"/>
      <c r="T156" s="61"/>
      <c r="U156" s="61"/>
      <c r="V156" s="49"/>
      <c r="W156" s="69">
        <v>1.0754999999999999</v>
      </c>
      <c r="X156" s="69">
        <v>1.1399207972209804</v>
      </c>
      <c r="Y156" s="81">
        <v>-288180.24696958973</v>
      </c>
      <c r="Z156" s="81">
        <v>-288180.24696958973</v>
      </c>
      <c r="AA156" s="81">
        <v>-288180.24696958973</v>
      </c>
      <c r="AB156" s="61">
        <v>0</v>
      </c>
      <c r="AD156" s="49"/>
      <c r="AF156" s="89">
        <f t="shared" si="26"/>
        <v>5250364.7749833735</v>
      </c>
      <c r="AG156" s="89">
        <f t="shared" si="27"/>
        <v>-283559.79573026206</v>
      </c>
      <c r="AH156" s="7"/>
      <c r="AI156" s="89">
        <f t="shared" si="28"/>
        <v>4038742.1346025947</v>
      </c>
      <c r="AJ156" s="89">
        <f t="shared" si="29"/>
        <v>928062.84465051675</v>
      </c>
      <c r="AK156" s="89">
        <f t="shared" si="30"/>
        <v>-1211622.6403807788</v>
      </c>
      <c r="AL156" s="89">
        <f t="shared" si="31"/>
        <v>1211622.6403807788</v>
      </c>
      <c r="AM156" s="90">
        <f t="shared" si="32"/>
        <v>1</v>
      </c>
      <c r="AN156" s="7"/>
      <c r="AO156" s="91">
        <f t="shared" si="38"/>
        <v>1.1366000000000001</v>
      </c>
      <c r="AP156" s="89">
        <f t="shared" si="33"/>
        <v>5265704.733415449</v>
      </c>
      <c r="AQ156" s="89">
        <f t="shared" si="34"/>
        <v>-298899.75416233763</v>
      </c>
      <c r="AR156" s="89">
        <f t="shared" si="35"/>
        <v>-15339.958432075568</v>
      </c>
      <c r="AS156" s="89">
        <f t="shared" si="36"/>
        <v>15339.958432075568</v>
      </c>
      <c r="AT156" s="90">
        <f t="shared" si="37"/>
        <v>1</v>
      </c>
    </row>
    <row r="157" spans="1:46" s="47" customFormat="1" ht="15.6" x14ac:dyDescent="0.3">
      <c r="A157" s="49" t="s">
        <v>158</v>
      </c>
      <c r="B157" s="49" t="s">
        <v>173</v>
      </c>
      <c r="C157" s="49">
        <v>124</v>
      </c>
      <c r="D157" s="49" t="s">
        <v>50</v>
      </c>
      <c r="E157" s="56">
        <v>42727</v>
      </c>
      <c r="F157" s="56"/>
      <c r="G157" s="56">
        <v>43738</v>
      </c>
      <c r="H157" s="49" t="s">
        <v>31</v>
      </c>
      <c r="I157" s="49" t="s">
        <v>27</v>
      </c>
      <c r="J157" s="49" t="s">
        <v>28</v>
      </c>
      <c r="K157" s="61">
        <v>1156541.0930673501</v>
      </c>
      <c r="L157" s="49" t="s">
        <v>26</v>
      </c>
      <c r="M157" s="49" t="s">
        <v>27</v>
      </c>
      <c r="N157" s="49" t="s">
        <v>68</v>
      </c>
      <c r="O157" s="81">
        <v>-1403000</v>
      </c>
      <c r="P157" s="49">
        <v>1.137</v>
      </c>
      <c r="Q157" s="49" t="s">
        <v>69</v>
      </c>
      <c r="R157" s="69">
        <v>1.2131000000000001</v>
      </c>
      <c r="S157" s="69"/>
      <c r="T157" s="61"/>
      <c r="U157" s="61"/>
      <c r="V157" s="49"/>
      <c r="W157" s="69">
        <v>1.0754999999999999</v>
      </c>
      <c r="X157" s="69">
        <v>1.1423734531048639</v>
      </c>
      <c r="Y157" s="81">
        <v>-72796.234292218491</v>
      </c>
      <c r="Z157" s="81">
        <v>-72796.234292218491</v>
      </c>
      <c r="AA157" s="81">
        <v>-72796.234292218491</v>
      </c>
      <c r="AB157" s="61">
        <v>0</v>
      </c>
      <c r="AD157" s="49"/>
      <c r="AF157" s="89">
        <f t="shared" si="26"/>
        <v>1228144.7859163547</v>
      </c>
      <c r="AG157" s="89">
        <f t="shared" si="27"/>
        <v>-71603.692849006737</v>
      </c>
      <c r="AH157" s="7"/>
      <c r="AI157" s="89">
        <f t="shared" si="28"/>
        <v>944726.75839719584</v>
      </c>
      <c r="AJ157" s="89">
        <f t="shared" si="29"/>
        <v>211814.33467015217</v>
      </c>
      <c r="AK157" s="89">
        <f t="shared" si="30"/>
        <v>-283418.0275191589</v>
      </c>
      <c r="AL157" s="89">
        <f t="shared" si="31"/>
        <v>283418.0275191589</v>
      </c>
      <c r="AM157" s="90">
        <f t="shared" si="32"/>
        <v>1</v>
      </c>
      <c r="AN157" s="7"/>
      <c r="AO157" s="91">
        <f t="shared" si="38"/>
        <v>1.137</v>
      </c>
      <c r="AP157" s="89">
        <f t="shared" si="33"/>
        <v>1233948.9885664028</v>
      </c>
      <c r="AQ157" s="89">
        <f t="shared" si="34"/>
        <v>-77407.895499054808</v>
      </c>
      <c r="AR157" s="89">
        <f t="shared" si="35"/>
        <v>-5804.2026500480715</v>
      </c>
      <c r="AS157" s="89">
        <f t="shared" si="36"/>
        <v>5804.2026500480715</v>
      </c>
      <c r="AT157" s="90">
        <f t="shared" si="37"/>
        <v>1</v>
      </c>
    </row>
    <row r="158" spans="1:46" s="47" customFormat="1" ht="15.6" x14ac:dyDescent="0.3">
      <c r="A158" s="49" t="s">
        <v>158</v>
      </c>
      <c r="B158" s="49" t="s">
        <v>174</v>
      </c>
      <c r="C158" s="49">
        <v>125</v>
      </c>
      <c r="D158" s="49" t="s">
        <v>50</v>
      </c>
      <c r="E158" s="56">
        <v>42727</v>
      </c>
      <c r="F158" s="56"/>
      <c r="G158" s="56">
        <v>43738</v>
      </c>
      <c r="H158" s="49" t="s">
        <v>31</v>
      </c>
      <c r="I158" s="49" t="s">
        <v>27</v>
      </c>
      <c r="J158" s="49" t="s">
        <v>28</v>
      </c>
      <c r="K158" s="61">
        <v>4166597.9721375001</v>
      </c>
      <c r="L158" s="49" t="s">
        <v>26</v>
      </c>
      <c r="M158" s="49" t="s">
        <v>27</v>
      </c>
      <c r="N158" s="49" t="s">
        <v>68</v>
      </c>
      <c r="O158" s="81">
        <v>-5054500</v>
      </c>
      <c r="P158" s="49">
        <v>1.137</v>
      </c>
      <c r="Q158" s="49" t="s">
        <v>69</v>
      </c>
      <c r="R158" s="69">
        <v>1.2131000000000001</v>
      </c>
      <c r="S158" s="69"/>
      <c r="T158" s="61"/>
      <c r="U158" s="61"/>
      <c r="V158" s="49"/>
      <c r="W158" s="69">
        <v>1.0754999999999999</v>
      </c>
      <c r="X158" s="69">
        <v>1.1423734531048639</v>
      </c>
      <c r="Y158" s="81">
        <v>-262258.42211690533</v>
      </c>
      <c r="Z158" s="81">
        <v>-262258.42211690533</v>
      </c>
      <c r="AA158" s="81">
        <v>-262258.42211690533</v>
      </c>
      <c r="AB158" s="61">
        <v>0</v>
      </c>
      <c r="AD158" s="49"/>
      <c r="AF158" s="89">
        <f t="shared" ref="AF158:AF221" si="39">IF(S158="",ABS(O158/X158),"")</f>
        <v>4424560.1000814075</v>
      </c>
      <c r="AG158" s="89">
        <f t="shared" ref="AG158:AG221" si="40">IF(S158="",
IF(H158="BUY",
IF(I158="CALL",MAX(-ABS(O158)/X158+ABS(O158)/R158,0),IF(I158="PUT",MAX(-ABS(O158)/R158+ABS(O158)/X158,0),IF(I158="FORWARD",-ABS(O158)/X158+ABS(O158)/R158,"TRADE NOT VALID"))),
-IF(I158="CALL",MAX(-ABS(O158)/X158+ABS(O158)/R158,0),IF(I158="PUT",MAX(-ABS(O158)/R158+ABS(O158)/X158,0),IF(I158="FORWARD",-ABS(O158)/X158+ABS(O158)/R158,"TRADE NOT VALID")))),"")</f>
        <v>-257962.1279439088</v>
      </c>
      <c r="AH158" s="7"/>
      <c r="AI158" s="89">
        <f t="shared" ref="AI158:AI221" si="41">IF(S158="",
IF(I158="CALL",ABS(O158/(X158*(1+$AJ$3))),
IF(I158="PUT",ABS(O158/(X158*(1+$AJ$2))),
IF(I158="FORWARD",ABS(O158/(X158*(1+$AJ$3))),
"TRADE NOT VALID"))),
"")</f>
        <v>3403507.7692933902</v>
      </c>
      <c r="AJ158" s="89">
        <f t="shared" ref="AJ158:AJ221" si="42">IF(S158="",
IF(H158="BUY",
IF(I158="CALL",MAX(-ABS(O158)/(X158*(1+$AJ$3))+ABS(O158)/R158,0),IF(I158="PUT",MAX(-ABS(O158)/R158+ABS(O158)/(X158*(1+$AJ$2)),0),IF(I158="FORWARD",-ABS(O158)/(X158*(1+$AJ$3))+ABS(O158)/R158,"TRADE NOT VALID"))),
-IF(I158="CALL",MAX(-ABS(O158)/(X158*(1+$AJ$3))+ABS(O158)/R158,0),IF(I158="PUT",MAX(-ABS(O158)/R158+ABS(O158)/(X158*(1+$AJ$2)),0),IF(I158="FORWARD",-ABS(O158)/(X158*(1+$AJ$3))+ABS(O158)/R158,"TRADE NOT VALID")))),"")</f>
        <v>763090.20284410845</v>
      </c>
      <c r="AK158" s="89">
        <f t="shared" ref="AK158:AK221" si="43">IF(S158="",
AI158-IF(AG158=0,ABS(O158/R158),AF158),"")</f>
        <v>-1021052.3307880173</v>
      </c>
      <c r="AL158" s="89">
        <f t="shared" ref="AL158:AL221" si="44">IF(S158="",AJ158-AG158,"")</f>
        <v>1021052.3307880173</v>
      </c>
      <c r="AM158" s="90">
        <f t="shared" ref="AM158:AM221" si="45">IF(S158="",IF(AL158=0,"CHOC INSUFFISANT",ABS(AL158/AK158)),"")</f>
        <v>1</v>
      </c>
      <c r="AN158" s="7"/>
      <c r="AO158" s="91">
        <f t="shared" si="38"/>
        <v>1.137</v>
      </c>
      <c r="AP158" s="89">
        <f t="shared" ref="AP158:AP221" si="46">IF(S158="",ABS(O158/AO158),"")</f>
        <v>4445470.5364995599</v>
      </c>
      <c r="AQ158" s="89">
        <f t="shared" ref="AQ158:AQ221" si="47">IF(S158="",
IF(H158="BUY",
IF(I158="CALL",MAX(-ABS(O158)/AO158+ABS(O158)/R158,0),IF(I158="PUT",MAX(-ABS(O158)/R158+ABS(O158)/AO158,0),IF(I158="FORWARD",-ABS(O158)/AO158+ABS(O158)/R158,"TRADE NOT VALID"))),
-IF(I158="CALL",MAX(-ABS(O158)/AO158+ABS(O158)/R158,0),IF(I158="PUT",MAX(-ABS(O158)/R158+ABS(O158)/AO158,0),IF(I158="FORWARD",-ABS(O158)/AO158+ABS(O158)/R158,"TRADE NOT VALID")))),"")</f>
        <v>-278872.56436206121</v>
      </c>
      <c r="AR158" s="89">
        <f t="shared" ref="AR158:AR221" si="48">IF(S158="",
IF(AQ158=AG158,AF158-AP158,
IF(AG158=0,IF(H158="BUY",(ABS(O158)/AO158-ABS(O158)/R158),-(ABS(O158)/AO158-ABS(O158)/R158)),
IF(AQ158=0,IF(H158="BUY",(ABS(O158)/X158-ABS(O158)/R158),-(ABS(O158)/X158-ABS(O158)/R158)),AF158-AP158))),"")</f>
        <v>-20910.436418152414</v>
      </c>
      <c r="AS158" s="89">
        <f t="shared" ref="AS158:AS221" si="49">IF(S158="",
AG158-AQ158,
"")</f>
        <v>20910.436418152414</v>
      </c>
      <c r="AT158" s="90">
        <f t="shared" ref="AT158:AT221" si="50">IF(S158="",IF(AS158=0,"PAS DE VALEUR INTRINSEQUE",ABS(AS158/AR158)),"")</f>
        <v>1</v>
      </c>
    </row>
    <row r="159" spans="1:46" s="47" customFormat="1" ht="15.6" x14ac:dyDescent="0.3">
      <c r="A159" s="49" t="s">
        <v>158</v>
      </c>
      <c r="B159" s="49" t="s">
        <v>175</v>
      </c>
      <c r="C159" s="49">
        <v>126</v>
      </c>
      <c r="D159" s="49" t="s">
        <v>50</v>
      </c>
      <c r="E159" s="56">
        <v>42727</v>
      </c>
      <c r="F159" s="56"/>
      <c r="G159" s="56">
        <v>43769</v>
      </c>
      <c r="H159" s="49" t="s">
        <v>31</v>
      </c>
      <c r="I159" s="49" t="s">
        <v>27</v>
      </c>
      <c r="J159" s="49" t="s">
        <v>28</v>
      </c>
      <c r="K159" s="61">
        <v>3756785.6555354502</v>
      </c>
      <c r="L159" s="49" t="s">
        <v>26</v>
      </c>
      <c r="M159" s="49" t="s">
        <v>27</v>
      </c>
      <c r="N159" s="49" t="s">
        <v>68</v>
      </c>
      <c r="O159" s="81">
        <v>-4567500</v>
      </c>
      <c r="P159" s="49">
        <v>1.137</v>
      </c>
      <c r="Q159" s="49" t="s">
        <v>69</v>
      </c>
      <c r="R159" s="69">
        <v>1.2158</v>
      </c>
      <c r="S159" s="69"/>
      <c r="T159" s="61"/>
      <c r="U159" s="61"/>
      <c r="V159" s="49"/>
      <c r="W159" s="69">
        <v>1.0754999999999999</v>
      </c>
      <c r="X159" s="69">
        <v>1.144832665368821</v>
      </c>
      <c r="Y159" s="81">
        <v>-236843.14315760427</v>
      </c>
      <c r="Z159" s="81">
        <v>-236843.14315760427</v>
      </c>
      <c r="AA159" s="81">
        <v>-236843.14315760427</v>
      </c>
      <c r="AB159" s="61">
        <v>0</v>
      </c>
      <c r="AD159" s="49"/>
      <c r="AF159" s="89">
        <f t="shared" si="39"/>
        <v>3989666.0343182357</v>
      </c>
      <c r="AG159" s="89">
        <f t="shared" si="40"/>
        <v>-232880.37878278596</v>
      </c>
      <c r="AH159" s="7"/>
      <c r="AI159" s="89">
        <f t="shared" si="41"/>
        <v>3068973.8725524894</v>
      </c>
      <c r="AJ159" s="89">
        <f t="shared" si="42"/>
        <v>687811.78298296034</v>
      </c>
      <c r="AK159" s="89">
        <f t="shared" si="43"/>
        <v>-920692.16176574631</v>
      </c>
      <c r="AL159" s="89">
        <f t="shared" si="44"/>
        <v>920692.16176574631</v>
      </c>
      <c r="AM159" s="90">
        <f t="shared" si="45"/>
        <v>1</v>
      </c>
      <c r="AN159" s="7"/>
      <c r="AO159" s="91">
        <f t="shared" si="38"/>
        <v>1.137</v>
      </c>
      <c r="AP159" s="89">
        <f t="shared" si="46"/>
        <v>4017150.395778364</v>
      </c>
      <c r="AQ159" s="89">
        <f t="shared" si="47"/>
        <v>-260364.7402429143</v>
      </c>
      <c r="AR159" s="89">
        <f t="shared" si="48"/>
        <v>-27484.361460128333</v>
      </c>
      <c r="AS159" s="89">
        <f t="shared" si="49"/>
        <v>27484.361460128333</v>
      </c>
      <c r="AT159" s="90">
        <f t="shared" si="50"/>
        <v>1</v>
      </c>
    </row>
    <row r="160" spans="1:46" s="47" customFormat="1" ht="15.6" x14ac:dyDescent="0.3">
      <c r="A160" s="50" t="s">
        <v>158</v>
      </c>
      <c r="B160" s="50" t="s">
        <v>176</v>
      </c>
      <c r="C160" s="50">
        <v>127</v>
      </c>
      <c r="D160" s="50" t="s">
        <v>108</v>
      </c>
      <c r="E160" s="57">
        <v>42727</v>
      </c>
      <c r="F160" s="57"/>
      <c r="G160" s="57">
        <v>43798</v>
      </c>
      <c r="H160" s="50" t="s">
        <v>31</v>
      </c>
      <c r="I160" s="50" t="s">
        <v>27</v>
      </c>
      <c r="J160" s="50" t="s">
        <v>28</v>
      </c>
      <c r="K160" s="62">
        <v>2674792.06126987</v>
      </c>
      <c r="L160" s="50" t="s">
        <v>26</v>
      </c>
      <c r="M160" s="50" t="s">
        <v>27</v>
      </c>
      <c r="N160" s="50" t="s">
        <v>68</v>
      </c>
      <c r="O160" s="82">
        <v>-3248000</v>
      </c>
      <c r="P160" s="50">
        <v>1.1368</v>
      </c>
      <c r="Q160" s="50" t="s">
        <v>69</v>
      </c>
      <c r="R160" s="70">
        <v>1.2142999999999999</v>
      </c>
      <c r="S160" s="70"/>
      <c r="T160" s="62"/>
      <c r="U160" s="62"/>
      <c r="V160" s="50"/>
      <c r="W160" s="70">
        <v>1.0754999999999999</v>
      </c>
      <c r="X160" s="70">
        <v>1.1471391716891783</v>
      </c>
      <c r="Y160" s="82">
        <v>-159317.24106405288</v>
      </c>
      <c r="Z160" s="82">
        <v>-159317.24106405288</v>
      </c>
      <c r="AA160" s="82">
        <v>-159317.24106405288</v>
      </c>
      <c r="AB160" s="62">
        <v>0</v>
      </c>
      <c r="AD160" s="50"/>
      <c r="AF160" s="89">
        <f t="shared" si="39"/>
        <v>2831391.4127936848</v>
      </c>
      <c r="AG160" s="89">
        <f t="shared" si="40"/>
        <v>-156599.35152381705</v>
      </c>
      <c r="AH160" s="7"/>
      <c r="AI160" s="89">
        <f t="shared" si="41"/>
        <v>2177993.3944566804</v>
      </c>
      <c r="AJ160" s="89">
        <f t="shared" si="42"/>
        <v>496798.6668131873</v>
      </c>
      <c r="AK160" s="89">
        <f t="shared" si="43"/>
        <v>-653398.01833700435</v>
      </c>
      <c r="AL160" s="89">
        <f t="shared" si="44"/>
        <v>653398.01833700435</v>
      </c>
      <c r="AM160" s="90">
        <f t="shared" si="45"/>
        <v>1</v>
      </c>
      <c r="AN160" s="7"/>
      <c r="AO160" s="91">
        <f t="shared" si="38"/>
        <v>1.1368</v>
      </c>
      <c r="AP160" s="89">
        <f t="shared" si="46"/>
        <v>2857142.8571428573</v>
      </c>
      <c r="AQ160" s="89">
        <f t="shared" si="47"/>
        <v>-182350.79587298958</v>
      </c>
      <c r="AR160" s="89">
        <f t="shared" si="48"/>
        <v>-25751.444349172525</v>
      </c>
      <c r="AS160" s="89">
        <f t="shared" si="49"/>
        <v>25751.444349172525</v>
      </c>
      <c r="AT160" s="90">
        <f t="shared" si="50"/>
        <v>1</v>
      </c>
    </row>
    <row r="161" spans="1:46" s="48" customFormat="1" ht="15.6" x14ac:dyDescent="0.3">
      <c r="A161" s="51"/>
      <c r="B161" s="51"/>
      <c r="C161" s="51"/>
      <c r="D161" s="51"/>
      <c r="E161" s="58"/>
      <c r="F161" s="58"/>
      <c r="G161" s="58"/>
      <c r="H161" s="51"/>
      <c r="I161" s="51"/>
      <c r="J161" s="51"/>
      <c r="K161" s="63">
        <v>86469171.016657338</v>
      </c>
      <c r="L161" s="51"/>
      <c r="M161" s="51"/>
      <c r="N161" s="51"/>
      <c r="O161" s="83">
        <v>-99000000</v>
      </c>
      <c r="P161" s="51"/>
      <c r="Q161" s="51"/>
      <c r="R161" s="71">
        <v>1.1449167239145699</v>
      </c>
      <c r="S161" s="71"/>
      <c r="T161" s="63"/>
      <c r="U161" s="63"/>
      <c r="V161" s="51"/>
      <c r="W161" s="71"/>
      <c r="X161" s="71"/>
      <c r="Y161" s="83">
        <v>-2366140.7739715921</v>
      </c>
      <c r="Z161" s="83">
        <v>-2366140.7739715921</v>
      </c>
      <c r="AA161" s="83">
        <v>-2366140.7739715921</v>
      </c>
      <c r="AB161" s="83">
        <v>-4.3655745685100555E-11</v>
      </c>
      <c r="AD161" s="51"/>
      <c r="AF161" s="89"/>
      <c r="AG161" s="89"/>
      <c r="AH161" s="7"/>
      <c r="AI161" s="89"/>
      <c r="AJ161" s="89"/>
      <c r="AK161" s="89"/>
      <c r="AL161" s="89"/>
      <c r="AM161" s="90"/>
      <c r="AN161" s="7"/>
      <c r="AO161" s="91" t="str">
        <f t="shared" si="38"/>
        <v/>
      </c>
      <c r="AP161" s="89"/>
      <c r="AQ161" s="89"/>
      <c r="AR161" s="89"/>
      <c r="AS161" s="89"/>
      <c r="AT161" s="90"/>
    </row>
    <row r="162" spans="1:46" s="48" customFormat="1" ht="15.6" x14ac:dyDescent="0.3">
      <c r="A162" s="51"/>
      <c r="B162" s="51"/>
      <c r="C162" s="51"/>
      <c r="D162" s="51"/>
      <c r="E162" s="58"/>
      <c r="F162" s="58"/>
      <c r="G162" s="58"/>
      <c r="H162" s="51"/>
      <c r="I162" s="51"/>
      <c r="J162" s="51"/>
      <c r="K162" s="63"/>
      <c r="L162" s="51"/>
      <c r="M162" s="51"/>
      <c r="N162" s="51"/>
      <c r="O162" s="63"/>
      <c r="P162" s="51"/>
      <c r="Q162" s="51"/>
      <c r="R162" s="71"/>
      <c r="S162" s="71"/>
      <c r="T162" s="63"/>
      <c r="U162" s="63"/>
      <c r="V162" s="51"/>
      <c r="W162" s="71"/>
      <c r="X162" s="71"/>
      <c r="Y162" s="63"/>
      <c r="Z162" s="63"/>
      <c r="AA162" s="63"/>
      <c r="AB162" s="63"/>
      <c r="AD162" s="51"/>
      <c r="AF162" s="89"/>
      <c r="AG162" s="89"/>
      <c r="AH162" s="7"/>
      <c r="AI162" s="89"/>
      <c r="AJ162" s="89"/>
      <c r="AK162" s="89"/>
      <c r="AL162" s="89"/>
      <c r="AM162" s="90"/>
      <c r="AN162" s="7"/>
      <c r="AO162" s="91" t="str">
        <f t="shared" si="38"/>
        <v/>
      </c>
      <c r="AP162" s="89"/>
      <c r="AQ162" s="89"/>
      <c r="AR162" s="89"/>
      <c r="AS162" s="89"/>
      <c r="AT162" s="90"/>
    </row>
    <row r="163" spans="1:46" s="47" customFormat="1" ht="15.6" x14ac:dyDescent="0.3">
      <c r="A163" s="50" t="s">
        <v>177</v>
      </c>
      <c r="B163" s="50" t="s">
        <v>178</v>
      </c>
      <c r="C163" s="50">
        <v>140</v>
      </c>
      <c r="D163" s="50" t="s">
        <v>50</v>
      </c>
      <c r="E163" s="57">
        <v>42534</v>
      </c>
      <c r="F163" s="57"/>
      <c r="G163" s="57">
        <v>42901</v>
      </c>
      <c r="H163" s="50" t="s">
        <v>31</v>
      </c>
      <c r="I163" s="50" t="s">
        <v>27</v>
      </c>
      <c r="J163" s="50" t="s">
        <v>28</v>
      </c>
      <c r="K163" s="62">
        <v>5249438.85308812</v>
      </c>
      <c r="L163" s="50" t="s">
        <v>26</v>
      </c>
      <c r="M163" s="50" t="s">
        <v>27</v>
      </c>
      <c r="N163" s="50" t="s">
        <v>68</v>
      </c>
      <c r="O163" s="82">
        <v>-7250000</v>
      </c>
      <c r="P163" s="50">
        <v>1.3376999999999999</v>
      </c>
      <c r="Q163" s="50" t="s">
        <v>69</v>
      </c>
      <c r="R163" s="70">
        <v>1.3811</v>
      </c>
      <c r="S163" s="70"/>
      <c r="T163" s="62"/>
      <c r="U163" s="62"/>
      <c r="V163" s="50"/>
      <c r="W163" s="70">
        <v>1.0754999999999999</v>
      </c>
      <c r="X163" s="70">
        <v>1.0822435334608447</v>
      </c>
      <c r="Y163" s="82">
        <v>-1452907.51773161</v>
      </c>
      <c r="Z163" s="82">
        <v>-1452907.51773161</v>
      </c>
      <c r="AA163" s="82">
        <v>-1452907.5177316098</v>
      </c>
      <c r="AB163" s="82">
        <v>-2.3283064365386963E-10</v>
      </c>
      <c r="AD163" s="50"/>
      <c r="AF163" s="89">
        <f t="shared" si="39"/>
        <v>6699046.7264014408</v>
      </c>
      <c r="AG163" s="89">
        <f t="shared" si="40"/>
        <v>-1449607.8733133227</v>
      </c>
      <c r="AH163" s="7"/>
      <c r="AI163" s="89">
        <f t="shared" si="41"/>
        <v>5153112.866462647</v>
      </c>
      <c r="AJ163" s="89">
        <f t="shared" si="42"/>
        <v>96325.986625471152</v>
      </c>
      <c r="AK163" s="89">
        <f t="shared" si="43"/>
        <v>-1545933.8599387938</v>
      </c>
      <c r="AL163" s="89">
        <f t="shared" si="44"/>
        <v>1545933.8599387938</v>
      </c>
      <c r="AM163" s="90">
        <f t="shared" si="45"/>
        <v>1</v>
      </c>
      <c r="AN163" s="7"/>
      <c r="AO163" s="91">
        <f t="shared" si="38"/>
        <v>1.3376999999999999</v>
      </c>
      <c r="AP163" s="89">
        <f t="shared" si="46"/>
        <v>5419750.3177095018</v>
      </c>
      <c r="AQ163" s="89">
        <f t="shared" si="47"/>
        <v>-170311.4646213837</v>
      </c>
      <c r="AR163" s="89">
        <f t="shared" si="48"/>
        <v>1279296.408691939</v>
      </c>
      <c r="AS163" s="89">
        <f t="shared" si="49"/>
        <v>-1279296.408691939</v>
      </c>
      <c r="AT163" s="90">
        <f t="shared" si="50"/>
        <v>1</v>
      </c>
    </row>
    <row r="164" spans="1:46" s="48" customFormat="1" ht="15.6" x14ac:dyDescent="0.3">
      <c r="A164" s="51"/>
      <c r="B164" s="51"/>
      <c r="C164" s="51"/>
      <c r="D164" s="51"/>
      <c r="E164" s="58"/>
      <c r="F164" s="58"/>
      <c r="G164" s="58"/>
      <c r="H164" s="51"/>
      <c r="I164" s="51"/>
      <c r="J164" s="51"/>
      <c r="K164" s="63">
        <v>5249438.85308812</v>
      </c>
      <c r="L164" s="51"/>
      <c r="M164" s="51"/>
      <c r="N164" s="51"/>
      <c r="O164" s="83">
        <v>-7250000</v>
      </c>
      <c r="P164" s="51"/>
      <c r="Q164" s="51"/>
      <c r="R164" s="71">
        <v>1.3810999999999996</v>
      </c>
      <c r="S164" s="71"/>
      <c r="T164" s="63"/>
      <c r="U164" s="63"/>
      <c r="V164" s="51"/>
      <c r="W164" s="71"/>
      <c r="X164" s="71"/>
      <c r="Y164" s="83">
        <v>-1452907.51773161</v>
      </c>
      <c r="Z164" s="83">
        <v>-1452907.51773161</v>
      </c>
      <c r="AA164" s="83">
        <v>-1452907.5177316098</v>
      </c>
      <c r="AB164" s="83">
        <v>-2.3283064365386963E-10</v>
      </c>
      <c r="AD164" s="51"/>
      <c r="AF164" s="89"/>
      <c r="AG164" s="89"/>
      <c r="AH164" s="7"/>
      <c r="AI164" s="89"/>
      <c r="AJ164" s="89"/>
      <c r="AK164" s="89"/>
      <c r="AL164" s="89"/>
      <c r="AM164" s="90"/>
      <c r="AN164" s="7"/>
      <c r="AO164" s="91" t="str">
        <f t="shared" si="38"/>
        <v/>
      </c>
      <c r="AP164" s="89"/>
      <c r="AQ164" s="89"/>
      <c r="AR164" s="89"/>
      <c r="AS164" s="89"/>
      <c r="AT164" s="90"/>
    </row>
    <row r="165" spans="1:46" s="48" customFormat="1" ht="15.6" x14ac:dyDescent="0.3">
      <c r="A165" s="51"/>
      <c r="B165" s="51"/>
      <c r="C165" s="51"/>
      <c r="D165" s="51"/>
      <c r="E165" s="58"/>
      <c r="F165" s="58"/>
      <c r="G165" s="58"/>
      <c r="H165" s="51"/>
      <c r="I165" s="51"/>
      <c r="J165" s="51"/>
      <c r="K165" s="63"/>
      <c r="L165" s="51"/>
      <c r="M165" s="51"/>
      <c r="N165" s="51"/>
      <c r="O165" s="63"/>
      <c r="P165" s="51"/>
      <c r="Q165" s="51"/>
      <c r="R165" s="71"/>
      <c r="S165" s="71"/>
      <c r="T165" s="63"/>
      <c r="U165" s="63"/>
      <c r="V165" s="51"/>
      <c r="W165" s="71"/>
      <c r="X165" s="71"/>
      <c r="Y165" s="63"/>
      <c r="Z165" s="63"/>
      <c r="AA165" s="63"/>
      <c r="AB165" s="63"/>
      <c r="AD165" s="51"/>
      <c r="AF165" s="89"/>
      <c r="AG165" s="89"/>
      <c r="AH165" s="7"/>
      <c r="AI165" s="89"/>
      <c r="AJ165" s="89"/>
      <c r="AK165" s="89"/>
      <c r="AL165" s="89"/>
      <c r="AM165" s="90"/>
      <c r="AN165" s="7"/>
      <c r="AO165" s="91" t="str">
        <f t="shared" si="38"/>
        <v/>
      </c>
      <c r="AP165" s="89"/>
      <c r="AQ165" s="89"/>
      <c r="AR165" s="89"/>
      <c r="AS165" s="89"/>
      <c r="AT165" s="90"/>
    </row>
    <row r="166" spans="1:46" s="47" customFormat="1" ht="15.6" x14ac:dyDescent="0.3">
      <c r="A166" s="49" t="s">
        <v>179</v>
      </c>
      <c r="B166" s="49" t="s">
        <v>180</v>
      </c>
      <c r="C166" s="49">
        <v>146</v>
      </c>
      <c r="D166" s="49" t="s">
        <v>50</v>
      </c>
      <c r="E166" s="56">
        <v>42069</v>
      </c>
      <c r="F166" s="56"/>
      <c r="G166" s="56">
        <v>42916</v>
      </c>
      <c r="H166" s="49" t="s">
        <v>31</v>
      </c>
      <c r="I166" s="49" t="s">
        <v>27</v>
      </c>
      <c r="J166" s="49" t="s">
        <v>28</v>
      </c>
      <c r="K166" s="61">
        <v>7380073.8007380096</v>
      </c>
      <c r="L166" s="49" t="s">
        <v>26</v>
      </c>
      <c r="M166" s="49" t="s">
        <v>27</v>
      </c>
      <c r="N166" s="49" t="s">
        <v>68</v>
      </c>
      <c r="O166" s="81">
        <v>-8400000</v>
      </c>
      <c r="P166" s="49">
        <v>1.0963000000000001</v>
      </c>
      <c r="Q166" s="49" t="s">
        <v>69</v>
      </c>
      <c r="R166" s="69">
        <v>1.1382000000000001</v>
      </c>
      <c r="S166" s="69"/>
      <c r="T166" s="61"/>
      <c r="U166" s="61"/>
      <c r="V166" s="49"/>
      <c r="W166" s="69">
        <v>1.0754999999999999</v>
      </c>
      <c r="X166" s="69">
        <v>1.083294649093778</v>
      </c>
      <c r="Y166" s="81">
        <v>-375072.997974606</v>
      </c>
      <c r="Z166" s="81">
        <v>-375072.997974606</v>
      </c>
      <c r="AA166" s="81">
        <v>-375072.99797460594</v>
      </c>
      <c r="AB166" s="81">
        <v>-5.8207660913467407E-11</v>
      </c>
      <c r="AD166" s="49"/>
      <c r="AF166" s="89">
        <f t="shared" si="39"/>
        <v>7754123.0421722811</v>
      </c>
      <c r="AG166" s="89">
        <f t="shared" si="40"/>
        <v>-374049.24143427424</v>
      </c>
      <c r="AH166" s="7"/>
      <c r="AI166" s="89">
        <f t="shared" si="41"/>
        <v>5964710.0324402153</v>
      </c>
      <c r="AJ166" s="89">
        <f t="shared" si="42"/>
        <v>1415363.7682977915</v>
      </c>
      <c r="AK166" s="89">
        <f t="shared" si="43"/>
        <v>-1789413.0097320657</v>
      </c>
      <c r="AL166" s="89">
        <f t="shared" si="44"/>
        <v>1789413.0097320657</v>
      </c>
      <c r="AM166" s="90">
        <f t="shared" si="45"/>
        <v>1</v>
      </c>
      <c r="AN166" s="7"/>
      <c r="AO166" s="91">
        <f t="shared" si="38"/>
        <v>1.0963000000000001</v>
      </c>
      <c r="AP166" s="89">
        <f t="shared" si="46"/>
        <v>7662136.276566633</v>
      </c>
      <c r="AQ166" s="89">
        <f t="shared" si="47"/>
        <v>-282062.47582862619</v>
      </c>
      <c r="AR166" s="89">
        <f t="shared" si="48"/>
        <v>91986.765605648048</v>
      </c>
      <c r="AS166" s="89">
        <f t="shared" si="49"/>
        <v>-91986.765605648048</v>
      </c>
      <c r="AT166" s="90">
        <f t="shared" si="50"/>
        <v>1</v>
      </c>
    </row>
    <row r="167" spans="1:46" s="47" customFormat="1" ht="15.6" x14ac:dyDescent="0.3">
      <c r="A167" s="49" t="s">
        <v>179</v>
      </c>
      <c r="B167" s="49" t="s">
        <v>181</v>
      </c>
      <c r="C167" s="49">
        <v>147</v>
      </c>
      <c r="D167" s="49" t="s">
        <v>50</v>
      </c>
      <c r="E167" s="56">
        <v>42069</v>
      </c>
      <c r="F167" s="56"/>
      <c r="G167" s="56">
        <v>43006</v>
      </c>
      <c r="H167" s="49" t="s">
        <v>31</v>
      </c>
      <c r="I167" s="49" t="s">
        <v>27</v>
      </c>
      <c r="J167" s="49" t="s">
        <v>28</v>
      </c>
      <c r="K167" s="61">
        <v>7324091.0279884897</v>
      </c>
      <c r="L167" s="49" t="s">
        <v>26</v>
      </c>
      <c r="M167" s="49" t="s">
        <v>27</v>
      </c>
      <c r="N167" s="49" t="s">
        <v>68</v>
      </c>
      <c r="O167" s="81">
        <v>-8400000</v>
      </c>
      <c r="P167" s="49">
        <v>1.0963000000000001</v>
      </c>
      <c r="Q167" s="49" t="s">
        <v>69</v>
      </c>
      <c r="R167" s="69">
        <v>1.1469</v>
      </c>
      <c r="S167" s="69"/>
      <c r="T167" s="61"/>
      <c r="U167" s="61"/>
      <c r="V167" s="49"/>
      <c r="W167" s="69">
        <v>1.0754999999999999</v>
      </c>
      <c r="X167" s="69">
        <v>1.0883348978588487</v>
      </c>
      <c r="Y167" s="81">
        <v>-395813.39176020731</v>
      </c>
      <c r="Z167" s="81">
        <v>-395813.39176020731</v>
      </c>
      <c r="AA167" s="81">
        <v>-395813.39176020731</v>
      </c>
      <c r="AB167" s="61">
        <v>0</v>
      </c>
      <c r="AD167" s="49"/>
      <c r="AF167" s="89">
        <f t="shared" si="39"/>
        <v>7718212.4882018026</v>
      </c>
      <c r="AG167" s="89">
        <f t="shared" si="40"/>
        <v>-394121.46021331195</v>
      </c>
      <c r="AH167" s="7"/>
      <c r="AI167" s="89">
        <f t="shared" si="41"/>
        <v>5937086.5293860016</v>
      </c>
      <c r="AJ167" s="89">
        <f t="shared" si="42"/>
        <v>1387004.498602489</v>
      </c>
      <c r="AK167" s="89">
        <f t="shared" si="43"/>
        <v>-1781125.958815801</v>
      </c>
      <c r="AL167" s="89">
        <f t="shared" si="44"/>
        <v>1781125.958815801</v>
      </c>
      <c r="AM167" s="90">
        <f t="shared" si="45"/>
        <v>1</v>
      </c>
      <c r="AN167" s="7"/>
      <c r="AO167" s="91">
        <f t="shared" si="38"/>
        <v>1.0963000000000001</v>
      </c>
      <c r="AP167" s="89">
        <f t="shared" si="46"/>
        <v>7662136.276566633</v>
      </c>
      <c r="AQ167" s="89">
        <f t="shared" si="47"/>
        <v>-338045.24857814237</v>
      </c>
      <c r="AR167" s="89">
        <f t="shared" si="48"/>
        <v>56076.211635169573</v>
      </c>
      <c r="AS167" s="89">
        <f t="shared" si="49"/>
        <v>-56076.211635169573</v>
      </c>
      <c r="AT167" s="90">
        <f t="shared" si="50"/>
        <v>1</v>
      </c>
    </row>
    <row r="168" spans="1:46" s="47" customFormat="1" ht="15.6" x14ac:dyDescent="0.3">
      <c r="A168" s="50" t="s">
        <v>179</v>
      </c>
      <c r="B168" s="50" t="s">
        <v>182</v>
      </c>
      <c r="C168" s="50">
        <v>148</v>
      </c>
      <c r="D168" s="50" t="s">
        <v>50</v>
      </c>
      <c r="E168" s="57">
        <v>42069</v>
      </c>
      <c r="F168" s="57"/>
      <c r="G168" s="57">
        <v>43098</v>
      </c>
      <c r="H168" s="50" t="s">
        <v>31</v>
      </c>
      <c r="I168" s="50" t="s">
        <v>27</v>
      </c>
      <c r="J168" s="50" t="s">
        <v>28</v>
      </c>
      <c r="K168" s="62">
        <v>7280922.2501516901</v>
      </c>
      <c r="L168" s="50" t="s">
        <v>26</v>
      </c>
      <c r="M168" s="50" t="s">
        <v>27</v>
      </c>
      <c r="N168" s="50" t="s">
        <v>68</v>
      </c>
      <c r="O168" s="82">
        <v>-8400000</v>
      </c>
      <c r="P168" s="50">
        <v>1.0963000000000001</v>
      </c>
      <c r="Q168" s="50" t="s">
        <v>69</v>
      </c>
      <c r="R168" s="70">
        <v>1.1536999999999999</v>
      </c>
      <c r="S168" s="70"/>
      <c r="T168" s="62"/>
      <c r="U168" s="62"/>
      <c r="V168" s="50"/>
      <c r="W168" s="70">
        <v>1.0754999999999999</v>
      </c>
      <c r="X168" s="70">
        <v>1.0943529427517822</v>
      </c>
      <c r="Y168" s="82">
        <v>-397345.30770901975</v>
      </c>
      <c r="Z168" s="82">
        <v>-397345.30770901975</v>
      </c>
      <c r="AA168" s="82">
        <v>-397345.30770901969</v>
      </c>
      <c r="AB168" s="82">
        <v>-5.8207660913467407E-11</v>
      </c>
      <c r="AD168" s="50"/>
      <c r="AF168" s="89">
        <f t="shared" si="39"/>
        <v>7675768.6408536136</v>
      </c>
      <c r="AG168" s="89">
        <f t="shared" si="40"/>
        <v>-394846.39070192724</v>
      </c>
      <c r="AH168" s="7"/>
      <c r="AI168" s="89">
        <f t="shared" si="41"/>
        <v>5904437.416041241</v>
      </c>
      <c r="AJ168" s="89">
        <f t="shared" si="42"/>
        <v>1376484.8341104453</v>
      </c>
      <c r="AK168" s="89">
        <f t="shared" si="43"/>
        <v>-1771331.2248123726</v>
      </c>
      <c r="AL168" s="89">
        <f t="shared" si="44"/>
        <v>1771331.2248123726</v>
      </c>
      <c r="AM168" s="90">
        <f t="shared" si="45"/>
        <v>1</v>
      </c>
      <c r="AN168" s="7"/>
      <c r="AO168" s="91">
        <f t="shared" si="38"/>
        <v>1.0963000000000001</v>
      </c>
      <c r="AP168" s="89">
        <f t="shared" si="46"/>
        <v>7662136.276566633</v>
      </c>
      <c r="AQ168" s="89">
        <f t="shared" si="47"/>
        <v>-381214.02641494665</v>
      </c>
      <c r="AR168" s="89">
        <f t="shared" si="48"/>
        <v>13632.364286980592</v>
      </c>
      <c r="AS168" s="89">
        <f t="shared" si="49"/>
        <v>-13632.364286980592</v>
      </c>
      <c r="AT168" s="90">
        <f t="shared" si="50"/>
        <v>1</v>
      </c>
    </row>
    <row r="169" spans="1:46" s="48" customFormat="1" ht="15.6" x14ac:dyDescent="0.3">
      <c r="A169" s="51"/>
      <c r="B169" s="51"/>
      <c r="C169" s="51"/>
      <c r="D169" s="51"/>
      <c r="E169" s="58"/>
      <c r="F169" s="58"/>
      <c r="G169" s="58"/>
      <c r="H169" s="51"/>
      <c r="I169" s="51"/>
      <c r="J169" s="51"/>
      <c r="K169" s="63">
        <v>21985087.07887819</v>
      </c>
      <c r="L169" s="51"/>
      <c r="M169" s="51"/>
      <c r="N169" s="51"/>
      <c r="O169" s="83">
        <v>-25200000</v>
      </c>
      <c r="P169" s="51"/>
      <c r="Q169" s="51"/>
      <c r="R169" s="71">
        <v>1.1462315300179313</v>
      </c>
      <c r="S169" s="71"/>
      <c r="T169" s="63"/>
      <c r="U169" s="63"/>
      <c r="V169" s="51"/>
      <c r="W169" s="71"/>
      <c r="X169" s="71"/>
      <c r="Y169" s="83">
        <v>-1168231.6974438331</v>
      </c>
      <c r="Z169" s="83">
        <v>-1168231.6974438331</v>
      </c>
      <c r="AA169" s="83">
        <v>-1168231.6974438329</v>
      </c>
      <c r="AB169" s="83">
        <v>-1.1641532182693481E-10</v>
      </c>
      <c r="AD169" s="51"/>
      <c r="AF169" s="89"/>
      <c r="AG169" s="89"/>
      <c r="AH169" s="7"/>
      <c r="AI169" s="89"/>
      <c r="AJ169" s="89"/>
      <c r="AK169" s="89"/>
      <c r="AL169" s="89"/>
      <c r="AM169" s="90"/>
      <c r="AN169" s="7"/>
      <c r="AO169" s="91" t="str">
        <f t="shared" si="38"/>
        <v/>
      </c>
      <c r="AP169" s="89"/>
      <c r="AQ169" s="89"/>
      <c r="AR169" s="89"/>
      <c r="AS169" s="89"/>
      <c r="AT169" s="90"/>
    </row>
    <row r="170" spans="1:46" s="48" customFormat="1" ht="15.6" x14ac:dyDescent="0.3">
      <c r="A170" s="51"/>
      <c r="B170" s="51"/>
      <c r="C170" s="51"/>
      <c r="D170" s="51"/>
      <c r="E170" s="58"/>
      <c r="F170" s="58"/>
      <c r="G170" s="58"/>
      <c r="H170" s="51"/>
      <c r="I170" s="51"/>
      <c r="J170" s="51"/>
      <c r="K170" s="63"/>
      <c r="L170" s="51"/>
      <c r="M170" s="51"/>
      <c r="N170" s="51"/>
      <c r="O170" s="63"/>
      <c r="P170" s="51"/>
      <c r="Q170" s="51"/>
      <c r="R170" s="71"/>
      <c r="S170" s="71"/>
      <c r="T170" s="63"/>
      <c r="U170" s="63"/>
      <c r="V170" s="51"/>
      <c r="W170" s="71"/>
      <c r="X170" s="71"/>
      <c r="Y170" s="63"/>
      <c r="Z170" s="63"/>
      <c r="AA170" s="63"/>
      <c r="AB170" s="63"/>
      <c r="AD170" s="51"/>
      <c r="AF170" s="89"/>
      <c r="AG170" s="89"/>
      <c r="AH170" s="7"/>
      <c r="AI170" s="89"/>
      <c r="AJ170" s="89"/>
      <c r="AK170" s="89"/>
      <c r="AL170" s="89"/>
      <c r="AM170" s="90"/>
      <c r="AN170" s="7"/>
      <c r="AO170" s="91" t="str">
        <f t="shared" si="38"/>
        <v/>
      </c>
      <c r="AP170" s="89"/>
      <c r="AQ170" s="89"/>
      <c r="AR170" s="89"/>
      <c r="AS170" s="89"/>
      <c r="AT170" s="90"/>
    </row>
    <row r="171" spans="1:46" s="47" customFormat="1" ht="15.6" x14ac:dyDescent="0.3">
      <c r="A171" s="49" t="s">
        <v>183</v>
      </c>
      <c r="B171" s="49" t="s">
        <v>184</v>
      </c>
      <c r="C171" s="49">
        <v>154</v>
      </c>
      <c r="D171" s="49" t="s">
        <v>67</v>
      </c>
      <c r="E171" s="56">
        <v>42417</v>
      </c>
      <c r="F171" s="56"/>
      <c r="G171" s="56">
        <v>42809</v>
      </c>
      <c r="H171" s="49" t="s">
        <v>31</v>
      </c>
      <c r="I171" s="49" t="s">
        <v>27</v>
      </c>
      <c r="J171" s="49" t="s">
        <v>28</v>
      </c>
      <c r="K171" s="61">
        <v>70353263.193909794</v>
      </c>
      <c r="L171" s="49" t="s">
        <v>26</v>
      </c>
      <c r="M171" s="49" t="s">
        <v>27</v>
      </c>
      <c r="N171" s="49" t="s">
        <v>68</v>
      </c>
      <c r="O171" s="81">
        <v>-82250000</v>
      </c>
      <c r="P171" s="49">
        <v>1.2170000000000001</v>
      </c>
      <c r="Q171" s="49" t="s">
        <v>69</v>
      </c>
      <c r="R171" s="69">
        <v>1.1691</v>
      </c>
      <c r="S171" s="69"/>
      <c r="T171" s="61"/>
      <c r="U171" s="61"/>
      <c r="V171" s="49"/>
      <c r="W171" s="69">
        <v>1.0754999999999999</v>
      </c>
      <c r="X171" s="69">
        <v>1.077311179672757</v>
      </c>
      <c r="Y171" s="81">
        <v>-5996911.4558625538</v>
      </c>
      <c r="Z171" s="81">
        <v>-5996911.4558625538</v>
      </c>
      <c r="AA171" s="81">
        <v>-5996911.4558625538</v>
      </c>
      <c r="AB171" s="61">
        <v>0</v>
      </c>
      <c r="AD171" s="49"/>
      <c r="AF171" s="89">
        <f t="shared" si="39"/>
        <v>76347485.807196558</v>
      </c>
      <c r="AG171" s="89">
        <f t="shared" si="40"/>
        <v>-5994222.6132867187</v>
      </c>
      <c r="AH171" s="7"/>
      <c r="AI171" s="89">
        <f t="shared" si="41"/>
        <v>58728835.236305043</v>
      </c>
      <c r="AJ171" s="89">
        <f t="shared" si="42"/>
        <v>11624427.957604796</v>
      </c>
      <c r="AK171" s="89">
        <f t="shared" si="43"/>
        <v>-17618650.570891514</v>
      </c>
      <c r="AL171" s="89">
        <f t="shared" si="44"/>
        <v>17618650.570891514</v>
      </c>
      <c r="AM171" s="90">
        <f t="shared" si="45"/>
        <v>1</v>
      </c>
      <c r="AN171" s="7"/>
      <c r="AO171" s="91">
        <f t="shared" si="38"/>
        <v>1.2170000000000001</v>
      </c>
      <c r="AP171" s="89">
        <f t="shared" si="46"/>
        <v>67584223.50041084</v>
      </c>
      <c r="AQ171" s="89">
        <f t="shared" si="47"/>
        <v>2769039.6934989989</v>
      </c>
      <c r="AR171" s="89">
        <f t="shared" si="48"/>
        <v>8763262.3067857176</v>
      </c>
      <c r="AS171" s="89">
        <f t="shared" si="49"/>
        <v>-8763262.3067857176</v>
      </c>
      <c r="AT171" s="90">
        <f t="shared" si="50"/>
        <v>1</v>
      </c>
    </row>
    <row r="172" spans="1:46" s="47" customFormat="1" ht="15.6" x14ac:dyDescent="0.3">
      <c r="A172" s="49" t="s">
        <v>183</v>
      </c>
      <c r="B172" s="49" t="s">
        <v>185</v>
      </c>
      <c r="C172" s="49">
        <v>155</v>
      </c>
      <c r="D172" s="49" t="s">
        <v>113</v>
      </c>
      <c r="E172" s="56">
        <v>42296</v>
      </c>
      <c r="F172" s="56"/>
      <c r="G172" s="56">
        <v>42809</v>
      </c>
      <c r="H172" s="49" t="s">
        <v>31</v>
      </c>
      <c r="I172" s="49" t="s">
        <v>27</v>
      </c>
      <c r="J172" s="49" t="s">
        <v>28</v>
      </c>
      <c r="K172" s="61">
        <v>18525379.770285301</v>
      </c>
      <c r="L172" s="49" t="s">
        <v>26</v>
      </c>
      <c r="M172" s="49" t="s">
        <v>27</v>
      </c>
      <c r="N172" s="49" t="s">
        <v>68</v>
      </c>
      <c r="O172" s="81">
        <v>-25000000</v>
      </c>
      <c r="P172" s="49">
        <v>1.3351999999999999</v>
      </c>
      <c r="Q172" s="49" t="s">
        <v>69</v>
      </c>
      <c r="R172" s="69">
        <v>1.3494999999999999</v>
      </c>
      <c r="S172" s="69"/>
      <c r="T172" s="61"/>
      <c r="U172" s="61"/>
      <c r="V172" s="49"/>
      <c r="W172" s="69">
        <v>1.0754999999999999</v>
      </c>
      <c r="X172" s="69">
        <v>1.077311179672757</v>
      </c>
      <c r="Y172" s="81">
        <v>-4682642.5296630403</v>
      </c>
      <c r="Z172" s="81">
        <v>-4682642.5296630403</v>
      </c>
      <c r="AA172" s="81">
        <v>-4682642.5296630403</v>
      </c>
      <c r="AB172" s="61">
        <v>0</v>
      </c>
      <c r="AD172" s="49"/>
      <c r="AF172" s="89">
        <f t="shared" si="39"/>
        <v>23205922.737749714</v>
      </c>
      <c r="AG172" s="89">
        <f t="shared" si="40"/>
        <v>-4680542.9674644209</v>
      </c>
      <c r="AH172" s="7"/>
      <c r="AI172" s="89">
        <f t="shared" si="41"/>
        <v>17850709.798269011</v>
      </c>
      <c r="AJ172" s="89">
        <f t="shared" si="42"/>
        <v>674669.97201628238</v>
      </c>
      <c r="AK172" s="89">
        <f t="shared" si="43"/>
        <v>-5355212.9394807033</v>
      </c>
      <c r="AL172" s="89">
        <f t="shared" si="44"/>
        <v>5355212.9394807033</v>
      </c>
      <c r="AM172" s="90">
        <f t="shared" si="45"/>
        <v>1</v>
      </c>
      <c r="AN172" s="7"/>
      <c r="AO172" s="91">
        <f t="shared" si="38"/>
        <v>1.3351999999999999</v>
      </c>
      <c r="AP172" s="89">
        <f t="shared" si="46"/>
        <v>18723786.698621929</v>
      </c>
      <c r="AQ172" s="89">
        <f t="shared" si="47"/>
        <v>-198406.92833663523</v>
      </c>
      <c r="AR172" s="89">
        <f t="shared" si="48"/>
        <v>4482136.0391277857</v>
      </c>
      <c r="AS172" s="89">
        <f t="shared" si="49"/>
        <v>-4482136.0391277857</v>
      </c>
      <c r="AT172" s="90">
        <f t="shared" si="50"/>
        <v>1</v>
      </c>
    </row>
    <row r="173" spans="1:46" s="47" customFormat="1" ht="15.6" x14ac:dyDescent="0.3">
      <c r="A173" s="49" t="s">
        <v>183</v>
      </c>
      <c r="B173" s="49" t="s">
        <v>186</v>
      </c>
      <c r="C173" s="49">
        <v>156</v>
      </c>
      <c r="D173" s="49" t="s">
        <v>67</v>
      </c>
      <c r="E173" s="56">
        <v>42298</v>
      </c>
      <c r="F173" s="56"/>
      <c r="G173" s="56">
        <v>42809</v>
      </c>
      <c r="H173" s="49" t="s">
        <v>31</v>
      </c>
      <c r="I173" s="49" t="s">
        <v>27</v>
      </c>
      <c r="J173" s="49" t="s">
        <v>28</v>
      </c>
      <c r="K173" s="61">
        <v>37548813.457494698</v>
      </c>
      <c r="L173" s="49" t="s">
        <v>26</v>
      </c>
      <c r="M173" s="49" t="s">
        <v>27</v>
      </c>
      <c r="N173" s="49" t="s">
        <v>68</v>
      </c>
      <c r="O173" s="81">
        <v>-50000000</v>
      </c>
      <c r="P173" s="49">
        <v>1.2727999999999999</v>
      </c>
      <c r="Q173" s="49" t="s">
        <v>69</v>
      </c>
      <c r="R173" s="69">
        <v>1.3315999999999999</v>
      </c>
      <c r="S173" s="69"/>
      <c r="T173" s="61"/>
      <c r="U173" s="61"/>
      <c r="V173" s="49"/>
      <c r="W173" s="69">
        <v>1.0754999999999999</v>
      </c>
      <c r="X173" s="69">
        <v>1.077311179672757</v>
      </c>
      <c r="Y173" s="81">
        <v>-8867007.7291816659</v>
      </c>
      <c r="Z173" s="81">
        <v>-8867007.7291816659</v>
      </c>
      <c r="AA173" s="81">
        <v>-8867007.7291816641</v>
      </c>
      <c r="AB173" s="81">
        <v>-1.862645149230957E-9</v>
      </c>
      <c r="AD173" s="49"/>
      <c r="AF173" s="89">
        <f t="shared" si="39"/>
        <v>46411845.475499429</v>
      </c>
      <c r="AG173" s="89">
        <f t="shared" si="40"/>
        <v>-8863032.0180046856</v>
      </c>
      <c r="AH173" s="7"/>
      <c r="AI173" s="89">
        <f t="shared" si="41"/>
        <v>35701419.596538022</v>
      </c>
      <c r="AJ173" s="89">
        <f t="shared" si="42"/>
        <v>1847393.860956721</v>
      </c>
      <c r="AK173" s="89">
        <f t="shared" si="43"/>
        <v>-10710425.878961407</v>
      </c>
      <c r="AL173" s="89">
        <f t="shared" si="44"/>
        <v>10710425.878961407</v>
      </c>
      <c r="AM173" s="90">
        <f t="shared" si="45"/>
        <v>1</v>
      </c>
      <c r="AN173" s="7"/>
      <c r="AO173" s="91">
        <f t="shared" si="38"/>
        <v>1.2727999999999999</v>
      </c>
      <c r="AP173" s="89">
        <f t="shared" si="46"/>
        <v>39283469.516027659</v>
      </c>
      <c r="AQ173" s="89">
        <f t="shared" si="47"/>
        <v>-1734656.058532916</v>
      </c>
      <c r="AR173" s="89">
        <f t="shared" si="48"/>
        <v>7128375.9594717696</v>
      </c>
      <c r="AS173" s="89">
        <f t="shared" si="49"/>
        <v>-7128375.9594717696</v>
      </c>
      <c r="AT173" s="90">
        <f t="shared" si="50"/>
        <v>1</v>
      </c>
    </row>
    <row r="174" spans="1:46" s="47" customFormat="1" ht="15.6" x14ac:dyDescent="0.3">
      <c r="A174" s="49" t="s">
        <v>183</v>
      </c>
      <c r="B174" s="49" t="s">
        <v>187</v>
      </c>
      <c r="C174" s="49">
        <v>157</v>
      </c>
      <c r="D174" s="49" t="s">
        <v>115</v>
      </c>
      <c r="E174" s="56">
        <v>42417</v>
      </c>
      <c r="F174" s="56"/>
      <c r="G174" s="56">
        <v>42901</v>
      </c>
      <c r="H174" s="49" t="s">
        <v>31</v>
      </c>
      <c r="I174" s="49" t="s">
        <v>27</v>
      </c>
      <c r="J174" s="49" t="s">
        <v>28</v>
      </c>
      <c r="K174" s="61">
        <v>40057956.191937298</v>
      </c>
      <c r="L174" s="49" t="s">
        <v>26</v>
      </c>
      <c r="M174" s="49" t="s">
        <v>27</v>
      </c>
      <c r="N174" s="49" t="s">
        <v>68</v>
      </c>
      <c r="O174" s="81">
        <v>-47000000</v>
      </c>
      <c r="P174" s="49">
        <v>1.2170000000000001</v>
      </c>
      <c r="Q174" s="49" t="s">
        <v>69</v>
      </c>
      <c r="R174" s="69">
        <v>1.1733</v>
      </c>
      <c r="S174" s="69"/>
      <c r="T174" s="61"/>
      <c r="U174" s="61"/>
      <c r="V174" s="49"/>
      <c r="W174" s="69">
        <v>1.0754999999999999</v>
      </c>
      <c r="X174" s="69">
        <v>1.0822435334608447</v>
      </c>
      <c r="Y174" s="81">
        <v>-3378018.4164796737</v>
      </c>
      <c r="Z174" s="81">
        <v>-3378018.4164796737</v>
      </c>
      <c r="AA174" s="81">
        <v>-3378018.4164796737</v>
      </c>
      <c r="AB174" s="61">
        <v>0</v>
      </c>
      <c r="AD174" s="49"/>
      <c r="AF174" s="89">
        <f t="shared" si="39"/>
        <v>43428302.915981755</v>
      </c>
      <c r="AG174" s="89">
        <f t="shared" si="40"/>
        <v>-3370346.7240444869</v>
      </c>
      <c r="AH174" s="7"/>
      <c r="AI174" s="89">
        <f t="shared" si="41"/>
        <v>33406386.858447503</v>
      </c>
      <c r="AJ174" s="89">
        <f t="shared" si="42"/>
        <v>6651569.3334897645</v>
      </c>
      <c r="AK174" s="89">
        <f t="shared" si="43"/>
        <v>-10021916.057534251</v>
      </c>
      <c r="AL174" s="89">
        <f t="shared" si="44"/>
        <v>10021916.057534251</v>
      </c>
      <c r="AM174" s="90">
        <f t="shared" si="45"/>
        <v>1</v>
      </c>
      <c r="AN174" s="7"/>
      <c r="AO174" s="91">
        <f t="shared" si="38"/>
        <v>1.2170000000000001</v>
      </c>
      <c r="AP174" s="89">
        <f t="shared" si="46"/>
        <v>38619556.285949051</v>
      </c>
      <c r="AQ174" s="89">
        <f t="shared" si="47"/>
        <v>1438399.9059882164</v>
      </c>
      <c r="AR174" s="89">
        <f t="shared" si="48"/>
        <v>4808746.6300327033</v>
      </c>
      <c r="AS174" s="89">
        <f t="shared" si="49"/>
        <v>-4808746.6300327033</v>
      </c>
      <c r="AT174" s="90">
        <f t="shared" si="50"/>
        <v>1</v>
      </c>
    </row>
    <row r="175" spans="1:46" s="47" customFormat="1" ht="15.6" x14ac:dyDescent="0.3">
      <c r="A175" s="49" t="s">
        <v>183</v>
      </c>
      <c r="B175" s="49" t="s">
        <v>188</v>
      </c>
      <c r="C175" s="49">
        <v>158</v>
      </c>
      <c r="D175" s="49" t="s">
        <v>108</v>
      </c>
      <c r="E175" s="56">
        <v>42417</v>
      </c>
      <c r="F175" s="56"/>
      <c r="G175" s="56">
        <v>43084</v>
      </c>
      <c r="H175" s="49" t="s">
        <v>31</v>
      </c>
      <c r="I175" s="49" t="s">
        <v>27</v>
      </c>
      <c r="J175" s="49" t="s">
        <v>28</v>
      </c>
      <c r="K175" s="61">
        <v>14162509.5121333</v>
      </c>
      <c r="L175" s="49" t="s">
        <v>26</v>
      </c>
      <c r="M175" s="49" t="s">
        <v>27</v>
      </c>
      <c r="N175" s="49" t="s">
        <v>68</v>
      </c>
      <c r="O175" s="81">
        <v>-16750000</v>
      </c>
      <c r="P175" s="49">
        <v>1.2170000000000001</v>
      </c>
      <c r="Q175" s="49" t="s">
        <v>69</v>
      </c>
      <c r="R175" s="69">
        <v>1.1827000000000001</v>
      </c>
      <c r="S175" s="69"/>
      <c r="T175" s="61"/>
      <c r="U175" s="61"/>
      <c r="V175" s="49"/>
      <c r="W175" s="69">
        <v>1.0754999999999999</v>
      </c>
      <c r="X175" s="69">
        <v>1.093365257171885</v>
      </c>
      <c r="Y175" s="81">
        <v>-1164090.4356911711</v>
      </c>
      <c r="Z175" s="81">
        <v>-1164090.4356911711</v>
      </c>
      <c r="AA175" s="81">
        <v>-1164090.4356911711</v>
      </c>
      <c r="AB175" s="61">
        <v>0</v>
      </c>
      <c r="AD175" s="49"/>
      <c r="AF175" s="89">
        <f t="shared" si="39"/>
        <v>15319674.637664819</v>
      </c>
      <c r="AG175" s="89">
        <f t="shared" si="40"/>
        <v>-1157165.1255315654</v>
      </c>
      <c r="AH175" s="7"/>
      <c r="AI175" s="89">
        <f t="shared" si="41"/>
        <v>11784365.105896013</v>
      </c>
      <c r="AJ175" s="89">
        <f t="shared" si="42"/>
        <v>2378144.4062372409</v>
      </c>
      <c r="AK175" s="89">
        <f t="shared" si="43"/>
        <v>-3535309.5317688063</v>
      </c>
      <c r="AL175" s="89">
        <f t="shared" si="44"/>
        <v>3535309.5317688063</v>
      </c>
      <c r="AM175" s="90">
        <f t="shared" si="45"/>
        <v>1</v>
      </c>
      <c r="AN175" s="7"/>
      <c r="AO175" s="91">
        <f t="shared" si="38"/>
        <v>1.2170000000000001</v>
      </c>
      <c r="AP175" s="89">
        <f t="shared" si="46"/>
        <v>13763352.506162694</v>
      </c>
      <c r="AQ175" s="89">
        <f t="shared" si="47"/>
        <v>399157.00597056001</v>
      </c>
      <c r="AR175" s="89">
        <f t="shared" si="48"/>
        <v>1556322.1315021254</v>
      </c>
      <c r="AS175" s="89">
        <f t="shared" si="49"/>
        <v>-1556322.1315021254</v>
      </c>
      <c r="AT175" s="90">
        <f t="shared" si="50"/>
        <v>1</v>
      </c>
    </row>
    <row r="176" spans="1:46" s="47" customFormat="1" ht="15.6" x14ac:dyDescent="0.3">
      <c r="A176" s="49" t="s">
        <v>183</v>
      </c>
      <c r="B176" s="49" t="s">
        <v>189</v>
      </c>
      <c r="C176" s="49">
        <v>159</v>
      </c>
      <c r="D176" s="49" t="s">
        <v>67</v>
      </c>
      <c r="E176" s="56">
        <v>42417</v>
      </c>
      <c r="F176" s="56"/>
      <c r="G176" s="56">
        <v>43448</v>
      </c>
      <c r="H176" s="49" t="s">
        <v>31</v>
      </c>
      <c r="I176" s="49" t="s">
        <v>27</v>
      </c>
      <c r="J176" s="49" t="s">
        <v>28</v>
      </c>
      <c r="K176" s="61">
        <v>3325850.1704498199</v>
      </c>
      <c r="L176" s="49" t="s">
        <v>26</v>
      </c>
      <c r="M176" s="49" t="s">
        <v>27</v>
      </c>
      <c r="N176" s="49" t="s">
        <v>68</v>
      </c>
      <c r="O176" s="81">
        <v>-4000000</v>
      </c>
      <c r="P176" s="49">
        <v>1.2170000000000001</v>
      </c>
      <c r="Q176" s="49" t="s">
        <v>69</v>
      </c>
      <c r="R176" s="69">
        <v>1.2027000000000001</v>
      </c>
      <c r="S176" s="69"/>
      <c r="T176" s="61"/>
      <c r="U176" s="61"/>
      <c r="V176" s="49"/>
      <c r="W176" s="69">
        <v>1.0754999999999999</v>
      </c>
      <c r="X176" s="69">
        <v>1.1196522444872925</v>
      </c>
      <c r="Y176" s="81">
        <v>-249886.94624781745</v>
      </c>
      <c r="Z176" s="81">
        <v>-249886.94624781745</v>
      </c>
      <c r="AA176" s="81">
        <v>-249886.94624781745</v>
      </c>
      <c r="AB176" s="61">
        <v>0</v>
      </c>
      <c r="AD176" s="49"/>
      <c r="AF176" s="89">
        <f t="shared" si="39"/>
        <v>3572537.8301114081</v>
      </c>
      <c r="AG176" s="89">
        <f t="shared" si="40"/>
        <v>-246687.65966158733</v>
      </c>
      <c r="AH176" s="7"/>
      <c r="AI176" s="89">
        <f t="shared" si="41"/>
        <v>2748106.023162622</v>
      </c>
      <c r="AJ176" s="89">
        <f t="shared" si="42"/>
        <v>577744.14728719881</v>
      </c>
      <c r="AK176" s="89">
        <f t="shared" si="43"/>
        <v>-824431.80694878614</v>
      </c>
      <c r="AL176" s="89">
        <f t="shared" si="44"/>
        <v>824431.80694878614</v>
      </c>
      <c r="AM176" s="90">
        <f t="shared" si="45"/>
        <v>1</v>
      </c>
      <c r="AN176" s="7"/>
      <c r="AO176" s="91">
        <f t="shared" si="38"/>
        <v>1.2170000000000001</v>
      </c>
      <c r="AP176" s="89">
        <f t="shared" si="46"/>
        <v>3286770.7477403451</v>
      </c>
      <c r="AQ176" s="89">
        <f t="shared" si="47"/>
        <v>39079.422709475737</v>
      </c>
      <c r="AR176" s="89">
        <f t="shared" si="48"/>
        <v>285767.08237106306</v>
      </c>
      <c r="AS176" s="89">
        <f t="shared" si="49"/>
        <v>-285767.08237106306</v>
      </c>
      <c r="AT176" s="90">
        <f t="shared" si="50"/>
        <v>1</v>
      </c>
    </row>
    <row r="177" spans="1:46" s="47" customFormat="1" ht="15.6" x14ac:dyDescent="0.3">
      <c r="A177" s="49" t="s">
        <v>183</v>
      </c>
      <c r="B177" s="49" t="s">
        <v>190</v>
      </c>
      <c r="C177" s="49">
        <v>160</v>
      </c>
      <c r="D177" s="49" t="s">
        <v>67</v>
      </c>
      <c r="E177" s="56">
        <v>42286</v>
      </c>
      <c r="F177" s="56"/>
      <c r="G177" s="56">
        <v>43448</v>
      </c>
      <c r="H177" s="49" t="s">
        <v>31</v>
      </c>
      <c r="I177" s="49" t="s">
        <v>27</v>
      </c>
      <c r="J177" s="49" t="s">
        <v>28</v>
      </c>
      <c r="K177" s="61">
        <v>24183560.9466452</v>
      </c>
      <c r="L177" s="49" t="s">
        <v>26</v>
      </c>
      <c r="M177" s="49" t="s">
        <v>27</v>
      </c>
      <c r="N177" s="49" t="s">
        <v>68</v>
      </c>
      <c r="O177" s="81">
        <v>-28510000</v>
      </c>
      <c r="P177" s="49">
        <v>1.1274</v>
      </c>
      <c r="Q177" s="49" t="s">
        <v>69</v>
      </c>
      <c r="R177" s="69">
        <v>1.1789000000000001</v>
      </c>
      <c r="S177" s="69"/>
      <c r="T177" s="61"/>
      <c r="U177" s="61"/>
      <c r="V177" s="49"/>
      <c r="W177" s="69">
        <v>1.0754999999999999</v>
      </c>
      <c r="X177" s="69">
        <v>1.1196522444872925</v>
      </c>
      <c r="Y177" s="81">
        <v>-1296298.8689621624</v>
      </c>
      <c r="Z177" s="81">
        <v>-1296298.8689621624</v>
      </c>
      <c r="AA177" s="81">
        <v>-1296298.8689621624</v>
      </c>
      <c r="AB177" s="61">
        <v>0</v>
      </c>
      <c r="AD177" s="49"/>
      <c r="AF177" s="89">
        <f t="shared" si="39"/>
        <v>25463263.384119064</v>
      </c>
      <c r="AG177" s="89">
        <f t="shared" si="40"/>
        <v>-1279702.4374738857</v>
      </c>
      <c r="AH177" s="7"/>
      <c r="AI177" s="89">
        <f t="shared" si="41"/>
        <v>19587125.680091586</v>
      </c>
      <c r="AJ177" s="89">
        <f t="shared" si="42"/>
        <v>4596435.2665535919</v>
      </c>
      <c r="AK177" s="89">
        <f t="shared" si="43"/>
        <v>-5876137.7040274777</v>
      </c>
      <c r="AL177" s="89">
        <f t="shared" si="44"/>
        <v>5876137.7040274777</v>
      </c>
      <c r="AM177" s="90">
        <f t="shared" si="45"/>
        <v>1</v>
      </c>
      <c r="AN177" s="7"/>
      <c r="AO177" s="91">
        <f t="shared" si="38"/>
        <v>1.1274</v>
      </c>
      <c r="AP177" s="89">
        <f t="shared" si="46"/>
        <v>25288273.904559165</v>
      </c>
      <c r="AQ177" s="89">
        <f t="shared" si="47"/>
        <v>-1104712.9579139873</v>
      </c>
      <c r="AR177" s="89">
        <f t="shared" si="48"/>
        <v>174989.47955989838</v>
      </c>
      <c r="AS177" s="89">
        <f t="shared" si="49"/>
        <v>-174989.47955989838</v>
      </c>
      <c r="AT177" s="90">
        <f t="shared" si="50"/>
        <v>1</v>
      </c>
    </row>
    <row r="178" spans="1:46" s="47" customFormat="1" ht="15.6" x14ac:dyDescent="0.3">
      <c r="A178" s="49" t="s">
        <v>183</v>
      </c>
      <c r="B178" s="49" t="s">
        <v>191</v>
      </c>
      <c r="C178" s="49">
        <v>161</v>
      </c>
      <c r="D178" s="49" t="s">
        <v>67</v>
      </c>
      <c r="E178" s="56">
        <v>42286</v>
      </c>
      <c r="F178" s="56"/>
      <c r="G178" s="56">
        <v>43630</v>
      </c>
      <c r="H178" s="49" t="s">
        <v>31</v>
      </c>
      <c r="I178" s="49" t="s">
        <v>27</v>
      </c>
      <c r="J178" s="49" t="s">
        <v>28</v>
      </c>
      <c r="K178" s="61">
        <v>12100092.367117301</v>
      </c>
      <c r="L178" s="49" t="s">
        <v>26</v>
      </c>
      <c r="M178" s="49" t="s">
        <v>27</v>
      </c>
      <c r="N178" s="49" t="s">
        <v>68</v>
      </c>
      <c r="O178" s="81">
        <v>-14410000</v>
      </c>
      <c r="P178" s="49">
        <v>1.1274</v>
      </c>
      <c r="Q178" s="49" t="s">
        <v>69</v>
      </c>
      <c r="R178" s="69">
        <v>1.1909000000000001</v>
      </c>
      <c r="S178" s="69"/>
      <c r="T178" s="61"/>
      <c r="U178" s="61"/>
      <c r="V178" s="49"/>
      <c r="W178" s="69">
        <v>1.0754999999999999</v>
      </c>
      <c r="X178" s="69">
        <v>1.1338569579632902</v>
      </c>
      <c r="Y178" s="81">
        <v>-618119.41374978994</v>
      </c>
      <c r="Z178" s="81">
        <v>-618119.41374978994</v>
      </c>
      <c r="AA178" s="81">
        <v>-618119.41374978982</v>
      </c>
      <c r="AB178" s="81">
        <v>-1.1641532182693481E-10</v>
      </c>
      <c r="AD178" s="49"/>
      <c r="AF178" s="89">
        <f t="shared" si="39"/>
        <v>12708834.1247949</v>
      </c>
      <c r="AG178" s="89">
        <f t="shared" si="40"/>
        <v>-608741.7576775942</v>
      </c>
      <c r="AH178" s="7"/>
      <c r="AI178" s="89">
        <f t="shared" si="41"/>
        <v>9776026.2498422302</v>
      </c>
      <c r="AJ178" s="89">
        <f t="shared" si="42"/>
        <v>2324066.117275076</v>
      </c>
      <c r="AK178" s="89">
        <f t="shared" si="43"/>
        <v>-2932807.8749526702</v>
      </c>
      <c r="AL178" s="89">
        <f t="shared" si="44"/>
        <v>2932807.8749526702</v>
      </c>
      <c r="AM178" s="90">
        <f t="shared" si="45"/>
        <v>1</v>
      </c>
      <c r="AN178" s="7"/>
      <c r="AO178" s="91">
        <f t="shared" si="38"/>
        <v>1.1274</v>
      </c>
      <c r="AP178" s="89">
        <f t="shared" si="46"/>
        <v>12781621.429838568</v>
      </c>
      <c r="AQ178" s="89">
        <f t="shared" si="47"/>
        <v>-681529.06272126175</v>
      </c>
      <c r="AR178" s="89">
        <f t="shared" si="48"/>
        <v>-72787.305043667555</v>
      </c>
      <c r="AS178" s="89">
        <f t="shared" si="49"/>
        <v>72787.305043667555</v>
      </c>
      <c r="AT178" s="90">
        <f t="shared" si="50"/>
        <v>1</v>
      </c>
    </row>
    <row r="179" spans="1:46" s="47" customFormat="1" ht="15.6" x14ac:dyDescent="0.3">
      <c r="A179" s="49" t="s">
        <v>183</v>
      </c>
      <c r="B179" s="49" t="s">
        <v>192</v>
      </c>
      <c r="C179" s="49">
        <v>162</v>
      </c>
      <c r="D179" s="49" t="s">
        <v>113</v>
      </c>
      <c r="E179" s="56">
        <v>42286</v>
      </c>
      <c r="F179" s="56"/>
      <c r="G179" s="56">
        <v>43815</v>
      </c>
      <c r="H179" s="49" t="s">
        <v>31</v>
      </c>
      <c r="I179" s="49" t="s">
        <v>27</v>
      </c>
      <c r="J179" s="49" t="s">
        <v>28</v>
      </c>
      <c r="K179" s="61">
        <v>32488153.628730599</v>
      </c>
      <c r="L179" s="49" t="s">
        <v>26</v>
      </c>
      <c r="M179" s="49" t="s">
        <v>27</v>
      </c>
      <c r="N179" s="49" t="s">
        <v>68</v>
      </c>
      <c r="O179" s="81">
        <v>-39080000</v>
      </c>
      <c r="P179" s="49">
        <v>1.1274</v>
      </c>
      <c r="Q179" s="49" t="s">
        <v>69</v>
      </c>
      <c r="R179" s="69">
        <v>1.2029000000000001</v>
      </c>
      <c r="S179" s="69"/>
      <c r="T179" s="61"/>
      <c r="U179" s="61"/>
      <c r="V179" s="49"/>
      <c r="W179" s="69">
        <v>1.0754999999999999</v>
      </c>
      <c r="X179" s="69">
        <v>1.1484939436168462</v>
      </c>
      <c r="Y179" s="81">
        <v>-1566035.2193405607</v>
      </c>
      <c r="Z179" s="81">
        <v>-1566035.2193405607</v>
      </c>
      <c r="AA179" s="81">
        <v>-1566035.2193405607</v>
      </c>
      <c r="AB179" s="61">
        <v>0</v>
      </c>
      <c r="AD179" s="49"/>
      <c r="AF179" s="89">
        <f t="shared" si="39"/>
        <v>34027171.163766831</v>
      </c>
      <c r="AG179" s="89">
        <f t="shared" si="40"/>
        <v>-1539017.5350362659</v>
      </c>
      <c r="AH179" s="7"/>
      <c r="AI179" s="89">
        <f t="shared" si="41"/>
        <v>26174747.049051411</v>
      </c>
      <c r="AJ179" s="89">
        <f t="shared" si="42"/>
        <v>6313406.5796791539</v>
      </c>
      <c r="AK179" s="89">
        <f t="shared" si="43"/>
        <v>-7852424.1147154197</v>
      </c>
      <c r="AL179" s="89">
        <f t="shared" si="44"/>
        <v>7852424.1147154197</v>
      </c>
      <c r="AM179" s="90">
        <f t="shared" si="45"/>
        <v>1</v>
      </c>
      <c r="AN179" s="7"/>
      <c r="AO179" s="91">
        <f t="shared" si="38"/>
        <v>1.1274</v>
      </c>
      <c r="AP179" s="89">
        <f t="shared" si="46"/>
        <v>34663828.277452543</v>
      </c>
      <c r="AQ179" s="89">
        <f t="shared" si="47"/>
        <v>-2175674.6487219781</v>
      </c>
      <c r="AR179" s="89">
        <f t="shared" si="48"/>
        <v>-636657.11368571222</v>
      </c>
      <c r="AS179" s="89">
        <f t="shared" si="49"/>
        <v>636657.11368571222</v>
      </c>
      <c r="AT179" s="90">
        <f t="shared" si="50"/>
        <v>1</v>
      </c>
    </row>
    <row r="180" spans="1:46" s="47" customFormat="1" ht="15.6" x14ac:dyDescent="0.3">
      <c r="A180" s="50" t="s">
        <v>183</v>
      </c>
      <c r="B180" s="50" t="s">
        <v>193</v>
      </c>
      <c r="C180" s="50">
        <v>163</v>
      </c>
      <c r="D180" s="50" t="s">
        <v>113</v>
      </c>
      <c r="E180" s="57">
        <v>42286</v>
      </c>
      <c r="F180" s="57"/>
      <c r="G180" s="57">
        <v>43845</v>
      </c>
      <c r="H180" s="50" t="s">
        <v>31</v>
      </c>
      <c r="I180" s="50" t="s">
        <v>27</v>
      </c>
      <c r="J180" s="50" t="s">
        <v>28</v>
      </c>
      <c r="K180" s="62">
        <v>20748609.843140502</v>
      </c>
      <c r="L180" s="50" t="s">
        <v>26</v>
      </c>
      <c r="M180" s="50" t="s">
        <v>27</v>
      </c>
      <c r="N180" s="50" t="s">
        <v>68</v>
      </c>
      <c r="O180" s="82">
        <v>-25000000</v>
      </c>
      <c r="P180" s="50">
        <v>1.1274</v>
      </c>
      <c r="Q180" s="50" t="s">
        <v>69</v>
      </c>
      <c r="R180" s="70">
        <v>1.2049000000000001</v>
      </c>
      <c r="S180" s="70"/>
      <c r="T180" s="62"/>
      <c r="U180" s="62"/>
      <c r="V180" s="50"/>
      <c r="W180" s="70">
        <v>1.0754999999999999</v>
      </c>
      <c r="X180" s="70">
        <v>1.1508895652926172</v>
      </c>
      <c r="Y180" s="82">
        <v>-991155.01543802978</v>
      </c>
      <c r="Z180" s="82">
        <v>-991155.01543802978</v>
      </c>
      <c r="AA180" s="82">
        <v>-991155.01543802966</v>
      </c>
      <c r="AB180" s="82">
        <v>-1.1641532182693481E-10</v>
      </c>
      <c r="AD180" s="50"/>
      <c r="AF180" s="89">
        <f t="shared" si="39"/>
        <v>21722327.453410938</v>
      </c>
      <c r="AG180" s="89">
        <f t="shared" si="40"/>
        <v>-973717.6102704294</v>
      </c>
      <c r="AH180" s="7"/>
      <c r="AI180" s="89">
        <f t="shared" si="41"/>
        <v>16709482.656469952</v>
      </c>
      <c r="AJ180" s="89">
        <f t="shared" si="42"/>
        <v>4039127.1866705567</v>
      </c>
      <c r="AK180" s="89">
        <f t="shared" si="43"/>
        <v>-5012844.7969409861</v>
      </c>
      <c r="AL180" s="89">
        <f t="shared" si="44"/>
        <v>5012844.7969409861</v>
      </c>
      <c r="AM180" s="90">
        <f t="shared" si="45"/>
        <v>1</v>
      </c>
      <c r="AN180" s="7"/>
      <c r="AO180" s="91">
        <f t="shared" si="38"/>
        <v>1.1274</v>
      </c>
      <c r="AP180" s="89">
        <f t="shared" si="46"/>
        <v>22174915.735320207</v>
      </c>
      <c r="AQ180" s="89">
        <f t="shared" si="47"/>
        <v>-1426305.8921796978</v>
      </c>
      <c r="AR180" s="89">
        <f t="shared" si="48"/>
        <v>-452588.28190926835</v>
      </c>
      <c r="AS180" s="89">
        <f t="shared" si="49"/>
        <v>452588.28190926835</v>
      </c>
      <c r="AT180" s="90">
        <f t="shared" si="50"/>
        <v>1</v>
      </c>
    </row>
    <row r="181" spans="1:46" s="48" customFormat="1" ht="15.6" x14ac:dyDescent="0.3">
      <c r="A181" s="51"/>
      <c r="B181" s="51"/>
      <c r="C181" s="51"/>
      <c r="D181" s="51"/>
      <c r="E181" s="58"/>
      <c r="F181" s="58"/>
      <c r="G181" s="58"/>
      <c r="H181" s="51"/>
      <c r="I181" s="51"/>
      <c r="J181" s="51"/>
      <c r="K181" s="63">
        <v>273494189.08184379</v>
      </c>
      <c r="L181" s="51"/>
      <c r="M181" s="51"/>
      <c r="N181" s="51"/>
      <c r="O181" s="83">
        <v>-332000000</v>
      </c>
      <c r="P181" s="51"/>
      <c r="Q181" s="51"/>
      <c r="R181" s="71">
        <v>1.2139197586411907</v>
      </c>
      <c r="S181" s="71"/>
      <c r="T181" s="63"/>
      <c r="U181" s="63"/>
      <c r="V181" s="51"/>
      <c r="W181" s="71"/>
      <c r="X181" s="71"/>
      <c r="Y181" s="83">
        <v>-28810166.030616462</v>
      </c>
      <c r="Z181" s="83">
        <v>-28810166.030616462</v>
      </c>
      <c r="AA181" s="83">
        <v>-28810166.030616455</v>
      </c>
      <c r="AB181" s="83">
        <v>-2.0954757928848267E-9</v>
      </c>
      <c r="AD181" s="51"/>
      <c r="AF181" s="89"/>
      <c r="AG181" s="89"/>
      <c r="AH181" s="7"/>
      <c r="AI181" s="89"/>
      <c r="AJ181" s="89"/>
      <c r="AK181" s="89"/>
      <c r="AL181" s="89"/>
      <c r="AM181" s="90"/>
      <c r="AN181" s="7"/>
      <c r="AO181" s="91" t="str">
        <f t="shared" si="38"/>
        <v/>
      </c>
      <c r="AP181" s="89"/>
      <c r="AQ181" s="89"/>
      <c r="AR181" s="89"/>
      <c r="AS181" s="89"/>
      <c r="AT181" s="90"/>
    </row>
    <row r="182" spans="1:46" s="48" customFormat="1" ht="15.6" x14ac:dyDescent="0.3">
      <c r="A182" s="51"/>
      <c r="B182" s="51"/>
      <c r="C182" s="51"/>
      <c r="D182" s="51"/>
      <c r="E182" s="58"/>
      <c r="F182" s="58"/>
      <c r="G182" s="58"/>
      <c r="H182" s="51"/>
      <c r="I182" s="51"/>
      <c r="J182" s="51"/>
      <c r="K182" s="63"/>
      <c r="L182" s="51"/>
      <c r="M182" s="51"/>
      <c r="N182" s="51"/>
      <c r="O182" s="63"/>
      <c r="P182" s="51"/>
      <c r="Q182" s="51"/>
      <c r="R182" s="71"/>
      <c r="S182" s="71"/>
      <c r="T182" s="63"/>
      <c r="U182" s="63"/>
      <c r="V182" s="51"/>
      <c r="W182" s="71"/>
      <c r="X182" s="71"/>
      <c r="Y182" s="63"/>
      <c r="Z182" s="63"/>
      <c r="AA182" s="63"/>
      <c r="AB182" s="63"/>
      <c r="AD182" s="51"/>
      <c r="AF182" s="89"/>
      <c r="AG182" s="89"/>
      <c r="AH182" s="7"/>
      <c r="AI182" s="89"/>
      <c r="AJ182" s="89"/>
      <c r="AK182" s="89"/>
      <c r="AL182" s="89"/>
      <c r="AM182" s="90"/>
      <c r="AN182" s="7"/>
      <c r="AO182" s="91" t="str">
        <f t="shared" si="38"/>
        <v/>
      </c>
      <c r="AP182" s="89"/>
      <c r="AQ182" s="89"/>
      <c r="AR182" s="89"/>
      <c r="AS182" s="89"/>
      <c r="AT182" s="90"/>
    </row>
    <row r="183" spans="1:46" s="47" customFormat="1" ht="15.6" x14ac:dyDescent="0.3">
      <c r="A183" s="49" t="s">
        <v>194</v>
      </c>
      <c r="B183" s="49" t="s">
        <v>195</v>
      </c>
      <c r="C183" s="49">
        <v>166</v>
      </c>
      <c r="D183" s="49" t="s">
        <v>67</v>
      </c>
      <c r="E183" s="56">
        <v>42722</v>
      </c>
      <c r="F183" s="56"/>
      <c r="G183" s="56">
        <v>42787</v>
      </c>
      <c r="H183" s="49" t="s">
        <v>31</v>
      </c>
      <c r="I183" s="49" t="s">
        <v>27</v>
      </c>
      <c r="J183" s="49" t="s">
        <v>28</v>
      </c>
      <c r="K183" s="61">
        <v>987054.48305448296</v>
      </c>
      <c r="L183" s="49" t="s">
        <v>26</v>
      </c>
      <c r="M183" s="49" t="s">
        <v>27</v>
      </c>
      <c r="N183" s="49" t="s">
        <v>68</v>
      </c>
      <c r="O183" s="81">
        <v>-1150412</v>
      </c>
      <c r="P183" s="49">
        <v>1.1515</v>
      </c>
      <c r="Q183" s="49" t="s">
        <v>69</v>
      </c>
      <c r="R183" s="69">
        <v>1.1655</v>
      </c>
      <c r="S183" s="69"/>
      <c r="T183" s="61"/>
      <c r="U183" s="61"/>
      <c r="V183" s="49"/>
      <c r="W183" s="69">
        <v>1.0754999999999999</v>
      </c>
      <c r="X183" s="69">
        <v>1.076209987031471</v>
      </c>
      <c r="Y183" s="81">
        <v>-81897.724922920053</v>
      </c>
      <c r="Z183" s="81">
        <v>-81897.724922920053</v>
      </c>
      <c r="AA183" s="81">
        <v>-81897.724922920053</v>
      </c>
      <c r="AB183" s="61">
        <v>0</v>
      </c>
      <c r="AD183" s="49"/>
      <c r="AF183" s="89">
        <f t="shared" si="39"/>
        <v>1068947.5231252981</v>
      </c>
      <c r="AG183" s="89">
        <f t="shared" si="40"/>
        <v>-81893.040070815012</v>
      </c>
      <c r="AH183" s="7"/>
      <c r="AI183" s="89">
        <f t="shared" si="41"/>
        <v>822267.32548099849</v>
      </c>
      <c r="AJ183" s="89">
        <f t="shared" si="42"/>
        <v>164787.15757348458</v>
      </c>
      <c r="AK183" s="89">
        <f t="shared" si="43"/>
        <v>-246680.19764429959</v>
      </c>
      <c r="AL183" s="89">
        <f t="shared" si="44"/>
        <v>246680.19764429959</v>
      </c>
      <c r="AM183" s="90">
        <f t="shared" si="45"/>
        <v>1</v>
      </c>
      <c r="AN183" s="7"/>
      <c r="AO183" s="91">
        <f t="shared" si="38"/>
        <v>1.1515</v>
      </c>
      <c r="AP183" s="89">
        <f t="shared" si="46"/>
        <v>999055.14546244033</v>
      </c>
      <c r="AQ183" s="89">
        <f t="shared" si="47"/>
        <v>-12000.66240795725</v>
      </c>
      <c r="AR183" s="89">
        <f t="shared" si="48"/>
        <v>69892.377662857762</v>
      </c>
      <c r="AS183" s="89">
        <f t="shared" si="49"/>
        <v>-69892.377662857762</v>
      </c>
      <c r="AT183" s="90">
        <f t="shared" si="50"/>
        <v>1</v>
      </c>
    </row>
    <row r="184" spans="1:46" s="47" customFormat="1" ht="15.6" x14ac:dyDescent="0.3">
      <c r="A184" s="49" t="s">
        <v>194</v>
      </c>
      <c r="B184" s="49" t="s">
        <v>196</v>
      </c>
      <c r="C184" s="49">
        <v>168</v>
      </c>
      <c r="D184" s="49" t="s">
        <v>67</v>
      </c>
      <c r="E184" s="56">
        <v>42493</v>
      </c>
      <c r="F184" s="56"/>
      <c r="G184" s="56">
        <v>42814</v>
      </c>
      <c r="H184" s="49" t="s">
        <v>31</v>
      </c>
      <c r="I184" s="49" t="s">
        <v>27</v>
      </c>
      <c r="J184" s="49" t="s">
        <v>28</v>
      </c>
      <c r="K184" s="61">
        <v>717597.59759759798</v>
      </c>
      <c r="L184" s="49" t="s">
        <v>26</v>
      </c>
      <c r="M184" s="49" t="s">
        <v>27</v>
      </c>
      <c r="N184" s="49" t="s">
        <v>68</v>
      </c>
      <c r="O184" s="81">
        <v>-836360</v>
      </c>
      <c r="P184" s="49">
        <v>1.1515</v>
      </c>
      <c r="Q184" s="49" t="s">
        <v>69</v>
      </c>
      <c r="R184" s="69">
        <v>1.1655</v>
      </c>
      <c r="S184" s="69"/>
      <c r="T184" s="61"/>
      <c r="U184" s="61"/>
      <c r="V184" s="49"/>
      <c r="W184" s="69">
        <v>1.0754999999999999</v>
      </c>
      <c r="X184" s="69">
        <v>1.077606603842302</v>
      </c>
      <c r="Y184" s="81">
        <v>-58563.699064046101</v>
      </c>
      <c r="Z184" s="81">
        <v>-58563.699064046101</v>
      </c>
      <c r="AA184" s="81">
        <v>-58563.699064046101</v>
      </c>
      <c r="AB184" s="61">
        <v>0</v>
      </c>
      <c r="AD184" s="49"/>
      <c r="AF184" s="89">
        <f t="shared" si="39"/>
        <v>776127.38917698187</v>
      </c>
      <c r="AG184" s="89">
        <f t="shared" si="40"/>
        <v>-58529.79157938424</v>
      </c>
      <c r="AH184" s="7"/>
      <c r="AI184" s="89">
        <f t="shared" si="41"/>
        <v>597021.06859767833</v>
      </c>
      <c r="AJ184" s="89">
        <f t="shared" si="42"/>
        <v>120576.5289999193</v>
      </c>
      <c r="AK184" s="89">
        <f t="shared" si="43"/>
        <v>-179106.32057930354</v>
      </c>
      <c r="AL184" s="89">
        <f t="shared" si="44"/>
        <v>179106.32057930354</v>
      </c>
      <c r="AM184" s="90">
        <f t="shared" si="45"/>
        <v>1</v>
      </c>
      <c r="AN184" s="7"/>
      <c r="AO184" s="91">
        <f t="shared" si="38"/>
        <v>1.1515</v>
      </c>
      <c r="AP184" s="89">
        <f t="shared" si="46"/>
        <v>726322.18844984809</v>
      </c>
      <c r="AQ184" s="89">
        <f t="shared" si="47"/>
        <v>-8724.5908522504615</v>
      </c>
      <c r="AR184" s="89">
        <f t="shared" si="48"/>
        <v>49805.200727133779</v>
      </c>
      <c r="AS184" s="89">
        <f t="shared" si="49"/>
        <v>-49805.200727133779</v>
      </c>
      <c r="AT184" s="90">
        <f t="shared" si="50"/>
        <v>1</v>
      </c>
    </row>
    <row r="185" spans="1:46" s="47" customFormat="1" ht="15.6" x14ac:dyDescent="0.3">
      <c r="A185" s="49" t="s">
        <v>194</v>
      </c>
      <c r="B185" s="49" t="s">
        <v>197</v>
      </c>
      <c r="C185" s="49">
        <v>169</v>
      </c>
      <c r="D185" s="49" t="s">
        <v>67</v>
      </c>
      <c r="E185" s="56">
        <v>42493</v>
      </c>
      <c r="F185" s="56"/>
      <c r="G185" s="56">
        <v>42814</v>
      </c>
      <c r="H185" s="49" t="s">
        <v>31</v>
      </c>
      <c r="I185" s="49" t="s">
        <v>27</v>
      </c>
      <c r="J185" s="49" t="s">
        <v>28</v>
      </c>
      <c r="K185" s="61">
        <v>2098625.4826254798</v>
      </c>
      <c r="L185" s="49" t="s">
        <v>26</v>
      </c>
      <c r="M185" s="49" t="s">
        <v>27</v>
      </c>
      <c r="N185" s="49" t="s">
        <v>68</v>
      </c>
      <c r="O185" s="81">
        <v>-2445948</v>
      </c>
      <c r="P185" s="49">
        <v>1.1515</v>
      </c>
      <c r="Q185" s="49" t="s">
        <v>69</v>
      </c>
      <c r="R185" s="69">
        <v>1.1655</v>
      </c>
      <c r="S185" s="69"/>
      <c r="T185" s="61"/>
      <c r="U185" s="61"/>
      <c r="V185" s="49"/>
      <c r="W185" s="69">
        <v>1.0754999999999999</v>
      </c>
      <c r="X185" s="69">
        <v>1.077606603842302</v>
      </c>
      <c r="Y185" s="81">
        <v>-171270.46080432471</v>
      </c>
      <c r="Z185" s="81">
        <v>-171270.46080432471</v>
      </c>
      <c r="AA185" s="81">
        <v>-171270.46080432471</v>
      </c>
      <c r="AB185" s="61">
        <v>0</v>
      </c>
      <c r="AD185" s="49"/>
      <c r="AF185" s="89">
        <f t="shared" si="39"/>
        <v>2269796.7804565742</v>
      </c>
      <c r="AG185" s="89">
        <f t="shared" si="40"/>
        <v>-171171.29783109156</v>
      </c>
      <c r="AH185" s="7"/>
      <c r="AI185" s="89">
        <f t="shared" si="41"/>
        <v>1745997.5234281339</v>
      </c>
      <c r="AJ185" s="89">
        <f t="shared" si="42"/>
        <v>352627.95919734868</v>
      </c>
      <c r="AK185" s="89">
        <f t="shared" si="43"/>
        <v>-523799.25702844025</v>
      </c>
      <c r="AL185" s="89">
        <f t="shared" si="44"/>
        <v>523799.25702844025</v>
      </c>
      <c r="AM185" s="90">
        <f t="shared" si="45"/>
        <v>1</v>
      </c>
      <c r="AN185" s="7"/>
      <c r="AO185" s="91">
        <f t="shared" si="38"/>
        <v>1.1515</v>
      </c>
      <c r="AP185" s="89">
        <f t="shared" si="46"/>
        <v>2124140.6860616589</v>
      </c>
      <c r="AQ185" s="89">
        <f t="shared" si="47"/>
        <v>-25515.203436176293</v>
      </c>
      <c r="AR185" s="89">
        <f t="shared" si="48"/>
        <v>145656.09439491527</v>
      </c>
      <c r="AS185" s="89">
        <f t="shared" si="49"/>
        <v>-145656.09439491527</v>
      </c>
      <c r="AT185" s="90">
        <f t="shared" si="50"/>
        <v>1</v>
      </c>
    </row>
    <row r="186" spans="1:46" s="47" customFormat="1" ht="15.6" x14ac:dyDescent="0.3">
      <c r="A186" s="49" t="s">
        <v>194</v>
      </c>
      <c r="B186" s="49" t="s">
        <v>198</v>
      </c>
      <c r="C186" s="49">
        <v>170</v>
      </c>
      <c r="D186" s="49" t="s">
        <v>67</v>
      </c>
      <c r="E186" s="56">
        <v>42493</v>
      </c>
      <c r="F186" s="56"/>
      <c r="G186" s="56">
        <v>42845</v>
      </c>
      <c r="H186" s="49" t="s">
        <v>31</v>
      </c>
      <c r="I186" s="49" t="s">
        <v>27</v>
      </c>
      <c r="J186" s="49" t="s">
        <v>28</v>
      </c>
      <c r="K186" s="61">
        <v>2094850.97636177</v>
      </c>
      <c r="L186" s="49" t="s">
        <v>26</v>
      </c>
      <c r="M186" s="49" t="s">
        <v>27</v>
      </c>
      <c r="N186" s="49" t="s">
        <v>68</v>
      </c>
      <c r="O186" s="81">
        <v>-2445948</v>
      </c>
      <c r="P186" s="49">
        <v>1.1515</v>
      </c>
      <c r="Q186" s="49" t="s">
        <v>69</v>
      </c>
      <c r="R186" s="69">
        <v>1.1676</v>
      </c>
      <c r="S186" s="69"/>
      <c r="T186" s="61"/>
      <c r="U186" s="61"/>
      <c r="V186" s="49"/>
      <c r="W186" s="69">
        <v>1.0754999999999999</v>
      </c>
      <c r="X186" s="69">
        <v>1.079336383565606</v>
      </c>
      <c r="Y186" s="81">
        <v>-171529.85615595599</v>
      </c>
      <c r="Z186" s="81">
        <v>-171529.85615595599</v>
      </c>
      <c r="AA186" s="81">
        <v>-171529.85615595599</v>
      </c>
      <c r="AB186" s="61">
        <v>0</v>
      </c>
      <c r="AD186" s="49"/>
      <c r="AF186" s="89">
        <f t="shared" si="39"/>
        <v>2266159.1300385608</v>
      </c>
      <c r="AG186" s="89">
        <f t="shared" si="40"/>
        <v>-171308.15367679298</v>
      </c>
      <c r="AH186" s="7"/>
      <c r="AI186" s="89">
        <f t="shared" si="41"/>
        <v>1743199.3307988928</v>
      </c>
      <c r="AJ186" s="89">
        <f t="shared" si="42"/>
        <v>351651.64556287508</v>
      </c>
      <c r="AK186" s="89">
        <f t="shared" si="43"/>
        <v>-522959.79923966806</v>
      </c>
      <c r="AL186" s="89">
        <f t="shared" si="44"/>
        <v>522959.79923966806</v>
      </c>
      <c r="AM186" s="90">
        <f t="shared" si="45"/>
        <v>1</v>
      </c>
      <c r="AN186" s="7"/>
      <c r="AO186" s="91">
        <f t="shared" si="38"/>
        <v>1.1515</v>
      </c>
      <c r="AP186" s="89">
        <f t="shared" si="46"/>
        <v>2124140.6860616589</v>
      </c>
      <c r="AQ186" s="89">
        <f t="shared" si="47"/>
        <v>-29289.709699891042</v>
      </c>
      <c r="AR186" s="89">
        <f t="shared" si="48"/>
        <v>142018.44397690194</v>
      </c>
      <c r="AS186" s="89">
        <f t="shared" si="49"/>
        <v>-142018.44397690194</v>
      </c>
      <c r="AT186" s="90">
        <f t="shared" si="50"/>
        <v>1</v>
      </c>
    </row>
    <row r="187" spans="1:46" s="47" customFormat="1" ht="15.6" x14ac:dyDescent="0.3">
      <c r="A187" s="49" t="s">
        <v>194</v>
      </c>
      <c r="B187" s="49" t="s">
        <v>199</v>
      </c>
      <c r="C187" s="49">
        <v>171</v>
      </c>
      <c r="D187" s="49" t="s">
        <v>67</v>
      </c>
      <c r="E187" s="56">
        <v>42493</v>
      </c>
      <c r="F187" s="56"/>
      <c r="G187" s="56">
        <v>42874</v>
      </c>
      <c r="H187" s="49" t="s">
        <v>31</v>
      </c>
      <c r="I187" s="49" t="s">
        <v>27</v>
      </c>
      <c r="J187" s="49" t="s">
        <v>28</v>
      </c>
      <c r="K187" s="61">
        <v>2092164.0578222601</v>
      </c>
      <c r="L187" s="49" t="s">
        <v>26</v>
      </c>
      <c r="M187" s="49" t="s">
        <v>27</v>
      </c>
      <c r="N187" s="49" t="s">
        <v>68</v>
      </c>
      <c r="O187" s="81">
        <v>-2445949</v>
      </c>
      <c r="P187" s="49">
        <v>1.1515</v>
      </c>
      <c r="Q187" s="49" t="s">
        <v>69</v>
      </c>
      <c r="R187" s="69">
        <v>1.1691</v>
      </c>
      <c r="S187" s="69"/>
      <c r="T187" s="61"/>
      <c r="U187" s="61"/>
      <c r="V187" s="49"/>
      <c r="W187" s="69">
        <v>1.0754999999999999</v>
      </c>
      <c r="X187" s="69">
        <v>1.0807406438011677</v>
      </c>
      <c r="Y187" s="81">
        <v>-171346.2145854574</v>
      </c>
      <c r="Z187" s="81">
        <v>-171346.2145854574</v>
      </c>
      <c r="AA187" s="81">
        <v>-171346.2145854574</v>
      </c>
      <c r="AB187" s="61">
        <v>0</v>
      </c>
      <c r="AD187" s="49"/>
      <c r="AF187" s="89">
        <f t="shared" si="39"/>
        <v>2263215.5217158655</v>
      </c>
      <c r="AG187" s="89">
        <f t="shared" si="40"/>
        <v>-171051.46389360912</v>
      </c>
      <c r="AH187" s="7"/>
      <c r="AI187" s="89">
        <f t="shared" si="41"/>
        <v>1740935.0167045116</v>
      </c>
      <c r="AJ187" s="89">
        <f t="shared" si="42"/>
        <v>351229.04111774475</v>
      </c>
      <c r="AK187" s="89">
        <f t="shared" si="43"/>
        <v>-522280.50501135387</v>
      </c>
      <c r="AL187" s="89">
        <f t="shared" si="44"/>
        <v>522280.50501135387</v>
      </c>
      <c r="AM187" s="90">
        <f t="shared" si="45"/>
        <v>1</v>
      </c>
      <c r="AN187" s="7"/>
      <c r="AO187" s="91">
        <f t="shared" si="38"/>
        <v>1.1515</v>
      </c>
      <c r="AP187" s="89">
        <f t="shared" si="46"/>
        <v>2124141.5544941383</v>
      </c>
      <c r="AQ187" s="89">
        <f t="shared" si="47"/>
        <v>-31977.496671881992</v>
      </c>
      <c r="AR187" s="89">
        <f t="shared" si="48"/>
        <v>139073.96722172713</v>
      </c>
      <c r="AS187" s="89">
        <f t="shared" si="49"/>
        <v>-139073.96722172713</v>
      </c>
      <c r="AT187" s="90">
        <f t="shared" si="50"/>
        <v>1</v>
      </c>
    </row>
    <row r="188" spans="1:46" s="47" customFormat="1" ht="15.6" x14ac:dyDescent="0.3">
      <c r="A188" s="49" t="s">
        <v>194</v>
      </c>
      <c r="B188" s="49" t="s">
        <v>200</v>
      </c>
      <c r="C188" s="49">
        <v>172</v>
      </c>
      <c r="D188" s="49" t="s">
        <v>67</v>
      </c>
      <c r="E188" s="56">
        <v>42493</v>
      </c>
      <c r="F188" s="56"/>
      <c r="G188" s="56">
        <v>42906</v>
      </c>
      <c r="H188" s="49" t="s">
        <v>31</v>
      </c>
      <c r="I188" s="49" t="s">
        <v>27</v>
      </c>
      <c r="J188" s="49" t="s">
        <v>28</v>
      </c>
      <c r="K188" s="61">
        <v>1784502.0056328401</v>
      </c>
      <c r="L188" s="49" t="s">
        <v>26</v>
      </c>
      <c r="M188" s="49" t="s">
        <v>27</v>
      </c>
      <c r="N188" s="49" t="s">
        <v>68</v>
      </c>
      <c r="O188" s="81">
        <v>-2090901</v>
      </c>
      <c r="P188" s="49">
        <v>1.1515</v>
      </c>
      <c r="Q188" s="49" t="s">
        <v>69</v>
      </c>
      <c r="R188" s="69">
        <v>1.1717</v>
      </c>
      <c r="S188" s="69"/>
      <c r="T188" s="61"/>
      <c r="U188" s="61"/>
      <c r="V188" s="49"/>
      <c r="W188" s="69">
        <v>1.0754999999999999</v>
      </c>
      <c r="X188" s="69">
        <v>1.0825891613443246</v>
      </c>
      <c r="Y188" s="81">
        <v>-147243.45544979619</v>
      </c>
      <c r="Z188" s="81">
        <v>-147243.45544979619</v>
      </c>
      <c r="AA188" s="81">
        <v>-147243.45544979617</v>
      </c>
      <c r="AB188" s="81">
        <v>-2.9103830456733704E-11</v>
      </c>
      <c r="AD188" s="49"/>
      <c r="AF188" s="89">
        <f t="shared" si="39"/>
        <v>1931389.186830197</v>
      </c>
      <c r="AG188" s="89">
        <f t="shared" si="40"/>
        <v>-146887.18119735573</v>
      </c>
      <c r="AH188" s="7"/>
      <c r="AI188" s="89">
        <f t="shared" si="41"/>
        <v>1485683.9898693822</v>
      </c>
      <c r="AJ188" s="89">
        <f t="shared" si="42"/>
        <v>298818.01576345903</v>
      </c>
      <c r="AK188" s="89">
        <f t="shared" si="43"/>
        <v>-445705.19696081476</v>
      </c>
      <c r="AL188" s="89">
        <f t="shared" si="44"/>
        <v>445705.19696081476</v>
      </c>
      <c r="AM188" s="90">
        <f t="shared" si="45"/>
        <v>1</v>
      </c>
      <c r="AN188" s="7"/>
      <c r="AO188" s="91">
        <f t="shared" si="38"/>
        <v>1.1515</v>
      </c>
      <c r="AP188" s="89">
        <f t="shared" si="46"/>
        <v>1815806.3395570994</v>
      </c>
      <c r="AQ188" s="89">
        <f t="shared" si="47"/>
        <v>-31304.333924258128</v>
      </c>
      <c r="AR188" s="89">
        <f t="shared" si="48"/>
        <v>115582.84727309761</v>
      </c>
      <c r="AS188" s="89">
        <f t="shared" si="49"/>
        <v>-115582.84727309761</v>
      </c>
      <c r="AT188" s="90">
        <f t="shared" si="50"/>
        <v>1</v>
      </c>
    </row>
    <row r="189" spans="1:46" s="47" customFormat="1" ht="15.6" x14ac:dyDescent="0.3">
      <c r="A189" s="49" t="s">
        <v>194</v>
      </c>
      <c r="B189" s="49" t="s">
        <v>201</v>
      </c>
      <c r="C189" s="49">
        <v>173</v>
      </c>
      <c r="D189" s="49" t="s">
        <v>67</v>
      </c>
      <c r="E189" s="56">
        <v>42493</v>
      </c>
      <c r="F189" s="56"/>
      <c r="G189" s="56">
        <v>42906</v>
      </c>
      <c r="H189" s="49" t="s">
        <v>31</v>
      </c>
      <c r="I189" s="49" t="s">
        <v>27</v>
      </c>
      <c r="J189" s="49" t="s">
        <v>28</v>
      </c>
      <c r="K189" s="61">
        <v>4175042.2463087798</v>
      </c>
      <c r="L189" s="49" t="s">
        <v>26</v>
      </c>
      <c r="M189" s="49" t="s">
        <v>27</v>
      </c>
      <c r="N189" s="49" t="s">
        <v>68</v>
      </c>
      <c r="O189" s="81">
        <v>-4891897</v>
      </c>
      <c r="P189" s="49">
        <v>1.1515</v>
      </c>
      <c r="Q189" s="49" t="s">
        <v>69</v>
      </c>
      <c r="R189" s="69">
        <v>1.1717</v>
      </c>
      <c r="S189" s="69"/>
      <c r="T189" s="61"/>
      <c r="U189" s="61"/>
      <c r="V189" s="49"/>
      <c r="W189" s="69">
        <v>1.0754999999999999</v>
      </c>
      <c r="X189" s="69">
        <v>1.0825891613443246</v>
      </c>
      <c r="Y189" s="81">
        <v>-344492.55033332197</v>
      </c>
      <c r="Z189" s="81">
        <v>-344492.55033332197</v>
      </c>
      <c r="AA189" s="81">
        <v>-344492.55033332197</v>
      </c>
      <c r="AB189" s="61">
        <v>0</v>
      </c>
      <c r="AD189" s="49"/>
      <c r="AF189" s="89">
        <f t="shared" si="39"/>
        <v>4518701.2531378008</v>
      </c>
      <c r="AG189" s="89">
        <f t="shared" si="40"/>
        <v>-343659.0068290187</v>
      </c>
      <c r="AH189" s="7"/>
      <c r="AI189" s="89">
        <f t="shared" si="41"/>
        <v>3475924.0408752309</v>
      </c>
      <c r="AJ189" s="89">
        <f t="shared" si="42"/>
        <v>699118.20543355122</v>
      </c>
      <c r="AK189" s="89">
        <f t="shared" si="43"/>
        <v>-1042777.2122625699</v>
      </c>
      <c r="AL189" s="89">
        <f t="shared" si="44"/>
        <v>1042777.2122625699</v>
      </c>
      <c r="AM189" s="90">
        <f t="shared" si="45"/>
        <v>1</v>
      </c>
      <c r="AN189" s="7"/>
      <c r="AO189" s="91">
        <f t="shared" si="38"/>
        <v>1.1515</v>
      </c>
      <c r="AP189" s="89">
        <f t="shared" si="46"/>
        <v>4248282.2405557968</v>
      </c>
      <c r="AQ189" s="89">
        <f t="shared" si="47"/>
        <v>-73239.994247014634</v>
      </c>
      <c r="AR189" s="89">
        <f t="shared" si="48"/>
        <v>270419.01258200407</v>
      </c>
      <c r="AS189" s="89">
        <f t="shared" si="49"/>
        <v>-270419.01258200407</v>
      </c>
      <c r="AT189" s="90">
        <f t="shared" si="50"/>
        <v>1</v>
      </c>
    </row>
    <row r="190" spans="1:46" s="47" customFormat="1" ht="15.6" x14ac:dyDescent="0.3">
      <c r="A190" s="49" t="s">
        <v>194</v>
      </c>
      <c r="B190" s="49" t="s">
        <v>202</v>
      </c>
      <c r="C190" s="49">
        <v>174</v>
      </c>
      <c r="D190" s="49" t="s">
        <v>67</v>
      </c>
      <c r="E190" s="56">
        <v>42493</v>
      </c>
      <c r="F190" s="56"/>
      <c r="G190" s="56">
        <v>43059</v>
      </c>
      <c r="H190" s="49" t="s">
        <v>31</v>
      </c>
      <c r="I190" s="49" t="s">
        <v>27</v>
      </c>
      <c r="J190" s="49" t="s">
        <v>28</v>
      </c>
      <c r="K190" s="61">
        <v>13632783.9851024</v>
      </c>
      <c r="L190" s="49" t="s">
        <v>26</v>
      </c>
      <c r="M190" s="49" t="s">
        <v>27</v>
      </c>
      <c r="N190" s="49" t="s">
        <v>68</v>
      </c>
      <c r="O190" s="81">
        <v>-16105771</v>
      </c>
      <c r="P190" s="49">
        <v>1.1515</v>
      </c>
      <c r="Q190" s="49" t="s">
        <v>69</v>
      </c>
      <c r="R190" s="69">
        <v>1.1814</v>
      </c>
      <c r="S190" s="69"/>
      <c r="T190" s="61"/>
      <c r="U190" s="61"/>
      <c r="V190" s="49"/>
      <c r="W190" s="69">
        <v>1.0754999999999999</v>
      </c>
      <c r="X190" s="69">
        <v>1.0916944552357633</v>
      </c>
      <c r="Y190" s="81">
        <v>-1126257.1525106677</v>
      </c>
      <c r="Z190" s="81">
        <v>-1126257.1525106677</v>
      </c>
      <c r="AA190" s="81">
        <v>-1126257.1525106677</v>
      </c>
      <c r="AB190" s="61">
        <v>0</v>
      </c>
      <c r="AD190" s="49"/>
      <c r="AF190" s="89">
        <f t="shared" si="39"/>
        <v>14753002.474966114</v>
      </c>
      <c r="AG190" s="89">
        <f t="shared" si="40"/>
        <v>-1120218.4898636937</v>
      </c>
      <c r="AH190" s="7"/>
      <c r="AI190" s="89">
        <f t="shared" si="41"/>
        <v>11348463.442281626</v>
      </c>
      <c r="AJ190" s="89">
        <f t="shared" si="42"/>
        <v>2284320.5428207945</v>
      </c>
      <c r="AK190" s="89">
        <f t="shared" si="43"/>
        <v>-3404539.0326844882</v>
      </c>
      <c r="AL190" s="89">
        <f t="shared" si="44"/>
        <v>3404539.0326844882</v>
      </c>
      <c r="AM190" s="90">
        <f t="shared" si="45"/>
        <v>1</v>
      </c>
      <c r="AN190" s="7"/>
      <c r="AO190" s="91">
        <f t="shared" si="38"/>
        <v>1.1515</v>
      </c>
      <c r="AP190" s="89">
        <f t="shared" si="46"/>
        <v>13986774.641771603</v>
      </c>
      <c r="AQ190" s="89">
        <f t="shared" si="47"/>
        <v>-353990.6566691827</v>
      </c>
      <c r="AR190" s="89">
        <f t="shared" si="48"/>
        <v>766227.83319451101</v>
      </c>
      <c r="AS190" s="89">
        <f t="shared" si="49"/>
        <v>-766227.83319451101</v>
      </c>
      <c r="AT190" s="90">
        <f t="shared" si="50"/>
        <v>1</v>
      </c>
    </row>
    <row r="191" spans="1:46" s="47" customFormat="1" ht="15.6" x14ac:dyDescent="0.3">
      <c r="A191" s="49" t="s">
        <v>194</v>
      </c>
      <c r="B191" s="49" t="s">
        <v>203</v>
      </c>
      <c r="C191" s="49">
        <v>175</v>
      </c>
      <c r="D191" s="49" t="s">
        <v>67</v>
      </c>
      <c r="E191" s="56">
        <v>42493</v>
      </c>
      <c r="F191" s="56"/>
      <c r="G191" s="56">
        <v>43089</v>
      </c>
      <c r="H191" s="49" t="s">
        <v>31</v>
      </c>
      <c r="I191" s="49" t="s">
        <v>27</v>
      </c>
      <c r="J191" s="49" t="s">
        <v>28</v>
      </c>
      <c r="K191" s="61">
        <v>560133.53617308999</v>
      </c>
      <c r="L191" s="49" t="s">
        <v>26</v>
      </c>
      <c r="M191" s="49" t="s">
        <v>27</v>
      </c>
      <c r="N191" s="49" t="s">
        <v>68</v>
      </c>
      <c r="O191" s="81">
        <v>-662750</v>
      </c>
      <c r="P191" s="49">
        <v>1.1515</v>
      </c>
      <c r="Q191" s="49" t="s">
        <v>69</v>
      </c>
      <c r="R191" s="69">
        <v>1.1832</v>
      </c>
      <c r="S191" s="69"/>
      <c r="T191" s="61"/>
      <c r="U191" s="61"/>
      <c r="V191" s="49"/>
      <c r="W191" s="69">
        <v>1.0754999999999999</v>
      </c>
      <c r="X191" s="69">
        <v>1.0937031573728253</v>
      </c>
      <c r="Y191" s="81">
        <v>-46115.177353673462</v>
      </c>
      <c r="Z191" s="81">
        <v>-46115.177353673462</v>
      </c>
      <c r="AA191" s="81">
        <v>-46115.177353673462</v>
      </c>
      <c r="AB191" s="61">
        <v>0</v>
      </c>
      <c r="AD191" s="49"/>
      <c r="AF191" s="89">
        <f t="shared" si="39"/>
        <v>605968.8092992123</v>
      </c>
      <c r="AG191" s="89">
        <f t="shared" si="40"/>
        <v>-45835.273126122425</v>
      </c>
      <c r="AH191" s="7"/>
      <c r="AI191" s="89">
        <f t="shared" si="41"/>
        <v>466129.85330708639</v>
      </c>
      <c r="AJ191" s="89">
        <f t="shared" si="42"/>
        <v>94003.682866003481</v>
      </c>
      <c r="AK191" s="89">
        <f t="shared" si="43"/>
        <v>-139838.95599212591</v>
      </c>
      <c r="AL191" s="89">
        <f t="shared" si="44"/>
        <v>139838.95599212591</v>
      </c>
      <c r="AM191" s="90">
        <f t="shared" si="45"/>
        <v>1</v>
      </c>
      <c r="AN191" s="7"/>
      <c r="AO191" s="91">
        <f t="shared" si="38"/>
        <v>1.1515</v>
      </c>
      <c r="AP191" s="89">
        <f t="shared" si="46"/>
        <v>575553.62570560141</v>
      </c>
      <c r="AQ191" s="89">
        <f t="shared" si="47"/>
        <v>-15420.089532511542</v>
      </c>
      <c r="AR191" s="89">
        <f t="shared" si="48"/>
        <v>30415.183593610884</v>
      </c>
      <c r="AS191" s="89">
        <f t="shared" si="49"/>
        <v>-30415.183593610884</v>
      </c>
      <c r="AT191" s="90">
        <f t="shared" si="50"/>
        <v>1</v>
      </c>
    </row>
    <row r="192" spans="1:46" s="47" customFormat="1" ht="15.6" x14ac:dyDescent="0.3">
      <c r="A192" s="49" t="s">
        <v>194</v>
      </c>
      <c r="B192" s="49" t="s">
        <v>204</v>
      </c>
      <c r="C192" s="49">
        <v>176</v>
      </c>
      <c r="D192" s="49" t="s">
        <v>67</v>
      </c>
      <c r="E192" s="56">
        <v>42493</v>
      </c>
      <c r="F192" s="56"/>
      <c r="G192" s="56">
        <v>43089</v>
      </c>
      <c r="H192" s="49" t="s">
        <v>31</v>
      </c>
      <c r="I192" s="49" t="s">
        <v>27</v>
      </c>
      <c r="J192" s="49" t="s">
        <v>28</v>
      </c>
      <c r="K192" s="61">
        <v>1767157.7079107501</v>
      </c>
      <c r="L192" s="49" t="s">
        <v>26</v>
      </c>
      <c r="M192" s="49" t="s">
        <v>27</v>
      </c>
      <c r="N192" s="49" t="s">
        <v>68</v>
      </c>
      <c r="O192" s="81">
        <v>-2090901</v>
      </c>
      <c r="P192" s="49">
        <v>1.1515</v>
      </c>
      <c r="Q192" s="49" t="s">
        <v>69</v>
      </c>
      <c r="R192" s="69">
        <v>1.1832</v>
      </c>
      <c r="S192" s="69"/>
      <c r="T192" s="61"/>
      <c r="U192" s="61"/>
      <c r="V192" s="49"/>
      <c r="W192" s="69">
        <v>1.0754999999999999</v>
      </c>
      <c r="X192" s="69">
        <v>1.0937031573728253</v>
      </c>
      <c r="Y192" s="81">
        <v>-145488.14853862417</v>
      </c>
      <c r="Z192" s="81">
        <v>-145488.14853862417</v>
      </c>
      <c r="AA192" s="81">
        <v>-145488.14853862417</v>
      </c>
      <c r="AB192" s="61">
        <v>0</v>
      </c>
      <c r="AD192" s="49"/>
      <c r="AF192" s="89">
        <f t="shared" si="39"/>
        <v>1911762.7903923537</v>
      </c>
      <c r="AG192" s="89">
        <f t="shared" si="40"/>
        <v>-144605.08248160314</v>
      </c>
      <c r="AH192" s="7"/>
      <c r="AI192" s="89">
        <f t="shared" si="41"/>
        <v>1470586.7618402718</v>
      </c>
      <c r="AJ192" s="89">
        <f t="shared" si="42"/>
        <v>296570.94607047876</v>
      </c>
      <c r="AK192" s="89">
        <f t="shared" si="43"/>
        <v>-441176.0285520819</v>
      </c>
      <c r="AL192" s="89">
        <f t="shared" si="44"/>
        <v>441176.0285520819</v>
      </c>
      <c r="AM192" s="90">
        <f t="shared" si="45"/>
        <v>1</v>
      </c>
      <c r="AN192" s="7"/>
      <c r="AO192" s="91">
        <f t="shared" si="38"/>
        <v>1.1515</v>
      </c>
      <c r="AP192" s="89">
        <f t="shared" si="46"/>
        <v>1815806.3395570994</v>
      </c>
      <c r="AQ192" s="89">
        <f t="shared" si="47"/>
        <v>-48648.631646348862</v>
      </c>
      <c r="AR192" s="89">
        <f t="shared" si="48"/>
        <v>95956.450835254276</v>
      </c>
      <c r="AS192" s="89">
        <f t="shared" si="49"/>
        <v>-95956.450835254276</v>
      </c>
      <c r="AT192" s="90">
        <f t="shared" si="50"/>
        <v>1</v>
      </c>
    </row>
    <row r="193" spans="1:46" s="47" customFormat="1" ht="15.6" x14ac:dyDescent="0.3">
      <c r="A193" s="49" t="s">
        <v>194</v>
      </c>
      <c r="B193" s="49" t="s">
        <v>205</v>
      </c>
      <c r="C193" s="49">
        <v>177</v>
      </c>
      <c r="D193" s="49" t="s">
        <v>67</v>
      </c>
      <c r="E193" s="56">
        <v>42493</v>
      </c>
      <c r="F193" s="56"/>
      <c r="G193" s="56">
        <v>43089</v>
      </c>
      <c r="H193" s="49" t="s">
        <v>31</v>
      </c>
      <c r="I193" s="49" t="s">
        <v>27</v>
      </c>
      <c r="J193" s="49" t="s">
        <v>28</v>
      </c>
      <c r="K193" s="61">
        <v>8268926.6396213695</v>
      </c>
      <c r="L193" s="49" t="s">
        <v>26</v>
      </c>
      <c r="M193" s="49" t="s">
        <v>27</v>
      </c>
      <c r="N193" s="49" t="s">
        <v>68</v>
      </c>
      <c r="O193" s="81">
        <v>-9783794</v>
      </c>
      <c r="P193" s="49">
        <v>1.1515</v>
      </c>
      <c r="Q193" s="49" t="s">
        <v>69</v>
      </c>
      <c r="R193" s="69">
        <v>1.1832</v>
      </c>
      <c r="S193" s="69"/>
      <c r="T193" s="61"/>
      <c r="U193" s="61"/>
      <c r="V193" s="49"/>
      <c r="W193" s="69">
        <v>1.0754999999999999</v>
      </c>
      <c r="X193" s="69">
        <v>1.0937031573728253</v>
      </c>
      <c r="Y193" s="81">
        <v>-680771.62655874377</v>
      </c>
      <c r="Z193" s="81">
        <v>-680771.62655874377</v>
      </c>
      <c r="AA193" s="81">
        <v>-680771.62655874377</v>
      </c>
      <c r="AB193" s="61">
        <v>0</v>
      </c>
      <c r="AD193" s="49"/>
      <c r="AF193" s="89">
        <f t="shared" si="39"/>
        <v>8945566.2023519855</v>
      </c>
      <c r="AG193" s="89">
        <f t="shared" si="40"/>
        <v>-676639.56273061968</v>
      </c>
      <c r="AH193" s="7"/>
      <c r="AI193" s="89">
        <f t="shared" si="41"/>
        <v>6881204.7710399879</v>
      </c>
      <c r="AJ193" s="89">
        <f t="shared" si="42"/>
        <v>1387721.8685813779</v>
      </c>
      <c r="AK193" s="89">
        <f t="shared" si="43"/>
        <v>-2064361.4313119976</v>
      </c>
      <c r="AL193" s="89">
        <f t="shared" si="44"/>
        <v>2064361.4313119976</v>
      </c>
      <c r="AM193" s="90">
        <f t="shared" si="45"/>
        <v>1</v>
      </c>
      <c r="AN193" s="7"/>
      <c r="AO193" s="91">
        <f t="shared" si="38"/>
        <v>1.1515</v>
      </c>
      <c r="AP193" s="89">
        <f t="shared" si="46"/>
        <v>8496564.4811115935</v>
      </c>
      <c r="AQ193" s="89">
        <f t="shared" si="47"/>
        <v>-227637.84149022773</v>
      </c>
      <c r="AR193" s="89">
        <f t="shared" si="48"/>
        <v>449001.72124039195</v>
      </c>
      <c r="AS193" s="89">
        <f t="shared" si="49"/>
        <v>-449001.72124039195</v>
      </c>
      <c r="AT193" s="90">
        <f t="shared" si="50"/>
        <v>1</v>
      </c>
    </row>
    <row r="194" spans="1:46" s="47" customFormat="1" ht="15.6" x14ac:dyDescent="0.3">
      <c r="A194" s="49" t="s">
        <v>194</v>
      </c>
      <c r="B194" s="49" t="s">
        <v>206</v>
      </c>
      <c r="C194" s="49">
        <v>178</v>
      </c>
      <c r="D194" s="49" t="s">
        <v>67</v>
      </c>
      <c r="E194" s="56">
        <v>42493</v>
      </c>
      <c r="F194" s="56"/>
      <c r="G194" s="56">
        <v>43179</v>
      </c>
      <c r="H194" s="49" t="s">
        <v>31</v>
      </c>
      <c r="I194" s="49" t="s">
        <v>27</v>
      </c>
      <c r="J194" s="49" t="s">
        <v>28</v>
      </c>
      <c r="K194" s="61">
        <v>278982.15187742002</v>
      </c>
      <c r="L194" s="49" t="s">
        <v>26</v>
      </c>
      <c r="M194" s="49" t="s">
        <v>27</v>
      </c>
      <c r="N194" s="49" t="s">
        <v>68</v>
      </c>
      <c r="O194" s="81">
        <v>-331375</v>
      </c>
      <c r="P194" s="49">
        <v>1.1515</v>
      </c>
      <c r="Q194" s="49" t="s">
        <v>69</v>
      </c>
      <c r="R194" s="69">
        <v>1.1878</v>
      </c>
      <c r="S194" s="69"/>
      <c r="T194" s="61"/>
      <c r="U194" s="61"/>
      <c r="V194" s="49"/>
      <c r="W194" s="69">
        <v>1.0754999999999999</v>
      </c>
      <c r="X194" s="69">
        <v>1.0999825438205115</v>
      </c>
      <c r="Y194" s="81">
        <v>-22453.341957195389</v>
      </c>
      <c r="Z194" s="81">
        <v>-22453.341957195389</v>
      </c>
      <c r="AA194" s="81">
        <v>-22453.341957195385</v>
      </c>
      <c r="AB194" s="81">
        <v>-3.637978807091713E-12</v>
      </c>
      <c r="AD194" s="49"/>
      <c r="AF194" s="89">
        <f t="shared" si="39"/>
        <v>301254.78068865772</v>
      </c>
      <c r="AG194" s="89">
        <f t="shared" si="40"/>
        <v>-22272.628811237286</v>
      </c>
      <c r="AH194" s="7"/>
      <c r="AI194" s="89">
        <f t="shared" si="41"/>
        <v>231734.44668358282</v>
      </c>
      <c r="AJ194" s="89">
        <f t="shared" si="42"/>
        <v>47247.70519383761</v>
      </c>
      <c r="AK194" s="89">
        <f t="shared" si="43"/>
        <v>-69520.334005074896</v>
      </c>
      <c r="AL194" s="89">
        <f t="shared" si="44"/>
        <v>69520.334005074896</v>
      </c>
      <c r="AM194" s="90">
        <f t="shared" si="45"/>
        <v>1</v>
      </c>
      <c r="AN194" s="7"/>
      <c r="AO194" s="91">
        <f t="shared" si="38"/>
        <v>1.1515</v>
      </c>
      <c r="AP194" s="89">
        <f t="shared" si="46"/>
        <v>287776.81285280071</v>
      </c>
      <c r="AQ194" s="89">
        <f t="shared" si="47"/>
        <v>-8794.6609753802768</v>
      </c>
      <c r="AR194" s="89">
        <f t="shared" si="48"/>
        <v>13477.967835857009</v>
      </c>
      <c r="AS194" s="89">
        <f t="shared" si="49"/>
        <v>-13477.967835857009</v>
      </c>
      <c r="AT194" s="90">
        <f t="shared" si="50"/>
        <v>1</v>
      </c>
    </row>
    <row r="195" spans="1:46" s="47" customFormat="1" ht="15.6" x14ac:dyDescent="0.3">
      <c r="A195" s="49" t="s">
        <v>194</v>
      </c>
      <c r="B195" s="49" t="s">
        <v>207</v>
      </c>
      <c r="C195" s="49">
        <v>179</v>
      </c>
      <c r="D195" s="49" t="s">
        <v>67</v>
      </c>
      <c r="E195" s="56">
        <v>42493</v>
      </c>
      <c r="F195" s="56"/>
      <c r="G195" s="56">
        <v>43271</v>
      </c>
      <c r="H195" s="49" t="s">
        <v>31</v>
      </c>
      <c r="I195" s="49" t="s">
        <v>27</v>
      </c>
      <c r="J195" s="49" t="s">
        <v>28</v>
      </c>
      <c r="K195" s="61">
        <v>699824.28248682094</v>
      </c>
      <c r="L195" s="49" t="s">
        <v>26</v>
      </c>
      <c r="M195" s="49" t="s">
        <v>27</v>
      </c>
      <c r="N195" s="49" t="s">
        <v>68</v>
      </c>
      <c r="O195" s="81">
        <v>-836360</v>
      </c>
      <c r="P195" s="49">
        <v>1.1515</v>
      </c>
      <c r="Q195" s="49" t="s">
        <v>69</v>
      </c>
      <c r="R195" s="69">
        <v>1.1951000000000001</v>
      </c>
      <c r="S195" s="69"/>
      <c r="T195" s="61"/>
      <c r="U195" s="61"/>
      <c r="V195" s="49"/>
      <c r="W195" s="69">
        <v>1.0754999999999999</v>
      </c>
      <c r="X195" s="69">
        <v>1.1063877227753258</v>
      </c>
      <c r="Y195" s="81">
        <v>-56664.281119216132</v>
      </c>
      <c r="Z195" s="81">
        <v>-56664.281119216132</v>
      </c>
      <c r="AA195" s="81">
        <v>-56664.281119216132</v>
      </c>
      <c r="AB195" s="61">
        <v>0</v>
      </c>
      <c r="AD195" s="49"/>
      <c r="AF195" s="89">
        <f t="shared" si="39"/>
        <v>755937.52785147238</v>
      </c>
      <c r="AG195" s="89">
        <f t="shared" si="40"/>
        <v>-56113.2453646512</v>
      </c>
      <c r="AH195" s="7"/>
      <c r="AI195" s="89">
        <f t="shared" si="41"/>
        <v>581490.40603959409</v>
      </c>
      <c r="AJ195" s="89">
        <f t="shared" si="42"/>
        <v>118333.87644722709</v>
      </c>
      <c r="AK195" s="89">
        <f t="shared" si="43"/>
        <v>-174447.12181187829</v>
      </c>
      <c r="AL195" s="89">
        <f t="shared" si="44"/>
        <v>174447.12181187829</v>
      </c>
      <c r="AM195" s="90">
        <f t="shared" si="45"/>
        <v>1</v>
      </c>
      <c r="AN195" s="7"/>
      <c r="AO195" s="91">
        <f t="shared" si="38"/>
        <v>1.1515</v>
      </c>
      <c r="AP195" s="89">
        <f t="shared" si="46"/>
        <v>726322.18844984809</v>
      </c>
      <c r="AQ195" s="89">
        <f t="shared" si="47"/>
        <v>-26497.905963026918</v>
      </c>
      <c r="AR195" s="89">
        <f t="shared" si="48"/>
        <v>29615.339401624282</v>
      </c>
      <c r="AS195" s="89">
        <f t="shared" si="49"/>
        <v>-29615.339401624282</v>
      </c>
      <c r="AT195" s="90">
        <f t="shared" si="50"/>
        <v>1</v>
      </c>
    </row>
    <row r="196" spans="1:46" s="47" customFormat="1" ht="15.6" x14ac:dyDescent="0.3">
      <c r="A196" s="49" t="s">
        <v>194</v>
      </c>
      <c r="B196" s="49" t="s">
        <v>208</v>
      </c>
      <c r="C196" s="49">
        <v>180</v>
      </c>
      <c r="D196" s="49" t="s">
        <v>67</v>
      </c>
      <c r="E196" s="56">
        <v>42493</v>
      </c>
      <c r="F196" s="56"/>
      <c r="G196" s="56">
        <v>43271</v>
      </c>
      <c r="H196" s="49" t="s">
        <v>31</v>
      </c>
      <c r="I196" s="49" t="s">
        <v>27</v>
      </c>
      <c r="J196" s="49" t="s">
        <v>28</v>
      </c>
      <c r="K196" s="61">
        <v>1109110.5346832899</v>
      </c>
      <c r="L196" s="49" t="s">
        <v>26</v>
      </c>
      <c r="M196" s="49" t="s">
        <v>27</v>
      </c>
      <c r="N196" s="49" t="s">
        <v>68</v>
      </c>
      <c r="O196" s="81">
        <v>-1325498</v>
      </c>
      <c r="P196" s="49">
        <v>1.1515</v>
      </c>
      <c r="Q196" s="49" t="s">
        <v>69</v>
      </c>
      <c r="R196" s="69">
        <v>1.1951000000000001</v>
      </c>
      <c r="S196" s="69"/>
      <c r="T196" s="61"/>
      <c r="U196" s="61"/>
      <c r="V196" s="49"/>
      <c r="W196" s="69">
        <v>1.0754999999999999</v>
      </c>
      <c r="X196" s="69">
        <v>1.1063877227753258</v>
      </c>
      <c r="Y196" s="81">
        <v>-89803.901782675661</v>
      </c>
      <c r="Z196" s="81">
        <v>-89803.901782675661</v>
      </c>
      <c r="AA196" s="81">
        <v>-89803.901782675661</v>
      </c>
      <c r="AB196" s="61">
        <v>0</v>
      </c>
      <c r="AD196" s="49"/>
      <c r="AF196" s="89">
        <f t="shared" si="39"/>
        <v>1198041.1321584855</v>
      </c>
      <c r="AG196" s="89">
        <f t="shared" si="40"/>
        <v>-88930.597475195536</v>
      </c>
      <c r="AH196" s="7"/>
      <c r="AI196" s="89">
        <f t="shared" si="41"/>
        <v>921570.1016603735</v>
      </c>
      <c r="AJ196" s="89">
        <f t="shared" si="42"/>
        <v>187540.43302291643</v>
      </c>
      <c r="AK196" s="89">
        <f t="shared" si="43"/>
        <v>-276471.03049811197</v>
      </c>
      <c r="AL196" s="89">
        <f t="shared" si="44"/>
        <v>276471.03049811197</v>
      </c>
      <c r="AM196" s="90">
        <f t="shared" si="45"/>
        <v>1</v>
      </c>
      <c r="AN196" s="7"/>
      <c r="AO196" s="91">
        <f t="shared" si="38"/>
        <v>1.1515</v>
      </c>
      <c r="AP196" s="89">
        <f t="shared" si="46"/>
        <v>1151105.5145462442</v>
      </c>
      <c r="AQ196" s="89">
        <f t="shared" si="47"/>
        <v>-41994.979862954235</v>
      </c>
      <c r="AR196" s="89">
        <f t="shared" si="48"/>
        <v>46935.617612241302</v>
      </c>
      <c r="AS196" s="89">
        <f t="shared" si="49"/>
        <v>-46935.617612241302</v>
      </c>
      <c r="AT196" s="90">
        <f t="shared" si="50"/>
        <v>1</v>
      </c>
    </row>
    <row r="197" spans="1:46" s="47" customFormat="1" ht="15.6" x14ac:dyDescent="0.3">
      <c r="A197" s="49" t="s">
        <v>194</v>
      </c>
      <c r="B197" s="49" t="s">
        <v>209</v>
      </c>
      <c r="C197" s="49">
        <v>181</v>
      </c>
      <c r="D197" s="49" t="s">
        <v>67</v>
      </c>
      <c r="E197" s="56">
        <v>42493</v>
      </c>
      <c r="F197" s="56"/>
      <c r="G197" s="56">
        <v>43271</v>
      </c>
      <c r="H197" s="49" t="s">
        <v>31</v>
      </c>
      <c r="I197" s="49" t="s">
        <v>27</v>
      </c>
      <c r="J197" s="49" t="s">
        <v>28</v>
      </c>
      <c r="K197" s="61">
        <v>6139943.1009957297</v>
      </c>
      <c r="L197" s="49" t="s">
        <v>26</v>
      </c>
      <c r="M197" s="49" t="s">
        <v>27</v>
      </c>
      <c r="N197" s="49" t="s">
        <v>68</v>
      </c>
      <c r="O197" s="81">
        <v>-7337846</v>
      </c>
      <c r="P197" s="49">
        <v>1.1515</v>
      </c>
      <c r="Q197" s="49" t="s">
        <v>69</v>
      </c>
      <c r="R197" s="69">
        <v>1.1951000000000001</v>
      </c>
      <c r="S197" s="69"/>
      <c r="T197" s="61"/>
      <c r="U197" s="61"/>
      <c r="V197" s="49"/>
      <c r="W197" s="69">
        <v>1.0754999999999999</v>
      </c>
      <c r="X197" s="69">
        <v>1.1063877227753258</v>
      </c>
      <c r="Y197" s="81">
        <v>-497146.88477870246</v>
      </c>
      <c r="Z197" s="81">
        <v>-497146.88477870246</v>
      </c>
      <c r="AA197" s="81">
        <v>-497146.88477870246</v>
      </c>
      <c r="AB197" s="61">
        <v>0</v>
      </c>
      <c r="AD197" s="49"/>
      <c r="AF197" s="89">
        <f t="shared" si="39"/>
        <v>6632255.4462131327</v>
      </c>
      <c r="AG197" s="89">
        <f t="shared" si="40"/>
        <v>-492312.34521740023</v>
      </c>
      <c r="AH197" s="7"/>
      <c r="AI197" s="89">
        <f t="shared" si="41"/>
        <v>5101734.9586254861</v>
      </c>
      <c r="AJ197" s="89">
        <f t="shared" si="42"/>
        <v>1038208.1423702464</v>
      </c>
      <c r="AK197" s="89">
        <f t="shared" si="43"/>
        <v>-1530520.4875876466</v>
      </c>
      <c r="AL197" s="89">
        <f t="shared" si="44"/>
        <v>1530520.4875876466</v>
      </c>
      <c r="AM197" s="90">
        <f t="shared" si="45"/>
        <v>1</v>
      </c>
      <c r="AN197" s="7"/>
      <c r="AO197" s="91">
        <f t="shared" si="38"/>
        <v>1.1515</v>
      </c>
      <c r="AP197" s="89">
        <f t="shared" si="46"/>
        <v>6372423.7950499346</v>
      </c>
      <c r="AQ197" s="89">
        <f t="shared" si="47"/>
        <v>-232480.69405420218</v>
      </c>
      <c r="AR197" s="89">
        <f t="shared" si="48"/>
        <v>259831.65116319805</v>
      </c>
      <c r="AS197" s="89">
        <f t="shared" si="49"/>
        <v>-259831.65116319805</v>
      </c>
      <c r="AT197" s="90">
        <f t="shared" si="50"/>
        <v>1</v>
      </c>
    </row>
    <row r="198" spans="1:46" s="47" customFormat="1" ht="15.6" x14ac:dyDescent="0.3">
      <c r="A198" s="49" t="s">
        <v>194</v>
      </c>
      <c r="B198" s="49" t="s">
        <v>210</v>
      </c>
      <c r="C198" s="49">
        <v>182</v>
      </c>
      <c r="D198" s="49" t="s">
        <v>67</v>
      </c>
      <c r="E198" s="56">
        <v>42493</v>
      </c>
      <c r="F198" s="56"/>
      <c r="G198" s="56">
        <v>43454</v>
      </c>
      <c r="H198" s="49" t="s">
        <v>31</v>
      </c>
      <c r="I198" s="49" t="s">
        <v>27</v>
      </c>
      <c r="J198" s="49" t="s">
        <v>28</v>
      </c>
      <c r="K198" s="61">
        <v>693154.31791811704</v>
      </c>
      <c r="L198" s="49" t="s">
        <v>26</v>
      </c>
      <c r="M198" s="49" t="s">
        <v>27</v>
      </c>
      <c r="N198" s="49" t="s">
        <v>68</v>
      </c>
      <c r="O198" s="81">
        <v>-836360</v>
      </c>
      <c r="P198" s="49">
        <v>1.1515</v>
      </c>
      <c r="Q198" s="49" t="s">
        <v>69</v>
      </c>
      <c r="R198" s="69">
        <v>1.2065999999999999</v>
      </c>
      <c r="S198" s="69"/>
      <c r="T198" s="61"/>
      <c r="U198" s="61"/>
      <c r="V198" s="49"/>
      <c r="W198" s="69">
        <v>1.0754999999999999</v>
      </c>
      <c r="X198" s="69">
        <v>1.1201189772138527</v>
      </c>
      <c r="Y198" s="81">
        <v>-54216.25681734395</v>
      </c>
      <c r="Z198" s="81">
        <v>-54216.25681734395</v>
      </c>
      <c r="AA198" s="81">
        <v>-54216.25681734395</v>
      </c>
      <c r="AB198" s="61">
        <v>0</v>
      </c>
      <c r="AD198" s="49"/>
      <c r="AF198" s="89">
        <f t="shared" si="39"/>
        <v>746670.68143094447</v>
      </c>
      <c r="AG198" s="89">
        <f t="shared" si="40"/>
        <v>-53516.363512827433</v>
      </c>
      <c r="AH198" s="7"/>
      <c r="AI198" s="89">
        <f t="shared" si="41"/>
        <v>574362.06263918802</v>
      </c>
      <c r="AJ198" s="89">
        <f t="shared" si="42"/>
        <v>118792.25527892902</v>
      </c>
      <c r="AK198" s="89">
        <f t="shared" si="43"/>
        <v>-172308.61879175645</v>
      </c>
      <c r="AL198" s="89">
        <f t="shared" si="44"/>
        <v>172308.61879175645</v>
      </c>
      <c r="AM198" s="90">
        <f t="shared" si="45"/>
        <v>1</v>
      </c>
      <c r="AN198" s="7"/>
      <c r="AO198" s="91">
        <f t="shared" si="38"/>
        <v>1.1515</v>
      </c>
      <c r="AP198" s="89">
        <f t="shared" si="46"/>
        <v>726322.18844984809</v>
      </c>
      <c r="AQ198" s="89">
        <f t="shared" si="47"/>
        <v>-33167.870531731052</v>
      </c>
      <c r="AR198" s="89">
        <f t="shared" si="48"/>
        <v>20348.49298109638</v>
      </c>
      <c r="AS198" s="89">
        <f t="shared" si="49"/>
        <v>-20348.49298109638</v>
      </c>
      <c r="AT198" s="90">
        <f t="shared" si="50"/>
        <v>1</v>
      </c>
    </row>
    <row r="199" spans="1:46" s="47" customFormat="1" ht="15.6" x14ac:dyDescent="0.3">
      <c r="A199" s="49" t="s">
        <v>194</v>
      </c>
      <c r="B199" s="49" t="s">
        <v>211</v>
      </c>
      <c r="C199" s="49">
        <v>183</v>
      </c>
      <c r="D199" s="49" t="s">
        <v>67</v>
      </c>
      <c r="E199" s="56">
        <v>42493</v>
      </c>
      <c r="F199" s="56"/>
      <c r="G199" s="56">
        <v>43454</v>
      </c>
      <c r="H199" s="49" t="s">
        <v>31</v>
      </c>
      <c r="I199" s="49" t="s">
        <v>27</v>
      </c>
      <c r="J199" s="49" t="s">
        <v>28</v>
      </c>
      <c r="K199" s="61">
        <v>1373175.03729488</v>
      </c>
      <c r="L199" s="49" t="s">
        <v>26</v>
      </c>
      <c r="M199" s="49" t="s">
        <v>27</v>
      </c>
      <c r="N199" s="49" t="s">
        <v>68</v>
      </c>
      <c r="O199" s="81">
        <v>-1656873</v>
      </c>
      <c r="P199" s="49">
        <v>1.1515</v>
      </c>
      <c r="Q199" s="49" t="s">
        <v>69</v>
      </c>
      <c r="R199" s="69">
        <v>1.2065999999999999</v>
      </c>
      <c r="S199" s="69"/>
      <c r="T199" s="61"/>
      <c r="U199" s="61"/>
      <c r="V199" s="49"/>
      <c r="W199" s="69">
        <v>1.0754999999999999</v>
      </c>
      <c r="X199" s="69">
        <v>1.1201189772138527</v>
      </c>
      <c r="Y199" s="81">
        <v>-107405.246642263</v>
      </c>
      <c r="Z199" s="81">
        <v>-107405.246642263</v>
      </c>
      <c r="AA199" s="81">
        <v>-107405.246642263</v>
      </c>
      <c r="AB199" s="61">
        <v>0</v>
      </c>
      <c r="AD199" s="49"/>
      <c r="AF199" s="89">
        <f t="shared" si="39"/>
        <v>1479193.7586141534</v>
      </c>
      <c r="AG199" s="89">
        <f t="shared" si="40"/>
        <v>-106018.72131927498</v>
      </c>
      <c r="AH199" s="7"/>
      <c r="AI199" s="89">
        <f t="shared" si="41"/>
        <v>1137841.3527801179</v>
      </c>
      <c r="AJ199" s="89">
        <f t="shared" si="42"/>
        <v>235333.68451476051</v>
      </c>
      <c r="AK199" s="89">
        <f t="shared" si="43"/>
        <v>-341352.40583403548</v>
      </c>
      <c r="AL199" s="89">
        <f t="shared" si="44"/>
        <v>341352.40583403548</v>
      </c>
      <c r="AM199" s="90">
        <f t="shared" si="45"/>
        <v>1</v>
      </c>
      <c r="AN199" s="7"/>
      <c r="AO199" s="91">
        <f t="shared" si="38"/>
        <v>1.1515</v>
      </c>
      <c r="AP199" s="89">
        <f t="shared" si="46"/>
        <v>1438882.3273990448</v>
      </c>
      <c r="AQ199" s="89">
        <f t="shared" si="47"/>
        <v>-65707.290104166372</v>
      </c>
      <c r="AR199" s="89">
        <f t="shared" si="48"/>
        <v>40311.431215108605</v>
      </c>
      <c r="AS199" s="89">
        <f t="shared" si="49"/>
        <v>-40311.431215108605</v>
      </c>
      <c r="AT199" s="90">
        <f t="shared" si="50"/>
        <v>1</v>
      </c>
    </row>
    <row r="200" spans="1:46" s="47" customFormat="1" ht="15.6" x14ac:dyDescent="0.3">
      <c r="A200" s="49" t="s">
        <v>194</v>
      </c>
      <c r="B200" s="49" t="s">
        <v>212</v>
      </c>
      <c r="C200" s="49">
        <v>184</v>
      </c>
      <c r="D200" s="49" t="s">
        <v>67</v>
      </c>
      <c r="E200" s="56">
        <v>42493</v>
      </c>
      <c r="F200" s="56"/>
      <c r="G200" s="56">
        <v>43454</v>
      </c>
      <c r="H200" s="49" t="s">
        <v>31</v>
      </c>
      <c r="I200" s="49" t="s">
        <v>27</v>
      </c>
      <c r="J200" s="49" t="s">
        <v>28</v>
      </c>
      <c r="K200" s="61">
        <v>6081423.8355710302</v>
      </c>
      <c r="L200" s="49" t="s">
        <v>26</v>
      </c>
      <c r="M200" s="49" t="s">
        <v>27</v>
      </c>
      <c r="N200" s="49" t="s">
        <v>68</v>
      </c>
      <c r="O200" s="81">
        <v>-7337846</v>
      </c>
      <c r="P200" s="49">
        <v>1.1515</v>
      </c>
      <c r="Q200" s="49" t="s">
        <v>69</v>
      </c>
      <c r="R200" s="69">
        <v>1.2065999999999999</v>
      </c>
      <c r="S200" s="69"/>
      <c r="T200" s="61"/>
      <c r="U200" s="61"/>
      <c r="V200" s="49"/>
      <c r="W200" s="69">
        <v>1.0754999999999999</v>
      </c>
      <c r="X200" s="69">
        <v>1.1201189772138527</v>
      </c>
      <c r="Y200" s="81">
        <v>-475669.02197871637</v>
      </c>
      <c r="Z200" s="81">
        <v>-475669.02197871637</v>
      </c>
      <c r="AA200" s="81">
        <v>-475669.02197871631</v>
      </c>
      <c r="AB200" s="81">
        <v>-5.8207660913467407E-11</v>
      </c>
      <c r="AD200" s="49"/>
      <c r="AF200" s="89">
        <f t="shared" si="39"/>
        <v>6550952.3088805424</v>
      </c>
      <c r="AG200" s="89">
        <f t="shared" si="40"/>
        <v>-469528.47330951598</v>
      </c>
      <c r="AH200" s="7"/>
      <c r="AI200" s="89">
        <f t="shared" si="41"/>
        <v>5039194.0837542629</v>
      </c>
      <c r="AJ200" s="89">
        <f t="shared" si="42"/>
        <v>1042229.7518167635</v>
      </c>
      <c r="AK200" s="89">
        <f t="shared" si="43"/>
        <v>-1511758.2251262795</v>
      </c>
      <c r="AL200" s="89">
        <f t="shared" si="44"/>
        <v>1511758.2251262795</v>
      </c>
      <c r="AM200" s="90">
        <f t="shared" si="45"/>
        <v>1</v>
      </c>
      <c r="AN200" s="7"/>
      <c r="AO200" s="91">
        <f t="shared" si="38"/>
        <v>1.1515</v>
      </c>
      <c r="AP200" s="89">
        <f t="shared" si="46"/>
        <v>6372423.7950499346</v>
      </c>
      <c r="AQ200" s="89">
        <f t="shared" si="47"/>
        <v>-290999.95947890822</v>
      </c>
      <c r="AR200" s="89">
        <f t="shared" si="48"/>
        <v>178528.51383060776</v>
      </c>
      <c r="AS200" s="89">
        <f t="shared" si="49"/>
        <v>-178528.51383060776</v>
      </c>
      <c r="AT200" s="90">
        <f t="shared" si="50"/>
        <v>1</v>
      </c>
    </row>
    <row r="201" spans="1:46" s="47" customFormat="1" ht="15.6" x14ac:dyDescent="0.3">
      <c r="A201" s="49" t="s">
        <v>194</v>
      </c>
      <c r="B201" s="49" t="s">
        <v>213</v>
      </c>
      <c r="C201" s="49">
        <v>185</v>
      </c>
      <c r="D201" s="49" t="s">
        <v>67</v>
      </c>
      <c r="E201" s="56">
        <v>42493</v>
      </c>
      <c r="F201" s="56"/>
      <c r="G201" s="56">
        <v>43636</v>
      </c>
      <c r="H201" s="49" t="s">
        <v>31</v>
      </c>
      <c r="I201" s="49" t="s">
        <v>27</v>
      </c>
      <c r="J201" s="49" t="s">
        <v>28</v>
      </c>
      <c r="K201" s="61">
        <v>686328.573773182</v>
      </c>
      <c r="L201" s="49" t="s">
        <v>26</v>
      </c>
      <c r="M201" s="49" t="s">
        <v>27</v>
      </c>
      <c r="N201" s="49" t="s">
        <v>68</v>
      </c>
      <c r="O201" s="81">
        <v>-836360</v>
      </c>
      <c r="P201" s="49">
        <v>1.1515</v>
      </c>
      <c r="Q201" s="49" t="s">
        <v>69</v>
      </c>
      <c r="R201" s="69">
        <v>1.2185999999999999</v>
      </c>
      <c r="S201" s="69"/>
      <c r="T201" s="61"/>
      <c r="U201" s="61"/>
      <c r="V201" s="49"/>
      <c r="W201" s="69">
        <v>1.0754999999999999</v>
      </c>
      <c r="X201" s="69">
        <v>1.1343280229350226</v>
      </c>
      <c r="Y201" s="81">
        <v>-51778.017179472321</v>
      </c>
      <c r="Z201" s="81">
        <v>-51778.017179472321</v>
      </c>
      <c r="AA201" s="81">
        <v>-51778.017179472314</v>
      </c>
      <c r="AB201" s="81">
        <v>-7.2759576141834259E-12</v>
      </c>
      <c r="AD201" s="49"/>
      <c r="AF201" s="89">
        <f t="shared" si="39"/>
        <v>737317.58635033655</v>
      </c>
      <c r="AG201" s="89">
        <f t="shared" si="40"/>
        <v>-50989.012577154208</v>
      </c>
      <c r="AH201" s="7"/>
      <c r="AI201" s="89">
        <f t="shared" si="41"/>
        <v>567167.37411564344</v>
      </c>
      <c r="AJ201" s="89">
        <f t="shared" si="42"/>
        <v>119161.19965753891</v>
      </c>
      <c r="AK201" s="89">
        <f t="shared" si="43"/>
        <v>-170150.21223469311</v>
      </c>
      <c r="AL201" s="89">
        <f t="shared" si="44"/>
        <v>170150.21223469311</v>
      </c>
      <c r="AM201" s="90">
        <f t="shared" si="45"/>
        <v>1</v>
      </c>
      <c r="AN201" s="7"/>
      <c r="AO201" s="91">
        <f t="shared" si="38"/>
        <v>1.1515</v>
      </c>
      <c r="AP201" s="89">
        <f t="shared" si="46"/>
        <v>726322.18844984809</v>
      </c>
      <c r="AQ201" s="89">
        <f t="shared" si="47"/>
        <v>-39993.614676665748</v>
      </c>
      <c r="AR201" s="89">
        <f t="shared" si="48"/>
        <v>10995.39790048846</v>
      </c>
      <c r="AS201" s="89">
        <f t="shared" si="49"/>
        <v>-10995.39790048846</v>
      </c>
      <c r="AT201" s="90">
        <f t="shared" si="50"/>
        <v>1</v>
      </c>
    </row>
    <row r="202" spans="1:46" s="47" customFormat="1" ht="15.6" x14ac:dyDescent="0.3">
      <c r="A202" s="49" t="s">
        <v>194</v>
      </c>
      <c r="B202" s="49" t="s">
        <v>214</v>
      </c>
      <c r="C202" s="49">
        <v>186</v>
      </c>
      <c r="D202" s="49" t="s">
        <v>67</v>
      </c>
      <c r="E202" s="56">
        <v>42493</v>
      </c>
      <c r="F202" s="56"/>
      <c r="G202" s="56">
        <v>43636</v>
      </c>
      <c r="H202" s="49" t="s">
        <v>31</v>
      </c>
      <c r="I202" s="49" t="s">
        <v>27</v>
      </c>
      <c r="J202" s="49" t="s">
        <v>28</v>
      </c>
      <c r="K202" s="61">
        <v>1087721.9760380799</v>
      </c>
      <c r="L202" s="49" t="s">
        <v>26</v>
      </c>
      <c r="M202" s="49" t="s">
        <v>27</v>
      </c>
      <c r="N202" s="49" t="s">
        <v>68</v>
      </c>
      <c r="O202" s="81">
        <v>-1325498</v>
      </c>
      <c r="P202" s="49">
        <v>1.1515</v>
      </c>
      <c r="Q202" s="49" t="s">
        <v>69</v>
      </c>
      <c r="R202" s="69">
        <v>1.2185999999999999</v>
      </c>
      <c r="S202" s="69"/>
      <c r="T202" s="61"/>
      <c r="U202" s="61"/>
      <c r="V202" s="49"/>
      <c r="W202" s="69">
        <v>1.0754999999999999</v>
      </c>
      <c r="X202" s="69">
        <v>1.1343280229350226</v>
      </c>
      <c r="Y202" s="81">
        <v>-82059.94812683115</v>
      </c>
      <c r="Z202" s="81">
        <v>-82059.94812683115</v>
      </c>
      <c r="AA202" s="81">
        <v>-82059.94812683115</v>
      </c>
      <c r="AB202" s="61">
        <v>0</v>
      </c>
      <c r="AD202" s="49"/>
      <c r="AF202" s="89">
        <f t="shared" si="39"/>
        <v>1168531.476962311</v>
      </c>
      <c r="AG202" s="89">
        <f t="shared" si="40"/>
        <v>-80809.500924234511</v>
      </c>
      <c r="AH202" s="7"/>
      <c r="AI202" s="89">
        <f t="shared" si="41"/>
        <v>898870.36689408531</v>
      </c>
      <c r="AJ202" s="89">
        <f t="shared" si="42"/>
        <v>188851.60914399114</v>
      </c>
      <c r="AK202" s="89">
        <f t="shared" si="43"/>
        <v>-269661.11006822565</v>
      </c>
      <c r="AL202" s="89">
        <f t="shared" si="44"/>
        <v>269661.11006822565</v>
      </c>
      <c r="AM202" s="90">
        <f t="shared" si="45"/>
        <v>1</v>
      </c>
      <c r="AN202" s="7"/>
      <c r="AO202" s="91">
        <f t="shared" si="38"/>
        <v>1.1515</v>
      </c>
      <c r="AP202" s="89">
        <f t="shared" si="46"/>
        <v>1151105.5145462442</v>
      </c>
      <c r="AQ202" s="89">
        <f t="shared" si="47"/>
        <v>-63383.538508167723</v>
      </c>
      <c r="AR202" s="89">
        <f t="shared" si="48"/>
        <v>17425.962416066788</v>
      </c>
      <c r="AS202" s="89">
        <f t="shared" si="49"/>
        <v>-17425.962416066788</v>
      </c>
      <c r="AT202" s="90">
        <f t="shared" si="50"/>
        <v>1</v>
      </c>
    </row>
    <row r="203" spans="1:46" s="47" customFormat="1" ht="15.6" x14ac:dyDescent="0.3">
      <c r="A203" s="49" t="s">
        <v>194</v>
      </c>
      <c r="B203" s="49" t="s">
        <v>215</v>
      </c>
      <c r="C203" s="49">
        <v>187</v>
      </c>
      <c r="D203" s="49" t="s">
        <v>67</v>
      </c>
      <c r="E203" s="56">
        <v>42493</v>
      </c>
      <c r="F203" s="56"/>
      <c r="G203" s="56">
        <v>43636</v>
      </c>
      <c r="H203" s="49" t="s">
        <v>31</v>
      </c>
      <c r="I203" s="49" t="s">
        <v>27</v>
      </c>
      <c r="J203" s="49" t="s">
        <v>28</v>
      </c>
      <c r="K203" s="61">
        <v>6021537.8302970603</v>
      </c>
      <c r="L203" s="49" t="s">
        <v>26</v>
      </c>
      <c r="M203" s="49" t="s">
        <v>27</v>
      </c>
      <c r="N203" s="49" t="s">
        <v>68</v>
      </c>
      <c r="O203" s="81">
        <v>-7337846</v>
      </c>
      <c r="P203" s="49">
        <v>1.1515</v>
      </c>
      <c r="Q203" s="49" t="s">
        <v>69</v>
      </c>
      <c r="R203" s="69">
        <v>1.2185999999999999</v>
      </c>
      <c r="S203" s="69"/>
      <c r="T203" s="61"/>
      <c r="U203" s="61"/>
      <c r="V203" s="49"/>
      <c r="W203" s="69">
        <v>1.0754999999999999</v>
      </c>
      <c r="X203" s="69">
        <v>1.1343280229350226</v>
      </c>
      <c r="Y203" s="81">
        <v>-454277.00541432225</v>
      </c>
      <c r="Z203" s="81">
        <v>-454277.00541432225</v>
      </c>
      <c r="AA203" s="81">
        <v>-454277.00541432219</v>
      </c>
      <c r="AB203" s="81">
        <v>-5.8207660913467407E-11</v>
      </c>
      <c r="AD203" s="49"/>
      <c r="AF203" s="89">
        <f t="shared" si="39"/>
        <v>6468892.464644975</v>
      </c>
      <c r="AG203" s="89">
        <f t="shared" si="40"/>
        <v>-447354.63434791192</v>
      </c>
      <c r="AH203" s="7"/>
      <c r="AI203" s="89">
        <f t="shared" si="41"/>
        <v>4976071.1266499804</v>
      </c>
      <c r="AJ203" s="89">
        <f t="shared" si="42"/>
        <v>1045466.7036470827</v>
      </c>
      <c r="AK203" s="89">
        <f t="shared" si="43"/>
        <v>-1492821.3379949946</v>
      </c>
      <c r="AL203" s="89">
        <f t="shared" si="44"/>
        <v>1492821.3379949946</v>
      </c>
      <c r="AM203" s="90">
        <f t="shared" si="45"/>
        <v>1</v>
      </c>
      <c r="AN203" s="7"/>
      <c r="AO203" s="91">
        <f t="shared" ref="AO203:AO244" si="51">IF(P203&lt;&gt;"",P203,"")</f>
        <v>1.1515</v>
      </c>
      <c r="AP203" s="89">
        <f t="shared" si="46"/>
        <v>6372423.7950499346</v>
      </c>
      <c r="AQ203" s="89">
        <f t="shared" si="47"/>
        <v>-350885.96475287154</v>
      </c>
      <c r="AR203" s="89">
        <f t="shared" si="48"/>
        <v>96468.669595040381</v>
      </c>
      <c r="AS203" s="89">
        <f t="shared" si="49"/>
        <v>-96468.669595040381</v>
      </c>
      <c r="AT203" s="90">
        <f t="shared" si="50"/>
        <v>1</v>
      </c>
    </row>
    <row r="204" spans="1:46" s="47" customFormat="1" ht="15.6" x14ac:dyDescent="0.3">
      <c r="A204" s="49" t="s">
        <v>194</v>
      </c>
      <c r="B204" s="49" t="s">
        <v>216</v>
      </c>
      <c r="C204" s="49">
        <v>188</v>
      </c>
      <c r="D204" s="49" t="s">
        <v>67</v>
      </c>
      <c r="E204" s="56">
        <v>42493</v>
      </c>
      <c r="F204" s="56"/>
      <c r="G204" s="56">
        <v>43728</v>
      </c>
      <c r="H204" s="49" t="s">
        <v>31</v>
      </c>
      <c r="I204" s="49" t="s">
        <v>27</v>
      </c>
      <c r="J204" s="49" t="s">
        <v>28</v>
      </c>
      <c r="K204" s="61">
        <v>683691.65372353501</v>
      </c>
      <c r="L204" s="49" t="s">
        <v>26</v>
      </c>
      <c r="M204" s="49" t="s">
        <v>27</v>
      </c>
      <c r="N204" s="49" t="s">
        <v>68</v>
      </c>
      <c r="O204" s="81">
        <v>-836360</v>
      </c>
      <c r="P204" s="49">
        <v>1.1515</v>
      </c>
      <c r="Q204" s="49" t="s">
        <v>69</v>
      </c>
      <c r="R204" s="69">
        <v>1.2233000000000001</v>
      </c>
      <c r="S204" s="69"/>
      <c r="T204" s="61"/>
      <c r="U204" s="61"/>
      <c r="V204" s="49"/>
      <c r="W204" s="69">
        <v>1.0754999999999999</v>
      </c>
      <c r="X204" s="69">
        <v>1.1415815583726976</v>
      </c>
      <c r="Y204" s="81">
        <v>-49750.470502072363</v>
      </c>
      <c r="Z204" s="81">
        <v>-49750.470502072363</v>
      </c>
      <c r="AA204" s="81">
        <v>-49750.470502072363</v>
      </c>
      <c r="AB204" s="61">
        <v>0</v>
      </c>
      <c r="AD204" s="49"/>
      <c r="AF204" s="89">
        <f t="shared" si="39"/>
        <v>732632.71806196216</v>
      </c>
      <c r="AG204" s="89">
        <f t="shared" si="40"/>
        <v>-48941.064338427503</v>
      </c>
      <c r="AH204" s="7"/>
      <c r="AI204" s="89">
        <f t="shared" si="41"/>
        <v>563563.62927843246</v>
      </c>
      <c r="AJ204" s="89">
        <f t="shared" si="42"/>
        <v>120128.0244451022</v>
      </c>
      <c r="AK204" s="89">
        <f t="shared" si="43"/>
        <v>-169069.0887835297</v>
      </c>
      <c r="AL204" s="89">
        <f t="shared" si="44"/>
        <v>169069.0887835297</v>
      </c>
      <c r="AM204" s="90">
        <f t="shared" si="45"/>
        <v>1</v>
      </c>
      <c r="AN204" s="7"/>
      <c r="AO204" s="91">
        <f t="shared" si="51"/>
        <v>1.1515</v>
      </c>
      <c r="AP204" s="89">
        <f t="shared" si="46"/>
        <v>726322.18844984809</v>
      </c>
      <c r="AQ204" s="89">
        <f t="shared" si="47"/>
        <v>-42630.534726313432</v>
      </c>
      <c r="AR204" s="89">
        <f t="shared" si="48"/>
        <v>6310.5296121140709</v>
      </c>
      <c r="AS204" s="89">
        <f t="shared" si="49"/>
        <v>-6310.5296121140709</v>
      </c>
      <c r="AT204" s="90">
        <f t="shared" si="50"/>
        <v>1</v>
      </c>
    </row>
    <row r="205" spans="1:46" s="47" customFormat="1" ht="15.6" x14ac:dyDescent="0.3">
      <c r="A205" s="49" t="s">
        <v>194</v>
      </c>
      <c r="B205" s="49" t="s">
        <v>217</v>
      </c>
      <c r="C205" s="49">
        <v>189</v>
      </c>
      <c r="D205" s="49" t="s">
        <v>67</v>
      </c>
      <c r="E205" s="56">
        <v>42493</v>
      </c>
      <c r="F205" s="56"/>
      <c r="G205" s="56">
        <v>43728</v>
      </c>
      <c r="H205" s="49" t="s">
        <v>31</v>
      </c>
      <c r="I205" s="49" t="s">
        <v>27</v>
      </c>
      <c r="J205" s="49" t="s">
        <v>28</v>
      </c>
      <c r="K205" s="61">
        <v>1083542.8758276801</v>
      </c>
      <c r="L205" s="49" t="s">
        <v>26</v>
      </c>
      <c r="M205" s="49" t="s">
        <v>27</v>
      </c>
      <c r="N205" s="49" t="s">
        <v>68</v>
      </c>
      <c r="O205" s="81">
        <v>-1325498</v>
      </c>
      <c r="P205" s="49">
        <v>1.1515</v>
      </c>
      <c r="Q205" s="49" t="s">
        <v>69</v>
      </c>
      <c r="R205" s="69">
        <v>1.2233000000000001</v>
      </c>
      <c r="S205" s="69"/>
      <c r="T205" s="61"/>
      <c r="U205" s="61"/>
      <c r="V205" s="49"/>
      <c r="W205" s="69">
        <v>1.0754999999999999</v>
      </c>
      <c r="X205" s="69">
        <v>1.1415815583726976</v>
      </c>
      <c r="Y205" s="81">
        <v>-78846.608098852012</v>
      </c>
      <c r="Z205" s="81">
        <v>-78846.608098852012</v>
      </c>
      <c r="AA205" s="81">
        <v>-78846.608098852012</v>
      </c>
      <c r="AB205" s="61">
        <v>0</v>
      </c>
      <c r="AD205" s="49"/>
      <c r="AF205" s="89">
        <f t="shared" si="39"/>
        <v>1161106.7034837806</v>
      </c>
      <c r="AG205" s="89">
        <f t="shared" si="40"/>
        <v>-77563.827656101435</v>
      </c>
      <c r="AH205" s="7"/>
      <c r="AI205" s="89">
        <f t="shared" si="41"/>
        <v>893159.00267983112</v>
      </c>
      <c r="AJ205" s="89">
        <f t="shared" si="42"/>
        <v>190383.87314784806</v>
      </c>
      <c r="AK205" s="89">
        <f t="shared" si="43"/>
        <v>-267947.7008039495</v>
      </c>
      <c r="AL205" s="89">
        <f t="shared" si="44"/>
        <v>267947.7008039495</v>
      </c>
      <c r="AM205" s="90">
        <f t="shared" si="45"/>
        <v>1</v>
      </c>
      <c r="AN205" s="7"/>
      <c r="AO205" s="91">
        <f t="shared" si="51"/>
        <v>1.1515</v>
      </c>
      <c r="AP205" s="89">
        <f t="shared" si="46"/>
        <v>1151105.5145462442</v>
      </c>
      <c r="AQ205" s="89">
        <f t="shared" si="47"/>
        <v>-67562.638718564995</v>
      </c>
      <c r="AR205" s="89">
        <f t="shared" si="48"/>
        <v>10001.188937536441</v>
      </c>
      <c r="AS205" s="89">
        <f t="shared" si="49"/>
        <v>-10001.188937536441</v>
      </c>
      <c r="AT205" s="90">
        <f t="shared" si="50"/>
        <v>1</v>
      </c>
    </row>
    <row r="206" spans="1:46" s="47" customFormat="1" ht="15.6" x14ac:dyDescent="0.3">
      <c r="A206" s="50" t="s">
        <v>194</v>
      </c>
      <c r="B206" s="50" t="s">
        <v>218</v>
      </c>
      <c r="C206" s="50">
        <v>190</v>
      </c>
      <c r="D206" s="50" t="s">
        <v>67</v>
      </c>
      <c r="E206" s="57">
        <v>42493</v>
      </c>
      <c r="F206" s="57"/>
      <c r="G206" s="57">
        <v>43728</v>
      </c>
      <c r="H206" s="50" t="s">
        <v>31</v>
      </c>
      <c r="I206" s="50" t="s">
        <v>27</v>
      </c>
      <c r="J206" s="50" t="s">
        <v>28</v>
      </c>
      <c r="K206" s="62">
        <v>3998934.8483609902</v>
      </c>
      <c r="L206" s="50" t="s">
        <v>26</v>
      </c>
      <c r="M206" s="50" t="s">
        <v>27</v>
      </c>
      <c r="N206" s="50" t="s">
        <v>68</v>
      </c>
      <c r="O206" s="82">
        <v>-4891897</v>
      </c>
      <c r="P206" s="50">
        <v>1.1515</v>
      </c>
      <c r="Q206" s="50" t="s">
        <v>69</v>
      </c>
      <c r="R206" s="70">
        <v>1.2233000000000001</v>
      </c>
      <c r="S206" s="70"/>
      <c r="T206" s="62"/>
      <c r="U206" s="62"/>
      <c r="V206" s="50"/>
      <c r="W206" s="70">
        <v>1.0754999999999999</v>
      </c>
      <c r="X206" s="70">
        <v>1.1415815583726976</v>
      </c>
      <c r="Y206" s="82">
        <v>-290992.12946300022</v>
      </c>
      <c r="Z206" s="82">
        <v>-290992.12946300022</v>
      </c>
      <c r="AA206" s="82">
        <v>-290992.12946300016</v>
      </c>
      <c r="AB206" s="82">
        <v>-5.8207660913467407E-11</v>
      </c>
      <c r="AD206" s="50"/>
      <c r="AF206" s="89">
        <f t="shared" si="39"/>
        <v>4285192.7346945796</v>
      </c>
      <c r="AG206" s="89">
        <f t="shared" si="40"/>
        <v>-286257.88633358898</v>
      </c>
      <c r="AH206" s="7"/>
      <c r="AI206" s="89">
        <f t="shared" si="41"/>
        <v>3296302.103611215</v>
      </c>
      <c r="AJ206" s="89">
        <f t="shared" si="42"/>
        <v>702632.74474977562</v>
      </c>
      <c r="AK206" s="89">
        <f t="shared" si="43"/>
        <v>-988890.6310833646</v>
      </c>
      <c r="AL206" s="89">
        <f t="shared" si="44"/>
        <v>988890.6310833646</v>
      </c>
      <c r="AM206" s="90">
        <f t="shared" si="45"/>
        <v>1</v>
      </c>
      <c r="AN206" s="7"/>
      <c r="AO206" s="91">
        <f t="shared" si="51"/>
        <v>1.1515</v>
      </c>
      <c r="AP206" s="89">
        <f t="shared" si="46"/>
        <v>4248282.2405557968</v>
      </c>
      <c r="AQ206" s="89">
        <f t="shared" si="47"/>
        <v>-249347.39219480613</v>
      </c>
      <c r="AR206" s="89">
        <f t="shared" si="48"/>
        <v>36910.494138782844</v>
      </c>
      <c r="AS206" s="89">
        <f t="shared" si="49"/>
        <v>-36910.494138782844</v>
      </c>
      <c r="AT206" s="90">
        <f t="shared" si="50"/>
        <v>1</v>
      </c>
    </row>
    <row r="207" spans="1:46" s="48" customFormat="1" ht="15.6" x14ac:dyDescent="0.3">
      <c r="A207" s="51"/>
      <c r="B207" s="51"/>
      <c r="C207" s="51"/>
      <c r="D207" s="51"/>
      <c r="E207" s="58"/>
      <c r="F207" s="58"/>
      <c r="G207" s="58"/>
      <c r="H207" s="51"/>
      <c r="I207" s="51"/>
      <c r="J207" s="51"/>
      <c r="K207" s="63">
        <v>68116209.737058625</v>
      </c>
      <c r="L207" s="51"/>
      <c r="M207" s="51"/>
      <c r="N207" s="51"/>
      <c r="O207" s="83">
        <v>-81166248</v>
      </c>
      <c r="P207" s="51"/>
      <c r="Q207" s="51"/>
      <c r="R207" s="71">
        <v>1.1915849151518703</v>
      </c>
      <c r="S207" s="71"/>
      <c r="T207" s="63"/>
      <c r="U207" s="63"/>
      <c r="V207" s="51"/>
      <c r="W207" s="71"/>
      <c r="X207" s="71"/>
      <c r="Y207" s="83">
        <v>-5456039.1801381949</v>
      </c>
      <c r="Z207" s="83">
        <v>-5456039.1801381949</v>
      </c>
      <c r="AA207" s="83">
        <v>-5456039.1801381949</v>
      </c>
      <c r="AB207" s="83">
        <v>-2.1464074961841106E-10</v>
      </c>
      <c r="AD207" s="51"/>
      <c r="AF207" s="89"/>
      <c r="AG207" s="89"/>
      <c r="AH207" s="7"/>
      <c r="AI207" s="89"/>
      <c r="AJ207" s="89"/>
      <c r="AK207" s="89"/>
      <c r="AL207" s="89"/>
      <c r="AM207" s="90"/>
      <c r="AN207" s="7"/>
      <c r="AO207" s="91" t="str">
        <f t="shared" si="51"/>
        <v/>
      </c>
      <c r="AP207" s="89"/>
      <c r="AQ207" s="89"/>
      <c r="AR207" s="89"/>
      <c r="AS207" s="89"/>
      <c r="AT207" s="90"/>
    </row>
    <row r="208" spans="1:46" s="48" customFormat="1" ht="15.6" x14ac:dyDescent="0.3">
      <c r="A208" s="51"/>
      <c r="B208" s="51"/>
      <c r="C208" s="51"/>
      <c r="D208" s="51"/>
      <c r="E208" s="58"/>
      <c r="F208" s="58"/>
      <c r="G208" s="58"/>
      <c r="H208" s="51"/>
      <c r="I208" s="51"/>
      <c r="J208" s="51"/>
      <c r="K208" s="63"/>
      <c r="L208" s="51"/>
      <c r="M208" s="51"/>
      <c r="N208" s="51"/>
      <c r="O208" s="63"/>
      <c r="P208" s="51"/>
      <c r="Q208" s="51"/>
      <c r="R208" s="71"/>
      <c r="S208" s="71"/>
      <c r="T208" s="63"/>
      <c r="U208" s="63"/>
      <c r="V208" s="51"/>
      <c r="W208" s="71"/>
      <c r="X208" s="71"/>
      <c r="Y208" s="63"/>
      <c r="Z208" s="63"/>
      <c r="AA208" s="63"/>
      <c r="AB208" s="63"/>
      <c r="AD208" s="51"/>
      <c r="AF208" s="89"/>
      <c r="AG208" s="89"/>
      <c r="AH208" s="7"/>
      <c r="AI208" s="89"/>
      <c r="AJ208" s="89"/>
      <c r="AK208" s="89"/>
      <c r="AL208" s="89"/>
      <c r="AM208" s="90"/>
      <c r="AN208" s="7"/>
      <c r="AO208" s="91" t="str">
        <f t="shared" si="51"/>
        <v/>
      </c>
      <c r="AP208" s="89"/>
      <c r="AQ208" s="89"/>
      <c r="AR208" s="89"/>
      <c r="AS208" s="89"/>
      <c r="AT208" s="90"/>
    </row>
    <row r="209" spans="1:46" s="47" customFormat="1" ht="15.6" x14ac:dyDescent="0.3">
      <c r="A209" s="49" t="s">
        <v>219</v>
      </c>
      <c r="B209" s="49" t="s">
        <v>220</v>
      </c>
      <c r="C209" s="49">
        <v>199</v>
      </c>
      <c r="D209" s="49" t="s">
        <v>25</v>
      </c>
      <c r="E209" s="56">
        <v>40917</v>
      </c>
      <c r="F209" s="56"/>
      <c r="G209" s="56">
        <v>42845</v>
      </c>
      <c r="H209" s="49" t="s">
        <v>31</v>
      </c>
      <c r="I209" s="49" t="s">
        <v>27</v>
      </c>
      <c r="J209" s="49" t="s">
        <v>28</v>
      </c>
      <c r="K209" s="61">
        <v>9244372.9903536998</v>
      </c>
      <c r="L209" s="49" t="s">
        <v>26</v>
      </c>
      <c r="M209" s="49" t="s">
        <v>27</v>
      </c>
      <c r="N209" s="49" t="s">
        <v>68</v>
      </c>
      <c r="O209" s="81">
        <v>-11500000</v>
      </c>
      <c r="P209" s="49">
        <v>1.2058</v>
      </c>
      <c r="Q209" s="49" t="s">
        <v>69</v>
      </c>
      <c r="R209" s="69">
        <v>1.244</v>
      </c>
      <c r="S209" s="69"/>
      <c r="T209" s="61"/>
      <c r="U209" s="61"/>
      <c r="V209" s="49"/>
      <c r="W209" s="69">
        <v>1.0754999999999999</v>
      </c>
      <c r="X209" s="69">
        <v>1.079336383565606</v>
      </c>
      <c r="Y209" s="81">
        <v>-1412147.2395551291</v>
      </c>
      <c r="Z209" s="81">
        <v>-1412147.2395551291</v>
      </c>
      <c r="AA209" s="81">
        <v>-1412147.2395551291</v>
      </c>
      <c r="AB209" s="61">
        <v>0</v>
      </c>
      <c r="AD209" s="49"/>
      <c r="AF209" s="89">
        <f t="shared" si="39"/>
        <v>10654695.028448457</v>
      </c>
      <c r="AG209" s="89">
        <f t="shared" si="40"/>
        <v>-1410322.038094759</v>
      </c>
      <c r="AH209" s="7"/>
      <c r="AI209" s="89">
        <f t="shared" si="41"/>
        <v>8195919.2526526591</v>
      </c>
      <c r="AJ209" s="89">
        <f t="shared" si="42"/>
        <v>1048453.7377010388</v>
      </c>
      <c r="AK209" s="89">
        <f t="shared" si="43"/>
        <v>-2458775.7757957978</v>
      </c>
      <c r="AL209" s="89">
        <f t="shared" si="44"/>
        <v>2458775.7757957978</v>
      </c>
      <c r="AM209" s="90">
        <f t="shared" si="45"/>
        <v>1</v>
      </c>
      <c r="AN209" s="7"/>
      <c r="AO209" s="91">
        <f t="shared" si="51"/>
        <v>1.2058</v>
      </c>
      <c r="AP209" s="89">
        <f t="shared" si="46"/>
        <v>9537236.6893348824</v>
      </c>
      <c r="AQ209" s="89">
        <f t="shared" si="47"/>
        <v>-292863.69898118451</v>
      </c>
      <c r="AR209" s="89">
        <f t="shared" si="48"/>
        <v>1117458.3391135745</v>
      </c>
      <c r="AS209" s="89">
        <f t="shared" si="49"/>
        <v>-1117458.3391135745</v>
      </c>
      <c r="AT209" s="90">
        <f t="shared" si="50"/>
        <v>1</v>
      </c>
    </row>
    <row r="210" spans="1:46" s="47" customFormat="1" ht="15.6" x14ac:dyDescent="0.3">
      <c r="A210" s="49" t="s">
        <v>219</v>
      </c>
      <c r="B210" s="49" t="s">
        <v>221</v>
      </c>
      <c r="C210" s="49">
        <v>200</v>
      </c>
      <c r="D210" s="49" t="s">
        <v>25</v>
      </c>
      <c r="E210" s="56">
        <v>40917</v>
      </c>
      <c r="F210" s="56"/>
      <c r="G210" s="56">
        <v>42906</v>
      </c>
      <c r="H210" s="49" t="s">
        <v>31</v>
      </c>
      <c r="I210" s="49" t="s">
        <v>27</v>
      </c>
      <c r="J210" s="49" t="s">
        <v>28</v>
      </c>
      <c r="K210" s="61">
        <v>9244372.9903536998</v>
      </c>
      <c r="L210" s="49" t="s">
        <v>26</v>
      </c>
      <c r="M210" s="49" t="s">
        <v>27</v>
      </c>
      <c r="N210" s="49" t="s">
        <v>68</v>
      </c>
      <c r="O210" s="81">
        <v>-11500000</v>
      </c>
      <c r="P210" s="49">
        <v>1.2058</v>
      </c>
      <c r="Q210" s="49" t="s">
        <v>69</v>
      </c>
      <c r="R210" s="69">
        <v>1.244</v>
      </c>
      <c r="S210" s="69"/>
      <c r="T210" s="61"/>
      <c r="U210" s="61"/>
      <c r="V210" s="49"/>
      <c r="W210" s="69">
        <v>1.0754999999999999</v>
      </c>
      <c r="X210" s="69">
        <v>1.0825891613443246</v>
      </c>
      <c r="Y210" s="81">
        <v>-1381651.724301639</v>
      </c>
      <c r="Z210" s="81">
        <v>-1381651.724301639</v>
      </c>
      <c r="AA210" s="81">
        <v>-1381651.724301639</v>
      </c>
      <c r="AB210" s="61">
        <v>0</v>
      </c>
      <c r="AD210" s="49"/>
      <c r="AF210" s="89">
        <f t="shared" si="39"/>
        <v>10622681.632725446</v>
      </c>
      <c r="AG210" s="89">
        <f t="shared" si="40"/>
        <v>-1378308.6423717476</v>
      </c>
      <c r="AH210" s="7"/>
      <c r="AI210" s="89">
        <f t="shared" si="41"/>
        <v>8171293.5636349572</v>
      </c>
      <c r="AJ210" s="89">
        <f t="shared" si="42"/>
        <v>1073079.4267187407</v>
      </c>
      <c r="AK210" s="89">
        <f t="shared" si="43"/>
        <v>-2451388.0690904884</v>
      </c>
      <c r="AL210" s="89">
        <f t="shared" si="44"/>
        <v>2451388.0690904884</v>
      </c>
      <c r="AM210" s="90">
        <f t="shared" si="45"/>
        <v>1</v>
      </c>
      <c r="AN210" s="7"/>
      <c r="AO210" s="91">
        <f t="shared" si="51"/>
        <v>1.2058</v>
      </c>
      <c r="AP210" s="89">
        <f t="shared" si="46"/>
        <v>9537236.6893348824</v>
      </c>
      <c r="AQ210" s="89">
        <f t="shared" si="47"/>
        <v>-292863.69898118451</v>
      </c>
      <c r="AR210" s="89">
        <f t="shared" si="48"/>
        <v>1085444.9433905631</v>
      </c>
      <c r="AS210" s="89">
        <f t="shared" si="49"/>
        <v>-1085444.9433905631</v>
      </c>
      <c r="AT210" s="90">
        <f t="shared" si="50"/>
        <v>1</v>
      </c>
    </row>
    <row r="211" spans="1:46" s="47" customFormat="1" ht="15.6" x14ac:dyDescent="0.3">
      <c r="A211" s="49" t="s">
        <v>219</v>
      </c>
      <c r="B211" s="49" t="s">
        <v>222</v>
      </c>
      <c r="C211" s="49">
        <v>201</v>
      </c>
      <c r="D211" s="49" t="s">
        <v>25</v>
      </c>
      <c r="E211" s="56">
        <v>40917</v>
      </c>
      <c r="F211" s="56"/>
      <c r="G211" s="56">
        <v>42970</v>
      </c>
      <c r="H211" s="49" t="s">
        <v>31</v>
      </c>
      <c r="I211" s="49" t="s">
        <v>27</v>
      </c>
      <c r="J211" s="49" t="s">
        <v>28</v>
      </c>
      <c r="K211" s="61">
        <v>4622186.4951768499</v>
      </c>
      <c r="L211" s="49" t="s">
        <v>26</v>
      </c>
      <c r="M211" s="49" t="s">
        <v>27</v>
      </c>
      <c r="N211" s="49" t="s">
        <v>68</v>
      </c>
      <c r="O211" s="81">
        <v>-5750000</v>
      </c>
      <c r="P211" s="49">
        <v>1.2058</v>
      </c>
      <c r="Q211" s="49" t="s">
        <v>69</v>
      </c>
      <c r="R211" s="69">
        <v>1.244</v>
      </c>
      <c r="S211" s="69"/>
      <c r="T211" s="61"/>
      <c r="U211" s="61"/>
      <c r="V211" s="49"/>
      <c r="W211" s="69">
        <v>1.0754999999999999</v>
      </c>
      <c r="X211" s="69">
        <v>1.0862212931739408</v>
      </c>
      <c r="Y211" s="81">
        <v>-673809.37398908997</v>
      </c>
      <c r="Z211" s="81">
        <v>-673809.37398908997</v>
      </c>
      <c r="AA211" s="81">
        <v>-673809.37398908997</v>
      </c>
      <c r="AB211" s="61">
        <v>0</v>
      </c>
      <c r="AD211" s="49"/>
      <c r="AF211" s="89">
        <f t="shared" si="39"/>
        <v>5293580.6323576001</v>
      </c>
      <c r="AG211" s="89">
        <f t="shared" si="40"/>
        <v>-671394.13718075119</v>
      </c>
      <c r="AH211" s="7"/>
      <c r="AI211" s="89">
        <f t="shared" si="41"/>
        <v>4071985.1018135385</v>
      </c>
      <c r="AJ211" s="89">
        <f t="shared" si="42"/>
        <v>550201.39336331049</v>
      </c>
      <c r="AK211" s="89">
        <f t="shared" si="43"/>
        <v>-1221595.5305440617</v>
      </c>
      <c r="AL211" s="89">
        <f t="shared" si="44"/>
        <v>1221595.5305440617</v>
      </c>
      <c r="AM211" s="90">
        <f t="shared" si="45"/>
        <v>1</v>
      </c>
      <c r="AN211" s="7"/>
      <c r="AO211" s="91">
        <f t="shared" si="51"/>
        <v>1.2058</v>
      </c>
      <c r="AP211" s="89">
        <f t="shared" si="46"/>
        <v>4768618.3446674412</v>
      </c>
      <c r="AQ211" s="89">
        <f t="shared" si="47"/>
        <v>-146431.84949059226</v>
      </c>
      <c r="AR211" s="89">
        <f t="shared" si="48"/>
        <v>524962.28769015893</v>
      </c>
      <c r="AS211" s="89">
        <f t="shared" si="49"/>
        <v>-524962.28769015893</v>
      </c>
      <c r="AT211" s="90">
        <f t="shared" si="50"/>
        <v>1</v>
      </c>
    </row>
    <row r="212" spans="1:46" s="47" customFormat="1" ht="15.6" x14ac:dyDescent="0.3">
      <c r="A212" s="50" t="s">
        <v>219</v>
      </c>
      <c r="B212" s="50" t="s">
        <v>223</v>
      </c>
      <c r="C212" s="50">
        <v>202</v>
      </c>
      <c r="D212" s="50" t="s">
        <v>25</v>
      </c>
      <c r="E212" s="57">
        <v>40917</v>
      </c>
      <c r="F212" s="57"/>
      <c r="G212" s="57">
        <v>43028</v>
      </c>
      <c r="H212" s="50" t="s">
        <v>31</v>
      </c>
      <c r="I212" s="50" t="s">
        <v>27</v>
      </c>
      <c r="J212" s="50" t="s">
        <v>28</v>
      </c>
      <c r="K212" s="62">
        <v>4622186.4951768499</v>
      </c>
      <c r="L212" s="50" t="s">
        <v>26</v>
      </c>
      <c r="M212" s="50" t="s">
        <v>27</v>
      </c>
      <c r="N212" s="50" t="s">
        <v>68</v>
      </c>
      <c r="O212" s="82">
        <v>-5750000</v>
      </c>
      <c r="P212" s="50">
        <v>1.2058</v>
      </c>
      <c r="Q212" s="50" t="s">
        <v>69</v>
      </c>
      <c r="R212" s="70">
        <v>1.244</v>
      </c>
      <c r="S212" s="70"/>
      <c r="T212" s="62"/>
      <c r="U212" s="62"/>
      <c r="V212" s="50"/>
      <c r="W212" s="70">
        <v>1.0754999999999999</v>
      </c>
      <c r="X212" s="70">
        <v>1.0896991888240908</v>
      </c>
      <c r="Y212" s="82">
        <v>-657589.43297834543</v>
      </c>
      <c r="Z212" s="82">
        <v>-657589.43297834543</v>
      </c>
      <c r="AA212" s="82">
        <v>-657589.43297834543</v>
      </c>
      <c r="AB212" s="62">
        <v>0</v>
      </c>
      <c r="AD212" s="50"/>
      <c r="AF212" s="89">
        <f t="shared" si="39"/>
        <v>5276685.5834818995</v>
      </c>
      <c r="AG212" s="89">
        <f t="shared" si="40"/>
        <v>-654499.08830505051</v>
      </c>
      <c r="AH212" s="7"/>
      <c r="AI212" s="89">
        <f t="shared" si="41"/>
        <v>4058988.9103706921</v>
      </c>
      <c r="AJ212" s="89">
        <f t="shared" si="42"/>
        <v>563197.58480615681</v>
      </c>
      <c r="AK212" s="89">
        <f t="shared" si="43"/>
        <v>-1217696.6731112073</v>
      </c>
      <c r="AL212" s="89">
        <f t="shared" si="44"/>
        <v>1217696.6731112073</v>
      </c>
      <c r="AM212" s="90">
        <f t="shared" si="45"/>
        <v>1</v>
      </c>
      <c r="AN212" s="7"/>
      <c r="AO212" s="91">
        <f t="shared" si="51"/>
        <v>1.2058</v>
      </c>
      <c r="AP212" s="89">
        <f t="shared" si="46"/>
        <v>4768618.3446674412</v>
      </c>
      <c r="AQ212" s="89">
        <f t="shared" si="47"/>
        <v>-146431.84949059226</v>
      </c>
      <c r="AR212" s="89">
        <f t="shared" si="48"/>
        <v>508067.23881445825</v>
      </c>
      <c r="AS212" s="89">
        <f t="shared" si="49"/>
        <v>-508067.23881445825</v>
      </c>
      <c r="AT212" s="90">
        <f t="shared" si="50"/>
        <v>1</v>
      </c>
    </row>
    <row r="213" spans="1:46" s="48" customFormat="1" ht="15.6" x14ac:dyDescent="0.3">
      <c r="A213" s="51"/>
      <c r="B213" s="51"/>
      <c r="C213" s="51"/>
      <c r="D213" s="51"/>
      <c r="E213" s="58"/>
      <c r="F213" s="58"/>
      <c r="G213" s="58"/>
      <c r="H213" s="51"/>
      <c r="I213" s="51"/>
      <c r="J213" s="51"/>
      <c r="K213" s="63">
        <v>27733118.971061103</v>
      </c>
      <c r="L213" s="51"/>
      <c r="M213" s="51"/>
      <c r="N213" s="51"/>
      <c r="O213" s="83">
        <v>-34500000</v>
      </c>
      <c r="P213" s="51"/>
      <c r="Q213" s="51"/>
      <c r="R213" s="71">
        <v>1.2439999999999996</v>
      </c>
      <c r="S213" s="71"/>
      <c r="T213" s="63"/>
      <c r="U213" s="63"/>
      <c r="V213" s="51"/>
      <c r="W213" s="71"/>
      <c r="X213" s="71"/>
      <c r="Y213" s="83">
        <v>-4125197.7708242033</v>
      </c>
      <c r="Z213" s="83">
        <v>-4125197.7708242033</v>
      </c>
      <c r="AA213" s="83">
        <v>-4125197.7708242033</v>
      </c>
      <c r="AB213" s="63">
        <v>0</v>
      </c>
      <c r="AD213" s="51"/>
      <c r="AF213" s="89"/>
      <c r="AG213" s="89"/>
      <c r="AH213" s="7"/>
      <c r="AI213" s="89"/>
      <c r="AJ213" s="89"/>
      <c r="AK213" s="89"/>
      <c r="AL213" s="89"/>
      <c r="AM213" s="90"/>
      <c r="AN213" s="7"/>
      <c r="AO213" s="91" t="str">
        <f t="shared" si="51"/>
        <v/>
      </c>
      <c r="AP213" s="89"/>
      <c r="AQ213" s="89"/>
      <c r="AR213" s="89"/>
      <c r="AS213" s="89"/>
      <c r="AT213" s="90"/>
    </row>
    <row r="214" spans="1:46" s="48" customFormat="1" ht="15.6" x14ac:dyDescent="0.3">
      <c r="A214" s="51"/>
      <c r="B214" s="51"/>
      <c r="C214" s="51"/>
      <c r="D214" s="51"/>
      <c r="E214" s="58"/>
      <c r="F214" s="58"/>
      <c r="G214" s="58"/>
      <c r="H214" s="51"/>
      <c r="I214" s="51"/>
      <c r="J214" s="51"/>
      <c r="K214" s="63"/>
      <c r="L214" s="51"/>
      <c r="M214" s="51"/>
      <c r="N214" s="51"/>
      <c r="O214" s="63"/>
      <c r="P214" s="51"/>
      <c r="Q214" s="51"/>
      <c r="R214" s="71"/>
      <c r="S214" s="71"/>
      <c r="T214" s="63"/>
      <c r="U214" s="63"/>
      <c r="V214" s="51"/>
      <c r="W214" s="71"/>
      <c r="X214" s="71"/>
      <c r="Y214" s="63"/>
      <c r="Z214" s="63"/>
      <c r="AA214" s="63"/>
      <c r="AB214" s="63"/>
      <c r="AD214" s="51"/>
      <c r="AF214" s="89"/>
      <c r="AG214" s="89"/>
      <c r="AH214" s="7"/>
      <c r="AI214" s="89"/>
      <c r="AJ214" s="89"/>
      <c r="AK214" s="89"/>
      <c r="AL214" s="89"/>
      <c r="AM214" s="90"/>
      <c r="AN214" s="7"/>
      <c r="AO214" s="91" t="str">
        <f t="shared" si="51"/>
        <v/>
      </c>
      <c r="AP214" s="89"/>
      <c r="AQ214" s="89"/>
      <c r="AR214" s="89"/>
      <c r="AS214" s="89"/>
      <c r="AT214" s="90"/>
    </row>
    <row r="215" spans="1:46" s="47" customFormat="1" ht="15.6" x14ac:dyDescent="0.3">
      <c r="A215" s="49" t="s">
        <v>224</v>
      </c>
      <c r="B215" s="49" t="s">
        <v>225</v>
      </c>
      <c r="C215" s="49">
        <v>221</v>
      </c>
      <c r="D215" s="49" t="s">
        <v>50</v>
      </c>
      <c r="E215" s="56">
        <v>42612</v>
      </c>
      <c r="F215" s="56"/>
      <c r="G215" s="56">
        <v>42978</v>
      </c>
      <c r="H215" s="49" t="s">
        <v>31</v>
      </c>
      <c r="I215" s="49" t="s">
        <v>27</v>
      </c>
      <c r="J215" s="49" t="s">
        <v>28</v>
      </c>
      <c r="K215" s="61">
        <v>2526877.0964135202</v>
      </c>
      <c r="L215" s="49" t="s">
        <v>26</v>
      </c>
      <c r="M215" s="49" t="s">
        <v>27</v>
      </c>
      <c r="N215" s="49" t="s">
        <v>68</v>
      </c>
      <c r="O215" s="81">
        <v>-2938000</v>
      </c>
      <c r="P215" s="49">
        <v>1.137</v>
      </c>
      <c r="Q215" s="49" t="s">
        <v>69</v>
      </c>
      <c r="R215" s="69">
        <v>1.1627000000000001</v>
      </c>
      <c r="S215" s="69"/>
      <c r="T215" s="61"/>
      <c r="U215" s="61"/>
      <c r="V215" s="49"/>
      <c r="W215" s="69">
        <v>1.0754999999999999</v>
      </c>
      <c r="X215" s="69">
        <v>1.0866853734923503</v>
      </c>
      <c r="Y215" s="81">
        <v>-177420.61172718654</v>
      </c>
      <c r="Z215" s="81">
        <v>-177420.61172718654</v>
      </c>
      <c r="AA215" s="81">
        <v>-177420.61172718654</v>
      </c>
      <c r="AB215" s="61">
        <v>0</v>
      </c>
      <c r="AD215" s="49"/>
      <c r="AF215" s="89">
        <f t="shared" si="39"/>
        <v>2703634.4388789935</v>
      </c>
      <c r="AG215" s="89">
        <f t="shared" si="40"/>
        <v>-176757.34246547334</v>
      </c>
      <c r="AH215" s="7"/>
      <c r="AI215" s="89">
        <f t="shared" si="41"/>
        <v>2079718.7991376873</v>
      </c>
      <c r="AJ215" s="89">
        <f t="shared" si="42"/>
        <v>447158.29727583285</v>
      </c>
      <c r="AK215" s="89">
        <f t="shared" si="43"/>
        <v>-623915.63974130619</v>
      </c>
      <c r="AL215" s="89">
        <f t="shared" si="44"/>
        <v>623915.63974130619</v>
      </c>
      <c r="AM215" s="90">
        <f t="shared" si="45"/>
        <v>1</v>
      </c>
      <c r="AN215" s="7"/>
      <c r="AO215" s="91">
        <f t="shared" si="51"/>
        <v>1.137</v>
      </c>
      <c r="AP215" s="89">
        <f t="shared" si="46"/>
        <v>2583992.9639401934</v>
      </c>
      <c r="AQ215" s="89">
        <f t="shared" si="47"/>
        <v>-57115.867526673246</v>
      </c>
      <c r="AR215" s="89">
        <f t="shared" si="48"/>
        <v>119641.47493880009</v>
      </c>
      <c r="AS215" s="89">
        <f t="shared" si="49"/>
        <v>-119641.47493880009</v>
      </c>
      <c r="AT215" s="90">
        <f t="shared" si="50"/>
        <v>1</v>
      </c>
    </row>
    <row r="216" spans="1:46" s="47" customFormat="1" ht="15.6" x14ac:dyDescent="0.3">
      <c r="A216" s="49" t="s">
        <v>224</v>
      </c>
      <c r="B216" s="49" t="s">
        <v>226</v>
      </c>
      <c r="C216" s="49">
        <v>222</v>
      </c>
      <c r="D216" s="49" t="s">
        <v>50</v>
      </c>
      <c r="E216" s="56">
        <v>42612</v>
      </c>
      <c r="F216" s="56"/>
      <c r="G216" s="56">
        <v>43007</v>
      </c>
      <c r="H216" s="49" t="s">
        <v>31</v>
      </c>
      <c r="I216" s="49" t="s">
        <v>27</v>
      </c>
      <c r="J216" s="49" t="s">
        <v>28</v>
      </c>
      <c r="K216" s="61">
        <v>15780659.5671591</v>
      </c>
      <c r="L216" s="49" t="s">
        <v>26</v>
      </c>
      <c r="M216" s="49" t="s">
        <v>27</v>
      </c>
      <c r="N216" s="49" t="s">
        <v>68</v>
      </c>
      <c r="O216" s="81">
        <v>-18375000</v>
      </c>
      <c r="P216" s="49">
        <v>1.137</v>
      </c>
      <c r="Q216" s="49" t="s">
        <v>69</v>
      </c>
      <c r="R216" s="69">
        <v>1.1644000000000001</v>
      </c>
      <c r="S216" s="69"/>
      <c r="T216" s="61"/>
      <c r="U216" s="61"/>
      <c r="V216" s="49"/>
      <c r="W216" s="69">
        <v>1.0754999999999999</v>
      </c>
      <c r="X216" s="69">
        <v>1.0883968923000786</v>
      </c>
      <c r="Y216" s="81">
        <v>-1106720.7248102077</v>
      </c>
      <c r="Z216" s="81">
        <v>-1106720.7248102077</v>
      </c>
      <c r="AA216" s="81">
        <v>-1106720.7248102077</v>
      </c>
      <c r="AB216" s="61">
        <v>0</v>
      </c>
      <c r="AD216" s="49"/>
      <c r="AF216" s="89">
        <f t="shared" si="39"/>
        <v>16882628.138682596</v>
      </c>
      <c r="AG216" s="89">
        <f t="shared" si="40"/>
        <v>-1101968.5715235453</v>
      </c>
      <c r="AH216" s="7"/>
      <c r="AI216" s="89">
        <f t="shared" si="41"/>
        <v>12986637.029755844</v>
      </c>
      <c r="AJ216" s="89">
        <f t="shared" si="42"/>
        <v>2794022.5374032073</v>
      </c>
      <c r="AK216" s="89">
        <f t="shared" si="43"/>
        <v>-3895991.1089267526</v>
      </c>
      <c r="AL216" s="89">
        <f t="shared" si="44"/>
        <v>3895991.1089267526</v>
      </c>
      <c r="AM216" s="90">
        <f t="shared" si="45"/>
        <v>1</v>
      </c>
      <c r="AN216" s="7"/>
      <c r="AO216" s="91">
        <f t="shared" si="51"/>
        <v>1.137</v>
      </c>
      <c r="AP216" s="89">
        <f t="shared" si="46"/>
        <v>16160949.868073879</v>
      </c>
      <c r="AQ216" s="89">
        <f t="shared" si="47"/>
        <v>-380290.30091482773</v>
      </c>
      <c r="AR216" s="89">
        <f t="shared" si="48"/>
        <v>721678.27060871758</v>
      </c>
      <c r="AS216" s="89">
        <f t="shared" si="49"/>
        <v>-721678.27060871758</v>
      </c>
      <c r="AT216" s="90">
        <f t="shared" si="50"/>
        <v>1</v>
      </c>
    </row>
    <row r="217" spans="1:46" s="47" customFormat="1" ht="15.6" x14ac:dyDescent="0.3">
      <c r="A217" s="49" t="s">
        <v>224</v>
      </c>
      <c r="B217" s="49" t="s">
        <v>227</v>
      </c>
      <c r="C217" s="49">
        <v>223</v>
      </c>
      <c r="D217" s="49" t="s">
        <v>50</v>
      </c>
      <c r="E217" s="56">
        <v>42612</v>
      </c>
      <c r="F217" s="56"/>
      <c r="G217" s="56">
        <v>43039</v>
      </c>
      <c r="H217" s="49" t="s">
        <v>31</v>
      </c>
      <c r="I217" s="49" t="s">
        <v>27</v>
      </c>
      <c r="J217" s="49" t="s">
        <v>28</v>
      </c>
      <c r="K217" s="61">
        <v>3796850.9327400299</v>
      </c>
      <c r="L217" s="49" t="s">
        <v>26</v>
      </c>
      <c r="M217" s="49" t="s">
        <v>27</v>
      </c>
      <c r="N217" s="49" t="s">
        <v>68</v>
      </c>
      <c r="O217" s="81">
        <v>-4437000</v>
      </c>
      <c r="P217" s="49">
        <v>1.137</v>
      </c>
      <c r="Q217" s="49" t="s">
        <v>69</v>
      </c>
      <c r="R217" s="69">
        <v>1.1686000000000001</v>
      </c>
      <c r="S217" s="69"/>
      <c r="T217" s="61"/>
      <c r="U217" s="61"/>
      <c r="V217" s="49"/>
      <c r="W217" s="69">
        <v>1.0754999999999999</v>
      </c>
      <c r="X217" s="69">
        <v>1.0903850036494134</v>
      </c>
      <c r="Y217" s="81">
        <v>-273699.10782087693</v>
      </c>
      <c r="Z217" s="81">
        <v>-273699.10782087693</v>
      </c>
      <c r="AA217" s="81">
        <v>-273699.10782087693</v>
      </c>
      <c r="AB217" s="61">
        <v>0</v>
      </c>
      <c r="AD217" s="49"/>
      <c r="AF217" s="89">
        <f t="shared" si="39"/>
        <v>4069204.9002414644</v>
      </c>
      <c r="AG217" s="89">
        <f t="shared" si="40"/>
        <v>-272353.96750143403</v>
      </c>
      <c r="AH217" s="7"/>
      <c r="AI217" s="89">
        <f t="shared" si="41"/>
        <v>3130157.6155703571</v>
      </c>
      <c r="AJ217" s="89">
        <f t="shared" si="42"/>
        <v>666693.31716967328</v>
      </c>
      <c r="AK217" s="89">
        <f t="shared" si="43"/>
        <v>-939047.28467110731</v>
      </c>
      <c r="AL217" s="89">
        <f t="shared" si="44"/>
        <v>939047.28467110731</v>
      </c>
      <c r="AM217" s="90">
        <f t="shared" si="45"/>
        <v>1</v>
      </c>
      <c r="AN217" s="7"/>
      <c r="AO217" s="91">
        <f t="shared" si="51"/>
        <v>1.137</v>
      </c>
      <c r="AP217" s="89">
        <f t="shared" si="46"/>
        <v>3902374.6701846966</v>
      </c>
      <c r="AQ217" s="89">
        <f t="shared" si="47"/>
        <v>-105523.73744466621</v>
      </c>
      <c r="AR217" s="89">
        <f t="shared" si="48"/>
        <v>166830.23005676782</v>
      </c>
      <c r="AS217" s="89">
        <f t="shared" si="49"/>
        <v>-166830.23005676782</v>
      </c>
      <c r="AT217" s="90">
        <f t="shared" si="50"/>
        <v>1</v>
      </c>
    </row>
    <row r="218" spans="1:46" s="47" customFormat="1" ht="15.6" x14ac:dyDescent="0.3">
      <c r="A218" s="49" t="s">
        <v>224</v>
      </c>
      <c r="B218" s="49" t="s">
        <v>228</v>
      </c>
      <c r="C218" s="49">
        <v>224</v>
      </c>
      <c r="D218" s="49" t="s">
        <v>50</v>
      </c>
      <c r="E218" s="56">
        <v>42612</v>
      </c>
      <c r="F218" s="56"/>
      <c r="G218" s="56">
        <v>43039</v>
      </c>
      <c r="H218" s="49" t="s">
        <v>31</v>
      </c>
      <c r="I218" s="49" t="s">
        <v>27</v>
      </c>
      <c r="J218" s="49" t="s">
        <v>28</v>
      </c>
      <c r="K218" s="61">
        <v>4065120.6571966498</v>
      </c>
      <c r="L218" s="49" t="s">
        <v>26</v>
      </c>
      <c r="M218" s="49" t="s">
        <v>27</v>
      </c>
      <c r="N218" s="49" t="s">
        <v>68</v>
      </c>
      <c r="O218" s="81">
        <v>-4750500</v>
      </c>
      <c r="P218" s="49">
        <v>1.137</v>
      </c>
      <c r="Q218" s="49" t="s">
        <v>69</v>
      </c>
      <c r="R218" s="69">
        <v>1.1686000000000001</v>
      </c>
      <c r="S218" s="69"/>
      <c r="T218" s="61"/>
      <c r="U218" s="61"/>
      <c r="V218" s="49"/>
      <c r="W218" s="69">
        <v>1.0754999999999999</v>
      </c>
      <c r="X218" s="69">
        <v>1.0903850036494134</v>
      </c>
      <c r="Y218" s="81">
        <v>-293037.55053033109</v>
      </c>
      <c r="Z218" s="81">
        <v>-293037.55053033109</v>
      </c>
      <c r="AA218" s="81">
        <v>-293037.55053033103</v>
      </c>
      <c r="AB218" s="81">
        <v>-5.8207660913467407E-11</v>
      </c>
      <c r="AD218" s="49"/>
      <c r="AF218" s="89">
        <f t="shared" si="39"/>
        <v>4356718.0253768489</v>
      </c>
      <c r="AG218" s="89">
        <f t="shared" si="40"/>
        <v>-291597.36818020372</v>
      </c>
      <c r="AH218" s="7"/>
      <c r="AI218" s="89">
        <f t="shared" si="41"/>
        <v>3351321.557982191</v>
      </c>
      <c r="AJ218" s="89">
        <f t="shared" si="42"/>
        <v>713799.09921445418</v>
      </c>
      <c r="AK218" s="89">
        <f t="shared" si="43"/>
        <v>-1005396.4673946579</v>
      </c>
      <c r="AL218" s="89">
        <f t="shared" si="44"/>
        <v>1005396.4673946579</v>
      </c>
      <c r="AM218" s="90">
        <f t="shared" si="45"/>
        <v>1</v>
      </c>
      <c r="AN218" s="7"/>
      <c r="AO218" s="91">
        <f t="shared" si="51"/>
        <v>1.137</v>
      </c>
      <c r="AP218" s="89">
        <f t="shared" si="46"/>
        <v>4178100.2638522428</v>
      </c>
      <c r="AQ218" s="89">
        <f t="shared" si="47"/>
        <v>-112979.60665559769</v>
      </c>
      <c r="AR218" s="89">
        <f t="shared" si="48"/>
        <v>178617.76152460603</v>
      </c>
      <c r="AS218" s="89">
        <f t="shared" si="49"/>
        <v>-178617.76152460603</v>
      </c>
      <c r="AT218" s="90">
        <f t="shared" si="50"/>
        <v>1</v>
      </c>
    </row>
    <row r="219" spans="1:46" s="47" customFormat="1" ht="15.6" x14ac:dyDescent="0.3">
      <c r="A219" s="49" t="s">
        <v>224</v>
      </c>
      <c r="B219" s="49" t="s">
        <v>229</v>
      </c>
      <c r="C219" s="49">
        <v>225</v>
      </c>
      <c r="D219" s="49" t="s">
        <v>50</v>
      </c>
      <c r="E219" s="56">
        <v>42612</v>
      </c>
      <c r="F219" s="56"/>
      <c r="G219" s="56">
        <v>43069</v>
      </c>
      <c r="H219" s="49" t="s">
        <v>31</v>
      </c>
      <c r="I219" s="49" t="s">
        <v>27</v>
      </c>
      <c r="J219" s="49" t="s">
        <v>28</v>
      </c>
      <c r="K219" s="61">
        <v>10089255.2101127</v>
      </c>
      <c r="L219" s="49" t="s">
        <v>26</v>
      </c>
      <c r="M219" s="49" t="s">
        <v>27</v>
      </c>
      <c r="N219" s="49" t="s">
        <v>68</v>
      </c>
      <c r="O219" s="81">
        <v>-11812500</v>
      </c>
      <c r="P219" s="49">
        <v>1.137</v>
      </c>
      <c r="Q219" s="49" t="s">
        <v>69</v>
      </c>
      <c r="R219" s="69">
        <v>1.1708000000000001</v>
      </c>
      <c r="S219" s="69"/>
      <c r="T219" s="61"/>
      <c r="U219" s="61"/>
      <c r="V219" s="49"/>
      <c r="W219" s="69">
        <v>1.0754999999999999</v>
      </c>
      <c r="X219" s="69">
        <v>1.0923588632914922</v>
      </c>
      <c r="Y219" s="81">
        <v>-728573.99308661057</v>
      </c>
      <c r="Z219" s="81">
        <v>-728573.99308661057</v>
      </c>
      <c r="AA219" s="81">
        <v>-728573.99308661057</v>
      </c>
      <c r="AB219" s="61">
        <v>0</v>
      </c>
      <c r="AD219" s="49"/>
      <c r="AF219" s="89">
        <f t="shared" si="39"/>
        <v>10813753.974958938</v>
      </c>
      <c r="AG219" s="89">
        <f t="shared" si="40"/>
        <v>-724498.76484619454</v>
      </c>
      <c r="AH219" s="7"/>
      <c r="AI219" s="89">
        <f t="shared" si="41"/>
        <v>8318272.2884299513</v>
      </c>
      <c r="AJ219" s="89">
        <f t="shared" si="42"/>
        <v>1770982.9216827918</v>
      </c>
      <c r="AK219" s="89">
        <f t="shared" si="43"/>
        <v>-2495481.6865289863</v>
      </c>
      <c r="AL219" s="89">
        <f t="shared" si="44"/>
        <v>2495481.6865289863</v>
      </c>
      <c r="AM219" s="90">
        <f t="shared" si="45"/>
        <v>1</v>
      </c>
      <c r="AN219" s="7"/>
      <c r="AO219" s="91">
        <f t="shared" si="51"/>
        <v>1.137</v>
      </c>
      <c r="AP219" s="89">
        <f t="shared" si="46"/>
        <v>10389182.058047494</v>
      </c>
      <c r="AQ219" s="89">
        <f t="shared" si="47"/>
        <v>-299926.84793475084</v>
      </c>
      <c r="AR219" s="89">
        <f t="shared" si="48"/>
        <v>424571.9169114437</v>
      </c>
      <c r="AS219" s="89">
        <f t="shared" si="49"/>
        <v>-424571.9169114437</v>
      </c>
      <c r="AT219" s="90">
        <f t="shared" si="50"/>
        <v>1</v>
      </c>
    </row>
    <row r="220" spans="1:46" s="47" customFormat="1" ht="15.6" x14ac:dyDescent="0.3">
      <c r="A220" s="49" t="s">
        <v>224</v>
      </c>
      <c r="B220" s="49" t="s">
        <v>230</v>
      </c>
      <c r="C220" s="49">
        <v>226</v>
      </c>
      <c r="D220" s="49" t="s">
        <v>50</v>
      </c>
      <c r="E220" s="56">
        <v>42612</v>
      </c>
      <c r="F220" s="56"/>
      <c r="G220" s="56">
        <v>43098</v>
      </c>
      <c r="H220" s="49" t="s">
        <v>31</v>
      </c>
      <c r="I220" s="49" t="s">
        <v>27</v>
      </c>
      <c r="J220" s="49" t="s">
        <v>28</v>
      </c>
      <c r="K220" s="61">
        <v>7823384.14374521</v>
      </c>
      <c r="L220" s="49" t="s">
        <v>26</v>
      </c>
      <c r="M220" s="49" t="s">
        <v>27</v>
      </c>
      <c r="N220" s="49" t="s">
        <v>68</v>
      </c>
      <c r="O220" s="81">
        <v>-9187000</v>
      </c>
      <c r="P220" s="49">
        <v>1.137</v>
      </c>
      <c r="Q220" s="49" t="s">
        <v>69</v>
      </c>
      <c r="R220" s="69">
        <v>1.1742999999999999</v>
      </c>
      <c r="S220" s="69"/>
      <c r="T220" s="61"/>
      <c r="U220" s="61"/>
      <c r="V220" s="49"/>
      <c r="W220" s="69">
        <v>1.0754999999999999</v>
      </c>
      <c r="X220" s="69">
        <v>1.0943529427517822</v>
      </c>
      <c r="Y220" s="81">
        <v>-575148.04012305185</v>
      </c>
      <c r="Z220" s="81">
        <v>-575148.04012305185</v>
      </c>
      <c r="AA220" s="81">
        <v>-575148.04012305185</v>
      </c>
      <c r="AB220" s="61">
        <v>0</v>
      </c>
      <c r="AD220" s="49"/>
      <c r="AF220" s="89">
        <f t="shared" si="39"/>
        <v>8394915.0599431135</v>
      </c>
      <c r="AG220" s="89">
        <f t="shared" si="40"/>
        <v>-571530.91619790252</v>
      </c>
      <c r="AH220" s="7"/>
      <c r="AI220" s="89">
        <f t="shared" si="41"/>
        <v>6457626.9691870101</v>
      </c>
      <c r="AJ220" s="89">
        <f t="shared" si="42"/>
        <v>1365757.1745582009</v>
      </c>
      <c r="AK220" s="89">
        <f t="shared" si="43"/>
        <v>-1937288.0907561034</v>
      </c>
      <c r="AL220" s="89">
        <f t="shared" si="44"/>
        <v>1937288.0907561034</v>
      </c>
      <c r="AM220" s="90">
        <f t="shared" si="45"/>
        <v>1</v>
      </c>
      <c r="AN220" s="7"/>
      <c r="AO220" s="91">
        <f t="shared" si="51"/>
        <v>1.137</v>
      </c>
      <c r="AP220" s="89">
        <f t="shared" si="46"/>
        <v>8080035.1802990325</v>
      </c>
      <c r="AQ220" s="89">
        <f t="shared" si="47"/>
        <v>-256651.03655382153</v>
      </c>
      <c r="AR220" s="89">
        <f t="shared" si="48"/>
        <v>314879.879644081</v>
      </c>
      <c r="AS220" s="89">
        <f t="shared" si="49"/>
        <v>-314879.879644081</v>
      </c>
      <c r="AT220" s="90">
        <f t="shared" si="50"/>
        <v>1</v>
      </c>
    </row>
    <row r="221" spans="1:46" s="47" customFormat="1" ht="15.6" x14ac:dyDescent="0.3">
      <c r="A221" s="49" t="s">
        <v>224</v>
      </c>
      <c r="B221" s="49" t="s">
        <v>231</v>
      </c>
      <c r="C221" s="49">
        <v>227</v>
      </c>
      <c r="D221" s="49" t="s">
        <v>50</v>
      </c>
      <c r="E221" s="56">
        <v>42612</v>
      </c>
      <c r="F221" s="56"/>
      <c r="G221" s="56">
        <v>43098</v>
      </c>
      <c r="H221" s="49" t="s">
        <v>31</v>
      </c>
      <c r="I221" s="49" t="s">
        <v>27</v>
      </c>
      <c r="J221" s="49" t="s">
        <v>28</v>
      </c>
      <c r="K221" s="61">
        <v>5588861.4493740899</v>
      </c>
      <c r="L221" s="49" t="s">
        <v>26</v>
      </c>
      <c r="M221" s="49" t="s">
        <v>27</v>
      </c>
      <c r="N221" s="49" t="s">
        <v>68</v>
      </c>
      <c r="O221" s="81">
        <v>-6563000</v>
      </c>
      <c r="P221" s="49">
        <v>1.137</v>
      </c>
      <c r="Q221" s="49" t="s">
        <v>69</v>
      </c>
      <c r="R221" s="69">
        <v>1.1742999999999999</v>
      </c>
      <c r="S221" s="69"/>
      <c r="T221" s="61"/>
      <c r="U221" s="61"/>
      <c r="V221" s="49"/>
      <c r="W221" s="69">
        <v>1.0754999999999999</v>
      </c>
      <c r="X221" s="69">
        <v>1.0943529427517822</v>
      </c>
      <c r="Y221" s="81">
        <v>-410873.68970584287</v>
      </c>
      <c r="Z221" s="81">
        <v>-410873.68970584287</v>
      </c>
      <c r="AA221" s="81">
        <v>-410873.68970584287</v>
      </c>
      <c r="AB221" s="61">
        <v>0</v>
      </c>
      <c r="AD221" s="49"/>
      <c r="AF221" s="89">
        <f t="shared" si="39"/>
        <v>5997151.141657413</v>
      </c>
      <c r="AG221" s="89">
        <f t="shared" si="40"/>
        <v>-408289.69228331745</v>
      </c>
      <c r="AH221" s="7"/>
      <c r="AI221" s="89">
        <f t="shared" si="41"/>
        <v>4613193.185890317</v>
      </c>
      <c r="AJ221" s="89">
        <f t="shared" si="42"/>
        <v>975668.26348377857</v>
      </c>
      <c r="AK221" s="89">
        <f t="shared" si="43"/>
        <v>-1383957.955767096</v>
      </c>
      <c r="AL221" s="89">
        <f t="shared" si="44"/>
        <v>1383957.955767096</v>
      </c>
      <c r="AM221" s="90">
        <f t="shared" si="45"/>
        <v>1</v>
      </c>
      <c r="AN221" s="7"/>
      <c r="AO221" s="91">
        <f t="shared" si="51"/>
        <v>1.137</v>
      </c>
      <c r="AP221" s="89">
        <f t="shared" si="46"/>
        <v>5772207.5637642918</v>
      </c>
      <c r="AQ221" s="89">
        <f t="shared" si="47"/>
        <v>-183346.11439019628</v>
      </c>
      <c r="AR221" s="89">
        <f t="shared" si="48"/>
        <v>224943.57789312117</v>
      </c>
      <c r="AS221" s="89">
        <f t="shared" si="49"/>
        <v>-224943.57789312117</v>
      </c>
      <c r="AT221" s="90">
        <f t="shared" si="50"/>
        <v>1</v>
      </c>
    </row>
    <row r="222" spans="1:46" s="47" customFormat="1" ht="15.6" x14ac:dyDescent="0.3">
      <c r="A222" s="49" t="s">
        <v>224</v>
      </c>
      <c r="B222" s="49" t="s">
        <v>232</v>
      </c>
      <c r="C222" s="49">
        <v>228</v>
      </c>
      <c r="D222" s="49" t="s">
        <v>108</v>
      </c>
      <c r="E222" s="56">
        <v>42612</v>
      </c>
      <c r="F222" s="56"/>
      <c r="G222" s="56">
        <v>43131</v>
      </c>
      <c r="H222" s="49" t="s">
        <v>31</v>
      </c>
      <c r="I222" s="49" t="s">
        <v>27</v>
      </c>
      <c r="J222" s="49" t="s">
        <v>28</v>
      </c>
      <c r="K222" s="61">
        <v>7813034.5535408799</v>
      </c>
      <c r="L222" s="49" t="s">
        <v>26</v>
      </c>
      <c r="M222" s="49" t="s">
        <v>27</v>
      </c>
      <c r="N222" s="49" t="s">
        <v>68</v>
      </c>
      <c r="O222" s="81">
        <v>-9135000</v>
      </c>
      <c r="P222" s="49">
        <v>1.1368</v>
      </c>
      <c r="Q222" s="49" t="s">
        <v>69</v>
      </c>
      <c r="R222" s="69">
        <v>1.1692</v>
      </c>
      <c r="S222" s="69"/>
      <c r="T222" s="61"/>
      <c r="U222" s="61"/>
      <c r="V222" s="49"/>
      <c r="W222" s="69">
        <v>1.0754999999999999</v>
      </c>
      <c r="X222" s="69">
        <v>1.0967623859517444</v>
      </c>
      <c r="Y222" s="81">
        <v>-519723.15620782872</v>
      </c>
      <c r="Z222" s="81">
        <v>-519723.15620782872</v>
      </c>
      <c r="AA222" s="81">
        <v>-519723.15620782872</v>
      </c>
      <c r="AB222" s="61">
        <v>0</v>
      </c>
      <c r="AD222" s="49"/>
      <c r="AF222" s="89">
        <f t="shared" ref="AF222:AF244" si="52">IF(S222="",ABS(O222/X222),"")</f>
        <v>8329060.2568147555</v>
      </c>
      <c r="AG222" s="89">
        <f t="shared" ref="AG222:AG244" si="53">IF(S222="",
IF(H222="BUY",
IF(I222="CALL",MAX(-ABS(O222)/X222+ABS(O222)/R222,0),IF(I222="PUT",MAX(-ABS(O222)/R222+ABS(O222)/X222,0),IF(I222="FORWARD",-ABS(O222)/X222+ABS(O222)/R222,"TRADE NOT VALID"))),
-IF(I222="CALL",MAX(-ABS(O222)/X222+ABS(O222)/R222,0),IF(I222="PUT",MAX(-ABS(O222)/R222+ABS(O222)/X222,0),IF(I222="FORWARD",-ABS(O222)/X222+ABS(O222)/R222,"TRADE NOT VALID")))),"")</f>
        <v>-516025.70327387284</v>
      </c>
      <c r="AH222" s="7"/>
      <c r="AI222" s="89">
        <f t="shared" ref="AI222:AI244" si="54">IF(S222="",
IF(I222="CALL",ABS(O222/(X222*(1+$AJ$3))),
IF(I222="PUT",ABS(O222/(X222*(1+$AJ$2))),
IF(I222="FORWARD",ABS(O222/(X222*(1+$AJ$3))),
"TRADE NOT VALID"))),
"")</f>
        <v>6406969.4283190425</v>
      </c>
      <c r="AJ222" s="89">
        <f t="shared" ref="AJ222:AJ244" si="55">IF(S222="",
IF(H222="BUY",
IF(I222="CALL",MAX(-ABS(O222)/(X222*(1+$AJ$3))+ABS(O222)/R222,0),IF(I222="PUT",MAX(-ABS(O222)/R222+ABS(O222)/(X222*(1+$AJ$2)),0),IF(I222="FORWARD",-ABS(O222)/(X222*(1+$AJ$3))+ABS(O222)/R222,"TRADE NOT VALID"))),
-IF(I222="CALL",MAX(-ABS(O222)/(X222*(1+$AJ$3))+ABS(O222)/R222,0),IF(I222="PUT",MAX(-ABS(O222)/R222+ABS(O222)/(X222*(1+$AJ$2)),0),IF(I222="FORWARD",-ABS(O222)/(X222*(1+$AJ$3))+ABS(O222)/R222,"TRADE NOT VALID")))),"")</f>
        <v>1406065.1252218401</v>
      </c>
      <c r="AK222" s="89">
        <f t="shared" ref="AK222:AK244" si="56">IF(S222="",
AI222-IF(AG222=0,ABS(O222/R222),AF222),"")</f>
        <v>-1922090.828495713</v>
      </c>
      <c r="AL222" s="89">
        <f t="shared" ref="AL222:AL244" si="57">IF(S222="",AJ222-AG222,"")</f>
        <v>1922090.828495713</v>
      </c>
      <c r="AM222" s="90">
        <f t="shared" ref="AM222:AM244" si="58">IF(S222="",IF(AL222=0,"CHOC INSUFFISANT",ABS(AL222/AK222)),"")</f>
        <v>1</v>
      </c>
      <c r="AN222" s="7"/>
      <c r="AO222" s="91">
        <f t="shared" si="51"/>
        <v>1.1368</v>
      </c>
      <c r="AP222" s="89">
        <f t="shared" ref="AP222:AP244" si="59">IF(S222="",ABS(O222/AO222),"")</f>
        <v>8035714.2857142854</v>
      </c>
      <c r="AQ222" s="89">
        <f t="shared" ref="AQ222:AQ244" si="60">IF(S222="",
IF(H222="BUY",
IF(I222="CALL",MAX(-ABS(O222)/AO222+ABS(O222)/R222,0),IF(I222="PUT",MAX(-ABS(O222)/R222+ABS(O222)/AO222,0),IF(I222="FORWARD",-ABS(O222)/AO222+ABS(O222)/R222,"TRADE NOT VALID"))),
-IF(I222="CALL",MAX(-ABS(O222)/AO222+ABS(O222)/R222,0),IF(I222="PUT",MAX(-ABS(O222)/R222+ABS(O222)/AO222,0),IF(I222="FORWARD",-ABS(O222)/AO222+ABS(O222)/R222,"TRADE NOT VALID")))),"")</f>
        <v>-222679.73217340279</v>
      </c>
      <c r="AR222" s="89">
        <f t="shared" ref="AR222:AR244" si="61">IF(S222="",
IF(AQ222=AG222,AF222-AP222,
IF(AG222=0,IF(H222="BUY",(ABS(O222)/AO222-ABS(O222)/R222),-(ABS(O222)/AO222-ABS(O222)/R222)),
IF(AQ222=0,IF(H222="BUY",(ABS(O222)/X222-ABS(O222)/R222),-(ABS(O222)/X222-ABS(O222)/R222)),AF222-AP222))),"")</f>
        <v>293345.97110047005</v>
      </c>
      <c r="AS222" s="89">
        <f t="shared" ref="AS222:AS244" si="62">IF(S222="",
AG222-AQ222,
"")</f>
        <v>-293345.97110047005</v>
      </c>
      <c r="AT222" s="90">
        <f t="shared" ref="AT222:AT244" si="63">IF(S222="",IF(AS222=0,"PAS DE VALEUR INTRINSEQUE",ABS(AS222/AR222)),"")</f>
        <v>1</v>
      </c>
    </row>
    <row r="223" spans="1:46" s="47" customFormat="1" ht="15.6" x14ac:dyDescent="0.3">
      <c r="A223" s="49" t="s">
        <v>224</v>
      </c>
      <c r="B223" s="49" t="s">
        <v>233</v>
      </c>
      <c r="C223" s="49">
        <v>229</v>
      </c>
      <c r="D223" s="49" t="s">
        <v>108</v>
      </c>
      <c r="E223" s="56">
        <v>42612</v>
      </c>
      <c r="F223" s="56"/>
      <c r="G223" s="56">
        <v>43159</v>
      </c>
      <c r="H223" s="49" t="s">
        <v>31</v>
      </c>
      <c r="I223" s="49" t="s">
        <v>27</v>
      </c>
      <c r="J223" s="49" t="s">
        <v>28</v>
      </c>
      <c r="K223" s="61">
        <v>10494618.144541301</v>
      </c>
      <c r="L223" s="49" t="s">
        <v>26</v>
      </c>
      <c r="M223" s="49" t="s">
        <v>27</v>
      </c>
      <c r="N223" s="49" t="s">
        <v>68</v>
      </c>
      <c r="O223" s="81">
        <v>-12285000</v>
      </c>
      <c r="P223" s="49">
        <v>1.1368</v>
      </c>
      <c r="Q223" s="49" t="s">
        <v>69</v>
      </c>
      <c r="R223" s="69">
        <v>1.1706000000000001</v>
      </c>
      <c r="S223" s="69"/>
      <c r="T223" s="61"/>
      <c r="U223" s="61"/>
      <c r="V223" s="49"/>
      <c r="W223" s="69">
        <v>1.0754999999999999</v>
      </c>
      <c r="X223" s="69">
        <v>1.0986469919370276</v>
      </c>
      <c r="Y223" s="81">
        <v>-692627.14552056172</v>
      </c>
      <c r="Z223" s="81">
        <v>-692627.14552056172</v>
      </c>
      <c r="AA223" s="81">
        <v>-692627.14552056172</v>
      </c>
      <c r="AB223" s="61">
        <v>0</v>
      </c>
      <c r="AD223" s="49"/>
      <c r="AF223" s="89">
        <f t="shared" si="52"/>
        <v>11181935.681032795</v>
      </c>
      <c r="AG223" s="89">
        <f t="shared" si="53"/>
        <v>-687317.5364915356</v>
      </c>
      <c r="AH223" s="7"/>
      <c r="AI223" s="89">
        <f t="shared" si="54"/>
        <v>8601488.9854098428</v>
      </c>
      <c r="AJ223" s="89">
        <f t="shared" si="55"/>
        <v>1893129.1591314171</v>
      </c>
      <c r="AK223" s="89">
        <f t="shared" si="56"/>
        <v>-2580446.6956229527</v>
      </c>
      <c r="AL223" s="89">
        <f t="shared" si="57"/>
        <v>2580446.6956229527</v>
      </c>
      <c r="AM223" s="90">
        <f t="shared" si="58"/>
        <v>1</v>
      </c>
      <c r="AN223" s="7"/>
      <c r="AO223" s="91">
        <f t="shared" si="51"/>
        <v>1.1368</v>
      </c>
      <c r="AP223" s="89">
        <f t="shared" si="59"/>
        <v>10806650.246305419</v>
      </c>
      <c r="AQ223" s="89">
        <f t="shared" si="60"/>
        <v>-312032.10176415928</v>
      </c>
      <c r="AR223" s="89">
        <f t="shared" si="61"/>
        <v>375285.43472737633</v>
      </c>
      <c r="AS223" s="89">
        <f t="shared" si="62"/>
        <v>-375285.43472737633</v>
      </c>
      <c r="AT223" s="90">
        <f t="shared" si="63"/>
        <v>1</v>
      </c>
    </row>
    <row r="224" spans="1:46" s="47" customFormat="1" ht="15.6" x14ac:dyDescent="0.3">
      <c r="A224" s="49" t="s">
        <v>224</v>
      </c>
      <c r="B224" s="49" t="s">
        <v>234</v>
      </c>
      <c r="C224" s="49">
        <v>230</v>
      </c>
      <c r="D224" s="49" t="s">
        <v>108</v>
      </c>
      <c r="E224" s="56">
        <v>42612</v>
      </c>
      <c r="F224" s="56"/>
      <c r="G224" s="56">
        <v>43188</v>
      </c>
      <c r="H224" s="49" t="s">
        <v>31</v>
      </c>
      <c r="I224" s="49" t="s">
        <v>27</v>
      </c>
      <c r="J224" s="49" t="s">
        <v>28</v>
      </c>
      <c r="K224" s="61">
        <v>12618256.200460199</v>
      </c>
      <c r="L224" s="49" t="s">
        <v>26</v>
      </c>
      <c r="M224" s="49" t="s">
        <v>27</v>
      </c>
      <c r="N224" s="49" t="s">
        <v>68</v>
      </c>
      <c r="O224" s="81">
        <v>-14805000</v>
      </c>
      <c r="P224" s="49">
        <v>1.1368</v>
      </c>
      <c r="Q224" s="49" t="s">
        <v>69</v>
      </c>
      <c r="R224" s="69">
        <v>1.1733</v>
      </c>
      <c r="S224" s="69"/>
      <c r="T224" s="61"/>
      <c r="U224" s="61"/>
      <c r="V224" s="49"/>
      <c r="W224" s="69">
        <v>1.0754999999999999</v>
      </c>
      <c r="X224" s="69">
        <v>1.1006170891282512</v>
      </c>
      <c r="Y224" s="81">
        <v>-840195.88291675202</v>
      </c>
      <c r="Z224" s="81">
        <v>-840195.88291675202</v>
      </c>
      <c r="AA224" s="81">
        <v>-840195.8829167519</v>
      </c>
      <c r="AB224" s="81">
        <v>-1.1641532182693481E-10</v>
      </c>
      <c r="AD224" s="49"/>
      <c r="AF224" s="89">
        <f t="shared" si="52"/>
        <v>13451544.725447038</v>
      </c>
      <c r="AG224" s="89">
        <f t="shared" si="53"/>
        <v>-833288.52498679794</v>
      </c>
      <c r="AH224" s="7"/>
      <c r="AI224" s="89">
        <f t="shared" si="54"/>
        <v>10347342.096497722</v>
      </c>
      <c r="AJ224" s="89">
        <f t="shared" si="55"/>
        <v>2270914.1039625183</v>
      </c>
      <c r="AK224" s="89">
        <f t="shared" si="56"/>
        <v>-3104202.6289493162</v>
      </c>
      <c r="AL224" s="89">
        <f t="shared" si="57"/>
        <v>3104202.6289493162</v>
      </c>
      <c r="AM224" s="90">
        <f t="shared" si="58"/>
        <v>1</v>
      </c>
      <c r="AN224" s="7"/>
      <c r="AO224" s="91">
        <f t="shared" si="51"/>
        <v>1.1368</v>
      </c>
      <c r="AP224" s="89">
        <f t="shared" si="59"/>
        <v>13023399.014778325</v>
      </c>
      <c r="AQ224" s="89">
        <f t="shared" si="60"/>
        <v>-405142.81431808509</v>
      </c>
      <c r="AR224" s="89">
        <f t="shared" si="61"/>
        <v>428145.71066871285</v>
      </c>
      <c r="AS224" s="89">
        <f t="shared" si="62"/>
        <v>-428145.71066871285</v>
      </c>
      <c r="AT224" s="90">
        <f t="shared" si="63"/>
        <v>1</v>
      </c>
    </row>
    <row r="225" spans="1:46" s="47" customFormat="1" ht="15.6" x14ac:dyDescent="0.3">
      <c r="A225" s="50" t="s">
        <v>224</v>
      </c>
      <c r="B225" s="50" t="s">
        <v>235</v>
      </c>
      <c r="C225" s="50">
        <v>231</v>
      </c>
      <c r="D225" s="50" t="s">
        <v>108</v>
      </c>
      <c r="E225" s="57">
        <v>42612</v>
      </c>
      <c r="F225" s="57"/>
      <c r="G225" s="57">
        <v>43220</v>
      </c>
      <c r="H225" s="50" t="s">
        <v>31</v>
      </c>
      <c r="I225" s="50" t="s">
        <v>27</v>
      </c>
      <c r="J225" s="50" t="s">
        <v>28</v>
      </c>
      <c r="K225" s="62">
        <v>7412575.5126350699</v>
      </c>
      <c r="L225" s="50" t="s">
        <v>26</v>
      </c>
      <c r="M225" s="50" t="s">
        <v>27</v>
      </c>
      <c r="N225" s="50" t="s">
        <v>68</v>
      </c>
      <c r="O225" s="82">
        <v>-8712000</v>
      </c>
      <c r="P225" s="50">
        <v>1.1368</v>
      </c>
      <c r="Q225" s="50" t="s">
        <v>69</v>
      </c>
      <c r="R225" s="70">
        <v>1.1753</v>
      </c>
      <c r="S225" s="70"/>
      <c r="T225" s="62"/>
      <c r="U225" s="62"/>
      <c r="V225" s="50"/>
      <c r="W225" s="70">
        <v>1.0754999999999999</v>
      </c>
      <c r="X225" s="70">
        <v>1.1028689432518695</v>
      </c>
      <c r="Y225" s="82">
        <v>-491158.04110056895</v>
      </c>
      <c r="Z225" s="82">
        <v>-491158.04110056895</v>
      </c>
      <c r="AA225" s="82">
        <v>-491158.04110056895</v>
      </c>
      <c r="AB225" s="62">
        <v>0</v>
      </c>
      <c r="AD225" s="50"/>
      <c r="AF225" s="89">
        <f t="shared" si="52"/>
        <v>7899397.3429990616</v>
      </c>
      <c r="AG225" s="89">
        <f t="shared" si="53"/>
        <v>-486821.83036398981</v>
      </c>
      <c r="AH225" s="7"/>
      <c r="AI225" s="89">
        <f t="shared" si="54"/>
        <v>6076459.4946146617</v>
      </c>
      <c r="AJ225" s="89">
        <f t="shared" si="55"/>
        <v>1336116.0180204101</v>
      </c>
      <c r="AK225" s="89">
        <f t="shared" si="56"/>
        <v>-1822937.8483843999</v>
      </c>
      <c r="AL225" s="89">
        <f t="shared" si="57"/>
        <v>1822937.8483843999</v>
      </c>
      <c r="AM225" s="90">
        <f t="shared" si="58"/>
        <v>1</v>
      </c>
      <c r="AN225" s="7"/>
      <c r="AO225" s="91">
        <f t="shared" si="51"/>
        <v>1.1368</v>
      </c>
      <c r="AP225" s="89">
        <f t="shared" si="59"/>
        <v>7663617.1710063331</v>
      </c>
      <c r="AQ225" s="89">
        <f t="shared" si="60"/>
        <v>-251041.65837126132</v>
      </c>
      <c r="AR225" s="89">
        <f t="shared" si="61"/>
        <v>235780.17199272849</v>
      </c>
      <c r="AS225" s="89">
        <f t="shared" si="62"/>
        <v>-235780.17199272849</v>
      </c>
      <c r="AT225" s="90">
        <f t="shared" si="63"/>
        <v>1</v>
      </c>
    </row>
    <row r="226" spans="1:46" s="48" customFormat="1" ht="15.6" x14ac:dyDescent="0.3">
      <c r="A226" s="51"/>
      <c r="B226" s="51"/>
      <c r="C226" s="51"/>
      <c r="D226" s="51"/>
      <c r="E226" s="58"/>
      <c r="F226" s="58"/>
      <c r="G226" s="58"/>
      <c r="H226" s="51"/>
      <c r="I226" s="51"/>
      <c r="J226" s="51"/>
      <c r="K226" s="63">
        <v>88009493.467918739</v>
      </c>
      <c r="L226" s="51"/>
      <c r="M226" s="51"/>
      <c r="N226" s="51"/>
      <c r="O226" s="83">
        <v>-103000000</v>
      </c>
      <c r="P226" s="51"/>
      <c r="Q226" s="51"/>
      <c r="R226" s="71">
        <v>1.1703282900673164</v>
      </c>
      <c r="S226" s="71"/>
      <c r="T226" s="63"/>
      <c r="U226" s="63"/>
      <c r="V226" s="51"/>
      <c r="W226" s="71"/>
      <c r="X226" s="71"/>
      <c r="Y226" s="83">
        <v>-6109177.9435498193</v>
      </c>
      <c r="Z226" s="83">
        <v>-6109177.9435498193</v>
      </c>
      <c r="AA226" s="83">
        <v>-6109177.9435498193</v>
      </c>
      <c r="AB226" s="83">
        <v>-1.7462298274040222E-10</v>
      </c>
      <c r="AD226" s="51"/>
      <c r="AF226" s="89"/>
      <c r="AG226" s="89"/>
      <c r="AH226" s="7"/>
      <c r="AI226" s="89"/>
      <c r="AJ226" s="89"/>
      <c r="AK226" s="89"/>
      <c r="AL226" s="89"/>
      <c r="AM226" s="90"/>
      <c r="AN226" s="7"/>
      <c r="AO226" s="91" t="str">
        <f t="shared" si="51"/>
        <v/>
      </c>
      <c r="AP226" s="89"/>
      <c r="AQ226" s="89"/>
      <c r="AR226" s="89"/>
      <c r="AS226" s="89"/>
      <c r="AT226" s="90"/>
    </row>
    <row r="227" spans="1:46" s="48" customFormat="1" ht="15.6" x14ac:dyDescent="0.3">
      <c r="A227" s="51"/>
      <c r="B227" s="51"/>
      <c r="C227" s="51"/>
      <c r="D227" s="51"/>
      <c r="E227" s="58"/>
      <c r="F227" s="58"/>
      <c r="G227" s="58"/>
      <c r="H227" s="51"/>
      <c r="I227" s="51"/>
      <c r="J227" s="51"/>
      <c r="K227" s="63"/>
      <c r="L227" s="51"/>
      <c r="M227" s="51"/>
      <c r="N227" s="51"/>
      <c r="O227" s="63"/>
      <c r="P227" s="51"/>
      <c r="Q227" s="51"/>
      <c r="R227" s="71"/>
      <c r="S227" s="71"/>
      <c r="T227" s="63"/>
      <c r="U227" s="63"/>
      <c r="V227" s="51"/>
      <c r="W227" s="71"/>
      <c r="X227" s="71"/>
      <c r="Y227" s="63"/>
      <c r="Z227" s="63"/>
      <c r="AA227" s="63"/>
      <c r="AB227" s="63"/>
      <c r="AD227" s="51"/>
      <c r="AF227" s="89"/>
      <c r="AG227" s="89"/>
      <c r="AH227" s="7"/>
      <c r="AI227" s="89"/>
      <c r="AJ227" s="89"/>
      <c r="AK227" s="89"/>
      <c r="AL227" s="89"/>
      <c r="AM227" s="90"/>
      <c r="AN227" s="7"/>
      <c r="AO227" s="91" t="str">
        <f t="shared" si="51"/>
        <v/>
      </c>
      <c r="AP227" s="89"/>
      <c r="AQ227" s="89"/>
      <c r="AR227" s="89"/>
      <c r="AS227" s="89"/>
      <c r="AT227" s="90"/>
    </row>
    <row r="228" spans="1:46" s="47" customFormat="1" ht="15.6" x14ac:dyDescent="0.3">
      <c r="A228" s="50" t="s">
        <v>236</v>
      </c>
      <c r="B228" s="50" t="s">
        <v>237</v>
      </c>
      <c r="C228" s="50">
        <v>247</v>
      </c>
      <c r="D228" s="50" t="s">
        <v>50</v>
      </c>
      <c r="E228" s="57">
        <v>42732</v>
      </c>
      <c r="F228" s="57"/>
      <c r="G228" s="57">
        <v>42794</v>
      </c>
      <c r="H228" s="50" t="s">
        <v>31</v>
      </c>
      <c r="I228" s="50" t="s">
        <v>27</v>
      </c>
      <c r="J228" s="50" t="s">
        <v>28</v>
      </c>
      <c r="K228" s="62">
        <v>9075510.3860212192</v>
      </c>
      <c r="L228" s="50" t="s">
        <v>26</v>
      </c>
      <c r="M228" s="50" t="s">
        <v>27</v>
      </c>
      <c r="N228" s="50" t="s">
        <v>68</v>
      </c>
      <c r="O228" s="82">
        <v>-10180000</v>
      </c>
      <c r="P228" s="50">
        <v>1.0896999999999999</v>
      </c>
      <c r="Q228" s="50" t="s">
        <v>69</v>
      </c>
      <c r="R228" s="70">
        <v>1.1216999999999999</v>
      </c>
      <c r="S228" s="70"/>
      <c r="T228" s="62"/>
      <c r="U228" s="62"/>
      <c r="V228" s="50"/>
      <c r="W228" s="70">
        <v>1.0754999999999999</v>
      </c>
      <c r="X228" s="70">
        <v>1.0765192532782093</v>
      </c>
      <c r="Y228" s="82">
        <v>-380947.41903862183</v>
      </c>
      <c r="Z228" s="82">
        <v>-380947.41903862183</v>
      </c>
      <c r="AA228" s="82">
        <v>-380947.41903862177</v>
      </c>
      <c r="AB228" s="82">
        <v>-5.8207660913467407E-11</v>
      </c>
      <c r="AD228" s="50"/>
      <c r="AF228" s="89">
        <f t="shared" si="52"/>
        <v>9456403.096368162</v>
      </c>
      <c r="AG228" s="89">
        <f t="shared" si="53"/>
        <v>-380892.71034694277</v>
      </c>
      <c r="AH228" s="7"/>
      <c r="AI228" s="89">
        <f t="shared" si="54"/>
        <v>7274156.2279755082</v>
      </c>
      <c r="AJ228" s="89">
        <f t="shared" si="55"/>
        <v>1801354.158045711</v>
      </c>
      <c r="AK228" s="89">
        <f t="shared" si="56"/>
        <v>-2182246.8683926538</v>
      </c>
      <c r="AL228" s="89">
        <f t="shared" si="57"/>
        <v>2182246.8683926538</v>
      </c>
      <c r="AM228" s="90">
        <f t="shared" si="58"/>
        <v>1</v>
      </c>
      <c r="AN228" s="7"/>
      <c r="AO228" s="91">
        <f t="shared" si="51"/>
        <v>1.0896999999999999</v>
      </c>
      <c r="AP228" s="89">
        <f t="shared" si="59"/>
        <v>9342020.7396531161</v>
      </c>
      <c r="AQ228" s="89">
        <f t="shared" si="60"/>
        <v>-266510.3536318969</v>
      </c>
      <c r="AR228" s="89">
        <f t="shared" si="61"/>
        <v>114382.35671504587</v>
      </c>
      <c r="AS228" s="89">
        <f t="shared" si="62"/>
        <v>-114382.35671504587</v>
      </c>
      <c r="AT228" s="90">
        <f t="shared" si="63"/>
        <v>1</v>
      </c>
    </row>
    <row r="229" spans="1:46" s="48" customFormat="1" ht="15.6" x14ac:dyDescent="0.3">
      <c r="A229" s="51"/>
      <c r="B229" s="51"/>
      <c r="C229" s="51"/>
      <c r="D229" s="51"/>
      <c r="E229" s="58"/>
      <c r="F229" s="58"/>
      <c r="G229" s="58"/>
      <c r="H229" s="51"/>
      <c r="I229" s="51"/>
      <c r="J229" s="51"/>
      <c r="K229" s="63">
        <v>9075510.3860212192</v>
      </c>
      <c r="L229" s="51"/>
      <c r="M229" s="51"/>
      <c r="N229" s="51"/>
      <c r="O229" s="83">
        <v>-10180000</v>
      </c>
      <c r="P229" s="51"/>
      <c r="Q229" s="51"/>
      <c r="R229" s="71">
        <v>1.1216999999999999</v>
      </c>
      <c r="S229" s="71"/>
      <c r="T229" s="63"/>
      <c r="U229" s="63"/>
      <c r="V229" s="51"/>
      <c r="W229" s="71"/>
      <c r="X229" s="71"/>
      <c r="Y229" s="83">
        <v>-380947.41903862183</v>
      </c>
      <c r="Z229" s="83">
        <v>-380947.41903862183</v>
      </c>
      <c r="AA229" s="83">
        <v>-380947.41903862177</v>
      </c>
      <c r="AB229" s="83">
        <v>-5.8207660913467407E-11</v>
      </c>
      <c r="AD229" s="51"/>
      <c r="AF229" s="89"/>
      <c r="AG229" s="89"/>
      <c r="AH229" s="7"/>
      <c r="AI229" s="89"/>
      <c r="AJ229" s="89"/>
      <c r="AK229" s="89"/>
      <c r="AL229" s="89"/>
      <c r="AM229" s="90"/>
      <c r="AN229" s="7"/>
      <c r="AO229" s="91" t="str">
        <f t="shared" si="51"/>
        <v/>
      </c>
      <c r="AP229" s="89"/>
      <c r="AQ229" s="89"/>
      <c r="AR229" s="89"/>
      <c r="AS229" s="89"/>
      <c r="AT229" s="90"/>
    </row>
    <row r="230" spans="1:46" s="48" customFormat="1" ht="15.6" x14ac:dyDescent="0.3">
      <c r="A230" s="51"/>
      <c r="B230" s="51"/>
      <c r="C230" s="51"/>
      <c r="D230" s="51"/>
      <c r="E230" s="58"/>
      <c r="F230" s="58"/>
      <c r="G230" s="58"/>
      <c r="H230" s="51"/>
      <c r="I230" s="51"/>
      <c r="J230" s="51"/>
      <c r="K230" s="63"/>
      <c r="L230" s="51"/>
      <c r="M230" s="51"/>
      <c r="N230" s="51"/>
      <c r="O230" s="63"/>
      <c r="P230" s="51"/>
      <c r="Q230" s="51"/>
      <c r="R230" s="71"/>
      <c r="S230" s="71"/>
      <c r="T230" s="63"/>
      <c r="U230" s="63"/>
      <c r="V230" s="51"/>
      <c r="W230" s="71"/>
      <c r="X230" s="71"/>
      <c r="Y230" s="63"/>
      <c r="Z230" s="63"/>
      <c r="AA230" s="63"/>
      <c r="AB230" s="63"/>
      <c r="AD230" s="51"/>
      <c r="AF230" s="89"/>
      <c r="AG230" s="89"/>
      <c r="AH230" s="7"/>
      <c r="AI230" s="89"/>
      <c r="AJ230" s="89"/>
      <c r="AK230" s="89"/>
      <c r="AL230" s="89"/>
      <c r="AM230" s="90"/>
      <c r="AN230" s="7"/>
      <c r="AO230" s="91" t="str">
        <f t="shared" si="51"/>
        <v/>
      </c>
      <c r="AP230" s="89"/>
      <c r="AQ230" s="89"/>
      <c r="AR230" s="89"/>
      <c r="AS230" s="89"/>
      <c r="AT230" s="90"/>
    </row>
    <row r="231" spans="1:46" s="47" customFormat="1" ht="15.6" x14ac:dyDescent="0.3">
      <c r="A231" s="49" t="s">
        <v>238</v>
      </c>
      <c r="B231" s="49" t="s">
        <v>239</v>
      </c>
      <c r="C231" s="49">
        <v>252</v>
      </c>
      <c r="D231" s="49" t="s">
        <v>115</v>
      </c>
      <c r="E231" s="56">
        <v>42440</v>
      </c>
      <c r="F231" s="56"/>
      <c r="G231" s="56">
        <v>42783</v>
      </c>
      <c r="H231" s="49" t="s">
        <v>31</v>
      </c>
      <c r="I231" s="49" t="s">
        <v>27</v>
      </c>
      <c r="J231" s="49" t="s">
        <v>28</v>
      </c>
      <c r="K231" s="61">
        <v>3467153.2846715301</v>
      </c>
      <c r="L231" s="49" t="s">
        <v>26</v>
      </c>
      <c r="M231" s="49" t="s">
        <v>27</v>
      </c>
      <c r="N231" s="49" t="s">
        <v>68</v>
      </c>
      <c r="O231" s="81">
        <v>-4750000</v>
      </c>
      <c r="P231" s="49">
        <v>1.288</v>
      </c>
      <c r="Q231" s="49" t="s">
        <v>69</v>
      </c>
      <c r="R231" s="69">
        <v>1.37</v>
      </c>
      <c r="S231" s="69"/>
      <c r="T231" s="61"/>
      <c r="U231" s="61"/>
      <c r="V231" s="49"/>
      <c r="W231" s="69">
        <v>1.0754999999999999</v>
      </c>
      <c r="X231" s="69">
        <v>1.0760390902213151</v>
      </c>
      <c r="Y231" s="81">
        <v>-947196.99206786801</v>
      </c>
      <c r="Z231" s="81">
        <v>-947196.99206786801</v>
      </c>
      <c r="AA231" s="81">
        <v>-947196.99206786789</v>
      </c>
      <c r="AB231" s="81">
        <v>-1.1641532182693481E-10</v>
      </c>
      <c r="AD231" s="49"/>
      <c r="AF231" s="89">
        <f t="shared" si="52"/>
        <v>4414337.7718954803</v>
      </c>
      <c r="AG231" s="89">
        <f t="shared" si="53"/>
        <v>-947184.48722394789</v>
      </c>
      <c r="AH231" s="7"/>
      <c r="AI231" s="89">
        <f t="shared" si="54"/>
        <v>3395644.4399196003</v>
      </c>
      <c r="AJ231" s="89">
        <f t="shared" si="55"/>
        <v>71508.844751932193</v>
      </c>
      <c r="AK231" s="89">
        <f t="shared" si="56"/>
        <v>-1018693.3319758801</v>
      </c>
      <c r="AL231" s="89">
        <f t="shared" si="57"/>
        <v>1018693.3319758801</v>
      </c>
      <c r="AM231" s="90">
        <f t="shared" si="58"/>
        <v>1</v>
      </c>
      <c r="AN231" s="7"/>
      <c r="AO231" s="91">
        <f t="shared" si="51"/>
        <v>1.288</v>
      </c>
      <c r="AP231" s="89">
        <f t="shared" si="59"/>
        <v>3687888.198757764</v>
      </c>
      <c r="AQ231" s="89">
        <f t="shared" si="60"/>
        <v>-220734.9140862315</v>
      </c>
      <c r="AR231" s="89">
        <f t="shared" si="61"/>
        <v>726449.57313771639</v>
      </c>
      <c r="AS231" s="89">
        <f t="shared" si="62"/>
        <v>-726449.57313771639</v>
      </c>
      <c r="AT231" s="90">
        <f t="shared" si="63"/>
        <v>1</v>
      </c>
    </row>
    <row r="232" spans="1:46" s="47" customFormat="1" ht="15.6" x14ac:dyDescent="0.3">
      <c r="A232" s="49" t="s">
        <v>238</v>
      </c>
      <c r="B232" s="49" t="s">
        <v>240</v>
      </c>
      <c r="C232" s="49">
        <v>253</v>
      </c>
      <c r="D232" s="49" t="s">
        <v>115</v>
      </c>
      <c r="E232" s="56">
        <v>42411</v>
      </c>
      <c r="F232" s="56"/>
      <c r="G232" s="56">
        <v>42838</v>
      </c>
      <c r="H232" s="49" t="s">
        <v>31</v>
      </c>
      <c r="I232" s="49" t="s">
        <v>27</v>
      </c>
      <c r="J232" s="49" t="s">
        <v>28</v>
      </c>
      <c r="K232" s="61">
        <v>3049010.0127983098</v>
      </c>
      <c r="L232" s="49" t="s">
        <v>26</v>
      </c>
      <c r="M232" s="49" t="s">
        <v>27</v>
      </c>
      <c r="N232" s="49" t="s">
        <v>68</v>
      </c>
      <c r="O232" s="81">
        <v>-4050000</v>
      </c>
      <c r="P232" s="49">
        <v>1.288</v>
      </c>
      <c r="Q232" s="49" t="s">
        <v>69</v>
      </c>
      <c r="R232" s="69">
        <v>1.3283</v>
      </c>
      <c r="S232" s="69"/>
      <c r="T232" s="61"/>
      <c r="U232" s="61"/>
      <c r="V232" s="49"/>
      <c r="W232" s="69">
        <v>1.0754999999999999</v>
      </c>
      <c r="X232" s="69">
        <v>1.0789980600684035</v>
      </c>
      <c r="Y232" s="81">
        <v>-705304.46568321274</v>
      </c>
      <c r="Z232" s="81">
        <v>-705304.46568321274</v>
      </c>
      <c r="AA232" s="81">
        <v>-705304.46568321274</v>
      </c>
      <c r="AB232" s="61">
        <v>0</v>
      </c>
      <c r="AD232" s="49"/>
      <c r="AF232" s="89">
        <f t="shared" si="52"/>
        <v>3753482.1885993462</v>
      </c>
      <c r="AG232" s="89">
        <f t="shared" si="53"/>
        <v>-704472.17580103269</v>
      </c>
      <c r="AH232" s="7"/>
      <c r="AI232" s="89">
        <f t="shared" si="54"/>
        <v>2887293.9912302662</v>
      </c>
      <c r="AJ232" s="89">
        <f t="shared" si="55"/>
        <v>161716.02156804735</v>
      </c>
      <c r="AK232" s="89">
        <f t="shared" si="56"/>
        <v>-866188.19736908004</v>
      </c>
      <c r="AL232" s="89">
        <f t="shared" si="57"/>
        <v>866188.19736908004</v>
      </c>
      <c r="AM232" s="90">
        <f t="shared" si="58"/>
        <v>1</v>
      </c>
      <c r="AN232" s="7"/>
      <c r="AO232" s="91">
        <f t="shared" si="51"/>
        <v>1.288</v>
      </c>
      <c r="AP232" s="89">
        <f t="shared" si="59"/>
        <v>3144409.9378881985</v>
      </c>
      <c r="AQ232" s="89">
        <f t="shared" si="60"/>
        <v>-95399.925089885015</v>
      </c>
      <c r="AR232" s="89">
        <f t="shared" si="61"/>
        <v>609072.25071114767</v>
      </c>
      <c r="AS232" s="89">
        <f t="shared" si="62"/>
        <v>-609072.25071114767</v>
      </c>
      <c r="AT232" s="90">
        <f t="shared" si="63"/>
        <v>1</v>
      </c>
    </row>
    <row r="233" spans="1:46" s="47" customFormat="1" ht="15.6" x14ac:dyDescent="0.3">
      <c r="A233" s="49" t="s">
        <v>238</v>
      </c>
      <c r="B233" s="49" t="s">
        <v>241</v>
      </c>
      <c r="C233" s="49">
        <v>254</v>
      </c>
      <c r="D233" s="49" t="s">
        <v>115</v>
      </c>
      <c r="E233" s="56">
        <v>42411</v>
      </c>
      <c r="F233" s="56"/>
      <c r="G233" s="56">
        <v>42838</v>
      </c>
      <c r="H233" s="49" t="s">
        <v>31</v>
      </c>
      <c r="I233" s="49" t="s">
        <v>27</v>
      </c>
      <c r="J233" s="49" t="s">
        <v>28</v>
      </c>
      <c r="K233" s="61">
        <v>6963788.3008356504</v>
      </c>
      <c r="L233" s="49" t="s">
        <v>26</v>
      </c>
      <c r="M233" s="49" t="s">
        <v>27</v>
      </c>
      <c r="N233" s="49" t="s">
        <v>68</v>
      </c>
      <c r="O233" s="81">
        <v>-9250000</v>
      </c>
      <c r="P233" s="49">
        <v>1.288</v>
      </c>
      <c r="Q233" s="49" t="s">
        <v>69</v>
      </c>
      <c r="R233" s="69">
        <v>1.3283</v>
      </c>
      <c r="S233" s="69"/>
      <c r="T233" s="61"/>
      <c r="U233" s="61"/>
      <c r="V233" s="49"/>
      <c r="W233" s="69">
        <v>1.0754999999999999</v>
      </c>
      <c r="X233" s="69">
        <v>1.0789980600684035</v>
      </c>
      <c r="Y233" s="81">
        <v>-1610880.5697703019</v>
      </c>
      <c r="Z233" s="81">
        <v>-1610880.5697703019</v>
      </c>
      <c r="AA233" s="81">
        <v>-1610880.5697703019</v>
      </c>
      <c r="AB233" s="61">
        <v>0</v>
      </c>
      <c r="AD233" s="49"/>
      <c r="AF233" s="89">
        <f t="shared" si="52"/>
        <v>8572767.9616157915</v>
      </c>
      <c r="AG233" s="89">
        <f t="shared" si="53"/>
        <v>-1608979.6607801374</v>
      </c>
      <c r="AH233" s="7"/>
      <c r="AI233" s="89">
        <f t="shared" si="54"/>
        <v>6594436.8935506083</v>
      </c>
      <c r="AJ233" s="89">
        <f t="shared" si="55"/>
        <v>369351.40728504583</v>
      </c>
      <c r="AK233" s="89">
        <f t="shared" si="56"/>
        <v>-1978331.0680651832</v>
      </c>
      <c r="AL233" s="89">
        <f t="shared" si="57"/>
        <v>1978331.0680651832</v>
      </c>
      <c r="AM233" s="90">
        <f t="shared" si="58"/>
        <v>1</v>
      </c>
      <c r="AN233" s="7"/>
      <c r="AO233" s="91">
        <f t="shared" si="51"/>
        <v>1.288</v>
      </c>
      <c r="AP233" s="89">
        <f t="shared" si="59"/>
        <v>7181677.0186335398</v>
      </c>
      <c r="AQ233" s="89">
        <f t="shared" si="60"/>
        <v>-217888.71779788565</v>
      </c>
      <c r="AR233" s="89">
        <f t="shared" si="61"/>
        <v>1391090.9429822518</v>
      </c>
      <c r="AS233" s="89">
        <f t="shared" si="62"/>
        <v>-1391090.9429822518</v>
      </c>
      <c r="AT233" s="90">
        <f t="shared" si="63"/>
        <v>1</v>
      </c>
    </row>
    <row r="234" spans="1:46" s="47" customFormat="1" ht="15.6" x14ac:dyDescent="0.3">
      <c r="A234" s="49" t="s">
        <v>238</v>
      </c>
      <c r="B234" s="49" t="s">
        <v>242</v>
      </c>
      <c r="C234" s="49">
        <v>255</v>
      </c>
      <c r="D234" s="49" t="s">
        <v>115</v>
      </c>
      <c r="E234" s="56">
        <v>42440</v>
      </c>
      <c r="F234" s="56"/>
      <c r="G234" s="56">
        <v>43059</v>
      </c>
      <c r="H234" s="49" t="s">
        <v>31</v>
      </c>
      <c r="I234" s="49" t="s">
        <v>27</v>
      </c>
      <c r="J234" s="49" t="s">
        <v>28</v>
      </c>
      <c r="K234" s="61">
        <v>3409906.6762383301</v>
      </c>
      <c r="L234" s="49" t="s">
        <v>26</v>
      </c>
      <c r="M234" s="49" t="s">
        <v>27</v>
      </c>
      <c r="N234" s="49" t="s">
        <v>68</v>
      </c>
      <c r="O234" s="81">
        <v>-4750000</v>
      </c>
      <c r="P234" s="49">
        <v>1.288</v>
      </c>
      <c r="Q234" s="49" t="s">
        <v>69</v>
      </c>
      <c r="R234" s="69">
        <v>1.393</v>
      </c>
      <c r="S234" s="69"/>
      <c r="T234" s="61"/>
      <c r="U234" s="61"/>
      <c r="V234" s="49"/>
      <c r="W234" s="69">
        <v>1.0754999999999999</v>
      </c>
      <c r="X234" s="69">
        <v>1.0916944552357633</v>
      </c>
      <c r="Y234" s="81">
        <v>-946200.85884926806</v>
      </c>
      <c r="Z234" s="81">
        <v>-946200.85884926806</v>
      </c>
      <c r="AA234" s="81">
        <v>-946200.85884926794</v>
      </c>
      <c r="AB234" s="81">
        <v>-1.1641532182693481E-10</v>
      </c>
      <c r="AD234" s="49"/>
      <c r="AF234" s="89">
        <f t="shared" si="52"/>
        <v>4351034.2818166884</v>
      </c>
      <c r="AG234" s="89">
        <f t="shared" si="53"/>
        <v>-941127.60557835409</v>
      </c>
      <c r="AH234" s="7"/>
      <c r="AI234" s="89">
        <f t="shared" si="54"/>
        <v>3346949.4475512989</v>
      </c>
      <c r="AJ234" s="89">
        <f t="shared" si="55"/>
        <v>62957.228687035386</v>
      </c>
      <c r="AK234" s="89">
        <f t="shared" si="56"/>
        <v>-1004084.8342653895</v>
      </c>
      <c r="AL234" s="89">
        <f t="shared" si="57"/>
        <v>1004084.8342653895</v>
      </c>
      <c r="AM234" s="90">
        <f t="shared" si="58"/>
        <v>1</v>
      </c>
      <c r="AN234" s="7"/>
      <c r="AO234" s="91">
        <f t="shared" si="51"/>
        <v>1.288</v>
      </c>
      <c r="AP234" s="89">
        <f t="shared" si="59"/>
        <v>3687888.198757764</v>
      </c>
      <c r="AQ234" s="89">
        <f t="shared" si="60"/>
        <v>-277981.52251942968</v>
      </c>
      <c r="AR234" s="89">
        <f t="shared" si="61"/>
        <v>663146.08305892441</v>
      </c>
      <c r="AS234" s="89">
        <f t="shared" si="62"/>
        <v>-663146.08305892441</v>
      </c>
      <c r="AT234" s="90">
        <f t="shared" si="63"/>
        <v>1</v>
      </c>
    </row>
    <row r="235" spans="1:46" s="47" customFormat="1" ht="15.6" x14ac:dyDescent="0.3">
      <c r="A235" s="49" t="s">
        <v>238</v>
      </c>
      <c r="B235" s="49" t="s">
        <v>243</v>
      </c>
      <c r="C235" s="49">
        <v>249</v>
      </c>
      <c r="D235" s="49" t="s">
        <v>67</v>
      </c>
      <c r="E235" s="56">
        <v>42403</v>
      </c>
      <c r="F235" s="56"/>
      <c r="G235" s="56">
        <v>43151</v>
      </c>
      <c r="H235" s="49" t="s">
        <v>31</v>
      </c>
      <c r="I235" s="49" t="s">
        <v>27</v>
      </c>
      <c r="J235" s="49" t="s">
        <v>28</v>
      </c>
      <c r="K235" s="61">
        <v>8377425.0440917099</v>
      </c>
      <c r="L235" s="49" t="s">
        <v>26</v>
      </c>
      <c r="M235" s="49" t="s">
        <v>27</v>
      </c>
      <c r="N235" s="49" t="s">
        <v>68</v>
      </c>
      <c r="O235" s="81">
        <v>-9500000</v>
      </c>
      <c r="P235" s="49">
        <v>1.0982000000000001</v>
      </c>
      <c r="Q235" s="49" t="s">
        <v>69</v>
      </c>
      <c r="R235" s="69">
        <v>1.1339999999999999</v>
      </c>
      <c r="S235" s="69"/>
      <c r="T235" s="61"/>
      <c r="U235" s="61"/>
      <c r="V235" s="49"/>
      <c r="W235" s="69">
        <v>1.0754999999999999</v>
      </c>
      <c r="X235" s="69">
        <v>1.0981116595725919</v>
      </c>
      <c r="Y235" s="81">
        <v>-275862.02324746223</v>
      </c>
      <c r="Z235" s="81">
        <v>-275862.02324746223</v>
      </c>
      <c r="AA235" s="81">
        <v>-275862.02324746217</v>
      </c>
      <c r="AB235" s="81">
        <v>-5.8207660913467407E-11</v>
      </c>
      <c r="AD235" s="49"/>
      <c r="AF235" s="89">
        <f t="shared" si="52"/>
        <v>8651214.9444780499</v>
      </c>
      <c r="AG235" s="89">
        <f t="shared" si="53"/>
        <v>-273789.90038633812</v>
      </c>
      <c r="AH235" s="7"/>
      <c r="AI235" s="89">
        <f t="shared" si="54"/>
        <v>6654780.7265215768</v>
      </c>
      <c r="AJ235" s="89">
        <f t="shared" si="55"/>
        <v>1722644.317570135</v>
      </c>
      <c r="AK235" s="89">
        <f t="shared" si="56"/>
        <v>-1996434.2179564731</v>
      </c>
      <c r="AL235" s="89">
        <f t="shared" si="57"/>
        <v>1996434.2179564731</v>
      </c>
      <c r="AM235" s="90">
        <f t="shared" si="58"/>
        <v>1</v>
      </c>
      <c r="AN235" s="7"/>
      <c r="AO235" s="91">
        <f t="shared" si="51"/>
        <v>1.0982000000000001</v>
      </c>
      <c r="AP235" s="89">
        <f t="shared" si="59"/>
        <v>8650519.0311418679</v>
      </c>
      <c r="AQ235" s="89">
        <f t="shared" si="60"/>
        <v>-273093.98705015611</v>
      </c>
      <c r="AR235" s="89">
        <f t="shared" si="61"/>
        <v>695.91333618201315</v>
      </c>
      <c r="AS235" s="89">
        <f t="shared" si="62"/>
        <v>-695.91333618201315</v>
      </c>
      <c r="AT235" s="90">
        <f t="shared" si="63"/>
        <v>1</v>
      </c>
    </row>
    <row r="236" spans="1:46" s="47" customFormat="1" ht="15.6" x14ac:dyDescent="0.3">
      <c r="A236" s="49" t="s">
        <v>238</v>
      </c>
      <c r="B236" s="49" t="s">
        <v>244</v>
      </c>
      <c r="C236" s="49">
        <v>256</v>
      </c>
      <c r="D236" s="49" t="s">
        <v>115</v>
      </c>
      <c r="E236" s="56">
        <v>42440</v>
      </c>
      <c r="F236" s="56"/>
      <c r="G236" s="56">
        <v>43332</v>
      </c>
      <c r="H236" s="49" t="s">
        <v>31</v>
      </c>
      <c r="I236" s="49" t="s">
        <v>27</v>
      </c>
      <c r="J236" s="49" t="s">
        <v>28</v>
      </c>
      <c r="K236" s="61">
        <v>10270791.6547585</v>
      </c>
      <c r="L236" s="49" t="s">
        <v>26</v>
      </c>
      <c r="M236" s="49" t="s">
        <v>27</v>
      </c>
      <c r="N236" s="49" t="s">
        <v>68</v>
      </c>
      <c r="O236" s="81">
        <v>-14375000</v>
      </c>
      <c r="P236" s="49">
        <v>1.288</v>
      </c>
      <c r="Q236" s="49" t="s">
        <v>69</v>
      </c>
      <c r="R236" s="69">
        <v>1.3996</v>
      </c>
      <c r="S236" s="69"/>
      <c r="T236" s="61"/>
      <c r="U236" s="61"/>
      <c r="V236" s="49"/>
      <c r="W236" s="69">
        <v>1.0754999999999999</v>
      </c>
      <c r="X236" s="69">
        <v>1.1108190654857069</v>
      </c>
      <c r="Y236" s="81">
        <v>-2699199.5145720798</v>
      </c>
      <c r="Z236" s="81">
        <v>-2699199.5145720798</v>
      </c>
      <c r="AA236" s="81">
        <v>-2699199.5145720798</v>
      </c>
      <c r="AB236" s="61">
        <v>0</v>
      </c>
      <c r="AD236" s="49"/>
      <c r="AF236" s="89">
        <f t="shared" si="52"/>
        <v>12940901.400278466</v>
      </c>
      <c r="AG236" s="89">
        <f t="shared" si="53"/>
        <v>-2670109.7455199622</v>
      </c>
      <c r="AH236" s="7"/>
      <c r="AI236" s="89">
        <f t="shared" si="54"/>
        <v>9954539.5386757422</v>
      </c>
      <c r="AJ236" s="89">
        <f t="shared" si="55"/>
        <v>316252.11608276144</v>
      </c>
      <c r="AK236" s="89">
        <f t="shared" si="56"/>
        <v>-2986361.8616027236</v>
      </c>
      <c r="AL236" s="89">
        <f t="shared" si="57"/>
        <v>2986361.8616027236</v>
      </c>
      <c r="AM236" s="90">
        <f t="shared" si="58"/>
        <v>1</v>
      </c>
      <c r="AN236" s="7"/>
      <c r="AO236" s="91">
        <f t="shared" si="51"/>
        <v>1.288</v>
      </c>
      <c r="AP236" s="89">
        <f t="shared" si="59"/>
        <v>11160714.285714285</v>
      </c>
      <c r="AQ236" s="89">
        <f t="shared" si="60"/>
        <v>-889922.63095578179</v>
      </c>
      <c r="AR236" s="89">
        <f t="shared" si="61"/>
        <v>1780187.1145641804</v>
      </c>
      <c r="AS236" s="89">
        <f t="shared" si="62"/>
        <v>-1780187.1145641804</v>
      </c>
      <c r="AT236" s="90">
        <f t="shared" si="63"/>
        <v>1</v>
      </c>
    </row>
    <row r="237" spans="1:46" s="47" customFormat="1" ht="15.6" x14ac:dyDescent="0.3">
      <c r="A237" s="49" t="s">
        <v>238</v>
      </c>
      <c r="B237" s="49" t="s">
        <v>245</v>
      </c>
      <c r="C237" s="49">
        <v>257</v>
      </c>
      <c r="D237" s="49" t="s">
        <v>115</v>
      </c>
      <c r="E237" s="56">
        <v>42440</v>
      </c>
      <c r="F237" s="56"/>
      <c r="G237" s="56">
        <v>43424</v>
      </c>
      <c r="H237" s="49" t="s">
        <v>31</v>
      </c>
      <c r="I237" s="49" t="s">
        <v>27</v>
      </c>
      <c r="J237" s="49" t="s">
        <v>28</v>
      </c>
      <c r="K237" s="61">
        <v>3982142.8571428601</v>
      </c>
      <c r="L237" s="49" t="s">
        <v>26</v>
      </c>
      <c r="M237" s="49" t="s">
        <v>27</v>
      </c>
      <c r="N237" s="49" t="s">
        <v>68</v>
      </c>
      <c r="O237" s="81">
        <v>-5575000</v>
      </c>
      <c r="P237" s="49">
        <v>1.288</v>
      </c>
      <c r="Q237" s="49" t="s">
        <v>69</v>
      </c>
      <c r="R237" s="69">
        <v>1.4</v>
      </c>
      <c r="S237" s="69"/>
      <c r="T237" s="61"/>
      <c r="U237" s="61"/>
      <c r="V237" s="49"/>
      <c r="W237" s="69">
        <v>1.0754999999999999</v>
      </c>
      <c r="X237" s="69">
        <v>1.1177891345640087</v>
      </c>
      <c r="Y237" s="81">
        <v>-1017982.7003322468</v>
      </c>
      <c r="Z237" s="81">
        <v>-1017982.7003322468</v>
      </c>
      <c r="AA237" s="81">
        <v>-1017982.7003322468</v>
      </c>
      <c r="AB237" s="61">
        <v>0</v>
      </c>
      <c r="AD237" s="49"/>
      <c r="AF237" s="89">
        <f t="shared" si="52"/>
        <v>4987523.878709482</v>
      </c>
      <c r="AG237" s="89">
        <f t="shared" si="53"/>
        <v>-1005381.0215666248</v>
      </c>
      <c r="AH237" s="7"/>
      <c r="AI237" s="89">
        <f t="shared" si="54"/>
        <v>3836556.8297765246</v>
      </c>
      <c r="AJ237" s="89">
        <f t="shared" si="55"/>
        <v>145586.02736633271</v>
      </c>
      <c r="AK237" s="89">
        <f t="shared" si="56"/>
        <v>-1150967.0489329575</v>
      </c>
      <c r="AL237" s="89">
        <f t="shared" si="57"/>
        <v>1150967.0489329575</v>
      </c>
      <c r="AM237" s="90">
        <f t="shared" si="58"/>
        <v>1</v>
      </c>
      <c r="AN237" s="7"/>
      <c r="AO237" s="91">
        <f t="shared" si="51"/>
        <v>1.288</v>
      </c>
      <c r="AP237" s="89">
        <f t="shared" si="59"/>
        <v>4328416.149068323</v>
      </c>
      <c r="AQ237" s="89">
        <f t="shared" si="60"/>
        <v>-346273.29192546569</v>
      </c>
      <c r="AR237" s="89">
        <f t="shared" si="61"/>
        <v>659107.72964115907</v>
      </c>
      <c r="AS237" s="89">
        <f t="shared" si="62"/>
        <v>-659107.72964115907</v>
      </c>
      <c r="AT237" s="90">
        <f t="shared" si="63"/>
        <v>1</v>
      </c>
    </row>
    <row r="238" spans="1:46" s="47" customFormat="1" ht="15.6" x14ac:dyDescent="0.3">
      <c r="A238" s="49" t="s">
        <v>238</v>
      </c>
      <c r="B238" s="49" t="s">
        <v>246</v>
      </c>
      <c r="C238" s="49">
        <v>258</v>
      </c>
      <c r="D238" s="49" t="s">
        <v>115</v>
      </c>
      <c r="E238" s="56">
        <v>42552</v>
      </c>
      <c r="F238" s="56"/>
      <c r="G238" s="56">
        <v>43424</v>
      </c>
      <c r="H238" s="49" t="s">
        <v>31</v>
      </c>
      <c r="I238" s="49" t="s">
        <v>27</v>
      </c>
      <c r="J238" s="49" t="s">
        <v>28</v>
      </c>
      <c r="K238" s="61">
        <v>9862964.2985935807</v>
      </c>
      <c r="L238" s="49" t="s">
        <v>26</v>
      </c>
      <c r="M238" s="49" t="s">
        <v>27</v>
      </c>
      <c r="N238" s="49" t="s">
        <v>68</v>
      </c>
      <c r="O238" s="81">
        <v>-13675000</v>
      </c>
      <c r="P238" s="49">
        <v>1.288</v>
      </c>
      <c r="Q238" s="49" t="s">
        <v>69</v>
      </c>
      <c r="R238" s="69">
        <v>1.3865000000000001</v>
      </c>
      <c r="S238" s="69"/>
      <c r="T238" s="61"/>
      <c r="U238" s="61"/>
      <c r="V238" s="49"/>
      <c r="W238" s="69">
        <v>1.0754999999999999</v>
      </c>
      <c r="X238" s="69">
        <v>1.1177891345640087</v>
      </c>
      <c r="Y238" s="81">
        <v>-2400725.5790912448</v>
      </c>
      <c r="Z238" s="81">
        <v>-2400725.5790912448</v>
      </c>
      <c r="AA238" s="81">
        <v>-2400725.5790912444</v>
      </c>
      <c r="AB238" s="81">
        <v>-4.6566128730773926E-10</v>
      </c>
      <c r="AD238" s="49"/>
      <c r="AF238" s="89">
        <f t="shared" si="52"/>
        <v>12233971.128493663</v>
      </c>
      <c r="AG238" s="89">
        <f t="shared" si="53"/>
        <v>-2371006.8299000822</v>
      </c>
      <c r="AH238" s="7"/>
      <c r="AI238" s="89">
        <f t="shared" si="54"/>
        <v>9410747.0219182018</v>
      </c>
      <c r="AJ238" s="89">
        <f t="shared" si="55"/>
        <v>452217.2766753789</v>
      </c>
      <c r="AK238" s="89">
        <f t="shared" si="56"/>
        <v>-2823224.1065754611</v>
      </c>
      <c r="AL238" s="89">
        <f t="shared" si="57"/>
        <v>2823224.1065754611</v>
      </c>
      <c r="AM238" s="90">
        <f t="shared" si="58"/>
        <v>1</v>
      </c>
      <c r="AN238" s="7"/>
      <c r="AO238" s="91">
        <f t="shared" si="51"/>
        <v>1.288</v>
      </c>
      <c r="AP238" s="89">
        <f t="shared" si="59"/>
        <v>10617236.024844721</v>
      </c>
      <c r="AQ238" s="89">
        <f t="shared" si="60"/>
        <v>-754271.72625114024</v>
      </c>
      <c r="AR238" s="89">
        <f t="shared" si="61"/>
        <v>1616735.103648942</v>
      </c>
      <c r="AS238" s="89">
        <f t="shared" si="62"/>
        <v>-1616735.103648942</v>
      </c>
      <c r="AT238" s="90">
        <f t="shared" si="63"/>
        <v>1</v>
      </c>
    </row>
    <row r="239" spans="1:46" s="47" customFormat="1" ht="15.6" x14ac:dyDescent="0.3">
      <c r="A239" s="49" t="s">
        <v>238</v>
      </c>
      <c r="B239" s="49" t="s">
        <v>247</v>
      </c>
      <c r="C239" s="49">
        <v>259</v>
      </c>
      <c r="D239" s="49" t="s">
        <v>115</v>
      </c>
      <c r="E239" s="56">
        <v>42655</v>
      </c>
      <c r="F239" s="56"/>
      <c r="G239" s="56">
        <v>43516</v>
      </c>
      <c r="H239" s="49" t="s">
        <v>31</v>
      </c>
      <c r="I239" s="49" t="s">
        <v>27</v>
      </c>
      <c r="J239" s="49" t="s">
        <v>28</v>
      </c>
      <c r="K239" s="61">
        <v>2863688.4306987398</v>
      </c>
      <c r="L239" s="49" t="s">
        <v>26</v>
      </c>
      <c r="M239" s="49" t="s">
        <v>27</v>
      </c>
      <c r="N239" s="49" t="s">
        <v>68</v>
      </c>
      <c r="O239" s="81">
        <v>-4000000</v>
      </c>
      <c r="P239" s="49">
        <v>1.288</v>
      </c>
      <c r="Q239" s="49" t="s">
        <v>69</v>
      </c>
      <c r="R239" s="69">
        <v>1.3968</v>
      </c>
      <c r="S239" s="69"/>
      <c r="T239" s="61"/>
      <c r="U239" s="61"/>
      <c r="V239" s="49"/>
      <c r="W239" s="69">
        <v>1.0754999999999999</v>
      </c>
      <c r="X239" s="69">
        <v>1.1249527466475973</v>
      </c>
      <c r="Y239" s="81">
        <v>-701775.54964749713</v>
      </c>
      <c r="Z239" s="81">
        <v>-701775.54964749713</v>
      </c>
      <c r="AA239" s="81">
        <v>-701775.54964749713</v>
      </c>
      <c r="AB239" s="61">
        <v>0</v>
      </c>
      <c r="AD239" s="49"/>
      <c r="AF239" s="89">
        <f t="shared" si="52"/>
        <v>3555704.9057572908</v>
      </c>
      <c r="AG239" s="89">
        <f t="shared" si="53"/>
        <v>-692016.47505855095</v>
      </c>
      <c r="AH239" s="7"/>
      <c r="AI239" s="89">
        <f t="shared" si="54"/>
        <v>2735157.6198133002</v>
      </c>
      <c r="AJ239" s="89">
        <f t="shared" si="55"/>
        <v>128530.81088543963</v>
      </c>
      <c r="AK239" s="89">
        <f t="shared" si="56"/>
        <v>-820547.28594399057</v>
      </c>
      <c r="AL239" s="89">
        <f t="shared" si="57"/>
        <v>820547.28594399057</v>
      </c>
      <c r="AM239" s="90">
        <f t="shared" si="58"/>
        <v>1</v>
      </c>
      <c r="AN239" s="7"/>
      <c r="AO239" s="91">
        <f t="shared" si="51"/>
        <v>1.288</v>
      </c>
      <c r="AP239" s="89">
        <f t="shared" si="59"/>
        <v>3105590.062111801</v>
      </c>
      <c r="AQ239" s="89">
        <f t="shared" si="60"/>
        <v>-241901.63141306117</v>
      </c>
      <c r="AR239" s="89">
        <f t="shared" si="61"/>
        <v>450114.84364548977</v>
      </c>
      <c r="AS239" s="89">
        <f t="shared" si="62"/>
        <v>-450114.84364548977</v>
      </c>
      <c r="AT239" s="90">
        <f t="shared" si="63"/>
        <v>1</v>
      </c>
    </row>
    <row r="240" spans="1:46" s="47" customFormat="1" ht="15.6" x14ac:dyDescent="0.3">
      <c r="A240" s="49" t="s">
        <v>238</v>
      </c>
      <c r="B240" s="49" t="s">
        <v>248</v>
      </c>
      <c r="C240" s="49">
        <v>260</v>
      </c>
      <c r="D240" s="49" t="s">
        <v>115</v>
      </c>
      <c r="E240" s="56">
        <v>42552</v>
      </c>
      <c r="F240" s="56"/>
      <c r="G240" s="56">
        <v>43516</v>
      </c>
      <c r="H240" s="49" t="s">
        <v>31</v>
      </c>
      <c r="I240" s="49" t="s">
        <v>27</v>
      </c>
      <c r="J240" s="49" t="s">
        <v>28</v>
      </c>
      <c r="K240" s="61">
        <v>4501434.7202295596</v>
      </c>
      <c r="L240" s="49" t="s">
        <v>26</v>
      </c>
      <c r="M240" s="49" t="s">
        <v>27</v>
      </c>
      <c r="N240" s="49" t="s">
        <v>68</v>
      </c>
      <c r="O240" s="81">
        <v>-6275000</v>
      </c>
      <c r="P240" s="49">
        <v>1.288</v>
      </c>
      <c r="Q240" s="49" t="s">
        <v>69</v>
      </c>
      <c r="R240" s="69">
        <v>1.3939999999999999</v>
      </c>
      <c r="S240" s="69"/>
      <c r="T240" s="61"/>
      <c r="U240" s="61"/>
      <c r="V240" s="49"/>
      <c r="W240" s="69">
        <v>1.0754999999999999</v>
      </c>
      <c r="X240" s="69">
        <v>1.1249527466475973</v>
      </c>
      <c r="Y240" s="81">
        <v>-1091759.6462506349</v>
      </c>
      <c r="Z240" s="81">
        <v>-1091759.6462506349</v>
      </c>
      <c r="AA240" s="81">
        <v>-1091759.6462506349</v>
      </c>
      <c r="AB240" s="61">
        <v>0</v>
      </c>
      <c r="AD240" s="49"/>
      <c r="AF240" s="89">
        <f t="shared" si="52"/>
        <v>5578012.0709067499</v>
      </c>
      <c r="AG240" s="89">
        <f t="shared" si="53"/>
        <v>-1076577.3506771941</v>
      </c>
      <c r="AH240" s="7"/>
      <c r="AI240" s="89">
        <f t="shared" si="54"/>
        <v>4290778.5160821145</v>
      </c>
      <c r="AJ240" s="89">
        <f t="shared" si="55"/>
        <v>210656.20414744131</v>
      </c>
      <c r="AK240" s="89">
        <f t="shared" si="56"/>
        <v>-1287233.5548246354</v>
      </c>
      <c r="AL240" s="89">
        <f t="shared" si="57"/>
        <v>1287233.5548246354</v>
      </c>
      <c r="AM240" s="90">
        <f t="shared" si="58"/>
        <v>1</v>
      </c>
      <c r="AN240" s="7"/>
      <c r="AO240" s="91">
        <f t="shared" si="51"/>
        <v>1.288</v>
      </c>
      <c r="AP240" s="89">
        <f t="shared" si="59"/>
        <v>4871894.4099378884</v>
      </c>
      <c r="AQ240" s="89">
        <f t="shared" si="60"/>
        <v>-370459.68970833253</v>
      </c>
      <c r="AR240" s="89">
        <f t="shared" si="61"/>
        <v>706117.66096886154</v>
      </c>
      <c r="AS240" s="89">
        <f t="shared" si="62"/>
        <v>-706117.66096886154</v>
      </c>
      <c r="AT240" s="90">
        <f t="shared" si="63"/>
        <v>1</v>
      </c>
    </row>
    <row r="241" spans="1:46" s="47" customFormat="1" ht="15.6" x14ac:dyDescent="0.3">
      <c r="A241" s="49" t="s">
        <v>238</v>
      </c>
      <c r="B241" s="49" t="s">
        <v>249</v>
      </c>
      <c r="C241" s="49">
        <v>261</v>
      </c>
      <c r="D241" s="49" t="s">
        <v>115</v>
      </c>
      <c r="E241" s="56">
        <v>42599</v>
      </c>
      <c r="F241" s="56"/>
      <c r="G241" s="56">
        <v>43516</v>
      </c>
      <c r="H241" s="49" t="s">
        <v>31</v>
      </c>
      <c r="I241" s="49" t="s">
        <v>27</v>
      </c>
      <c r="J241" s="49" t="s">
        <v>28</v>
      </c>
      <c r="K241" s="61">
        <v>5611849.9753711903</v>
      </c>
      <c r="L241" s="49" t="s">
        <v>26</v>
      </c>
      <c r="M241" s="49" t="s">
        <v>27</v>
      </c>
      <c r="N241" s="49" t="s">
        <v>68</v>
      </c>
      <c r="O241" s="81">
        <v>-7975000</v>
      </c>
      <c r="P241" s="49">
        <v>1.288</v>
      </c>
      <c r="Q241" s="49" t="s">
        <v>69</v>
      </c>
      <c r="R241" s="69">
        <v>1.4211</v>
      </c>
      <c r="S241" s="69"/>
      <c r="T241" s="61"/>
      <c r="U241" s="61"/>
      <c r="V241" s="49"/>
      <c r="W241" s="69">
        <v>1.0754999999999999</v>
      </c>
      <c r="X241" s="69">
        <v>1.1249527466475973</v>
      </c>
      <c r="Y241" s="81">
        <v>-1498170.6336864755</v>
      </c>
      <c r="Z241" s="81">
        <v>-1498170.6336864755</v>
      </c>
      <c r="AA241" s="81">
        <v>-1498170.6336864755</v>
      </c>
      <c r="AB241" s="61">
        <v>0</v>
      </c>
      <c r="AD241" s="49"/>
      <c r="AF241" s="89">
        <f t="shared" si="52"/>
        <v>7089186.6558535984</v>
      </c>
      <c r="AG241" s="89">
        <f t="shared" si="53"/>
        <v>-1477336.6804824071</v>
      </c>
      <c r="AH241" s="7"/>
      <c r="AI241" s="89">
        <f t="shared" si="54"/>
        <v>5453220.5045027677</v>
      </c>
      <c r="AJ241" s="89">
        <f t="shared" si="55"/>
        <v>158629.47086842358</v>
      </c>
      <c r="AK241" s="89">
        <f t="shared" si="56"/>
        <v>-1635966.1513508307</v>
      </c>
      <c r="AL241" s="89">
        <f t="shared" si="57"/>
        <v>1635966.1513508307</v>
      </c>
      <c r="AM241" s="90">
        <f t="shared" si="58"/>
        <v>1</v>
      </c>
      <c r="AN241" s="7"/>
      <c r="AO241" s="91">
        <f t="shared" si="51"/>
        <v>1.288</v>
      </c>
      <c r="AP241" s="89">
        <f t="shared" si="59"/>
        <v>6191770.1863354035</v>
      </c>
      <c r="AQ241" s="89">
        <f t="shared" si="60"/>
        <v>-579920.21096421219</v>
      </c>
      <c r="AR241" s="89">
        <f t="shared" si="61"/>
        <v>897416.46951819491</v>
      </c>
      <c r="AS241" s="89">
        <f t="shared" si="62"/>
        <v>-897416.46951819491</v>
      </c>
      <c r="AT241" s="90">
        <f t="shared" si="63"/>
        <v>1</v>
      </c>
    </row>
    <row r="242" spans="1:46" s="47" customFormat="1" ht="15.6" x14ac:dyDescent="0.3">
      <c r="A242" s="49" t="s">
        <v>238</v>
      </c>
      <c r="B242" s="49" t="s">
        <v>250</v>
      </c>
      <c r="C242" s="49">
        <v>262</v>
      </c>
      <c r="D242" s="49" t="s">
        <v>115</v>
      </c>
      <c r="E242" s="56">
        <v>42655</v>
      </c>
      <c r="F242" s="56"/>
      <c r="G242" s="56">
        <v>43605</v>
      </c>
      <c r="H242" s="49" t="s">
        <v>31</v>
      </c>
      <c r="I242" s="49" t="s">
        <v>27</v>
      </c>
      <c r="J242" s="49" t="s">
        <v>28</v>
      </c>
      <c r="K242" s="61">
        <v>4014780.0753215398</v>
      </c>
      <c r="L242" s="49" t="s">
        <v>26</v>
      </c>
      <c r="M242" s="49" t="s">
        <v>27</v>
      </c>
      <c r="N242" s="49" t="s">
        <v>68</v>
      </c>
      <c r="O242" s="81">
        <v>-5650000</v>
      </c>
      <c r="P242" s="49">
        <v>1.288</v>
      </c>
      <c r="Q242" s="49" t="s">
        <v>69</v>
      </c>
      <c r="R242" s="69">
        <v>1.4073</v>
      </c>
      <c r="S242" s="69"/>
      <c r="T242" s="61"/>
      <c r="U242" s="61"/>
      <c r="V242" s="49"/>
      <c r="W242" s="69">
        <v>1.0754999999999999</v>
      </c>
      <c r="X242" s="69">
        <v>1.1318968019985114</v>
      </c>
      <c r="Y242" s="81">
        <v>-991608.81259373866</v>
      </c>
      <c r="Z242" s="81">
        <v>-991608.81259373866</v>
      </c>
      <c r="AA242" s="81">
        <v>-991608.81259373855</v>
      </c>
      <c r="AB242" s="81">
        <v>-1.1641532182693481E-10</v>
      </c>
      <c r="AD242" s="49"/>
      <c r="AF242" s="89">
        <f t="shared" si="52"/>
        <v>4991621.1354464367</v>
      </c>
      <c r="AG242" s="89">
        <f t="shared" si="53"/>
        <v>-976841.0601248988</v>
      </c>
      <c r="AH242" s="7"/>
      <c r="AI242" s="89">
        <f t="shared" si="54"/>
        <v>3839708.5657280278</v>
      </c>
      <c r="AJ242" s="89">
        <f t="shared" si="55"/>
        <v>175071.50959351007</v>
      </c>
      <c r="AK242" s="89">
        <f t="shared" si="56"/>
        <v>-1151912.5697184089</v>
      </c>
      <c r="AL242" s="89">
        <f t="shared" si="57"/>
        <v>1151912.5697184089</v>
      </c>
      <c r="AM242" s="90">
        <f t="shared" si="58"/>
        <v>1</v>
      </c>
      <c r="AN242" s="7"/>
      <c r="AO242" s="91">
        <f t="shared" si="51"/>
        <v>1.288</v>
      </c>
      <c r="AP242" s="89">
        <f t="shared" si="59"/>
        <v>4386645.9627329195</v>
      </c>
      <c r="AQ242" s="89">
        <f t="shared" si="60"/>
        <v>-371865.88741138158</v>
      </c>
      <c r="AR242" s="89">
        <f t="shared" si="61"/>
        <v>604975.17271351721</v>
      </c>
      <c r="AS242" s="89">
        <f t="shared" si="62"/>
        <v>-604975.17271351721</v>
      </c>
      <c r="AT242" s="90">
        <f t="shared" si="63"/>
        <v>1</v>
      </c>
    </row>
    <row r="243" spans="1:46" s="47" customFormat="1" ht="15.6" x14ac:dyDescent="0.3">
      <c r="A243" s="49" t="s">
        <v>238</v>
      </c>
      <c r="B243" s="49" t="s">
        <v>251</v>
      </c>
      <c r="C243" s="49">
        <v>263</v>
      </c>
      <c r="D243" s="49" t="s">
        <v>115</v>
      </c>
      <c r="E243" s="56">
        <v>42599</v>
      </c>
      <c r="F243" s="56"/>
      <c r="G243" s="56">
        <v>43605</v>
      </c>
      <c r="H243" s="49" t="s">
        <v>31</v>
      </c>
      <c r="I243" s="49" t="s">
        <v>27</v>
      </c>
      <c r="J243" s="49" t="s">
        <v>28</v>
      </c>
      <c r="K243" s="61">
        <v>8354262.5924375597</v>
      </c>
      <c r="L243" s="49" t="s">
        <v>26</v>
      </c>
      <c r="M243" s="49" t="s">
        <v>27</v>
      </c>
      <c r="N243" s="49" t="s">
        <v>68</v>
      </c>
      <c r="O243" s="81">
        <v>-11975000</v>
      </c>
      <c r="P243" s="49">
        <v>1.288</v>
      </c>
      <c r="Q243" s="49" t="s">
        <v>69</v>
      </c>
      <c r="R243" s="69">
        <v>1.4334</v>
      </c>
      <c r="S243" s="69"/>
      <c r="T243" s="61"/>
      <c r="U243" s="61"/>
      <c r="V243" s="49"/>
      <c r="W243" s="69">
        <v>1.0754999999999999</v>
      </c>
      <c r="X243" s="69">
        <v>1.1318968019985114</v>
      </c>
      <c r="Y243" s="81">
        <v>-2258965.9438654957</v>
      </c>
      <c r="Z243" s="81">
        <v>-2258965.9438654957</v>
      </c>
      <c r="AA243" s="81">
        <v>-2258965.9438654957</v>
      </c>
      <c r="AB243" s="61">
        <v>0</v>
      </c>
      <c r="AD243" s="49"/>
      <c r="AF243" s="89">
        <f t="shared" si="52"/>
        <v>10579586.38884444</v>
      </c>
      <c r="AG243" s="89">
        <f t="shared" si="53"/>
        <v>-2225323.7964068791</v>
      </c>
      <c r="AH243" s="7"/>
      <c r="AI243" s="89">
        <f t="shared" si="54"/>
        <v>8138143.3760341834</v>
      </c>
      <c r="AJ243" s="89">
        <f t="shared" si="55"/>
        <v>216119.21640337724</v>
      </c>
      <c r="AK243" s="89">
        <f t="shared" si="56"/>
        <v>-2441443.0128102563</v>
      </c>
      <c r="AL243" s="89">
        <f t="shared" si="57"/>
        <v>2441443.0128102563</v>
      </c>
      <c r="AM243" s="90">
        <f t="shared" si="58"/>
        <v>1</v>
      </c>
      <c r="AN243" s="7"/>
      <c r="AO243" s="91">
        <f t="shared" si="51"/>
        <v>1.288</v>
      </c>
      <c r="AP243" s="89">
        <f t="shared" si="59"/>
        <v>9297360.248447204</v>
      </c>
      <c r="AQ243" s="89">
        <f t="shared" si="60"/>
        <v>-943097.65600964334</v>
      </c>
      <c r="AR243" s="89">
        <f t="shared" si="61"/>
        <v>1282226.1403972358</v>
      </c>
      <c r="AS243" s="89">
        <f t="shared" si="62"/>
        <v>-1282226.1403972358</v>
      </c>
      <c r="AT243" s="90">
        <f t="shared" si="63"/>
        <v>1</v>
      </c>
    </row>
    <row r="244" spans="1:46" s="47" customFormat="1" ht="15.6" x14ac:dyDescent="0.3">
      <c r="A244" s="50" t="s">
        <v>238</v>
      </c>
      <c r="B244" s="50" t="s">
        <v>252</v>
      </c>
      <c r="C244" s="50">
        <v>264</v>
      </c>
      <c r="D244" s="50" t="s">
        <v>115</v>
      </c>
      <c r="E244" s="57">
        <v>42655</v>
      </c>
      <c r="F244" s="57"/>
      <c r="G244" s="57">
        <v>43697</v>
      </c>
      <c r="H244" s="50" t="s">
        <v>31</v>
      </c>
      <c r="I244" s="50" t="s">
        <v>27</v>
      </c>
      <c r="J244" s="50" t="s">
        <v>28</v>
      </c>
      <c r="K244" s="62">
        <v>2574774.2663656902</v>
      </c>
      <c r="L244" s="50" t="s">
        <v>26</v>
      </c>
      <c r="M244" s="50" t="s">
        <v>27</v>
      </c>
      <c r="N244" s="50" t="s">
        <v>68</v>
      </c>
      <c r="O244" s="82">
        <v>-3650000</v>
      </c>
      <c r="P244" s="50">
        <v>1.288</v>
      </c>
      <c r="Q244" s="50" t="s">
        <v>69</v>
      </c>
      <c r="R244" s="70">
        <v>1.4176</v>
      </c>
      <c r="S244" s="70"/>
      <c r="T244" s="62"/>
      <c r="U244" s="62"/>
      <c r="V244" s="50"/>
      <c r="W244" s="70">
        <v>1.0754999999999999</v>
      </c>
      <c r="X244" s="70">
        <v>1.1391310132762746</v>
      </c>
      <c r="Y244" s="82">
        <v>-639605.69032655295</v>
      </c>
      <c r="Z244" s="82">
        <v>-639605.69032655295</v>
      </c>
      <c r="AA244" s="82">
        <v>-639605.69032655295</v>
      </c>
      <c r="AB244" s="62">
        <v>0</v>
      </c>
      <c r="AD244" s="50"/>
      <c r="AF244" s="89">
        <f t="shared" si="52"/>
        <v>3204196.8460696819</v>
      </c>
      <c r="AG244" s="89">
        <f t="shared" si="53"/>
        <v>-629422.57970399316</v>
      </c>
      <c r="AH244" s="7"/>
      <c r="AI244" s="89">
        <f t="shared" si="54"/>
        <v>2464766.8046689858</v>
      </c>
      <c r="AJ244" s="89">
        <f t="shared" si="55"/>
        <v>110007.46169670299</v>
      </c>
      <c r="AK244" s="89">
        <f t="shared" si="56"/>
        <v>-739430.04140069615</v>
      </c>
      <c r="AL244" s="89">
        <f t="shared" si="57"/>
        <v>739430.04140069615</v>
      </c>
      <c r="AM244" s="90">
        <f t="shared" si="58"/>
        <v>1</v>
      </c>
      <c r="AN244" s="7"/>
      <c r="AO244" s="91">
        <f t="shared" si="51"/>
        <v>1.288</v>
      </c>
      <c r="AP244" s="89">
        <f t="shared" si="59"/>
        <v>2833850.9316770188</v>
      </c>
      <c r="AQ244" s="89">
        <f t="shared" si="60"/>
        <v>-259076.66531133</v>
      </c>
      <c r="AR244" s="89">
        <f t="shared" si="61"/>
        <v>370345.91439266317</v>
      </c>
      <c r="AS244" s="89">
        <f t="shared" si="62"/>
        <v>-370345.91439266317</v>
      </c>
      <c r="AT244" s="90">
        <f t="shared" si="63"/>
        <v>1</v>
      </c>
    </row>
    <row r="245" spans="1:46" s="48" customFormat="1" x14ac:dyDescent="0.25">
      <c r="A245" s="51"/>
      <c r="B245" s="51"/>
      <c r="C245" s="51"/>
      <c r="D245" s="51"/>
      <c r="E245" s="58"/>
      <c r="F245" s="58"/>
      <c r="G245" s="58"/>
      <c r="H245" s="51"/>
      <c r="I245" s="51"/>
      <c r="J245" s="51"/>
      <c r="K245" s="63">
        <v>77303972.189554751</v>
      </c>
      <c r="L245" s="51"/>
      <c r="M245" s="51"/>
      <c r="N245" s="51"/>
      <c r="O245" s="83">
        <v>-105450000</v>
      </c>
      <c r="P245" s="51"/>
      <c r="Q245" s="51"/>
      <c r="R245" s="71">
        <v>1.3640954922915114</v>
      </c>
      <c r="S245" s="71"/>
      <c r="T245" s="63"/>
      <c r="U245" s="63"/>
      <c r="V245" s="51"/>
      <c r="W245" s="71"/>
      <c r="X245" s="71"/>
      <c r="Y245" s="83">
        <v>-17785238.979984082</v>
      </c>
      <c r="Z245" s="83">
        <v>-17785238.979984082</v>
      </c>
      <c r="AA245" s="83">
        <v>-17785238.979984079</v>
      </c>
      <c r="AB245" s="83">
        <v>-8.7311491370201111E-10</v>
      </c>
      <c r="AD245" s="51"/>
      <c r="AF245"/>
      <c r="AG245"/>
      <c r="AH245"/>
      <c r="AI245"/>
      <c r="AJ245"/>
      <c r="AK245"/>
      <c r="AL245"/>
      <c r="AM245"/>
      <c r="AN245"/>
      <c r="AO245"/>
      <c r="AP245"/>
      <c r="AQ245"/>
      <c r="AR245"/>
      <c r="AS245"/>
      <c r="AT245"/>
    </row>
    <row r="246" spans="1:46" s="48" customFormat="1" x14ac:dyDescent="0.25">
      <c r="A246" s="51"/>
      <c r="B246" s="51"/>
      <c r="C246" s="51"/>
      <c r="D246" s="51"/>
      <c r="E246" s="58"/>
      <c r="F246" s="58"/>
      <c r="G246" s="58"/>
      <c r="H246" s="51"/>
      <c r="I246" s="51"/>
      <c r="J246" s="51"/>
      <c r="K246" s="63"/>
      <c r="L246" s="51"/>
      <c r="M246" s="51"/>
      <c r="N246" s="51"/>
      <c r="O246" s="63"/>
      <c r="P246" s="51"/>
      <c r="Q246" s="51"/>
      <c r="R246" s="71"/>
      <c r="S246" s="71"/>
      <c r="T246" s="63"/>
      <c r="U246" s="63"/>
      <c r="V246" s="51"/>
      <c r="W246" s="71"/>
      <c r="X246" s="71"/>
      <c r="Y246" s="63"/>
      <c r="Z246" s="63"/>
      <c r="AA246" s="63"/>
      <c r="AB246" s="63"/>
      <c r="AD246" s="51"/>
      <c r="AF246"/>
      <c r="AG246"/>
      <c r="AH246"/>
      <c r="AI246"/>
      <c r="AJ246"/>
      <c r="AK246"/>
      <c r="AL246"/>
      <c r="AM246"/>
      <c r="AN246"/>
      <c r="AO246"/>
      <c r="AP246"/>
      <c r="AQ246"/>
      <c r="AR246"/>
      <c r="AS246"/>
      <c r="AT246"/>
    </row>
    <row r="247" spans="1:46" s="48" customFormat="1" x14ac:dyDescent="0.25">
      <c r="A247" s="51"/>
      <c r="B247" s="51"/>
      <c r="C247" s="51"/>
      <c r="D247" s="51"/>
      <c r="E247" s="58"/>
      <c r="F247" s="58"/>
      <c r="G247" s="58"/>
      <c r="H247" s="51"/>
      <c r="I247" s="51" t="s">
        <v>255</v>
      </c>
      <c r="J247" s="51"/>
      <c r="K247" s="64">
        <v>1123803001.1989872</v>
      </c>
      <c r="L247" s="52"/>
      <c r="M247" s="52"/>
      <c r="N247" s="52"/>
      <c r="O247" s="84">
        <v>-1317428748</v>
      </c>
      <c r="P247" s="52"/>
      <c r="Q247" s="52"/>
      <c r="R247" s="72">
        <v>1.1722950967335317</v>
      </c>
      <c r="S247" s="72"/>
      <c r="T247" s="64"/>
      <c r="U247" s="64"/>
      <c r="V247" s="52"/>
      <c r="W247" s="72"/>
      <c r="X247" s="72"/>
      <c r="Y247" s="84">
        <v>-72565184.298089296</v>
      </c>
      <c r="Z247" s="84">
        <v>-72565184.298089296</v>
      </c>
      <c r="AA247" s="84">
        <v>-72565184.298089296</v>
      </c>
      <c r="AB247" s="84">
        <v>-4.1727616917341948E-9</v>
      </c>
      <c r="AD247" s="51"/>
      <c r="AF247"/>
      <c r="AG247"/>
      <c r="AH247"/>
      <c r="AI247"/>
      <c r="AJ247"/>
      <c r="AK247"/>
      <c r="AL247"/>
      <c r="AM247"/>
      <c r="AN247"/>
      <c r="AO247"/>
      <c r="AP247"/>
      <c r="AQ247"/>
      <c r="AR247"/>
      <c r="AS247"/>
      <c r="AT247"/>
    </row>
    <row r="248" spans="1:46" s="48" customFormat="1" x14ac:dyDescent="0.25">
      <c r="A248" s="51"/>
      <c r="B248" s="51"/>
      <c r="C248" s="51"/>
      <c r="D248" s="51"/>
      <c r="E248" s="58"/>
      <c r="F248" s="58"/>
      <c r="G248" s="58"/>
      <c r="H248" s="51"/>
      <c r="I248" s="51"/>
      <c r="J248" s="51"/>
      <c r="K248" s="63"/>
      <c r="L248" s="51"/>
      <c r="M248" s="51"/>
      <c r="N248" s="51"/>
      <c r="O248" s="63"/>
      <c r="P248" s="51"/>
      <c r="Q248" s="51"/>
      <c r="R248" s="71"/>
      <c r="S248" s="71"/>
      <c r="T248" s="63"/>
      <c r="U248" s="63"/>
      <c r="V248" s="51"/>
      <c r="W248" s="71"/>
      <c r="X248" s="71"/>
      <c r="Y248" s="63"/>
      <c r="Z248" s="63"/>
      <c r="AA248" s="63"/>
      <c r="AB248" s="63"/>
      <c r="AD248" s="51"/>
      <c r="AF248"/>
      <c r="AG248"/>
      <c r="AH248"/>
      <c r="AI248"/>
      <c r="AJ248"/>
      <c r="AK248"/>
      <c r="AL248"/>
      <c r="AM248"/>
      <c r="AN248"/>
      <c r="AO248"/>
      <c r="AP248"/>
      <c r="AQ248"/>
      <c r="AR248"/>
      <c r="AS248"/>
      <c r="AT248"/>
    </row>
    <row r="249" spans="1:46" s="48" customFormat="1" x14ac:dyDescent="0.25">
      <c r="A249" s="53"/>
      <c r="B249" s="53"/>
      <c r="C249" s="53"/>
      <c r="D249" s="53"/>
      <c r="E249" s="59"/>
      <c r="F249" s="59"/>
      <c r="G249" s="59"/>
      <c r="H249" s="53"/>
      <c r="I249" s="53"/>
      <c r="J249" s="53"/>
      <c r="K249" s="65"/>
      <c r="L249" s="53"/>
      <c r="M249" s="53"/>
      <c r="N249" s="53"/>
      <c r="O249" s="65"/>
      <c r="P249" s="53"/>
      <c r="Q249" s="53"/>
      <c r="R249" s="76" t="s">
        <v>256</v>
      </c>
      <c r="S249" s="76"/>
      <c r="T249" s="65"/>
      <c r="U249" s="65"/>
      <c r="V249" s="53"/>
      <c r="W249" s="72"/>
      <c r="X249" s="72"/>
      <c r="Y249" s="84">
        <v>-89892989.91427049</v>
      </c>
      <c r="Z249" s="84">
        <v>-89892989.91427049</v>
      </c>
      <c r="AA249" s="84">
        <v>-89892989.91427049</v>
      </c>
      <c r="AB249" s="84">
        <v>-6.2682374846190214E-9</v>
      </c>
      <c r="AD249" s="53"/>
      <c r="AF249"/>
      <c r="AG249"/>
      <c r="AH249"/>
      <c r="AI249"/>
      <c r="AJ249"/>
      <c r="AK249"/>
      <c r="AL249"/>
      <c r="AM249"/>
      <c r="AN249"/>
      <c r="AO249"/>
      <c r="AP249"/>
      <c r="AQ249"/>
      <c r="AR249"/>
      <c r="AS249"/>
      <c r="AT249"/>
    </row>
    <row r="250" spans="1:46" x14ac:dyDescent="0.25">
      <c r="A250" s="54"/>
      <c r="B250" s="54"/>
      <c r="C250" s="54"/>
      <c r="D250" s="54"/>
      <c r="E250" s="55"/>
      <c r="F250" s="55"/>
      <c r="G250" s="55"/>
      <c r="H250" s="54"/>
      <c r="I250" s="54"/>
      <c r="J250" s="54"/>
      <c r="K250" s="60"/>
      <c r="L250" s="54"/>
      <c r="M250" s="54"/>
      <c r="N250" s="54"/>
      <c r="O250" s="60"/>
      <c r="P250" s="54"/>
      <c r="Q250" s="54"/>
      <c r="R250" s="68"/>
      <c r="S250" s="68"/>
      <c r="T250" s="60"/>
      <c r="U250" s="60"/>
      <c r="V250" s="54"/>
      <c r="W250" s="68"/>
      <c r="X250" s="68"/>
      <c r="Y250" s="60"/>
      <c r="Z250" s="60"/>
      <c r="AA250" s="60"/>
      <c r="AB250" s="60"/>
      <c r="AD250" s="54"/>
    </row>
    <row r="251" spans="1:46" x14ac:dyDescent="0.25">
      <c r="D251"/>
      <c r="P251"/>
      <c r="R251" s="73"/>
      <c r="S251" s="73"/>
      <c r="T251" s="41"/>
      <c r="U251" s="41"/>
    </row>
    <row r="252" spans="1:46" x14ac:dyDescent="0.25">
      <c r="D252"/>
      <c r="P252"/>
      <c r="R252" s="73"/>
      <c r="S252" s="73"/>
      <c r="T252" s="41"/>
      <c r="U252" s="41"/>
    </row>
    <row r="253" spans="1:46" x14ac:dyDescent="0.25">
      <c r="D253"/>
      <c r="P253"/>
      <c r="R253" s="73"/>
      <c r="S253" s="73"/>
      <c r="T253" s="41"/>
      <c r="U253" s="41"/>
    </row>
    <row r="254" spans="1:46" x14ac:dyDescent="0.25">
      <c r="D254"/>
      <c r="P254"/>
      <c r="R254" s="73"/>
      <c r="S254" s="73"/>
      <c r="T254" s="41"/>
      <c r="U254" s="41"/>
    </row>
    <row r="255" spans="1:46" x14ac:dyDescent="0.25">
      <c r="D255"/>
      <c r="P255"/>
      <c r="R255" s="73"/>
      <c r="S255" s="73"/>
      <c r="T255" s="41"/>
      <c r="U255" s="41"/>
    </row>
    <row r="256" spans="1:46" x14ac:dyDescent="0.25">
      <c r="D256"/>
      <c r="P256"/>
      <c r="R256" s="73"/>
      <c r="S256" s="73"/>
      <c r="T256" s="41"/>
      <c r="U256" s="41"/>
    </row>
    <row r="257" spans="4:21" x14ac:dyDescent="0.25">
      <c r="D257"/>
      <c r="P257"/>
      <c r="R257" s="73"/>
      <c r="S257" s="73"/>
      <c r="T257" s="41"/>
      <c r="U257" s="41"/>
    </row>
    <row r="258" spans="4:21" x14ac:dyDescent="0.25">
      <c r="D258"/>
      <c r="P258"/>
      <c r="R258" s="73"/>
      <c r="S258" s="73"/>
      <c r="T258" s="41"/>
      <c r="U258" s="41"/>
    </row>
    <row r="259" spans="4:21" x14ac:dyDescent="0.25">
      <c r="D259"/>
      <c r="P259"/>
      <c r="R259" s="73"/>
      <c r="S259" s="73"/>
      <c r="T259" s="41"/>
      <c r="U259" s="41"/>
    </row>
    <row r="260" spans="4:21" x14ac:dyDescent="0.25">
      <c r="D260"/>
      <c r="P260"/>
      <c r="R260" s="73"/>
      <c r="S260" s="73"/>
      <c r="T260" s="41"/>
      <c r="U260" s="41"/>
    </row>
    <row r="261" spans="4:21" x14ac:dyDescent="0.25">
      <c r="D261"/>
      <c r="P261"/>
      <c r="R261" s="73"/>
      <c r="S261" s="73"/>
      <c r="T261" s="41"/>
      <c r="U261" s="41"/>
    </row>
    <row r="262" spans="4:21" x14ac:dyDescent="0.25">
      <c r="D262"/>
      <c r="P262"/>
      <c r="R262" s="73"/>
      <c r="S262" s="73"/>
      <c r="T262" s="41"/>
      <c r="U262" s="41"/>
    </row>
    <row r="263" spans="4:21" x14ac:dyDescent="0.25">
      <c r="D263"/>
      <c r="P263"/>
      <c r="R263" s="73"/>
      <c r="S263" s="73"/>
      <c r="T263" s="41"/>
      <c r="U263" s="41"/>
    </row>
    <row r="264" spans="4:21" x14ac:dyDescent="0.25">
      <c r="D264"/>
      <c r="P264"/>
      <c r="R264" s="73"/>
      <c r="S264" s="73"/>
      <c r="T264" s="41"/>
      <c r="U264" s="41"/>
    </row>
    <row r="265" spans="4:21" x14ac:dyDescent="0.25">
      <c r="D265"/>
      <c r="P265"/>
      <c r="R265" s="73"/>
      <c r="S265" s="73"/>
      <c r="T265" s="41"/>
      <c r="U265" s="41"/>
    </row>
    <row r="266" spans="4:21" x14ac:dyDescent="0.25">
      <c r="D266"/>
      <c r="P266"/>
      <c r="R266" s="73"/>
      <c r="S266" s="73"/>
      <c r="T266" s="41"/>
      <c r="U266" s="41"/>
    </row>
    <row r="267" spans="4:21" x14ac:dyDescent="0.25">
      <c r="D267"/>
      <c r="P267"/>
      <c r="R267" s="73"/>
      <c r="S267" s="73"/>
      <c r="T267" s="41"/>
      <c r="U267" s="41"/>
    </row>
    <row r="268" spans="4:21" x14ac:dyDescent="0.25">
      <c r="D268"/>
      <c r="P268"/>
      <c r="R268" s="73"/>
      <c r="S268" s="73"/>
      <c r="T268" s="41"/>
      <c r="U268" s="41"/>
    </row>
    <row r="269" spans="4:21" x14ac:dyDescent="0.25">
      <c r="D269"/>
      <c r="P269"/>
      <c r="R269" s="73"/>
      <c r="S269" s="73"/>
      <c r="T269" s="41"/>
      <c r="U269" s="41"/>
    </row>
    <row r="270" spans="4:21" x14ac:dyDescent="0.25">
      <c r="D270"/>
      <c r="P270"/>
      <c r="R270" s="73"/>
      <c r="S270" s="73"/>
      <c r="T270" s="41"/>
      <c r="U270" s="41"/>
    </row>
    <row r="271" spans="4:21" x14ac:dyDescent="0.25">
      <c r="D271"/>
      <c r="P271"/>
      <c r="R271" s="73"/>
      <c r="S271" s="73"/>
      <c r="T271" s="41"/>
      <c r="U271" s="41"/>
    </row>
    <row r="272" spans="4:21" x14ac:dyDescent="0.25">
      <c r="D272"/>
      <c r="P272"/>
      <c r="R272" s="73"/>
      <c r="S272" s="73"/>
      <c r="T272" s="41"/>
      <c r="U272" s="41"/>
    </row>
    <row r="273" spans="4:21" x14ac:dyDescent="0.25">
      <c r="D273"/>
      <c r="P273"/>
      <c r="R273" s="73"/>
      <c r="S273" s="73"/>
      <c r="T273" s="41"/>
      <c r="U273" s="41"/>
    </row>
    <row r="274" spans="4:21" x14ac:dyDescent="0.25">
      <c r="D274"/>
      <c r="P274"/>
      <c r="R274" s="73"/>
      <c r="S274" s="73"/>
      <c r="T274" s="41"/>
      <c r="U274" s="41"/>
    </row>
    <row r="275" spans="4:21" x14ac:dyDescent="0.25">
      <c r="D275"/>
      <c r="P275"/>
      <c r="R275" s="73"/>
      <c r="S275" s="73"/>
      <c r="T275" s="41"/>
      <c r="U275" s="41"/>
    </row>
    <row r="276" spans="4:21" x14ac:dyDescent="0.25">
      <c r="D276"/>
      <c r="P276"/>
      <c r="R276" s="73"/>
      <c r="S276" s="73"/>
      <c r="T276" s="41"/>
      <c r="U276" s="41"/>
    </row>
    <row r="277" spans="4:21" x14ac:dyDescent="0.25">
      <c r="D277"/>
      <c r="P277"/>
      <c r="R277" s="73"/>
      <c r="S277" s="73"/>
      <c r="T277" s="41"/>
      <c r="U277" s="41"/>
    </row>
    <row r="278" spans="4:21" x14ac:dyDescent="0.25">
      <c r="D278"/>
      <c r="P278"/>
      <c r="R278" s="73"/>
      <c r="S278" s="73"/>
      <c r="T278" s="41"/>
      <c r="U278" s="41"/>
    </row>
    <row r="279" spans="4:21" x14ac:dyDescent="0.25">
      <c r="D279"/>
      <c r="P279"/>
      <c r="R279" s="73"/>
      <c r="S279" s="73"/>
      <c r="T279" s="41"/>
      <c r="U279" s="41"/>
    </row>
    <row r="280" spans="4:21" x14ac:dyDescent="0.25">
      <c r="D280"/>
      <c r="P280"/>
      <c r="R280" s="73"/>
      <c r="S280" s="73"/>
      <c r="T280" s="41"/>
      <c r="U280" s="41"/>
    </row>
    <row r="281" spans="4:21" x14ac:dyDescent="0.25">
      <c r="D281"/>
      <c r="P281"/>
      <c r="R281" s="73"/>
      <c r="S281" s="73"/>
      <c r="T281" s="41"/>
      <c r="U281" s="41"/>
    </row>
    <row r="282" spans="4:21" x14ac:dyDescent="0.25">
      <c r="D282"/>
      <c r="P282"/>
      <c r="R282" s="73"/>
      <c r="S282" s="73"/>
      <c r="T282" s="41"/>
      <c r="U282" s="41"/>
    </row>
    <row r="283" spans="4:21" x14ac:dyDescent="0.25">
      <c r="D283"/>
      <c r="P283"/>
      <c r="R283" s="73"/>
      <c r="S283" s="73"/>
      <c r="T283" s="41"/>
      <c r="U283" s="41"/>
    </row>
    <row r="284" spans="4:21" x14ac:dyDescent="0.25">
      <c r="D284"/>
      <c r="P284"/>
      <c r="R284" s="73"/>
      <c r="S284" s="73"/>
      <c r="T284" s="41"/>
      <c r="U284" s="41"/>
    </row>
    <row r="285" spans="4:21" x14ac:dyDescent="0.25">
      <c r="D285"/>
      <c r="P285"/>
      <c r="R285" s="73"/>
      <c r="S285" s="73"/>
      <c r="T285" s="41"/>
      <c r="U285" s="41"/>
    </row>
    <row r="286" spans="4:21" x14ac:dyDescent="0.25">
      <c r="D286"/>
      <c r="P286"/>
      <c r="R286" s="73"/>
      <c r="S286" s="73"/>
      <c r="T286" s="41"/>
      <c r="U286" s="41"/>
    </row>
    <row r="287" spans="4:21" x14ac:dyDescent="0.25">
      <c r="D287"/>
      <c r="P287"/>
      <c r="R287" s="73"/>
      <c r="S287" s="73"/>
      <c r="T287" s="41"/>
      <c r="U287" s="41"/>
    </row>
    <row r="288" spans="4:21" x14ac:dyDescent="0.25">
      <c r="D288"/>
      <c r="P288"/>
      <c r="R288" s="73"/>
      <c r="S288" s="73"/>
      <c r="T288" s="41"/>
      <c r="U288" s="41"/>
    </row>
    <row r="289" spans="4:21" x14ac:dyDescent="0.25">
      <c r="D289"/>
      <c r="P289"/>
      <c r="R289" s="73"/>
      <c r="S289" s="73"/>
      <c r="T289" s="41"/>
      <c r="U289" s="41"/>
    </row>
    <row r="290" spans="4:21" x14ac:dyDescent="0.25">
      <c r="D290"/>
      <c r="P290"/>
      <c r="R290" s="73"/>
      <c r="S290" s="73"/>
      <c r="T290" s="41"/>
      <c r="U290" s="41"/>
    </row>
    <row r="291" spans="4:21" x14ac:dyDescent="0.25">
      <c r="D291"/>
      <c r="P291"/>
      <c r="R291" s="73"/>
      <c r="S291" s="73"/>
      <c r="T291" s="41"/>
      <c r="U291" s="41"/>
    </row>
    <row r="292" spans="4:21" x14ac:dyDescent="0.25">
      <c r="D292"/>
      <c r="P292"/>
      <c r="R292" s="73"/>
      <c r="S292" s="73"/>
      <c r="T292" s="41"/>
      <c r="U292" s="41"/>
    </row>
    <row r="293" spans="4:21" x14ac:dyDescent="0.25">
      <c r="D293"/>
      <c r="P293"/>
      <c r="R293" s="73"/>
      <c r="S293" s="73"/>
      <c r="T293" s="41"/>
      <c r="U293" s="41"/>
    </row>
    <row r="294" spans="4:21" x14ac:dyDescent="0.25">
      <c r="D294"/>
      <c r="P294"/>
      <c r="R294" s="73"/>
      <c r="S294" s="73"/>
      <c r="T294" s="41"/>
      <c r="U294" s="41"/>
    </row>
    <row r="295" spans="4:21" x14ac:dyDescent="0.25">
      <c r="D295"/>
      <c r="P295"/>
      <c r="R295" s="73"/>
      <c r="S295" s="73"/>
      <c r="T295" s="41"/>
      <c r="U295" s="41"/>
    </row>
    <row r="296" spans="4:21" x14ac:dyDescent="0.25">
      <c r="D296"/>
      <c r="P296"/>
      <c r="R296" s="73"/>
      <c r="S296" s="73"/>
      <c r="T296" s="41"/>
      <c r="U296" s="41"/>
    </row>
    <row r="297" spans="4:21" x14ac:dyDescent="0.25">
      <c r="D297"/>
      <c r="P297"/>
      <c r="R297" s="73"/>
      <c r="S297" s="73"/>
      <c r="T297" s="41"/>
      <c r="U297" s="41"/>
    </row>
    <row r="298" spans="4:21" x14ac:dyDescent="0.25">
      <c r="D298"/>
      <c r="P298"/>
      <c r="R298" s="73"/>
      <c r="S298" s="73"/>
      <c r="T298" s="41"/>
      <c r="U298" s="41"/>
    </row>
    <row r="299" spans="4:21" x14ac:dyDescent="0.25">
      <c r="D299"/>
      <c r="P299"/>
      <c r="R299" s="73"/>
      <c r="S299" s="73"/>
      <c r="T299" s="41"/>
      <c r="U299" s="41"/>
    </row>
    <row r="300" spans="4:21" x14ac:dyDescent="0.25">
      <c r="D300"/>
      <c r="P300"/>
      <c r="R300" s="73"/>
      <c r="S300" s="73"/>
      <c r="T300" s="41"/>
      <c r="U300" s="41"/>
    </row>
    <row r="301" spans="4:21" x14ac:dyDescent="0.25">
      <c r="D301"/>
      <c r="P301"/>
      <c r="R301" s="73"/>
      <c r="S301" s="73"/>
      <c r="T301" s="41"/>
      <c r="U301" s="41"/>
    </row>
    <row r="302" spans="4:21" x14ac:dyDescent="0.25">
      <c r="D302"/>
      <c r="P302"/>
      <c r="R302" s="73"/>
      <c r="S302" s="73"/>
      <c r="T302" s="41"/>
      <c r="U302" s="41"/>
    </row>
    <row r="303" spans="4:21" x14ac:dyDescent="0.25">
      <c r="D303"/>
      <c r="P303"/>
      <c r="R303" s="73"/>
      <c r="S303" s="73"/>
      <c r="T303" s="41"/>
      <c r="U303" s="41"/>
    </row>
    <row r="304" spans="4:21" x14ac:dyDescent="0.25">
      <c r="D304"/>
      <c r="P304"/>
      <c r="R304" s="73"/>
      <c r="S304" s="73"/>
      <c r="T304" s="41"/>
      <c r="U304" s="41"/>
    </row>
    <row r="305" spans="4:21" x14ac:dyDescent="0.25">
      <c r="D305"/>
      <c r="P305"/>
      <c r="R305" s="73"/>
      <c r="S305" s="73"/>
      <c r="T305" s="41"/>
      <c r="U305" s="41"/>
    </row>
    <row r="306" spans="4:21" x14ac:dyDescent="0.25">
      <c r="D306"/>
      <c r="P306"/>
      <c r="R306" s="73"/>
      <c r="S306" s="73"/>
      <c r="T306" s="41"/>
      <c r="U306" s="41"/>
    </row>
    <row r="307" spans="4:21" x14ac:dyDescent="0.25">
      <c r="D307"/>
      <c r="P307"/>
      <c r="R307" s="73"/>
      <c r="S307" s="73"/>
      <c r="T307" s="41"/>
      <c r="U307" s="41"/>
    </row>
    <row r="308" spans="4:21" x14ac:dyDescent="0.25">
      <c r="D308"/>
      <c r="P308"/>
      <c r="R308" s="73"/>
      <c r="S308" s="73"/>
      <c r="T308" s="41"/>
      <c r="U308" s="41"/>
    </row>
    <row r="309" spans="4:21" x14ac:dyDescent="0.25">
      <c r="D309"/>
      <c r="P309"/>
      <c r="R309" s="73"/>
      <c r="S309" s="73"/>
      <c r="T309" s="41"/>
      <c r="U309" s="41"/>
    </row>
    <row r="310" spans="4:21" x14ac:dyDescent="0.25">
      <c r="D310"/>
      <c r="P310"/>
      <c r="R310" s="73"/>
      <c r="S310" s="73"/>
      <c r="T310" s="41"/>
      <c r="U310" s="41"/>
    </row>
    <row r="311" spans="4:21" x14ac:dyDescent="0.25">
      <c r="D311"/>
      <c r="P311"/>
      <c r="R311" s="73"/>
      <c r="S311" s="73"/>
      <c r="T311" s="41"/>
      <c r="U311" s="41"/>
    </row>
    <row r="312" spans="4:21" x14ac:dyDescent="0.25">
      <c r="D312"/>
      <c r="P312"/>
      <c r="R312" s="73"/>
      <c r="S312" s="73"/>
      <c r="T312" s="41"/>
      <c r="U312" s="41"/>
    </row>
    <row r="313" spans="4:21" x14ac:dyDescent="0.25">
      <c r="D313"/>
      <c r="P313"/>
      <c r="R313" s="73"/>
      <c r="S313" s="73"/>
      <c r="T313" s="41"/>
      <c r="U313" s="41"/>
    </row>
    <row r="314" spans="4:21" x14ac:dyDescent="0.25">
      <c r="D314"/>
      <c r="P314"/>
      <c r="R314" s="73"/>
      <c r="S314" s="73"/>
      <c r="T314" s="41"/>
      <c r="U314" s="41"/>
    </row>
    <row r="315" spans="4:21" x14ac:dyDescent="0.25">
      <c r="D315"/>
      <c r="P315"/>
      <c r="R315" s="73"/>
      <c r="S315" s="73"/>
      <c r="T315" s="41"/>
      <c r="U315" s="41"/>
    </row>
    <row r="316" spans="4:21" x14ac:dyDescent="0.25">
      <c r="D316"/>
      <c r="P316"/>
      <c r="R316" s="73"/>
      <c r="S316" s="73"/>
      <c r="T316" s="41"/>
      <c r="U316" s="41"/>
    </row>
    <row r="317" spans="4:21" x14ac:dyDescent="0.25">
      <c r="D317"/>
      <c r="P317"/>
      <c r="R317" s="73"/>
      <c r="S317" s="73"/>
      <c r="T317" s="41"/>
      <c r="U317" s="41"/>
    </row>
    <row r="318" spans="4:21" x14ac:dyDescent="0.25">
      <c r="D318"/>
      <c r="P318"/>
      <c r="R318" s="73"/>
      <c r="S318" s="73"/>
      <c r="T318" s="41"/>
      <c r="U318" s="41"/>
    </row>
    <row r="319" spans="4:21" x14ac:dyDescent="0.25">
      <c r="D319"/>
      <c r="P319"/>
      <c r="R319" s="73"/>
      <c r="S319" s="73"/>
      <c r="T319" s="41"/>
      <c r="U319" s="41"/>
    </row>
    <row r="320" spans="4:21" x14ac:dyDescent="0.25">
      <c r="D320"/>
      <c r="P320"/>
      <c r="R320" s="73"/>
      <c r="S320" s="73"/>
      <c r="T320" s="41"/>
      <c r="U320" s="41"/>
    </row>
    <row r="321" spans="4:21" x14ac:dyDescent="0.25">
      <c r="D321"/>
      <c r="P321"/>
      <c r="R321" s="73"/>
      <c r="S321" s="73"/>
      <c r="T321" s="41"/>
      <c r="U321" s="41"/>
    </row>
    <row r="322" spans="4:21" x14ac:dyDescent="0.25">
      <c r="D322"/>
      <c r="P322"/>
      <c r="R322" s="73"/>
      <c r="S322" s="73"/>
      <c r="T322" s="41"/>
      <c r="U322" s="41"/>
    </row>
    <row r="323" spans="4:21" x14ac:dyDescent="0.25">
      <c r="D323"/>
      <c r="P323"/>
      <c r="R323" s="73"/>
      <c r="S323" s="73"/>
      <c r="T323" s="41"/>
      <c r="U323" s="41"/>
    </row>
    <row r="324" spans="4:21" x14ac:dyDescent="0.25">
      <c r="D324"/>
      <c r="P324"/>
      <c r="R324" s="73"/>
      <c r="S324" s="73"/>
      <c r="T324" s="41"/>
      <c r="U324" s="41"/>
    </row>
    <row r="325" spans="4:21" x14ac:dyDescent="0.25">
      <c r="D325"/>
      <c r="P325"/>
      <c r="R325" s="73"/>
      <c r="S325" s="73"/>
      <c r="T325" s="41"/>
      <c r="U325" s="41"/>
    </row>
    <row r="326" spans="4:21" x14ac:dyDescent="0.25">
      <c r="D326"/>
      <c r="P326"/>
      <c r="R326" s="73"/>
      <c r="S326" s="73"/>
      <c r="T326" s="41"/>
      <c r="U326" s="41"/>
    </row>
    <row r="327" spans="4:21" x14ac:dyDescent="0.25">
      <c r="D327"/>
      <c r="P327"/>
      <c r="R327" s="73"/>
      <c r="S327" s="73"/>
      <c r="T327" s="41"/>
      <c r="U327" s="41"/>
    </row>
    <row r="328" spans="4:21" x14ac:dyDescent="0.25">
      <c r="D328"/>
      <c r="P328"/>
      <c r="R328" s="73"/>
      <c r="S328" s="73"/>
      <c r="T328" s="41"/>
      <c r="U328" s="41"/>
    </row>
    <row r="329" spans="4:21" x14ac:dyDescent="0.25">
      <c r="D329"/>
      <c r="P329"/>
      <c r="R329" s="73"/>
      <c r="S329" s="73"/>
      <c r="T329" s="41"/>
      <c r="U329" s="41"/>
    </row>
    <row r="330" spans="4:21" x14ac:dyDescent="0.25">
      <c r="D330"/>
      <c r="P330"/>
      <c r="R330" s="73"/>
      <c r="S330" s="73"/>
      <c r="T330" s="41"/>
      <c r="U330" s="41"/>
    </row>
    <row r="331" spans="4:21" x14ac:dyDescent="0.25">
      <c r="D331"/>
      <c r="P331"/>
      <c r="R331" s="73"/>
      <c r="S331" s="73"/>
      <c r="T331" s="41"/>
      <c r="U331" s="41"/>
    </row>
    <row r="332" spans="4:21" x14ac:dyDescent="0.25">
      <c r="D332"/>
      <c r="P332"/>
      <c r="R332" s="73"/>
      <c r="S332" s="73"/>
      <c r="T332" s="41"/>
      <c r="U332" s="41"/>
    </row>
    <row r="333" spans="4:21" x14ac:dyDescent="0.25">
      <c r="D333"/>
      <c r="P333"/>
      <c r="R333" s="73"/>
      <c r="S333" s="73"/>
      <c r="T333" s="41"/>
      <c r="U333" s="41"/>
    </row>
    <row r="334" spans="4:21" x14ac:dyDescent="0.25">
      <c r="D334"/>
      <c r="P334"/>
      <c r="R334" s="73"/>
      <c r="S334" s="73"/>
      <c r="T334" s="41"/>
      <c r="U334" s="41"/>
    </row>
    <row r="335" spans="4:21" x14ac:dyDescent="0.25">
      <c r="D335"/>
      <c r="P335"/>
      <c r="R335" s="73"/>
      <c r="S335" s="73"/>
      <c r="T335" s="41"/>
      <c r="U335" s="41"/>
    </row>
    <row r="336" spans="4:21" x14ac:dyDescent="0.25">
      <c r="D336"/>
      <c r="P336"/>
      <c r="R336" s="73"/>
      <c r="S336" s="73"/>
      <c r="T336" s="41"/>
      <c r="U336" s="41"/>
    </row>
    <row r="337" spans="4:21" x14ac:dyDescent="0.25">
      <c r="D337"/>
      <c r="P337"/>
      <c r="R337" s="73"/>
      <c r="S337" s="73"/>
      <c r="T337" s="41"/>
      <c r="U337" s="41"/>
    </row>
    <row r="338" spans="4:21" x14ac:dyDescent="0.25">
      <c r="D338"/>
      <c r="P338"/>
      <c r="R338" s="73"/>
      <c r="S338" s="73"/>
      <c r="T338" s="41"/>
      <c r="U338" s="41"/>
    </row>
    <row r="339" spans="4:21" x14ac:dyDescent="0.25">
      <c r="D339"/>
      <c r="P339"/>
      <c r="R339" s="73"/>
      <c r="S339" s="73"/>
      <c r="T339" s="41"/>
      <c r="U339" s="41"/>
    </row>
    <row r="340" spans="4:21" x14ac:dyDescent="0.25">
      <c r="D340"/>
      <c r="P340"/>
      <c r="R340" s="73"/>
      <c r="S340" s="73"/>
      <c r="T340" s="41"/>
      <c r="U340" s="41"/>
    </row>
    <row r="341" spans="4:21" x14ac:dyDescent="0.25">
      <c r="D341"/>
      <c r="P341"/>
      <c r="R341" s="73"/>
      <c r="S341" s="73"/>
      <c r="T341" s="41"/>
      <c r="U341" s="41"/>
    </row>
    <row r="342" spans="4:21" x14ac:dyDescent="0.25">
      <c r="D342"/>
      <c r="P342"/>
      <c r="R342" s="73"/>
      <c r="S342" s="73"/>
      <c r="T342" s="41"/>
      <c r="U342" s="41"/>
    </row>
    <row r="343" spans="4:21" x14ac:dyDescent="0.25">
      <c r="D343"/>
      <c r="P343"/>
      <c r="R343" s="73"/>
      <c r="S343" s="73"/>
      <c r="T343" s="41"/>
      <c r="U343" s="41"/>
    </row>
    <row r="344" spans="4:21" x14ac:dyDescent="0.25">
      <c r="D344"/>
      <c r="P344"/>
      <c r="R344" s="73"/>
      <c r="S344" s="73"/>
      <c r="T344" s="41"/>
      <c r="U344" s="41"/>
    </row>
    <row r="345" spans="4:21" x14ac:dyDescent="0.25">
      <c r="D345"/>
      <c r="P345"/>
      <c r="R345" s="73"/>
      <c r="S345" s="73"/>
      <c r="T345" s="41"/>
      <c r="U345" s="41"/>
    </row>
    <row r="346" spans="4:21" x14ac:dyDescent="0.25">
      <c r="D346"/>
      <c r="P346"/>
      <c r="R346" s="73"/>
      <c r="S346" s="73"/>
      <c r="T346" s="41"/>
      <c r="U346" s="41"/>
    </row>
    <row r="347" spans="4:21" x14ac:dyDescent="0.25">
      <c r="D347"/>
      <c r="P347"/>
      <c r="R347" s="73"/>
      <c r="S347" s="73"/>
      <c r="T347" s="41"/>
      <c r="U347" s="41"/>
    </row>
    <row r="348" spans="4:21" x14ac:dyDescent="0.25">
      <c r="D348"/>
      <c r="P348"/>
      <c r="R348" s="73"/>
      <c r="S348" s="73"/>
      <c r="T348" s="41"/>
      <c r="U348" s="41"/>
    </row>
    <row r="349" spans="4:21" x14ac:dyDescent="0.25">
      <c r="D349"/>
      <c r="P349"/>
      <c r="R349" s="73"/>
      <c r="S349" s="73"/>
      <c r="T349" s="41"/>
      <c r="U349" s="41"/>
    </row>
    <row r="350" spans="4:21" x14ac:dyDescent="0.25">
      <c r="D350"/>
      <c r="P350"/>
      <c r="R350" s="73"/>
      <c r="S350" s="73"/>
      <c r="T350" s="41"/>
      <c r="U350" s="41"/>
    </row>
    <row r="351" spans="4:21" x14ac:dyDescent="0.25">
      <c r="D351"/>
      <c r="P351"/>
      <c r="R351" s="73"/>
      <c r="S351" s="73"/>
      <c r="T351" s="41"/>
      <c r="U351" s="41"/>
    </row>
    <row r="352" spans="4:21" x14ac:dyDescent="0.25">
      <c r="D352"/>
      <c r="P352"/>
      <c r="R352" s="73"/>
      <c r="S352" s="73"/>
      <c r="T352" s="41"/>
      <c r="U352" s="41"/>
    </row>
    <row r="353" spans="4:21" x14ac:dyDescent="0.25">
      <c r="D353"/>
      <c r="P353"/>
      <c r="R353" s="73"/>
      <c r="S353" s="73"/>
      <c r="T353" s="41"/>
      <c r="U353" s="41"/>
    </row>
    <row r="354" spans="4:21" x14ac:dyDescent="0.25">
      <c r="D354"/>
      <c r="P354"/>
      <c r="R354" s="73"/>
      <c r="S354" s="73"/>
      <c r="T354" s="41"/>
      <c r="U354" s="41"/>
    </row>
    <row r="355" spans="4:21" x14ac:dyDescent="0.25">
      <c r="D355"/>
      <c r="P355"/>
      <c r="R355" s="73"/>
      <c r="S355" s="73"/>
      <c r="T355" s="41"/>
      <c r="U355" s="41"/>
    </row>
    <row r="356" spans="4:21" x14ac:dyDescent="0.25">
      <c r="D356"/>
      <c r="P356"/>
      <c r="R356" s="73"/>
      <c r="S356" s="73"/>
      <c r="T356" s="41"/>
      <c r="U356" s="41"/>
    </row>
    <row r="357" spans="4:21" x14ac:dyDescent="0.25">
      <c r="D357"/>
      <c r="P357"/>
      <c r="R357" s="73"/>
      <c r="S357" s="73"/>
      <c r="T357" s="41"/>
      <c r="U357" s="41"/>
    </row>
    <row r="358" spans="4:21" x14ac:dyDescent="0.25">
      <c r="D358"/>
      <c r="P358"/>
      <c r="R358" s="73"/>
      <c r="S358" s="73"/>
      <c r="T358" s="41"/>
      <c r="U358" s="41"/>
    </row>
    <row r="359" spans="4:21" x14ac:dyDescent="0.25">
      <c r="D359"/>
      <c r="P359"/>
      <c r="R359" s="73"/>
      <c r="S359" s="73"/>
      <c r="T359" s="41"/>
      <c r="U359" s="41"/>
    </row>
    <row r="360" spans="4:21" x14ac:dyDescent="0.25">
      <c r="D360"/>
      <c r="P360"/>
      <c r="R360" s="73"/>
      <c r="S360" s="73"/>
      <c r="T360" s="41"/>
      <c r="U360" s="41"/>
    </row>
    <row r="361" spans="4:21" x14ac:dyDescent="0.25">
      <c r="D361"/>
      <c r="P361"/>
      <c r="R361" s="73"/>
      <c r="S361" s="73"/>
      <c r="T361" s="41"/>
      <c r="U361" s="41"/>
    </row>
    <row r="362" spans="4:21" x14ac:dyDescent="0.25">
      <c r="D362"/>
      <c r="P362"/>
      <c r="R362" s="73"/>
      <c r="S362" s="73"/>
      <c r="T362" s="41"/>
      <c r="U362" s="41"/>
    </row>
    <row r="363" spans="4:21" x14ac:dyDescent="0.25">
      <c r="D363"/>
      <c r="P363"/>
      <c r="R363" s="73"/>
      <c r="S363" s="73"/>
      <c r="T363" s="41"/>
      <c r="U363" s="41"/>
    </row>
    <row r="364" spans="4:21" x14ac:dyDescent="0.25">
      <c r="D364"/>
      <c r="P364"/>
      <c r="R364" s="73"/>
      <c r="S364" s="73"/>
      <c r="T364" s="41"/>
      <c r="U364" s="41"/>
    </row>
    <row r="365" spans="4:21" x14ac:dyDescent="0.25">
      <c r="D365"/>
      <c r="P365"/>
      <c r="R365" s="73"/>
      <c r="S365" s="73"/>
      <c r="T365" s="41"/>
      <c r="U365" s="41"/>
    </row>
    <row r="366" spans="4:21" x14ac:dyDescent="0.25">
      <c r="D366"/>
      <c r="P366"/>
      <c r="R366" s="73"/>
      <c r="S366" s="73"/>
      <c r="T366" s="41"/>
      <c r="U366" s="41"/>
    </row>
    <row r="367" spans="4:21" x14ac:dyDescent="0.25">
      <c r="D367"/>
      <c r="P367"/>
      <c r="R367" s="73"/>
      <c r="S367" s="73"/>
      <c r="T367" s="41"/>
      <c r="U367" s="41"/>
    </row>
    <row r="368" spans="4:21" x14ac:dyDescent="0.25">
      <c r="D368"/>
      <c r="P368"/>
      <c r="R368" s="73"/>
      <c r="S368" s="73"/>
      <c r="T368" s="41"/>
      <c r="U368" s="41"/>
    </row>
    <row r="369" spans="4:21" x14ac:dyDescent="0.25">
      <c r="D369"/>
      <c r="P369"/>
      <c r="R369" s="73"/>
      <c r="S369" s="73"/>
      <c r="T369" s="41"/>
      <c r="U369" s="41"/>
    </row>
    <row r="370" spans="4:21" x14ac:dyDescent="0.25">
      <c r="D370"/>
      <c r="P370"/>
      <c r="R370" s="73"/>
      <c r="S370" s="73"/>
      <c r="T370" s="41"/>
      <c r="U370" s="41"/>
    </row>
    <row r="371" spans="4:21" x14ac:dyDescent="0.25">
      <c r="D371"/>
      <c r="P371"/>
      <c r="R371" s="73"/>
      <c r="S371" s="73"/>
      <c r="T371" s="41"/>
      <c r="U371" s="41"/>
    </row>
    <row r="372" spans="4:21" x14ac:dyDescent="0.25">
      <c r="D372"/>
      <c r="P372"/>
      <c r="R372" s="73"/>
      <c r="S372" s="73"/>
      <c r="T372" s="41"/>
      <c r="U372" s="41"/>
    </row>
    <row r="373" spans="4:21" x14ac:dyDescent="0.25">
      <c r="D373"/>
      <c r="P373"/>
      <c r="R373" s="73"/>
      <c r="S373" s="73"/>
      <c r="T373" s="41"/>
      <c r="U373" s="41"/>
    </row>
    <row r="374" spans="4:21" x14ac:dyDescent="0.25">
      <c r="D374"/>
      <c r="P374"/>
      <c r="R374" s="73"/>
      <c r="S374" s="73"/>
      <c r="T374" s="41"/>
      <c r="U374" s="41"/>
    </row>
    <row r="375" spans="4:21" x14ac:dyDescent="0.25">
      <c r="D375"/>
      <c r="P375"/>
      <c r="R375" s="73"/>
      <c r="S375" s="73"/>
      <c r="T375" s="41"/>
      <c r="U375" s="41"/>
    </row>
    <row r="376" spans="4:21" x14ac:dyDescent="0.25">
      <c r="D376"/>
      <c r="P376"/>
      <c r="R376" s="73"/>
      <c r="S376" s="73"/>
      <c r="T376" s="41"/>
      <c r="U376" s="41"/>
    </row>
    <row r="377" spans="4:21" x14ac:dyDescent="0.25">
      <c r="D377"/>
      <c r="P377"/>
      <c r="R377" s="73"/>
      <c r="S377" s="73"/>
      <c r="T377" s="41"/>
      <c r="U377" s="41"/>
    </row>
    <row r="378" spans="4:21" x14ac:dyDescent="0.25">
      <c r="D378"/>
      <c r="P378"/>
      <c r="R378" s="73"/>
      <c r="S378" s="73"/>
      <c r="T378" s="41"/>
      <c r="U378" s="41"/>
    </row>
    <row r="379" spans="4:21" x14ac:dyDescent="0.25">
      <c r="D379"/>
      <c r="P379"/>
      <c r="R379" s="73"/>
      <c r="S379" s="73"/>
      <c r="T379" s="41"/>
      <c r="U379" s="41"/>
    </row>
    <row r="380" spans="4:21" x14ac:dyDescent="0.25">
      <c r="D380"/>
      <c r="P380"/>
      <c r="R380" s="73"/>
      <c r="S380" s="73"/>
      <c r="T380" s="41"/>
      <c r="U380" s="41"/>
    </row>
    <row r="381" spans="4:21" x14ac:dyDescent="0.25">
      <c r="D381"/>
      <c r="P381"/>
      <c r="R381" s="73"/>
      <c r="S381" s="73"/>
      <c r="T381" s="41"/>
      <c r="U381" s="41"/>
    </row>
    <row r="382" spans="4:21" x14ac:dyDescent="0.25">
      <c r="D382"/>
      <c r="P382"/>
      <c r="R382" s="73"/>
      <c r="S382" s="73"/>
      <c r="T382" s="41"/>
      <c r="U382" s="41"/>
    </row>
    <row r="383" spans="4:21" x14ac:dyDescent="0.25">
      <c r="D383"/>
      <c r="P383"/>
      <c r="R383" s="73"/>
      <c r="S383" s="73"/>
      <c r="T383" s="41"/>
      <c r="U383" s="41"/>
    </row>
    <row r="384" spans="4:21" x14ac:dyDescent="0.25">
      <c r="D384"/>
      <c r="P384"/>
      <c r="R384" s="73"/>
      <c r="S384" s="73"/>
      <c r="T384" s="41"/>
      <c r="U384" s="41"/>
    </row>
    <row r="385" spans="4:21" x14ac:dyDescent="0.25">
      <c r="D385"/>
      <c r="P385"/>
      <c r="R385" s="73"/>
      <c r="S385" s="73"/>
      <c r="T385" s="41"/>
      <c r="U385" s="41"/>
    </row>
    <row r="386" spans="4:21" x14ac:dyDescent="0.25">
      <c r="D386"/>
      <c r="P386"/>
      <c r="R386" s="73"/>
      <c r="S386" s="73"/>
      <c r="T386" s="41"/>
      <c r="U386" s="41"/>
    </row>
    <row r="387" spans="4:21" x14ac:dyDescent="0.25">
      <c r="D387"/>
      <c r="P387"/>
      <c r="R387" s="73"/>
      <c r="S387" s="73"/>
      <c r="T387" s="41"/>
      <c r="U387" s="41"/>
    </row>
    <row r="388" spans="4:21" x14ac:dyDescent="0.25">
      <c r="D388"/>
      <c r="P388"/>
      <c r="R388" s="73"/>
      <c r="S388" s="73"/>
      <c r="T388" s="41"/>
      <c r="U388" s="41"/>
    </row>
    <row r="389" spans="4:21" x14ac:dyDescent="0.25">
      <c r="D389"/>
      <c r="P389"/>
      <c r="R389" s="73"/>
      <c r="S389" s="73"/>
      <c r="T389" s="41"/>
      <c r="U389" s="41"/>
    </row>
    <row r="390" spans="4:21" x14ac:dyDescent="0.25">
      <c r="D390"/>
      <c r="P390"/>
      <c r="R390" s="73"/>
      <c r="S390" s="73"/>
      <c r="T390" s="41"/>
      <c r="U390" s="41"/>
    </row>
    <row r="391" spans="4:21" x14ac:dyDescent="0.25">
      <c r="D391"/>
      <c r="P391"/>
      <c r="R391" s="73"/>
      <c r="S391" s="73"/>
      <c r="T391" s="41"/>
      <c r="U391" s="41"/>
    </row>
    <row r="392" spans="4:21" x14ac:dyDescent="0.25">
      <c r="D392"/>
      <c r="P392"/>
      <c r="R392" s="73"/>
      <c r="S392" s="73"/>
      <c r="T392" s="41"/>
      <c r="U392" s="41"/>
    </row>
    <row r="393" spans="4:21" x14ac:dyDescent="0.25">
      <c r="D393"/>
      <c r="P393"/>
      <c r="R393" s="73"/>
      <c r="S393" s="73"/>
      <c r="T393" s="41"/>
      <c r="U393" s="41"/>
    </row>
    <row r="394" spans="4:21" x14ac:dyDescent="0.25">
      <c r="D394"/>
      <c r="P394"/>
      <c r="R394" s="73"/>
      <c r="S394" s="73"/>
      <c r="T394" s="41"/>
      <c r="U394" s="41"/>
    </row>
    <row r="395" spans="4:21" x14ac:dyDescent="0.25">
      <c r="D395"/>
      <c r="P395"/>
      <c r="R395" s="73"/>
      <c r="S395" s="73"/>
      <c r="T395" s="41"/>
      <c r="U395" s="41"/>
    </row>
    <row r="396" spans="4:21" x14ac:dyDescent="0.25">
      <c r="D396"/>
      <c r="P396"/>
      <c r="R396" s="73"/>
      <c r="S396" s="73"/>
      <c r="T396" s="41"/>
      <c r="U396" s="41"/>
    </row>
    <row r="397" spans="4:21" x14ac:dyDescent="0.25">
      <c r="D397"/>
      <c r="P397"/>
      <c r="R397" s="73"/>
      <c r="S397" s="73"/>
      <c r="T397" s="41"/>
      <c r="U397" s="41"/>
    </row>
    <row r="398" spans="4:21" x14ac:dyDescent="0.25">
      <c r="D398"/>
      <c r="P398"/>
      <c r="R398" s="73"/>
      <c r="S398" s="73"/>
      <c r="T398" s="41"/>
      <c r="U398" s="41"/>
    </row>
    <row r="399" spans="4:21" x14ac:dyDescent="0.25">
      <c r="D399"/>
      <c r="P399"/>
      <c r="R399" s="73"/>
      <c r="S399" s="73"/>
      <c r="T399" s="41"/>
      <c r="U399" s="41"/>
    </row>
    <row r="400" spans="4:21" x14ac:dyDescent="0.25">
      <c r="D400"/>
      <c r="P400"/>
      <c r="R400" s="73"/>
      <c r="S400" s="73"/>
      <c r="T400" s="41"/>
      <c r="U400" s="41"/>
    </row>
    <row r="401" spans="4:21" x14ac:dyDescent="0.25">
      <c r="D401"/>
      <c r="P401"/>
      <c r="R401" s="73"/>
      <c r="S401" s="73"/>
      <c r="T401" s="41"/>
      <c r="U401" s="41"/>
    </row>
    <row r="402" spans="4:21" x14ac:dyDescent="0.25">
      <c r="D402"/>
      <c r="P402"/>
      <c r="R402" s="73"/>
      <c r="S402" s="73"/>
      <c r="T402" s="41"/>
      <c r="U402" s="41"/>
    </row>
    <row r="403" spans="4:21" x14ac:dyDescent="0.25">
      <c r="D403"/>
      <c r="P403"/>
      <c r="R403" s="73"/>
      <c r="S403" s="73"/>
      <c r="T403" s="41"/>
      <c r="U403" s="41"/>
    </row>
    <row r="404" spans="4:21" x14ac:dyDescent="0.25">
      <c r="D404"/>
      <c r="P404"/>
      <c r="R404" s="73"/>
      <c r="S404" s="73"/>
      <c r="T404" s="41"/>
      <c r="U404" s="41"/>
    </row>
    <row r="405" spans="4:21" x14ac:dyDescent="0.25">
      <c r="D405"/>
      <c r="P405"/>
      <c r="R405" s="73"/>
      <c r="S405" s="73"/>
      <c r="T405" s="41"/>
      <c r="U405" s="41"/>
    </row>
    <row r="406" spans="4:21" x14ac:dyDescent="0.25">
      <c r="D406"/>
      <c r="P406"/>
      <c r="R406" s="73"/>
      <c r="S406" s="73"/>
      <c r="T406" s="41"/>
      <c r="U406" s="41"/>
    </row>
    <row r="407" spans="4:21" x14ac:dyDescent="0.25">
      <c r="D407"/>
      <c r="P407"/>
      <c r="R407" s="73"/>
      <c r="S407" s="73"/>
      <c r="T407" s="41"/>
      <c r="U407" s="41"/>
    </row>
    <row r="408" spans="4:21" x14ac:dyDescent="0.25">
      <c r="D408"/>
      <c r="P408"/>
      <c r="R408" s="73"/>
      <c r="S408" s="73"/>
      <c r="T408" s="41"/>
      <c r="U408" s="41"/>
    </row>
    <row r="409" spans="4:21" x14ac:dyDescent="0.25">
      <c r="D409"/>
      <c r="P409"/>
      <c r="R409" s="73"/>
      <c r="S409" s="73"/>
      <c r="T409" s="41"/>
      <c r="U409" s="41"/>
    </row>
    <row r="410" spans="4:21" x14ac:dyDescent="0.25">
      <c r="D410"/>
      <c r="P410"/>
      <c r="R410" s="73"/>
      <c r="S410" s="73"/>
      <c r="T410" s="41"/>
      <c r="U410" s="41"/>
    </row>
    <row r="411" spans="4:21" x14ac:dyDescent="0.25">
      <c r="D411"/>
      <c r="P411"/>
      <c r="R411" s="73"/>
      <c r="S411" s="73"/>
      <c r="T411" s="41"/>
      <c r="U411" s="41"/>
    </row>
    <row r="412" spans="4:21" x14ac:dyDescent="0.25">
      <c r="D412"/>
      <c r="P412"/>
      <c r="R412" s="73"/>
      <c r="S412" s="73"/>
      <c r="T412" s="41"/>
      <c r="U412" s="41"/>
    </row>
    <row r="413" spans="4:21" x14ac:dyDescent="0.25">
      <c r="D413"/>
      <c r="P413"/>
      <c r="R413" s="73"/>
      <c r="S413" s="73"/>
      <c r="T413" s="41"/>
      <c r="U413" s="41"/>
    </row>
    <row r="414" spans="4:21" x14ac:dyDescent="0.25">
      <c r="D414"/>
      <c r="P414"/>
      <c r="R414" s="73"/>
      <c r="S414" s="73"/>
      <c r="T414" s="41"/>
      <c r="U414" s="41"/>
    </row>
    <row r="415" spans="4:21" x14ac:dyDescent="0.25">
      <c r="D415"/>
      <c r="P415"/>
      <c r="R415" s="73"/>
      <c r="S415" s="73"/>
      <c r="T415" s="41"/>
      <c r="U415" s="41"/>
    </row>
    <row r="416" spans="4:21" x14ac:dyDescent="0.25">
      <c r="D416"/>
      <c r="P416"/>
      <c r="R416" s="73"/>
      <c r="S416" s="73"/>
      <c r="T416" s="41"/>
      <c r="U416" s="41"/>
    </row>
    <row r="417" spans="4:21" x14ac:dyDescent="0.25">
      <c r="D417"/>
      <c r="P417"/>
      <c r="R417" s="73"/>
      <c r="S417" s="73"/>
      <c r="T417" s="41"/>
      <c r="U417" s="41"/>
    </row>
    <row r="418" spans="4:21" x14ac:dyDescent="0.25">
      <c r="D418"/>
      <c r="P418"/>
      <c r="R418" s="73"/>
      <c r="S418" s="73"/>
      <c r="T418" s="41"/>
      <c r="U418" s="41"/>
    </row>
    <row r="419" spans="4:21" x14ac:dyDescent="0.25">
      <c r="D419"/>
      <c r="P419"/>
      <c r="R419" s="73"/>
      <c r="S419" s="73"/>
      <c r="T419" s="41"/>
      <c r="U419" s="41"/>
    </row>
    <row r="420" spans="4:21" x14ac:dyDescent="0.25">
      <c r="D420"/>
      <c r="P420"/>
      <c r="R420" s="73"/>
      <c r="S420" s="73"/>
      <c r="T420" s="41"/>
      <c r="U420" s="41"/>
    </row>
    <row r="421" spans="4:21" x14ac:dyDescent="0.25">
      <c r="D421"/>
      <c r="P421"/>
      <c r="R421" s="73"/>
      <c r="S421" s="73"/>
      <c r="T421" s="41"/>
      <c r="U421" s="41"/>
    </row>
    <row r="422" spans="4:21" x14ac:dyDescent="0.25">
      <c r="D422"/>
      <c r="P422"/>
      <c r="R422" s="73"/>
      <c r="S422" s="73"/>
      <c r="T422" s="41"/>
      <c r="U422" s="41"/>
    </row>
    <row r="423" spans="4:21" x14ac:dyDescent="0.25">
      <c r="D423"/>
      <c r="P423"/>
      <c r="R423" s="73"/>
      <c r="S423" s="73"/>
      <c r="T423" s="41"/>
      <c r="U423" s="41"/>
    </row>
    <row r="424" spans="4:21" x14ac:dyDescent="0.25">
      <c r="D424"/>
      <c r="P424"/>
      <c r="R424" s="73"/>
      <c r="S424" s="73"/>
      <c r="T424" s="41"/>
      <c r="U424" s="41"/>
    </row>
    <row r="425" spans="4:21" x14ac:dyDescent="0.25">
      <c r="D425"/>
      <c r="P425"/>
      <c r="R425" s="73"/>
      <c r="S425" s="73"/>
      <c r="T425" s="41"/>
      <c r="U425" s="41"/>
    </row>
    <row r="426" spans="4:21" x14ac:dyDescent="0.25">
      <c r="D426"/>
      <c r="P426"/>
      <c r="R426" s="73"/>
      <c r="S426" s="73"/>
      <c r="T426" s="41"/>
      <c r="U426" s="41"/>
    </row>
    <row r="427" spans="4:21" x14ac:dyDescent="0.25">
      <c r="D427"/>
      <c r="P427"/>
      <c r="R427" s="73"/>
      <c r="S427" s="73"/>
      <c r="T427" s="41"/>
      <c r="U427" s="41"/>
    </row>
    <row r="428" spans="4:21" x14ac:dyDescent="0.25">
      <c r="D428"/>
      <c r="P428"/>
      <c r="R428" s="73"/>
      <c r="S428" s="73"/>
      <c r="T428" s="41"/>
      <c r="U428" s="41"/>
    </row>
    <row r="429" spans="4:21" x14ac:dyDescent="0.25">
      <c r="D429"/>
      <c r="P429"/>
      <c r="R429" s="73"/>
      <c r="S429" s="73"/>
      <c r="T429" s="41"/>
      <c r="U429" s="41"/>
    </row>
    <row r="430" spans="4:21" x14ac:dyDescent="0.25">
      <c r="D430"/>
      <c r="P430"/>
      <c r="R430" s="73"/>
      <c r="S430" s="73"/>
      <c r="T430" s="41"/>
      <c r="U430" s="41"/>
    </row>
    <row r="431" spans="4:21" x14ac:dyDescent="0.25">
      <c r="D431"/>
      <c r="P431"/>
      <c r="R431" s="73"/>
      <c r="S431" s="73"/>
      <c r="T431" s="41"/>
      <c r="U431" s="41"/>
    </row>
    <row r="432" spans="4:21" x14ac:dyDescent="0.25">
      <c r="D432"/>
      <c r="P432"/>
      <c r="R432" s="73"/>
      <c r="S432" s="73"/>
      <c r="T432" s="41"/>
      <c r="U432" s="41"/>
    </row>
    <row r="433" spans="4:21" x14ac:dyDescent="0.25">
      <c r="D433"/>
      <c r="P433"/>
      <c r="R433" s="73"/>
      <c r="S433" s="73"/>
      <c r="T433" s="41"/>
      <c r="U433" s="41"/>
    </row>
    <row r="434" spans="4:21" x14ac:dyDescent="0.25">
      <c r="D434"/>
      <c r="P434"/>
      <c r="R434" s="73"/>
      <c r="S434" s="73"/>
      <c r="T434" s="41"/>
      <c r="U434" s="41"/>
    </row>
    <row r="435" spans="4:21" x14ac:dyDescent="0.25">
      <c r="D435"/>
      <c r="P435"/>
      <c r="R435" s="73"/>
      <c r="S435" s="73"/>
      <c r="T435" s="41"/>
      <c r="U435" s="41"/>
    </row>
    <row r="436" spans="4:21" x14ac:dyDescent="0.25">
      <c r="D436"/>
      <c r="P436"/>
      <c r="R436" s="73"/>
      <c r="S436" s="73"/>
      <c r="T436" s="41"/>
      <c r="U436" s="41"/>
    </row>
    <row r="437" spans="4:21" x14ac:dyDescent="0.25">
      <c r="D437"/>
      <c r="P437"/>
      <c r="R437" s="73"/>
      <c r="S437" s="73"/>
      <c r="T437" s="41"/>
      <c r="U437" s="41"/>
    </row>
    <row r="438" spans="4:21" x14ac:dyDescent="0.25">
      <c r="D438"/>
      <c r="P438"/>
      <c r="R438" s="73"/>
      <c r="S438" s="73"/>
      <c r="T438" s="41"/>
      <c r="U438" s="41"/>
    </row>
    <row r="439" spans="4:21" x14ac:dyDescent="0.25">
      <c r="D439"/>
      <c r="P439"/>
      <c r="R439" s="73"/>
      <c r="S439" s="73"/>
      <c r="T439" s="41"/>
      <c r="U439" s="41"/>
    </row>
    <row r="440" spans="4:21" x14ac:dyDescent="0.25">
      <c r="D440"/>
      <c r="P440"/>
      <c r="R440" s="73"/>
      <c r="S440" s="73"/>
      <c r="T440" s="41"/>
      <c r="U440" s="41"/>
    </row>
    <row r="441" spans="4:21" x14ac:dyDescent="0.25">
      <c r="D441"/>
      <c r="P441"/>
      <c r="R441" s="73"/>
      <c r="S441" s="73"/>
      <c r="T441" s="41"/>
      <c r="U441" s="41"/>
    </row>
    <row r="442" spans="4:21" x14ac:dyDescent="0.25">
      <c r="D442"/>
      <c r="P442"/>
      <c r="R442" s="73"/>
      <c r="S442" s="73"/>
      <c r="T442" s="41"/>
      <c r="U442" s="41"/>
    </row>
    <row r="443" spans="4:21" x14ac:dyDescent="0.25">
      <c r="D443"/>
      <c r="P443"/>
      <c r="R443" s="73"/>
      <c r="S443" s="73"/>
      <c r="T443" s="41"/>
      <c r="U443" s="41"/>
    </row>
    <row r="444" spans="4:21" x14ac:dyDescent="0.25">
      <c r="D444"/>
      <c r="P444"/>
      <c r="R444" s="73"/>
      <c r="S444" s="73"/>
      <c r="T444" s="41"/>
      <c r="U444" s="41"/>
    </row>
    <row r="445" spans="4:21" x14ac:dyDescent="0.25">
      <c r="D445"/>
      <c r="P445"/>
      <c r="R445" s="73"/>
      <c r="S445" s="73"/>
      <c r="T445" s="41"/>
      <c r="U445" s="41"/>
    </row>
    <row r="446" spans="4:21" x14ac:dyDescent="0.25">
      <c r="D446"/>
      <c r="P446"/>
      <c r="R446" s="73"/>
      <c r="S446" s="73"/>
      <c r="T446" s="41"/>
      <c r="U446" s="41"/>
    </row>
    <row r="447" spans="4:21" x14ac:dyDescent="0.25">
      <c r="D447"/>
      <c r="P447"/>
      <c r="R447" s="73"/>
      <c r="S447" s="73"/>
      <c r="T447" s="41"/>
      <c r="U447" s="41"/>
    </row>
    <row r="448" spans="4:21" x14ac:dyDescent="0.25">
      <c r="D448"/>
      <c r="P448"/>
      <c r="R448" s="73"/>
      <c r="S448" s="73"/>
      <c r="T448" s="41"/>
      <c r="U448" s="41"/>
    </row>
    <row r="449" spans="4:21" x14ac:dyDescent="0.25">
      <c r="D449"/>
      <c r="P449"/>
      <c r="R449" s="73"/>
      <c r="S449" s="73"/>
      <c r="T449" s="41"/>
      <c r="U449" s="41"/>
    </row>
    <row r="450" spans="4:21" x14ac:dyDescent="0.25">
      <c r="D450"/>
      <c r="P450"/>
      <c r="R450" s="73"/>
      <c r="S450" s="73"/>
      <c r="T450" s="41"/>
      <c r="U450" s="41"/>
    </row>
    <row r="451" spans="4:21" x14ac:dyDescent="0.25">
      <c r="D451"/>
      <c r="P451"/>
      <c r="R451" s="73"/>
      <c r="S451" s="73"/>
      <c r="T451" s="41"/>
      <c r="U451" s="41"/>
    </row>
    <row r="452" spans="4:21" x14ac:dyDescent="0.25">
      <c r="D452"/>
      <c r="P452"/>
      <c r="R452" s="73"/>
      <c r="S452" s="73"/>
      <c r="T452" s="41"/>
      <c r="U452" s="41"/>
    </row>
    <row r="453" spans="4:21" x14ac:dyDescent="0.25">
      <c r="D453"/>
      <c r="P453"/>
      <c r="R453" s="73"/>
      <c r="S453" s="73"/>
      <c r="T453" s="41"/>
      <c r="U453" s="41"/>
    </row>
    <row r="454" spans="4:21" x14ac:dyDescent="0.25">
      <c r="D454"/>
      <c r="P454"/>
      <c r="R454" s="73"/>
      <c r="S454" s="73"/>
      <c r="T454" s="41"/>
      <c r="U454" s="41"/>
    </row>
    <row r="455" spans="4:21" x14ac:dyDescent="0.25">
      <c r="D455"/>
      <c r="P455"/>
      <c r="R455" s="73"/>
      <c r="S455" s="73"/>
      <c r="T455" s="41"/>
      <c r="U455" s="41"/>
    </row>
    <row r="456" spans="4:21" x14ac:dyDescent="0.25">
      <c r="D456"/>
      <c r="P456"/>
      <c r="R456" s="73"/>
      <c r="S456" s="73"/>
      <c r="T456" s="41"/>
      <c r="U456" s="41"/>
    </row>
    <row r="457" spans="4:21" x14ac:dyDescent="0.25">
      <c r="D457"/>
      <c r="P457"/>
      <c r="R457" s="73"/>
      <c r="S457" s="73"/>
      <c r="T457" s="41"/>
      <c r="U457" s="41"/>
    </row>
    <row r="458" spans="4:21" x14ac:dyDescent="0.25">
      <c r="D458"/>
      <c r="P458"/>
      <c r="R458" s="73"/>
      <c r="S458" s="73"/>
      <c r="T458" s="41"/>
      <c r="U458" s="41"/>
    </row>
    <row r="459" spans="4:21" x14ac:dyDescent="0.25">
      <c r="D459"/>
      <c r="P459"/>
      <c r="R459" s="73"/>
      <c r="S459" s="73"/>
      <c r="T459" s="41"/>
      <c r="U459" s="41"/>
    </row>
    <row r="460" spans="4:21" x14ac:dyDescent="0.25">
      <c r="D460"/>
      <c r="P460"/>
      <c r="R460" s="73"/>
      <c r="S460" s="73"/>
      <c r="T460" s="41"/>
      <c r="U460" s="41"/>
    </row>
    <row r="461" spans="4:21" x14ac:dyDescent="0.25">
      <c r="D461"/>
      <c r="P461"/>
      <c r="R461" s="73"/>
      <c r="S461" s="73"/>
      <c r="T461" s="41"/>
      <c r="U461" s="41"/>
    </row>
    <row r="462" spans="4:21" x14ac:dyDescent="0.25">
      <c r="D462"/>
      <c r="P462"/>
      <c r="R462" s="73"/>
      <c r="S462" s="73"/>
      <c r="T462" s="41"/>
      <c r="U462" s="41"/>
    </row>
    <row r="463" spans="4:21" x14ac:dyDescent="0.25">
      <c r="D463"/>
      <c r="P463"/>
      <c r="R463" s="73"/>
      <c r="S463" s="73"/>
      <c r="T463" s="41"/>
      <c r="U463" s="41"/>
    </row>
    <row r="464" spans="4:21" x14ac:dyDescent="0.25">
      <c r="D464"/>
      <c r="P464"/>
      <c r="R464" s="73"/>
      <c r="S464" s="73"/>
      <c r="T464" s="41"/>
      <c r="U464" s="41"/>
    </row>
    <row r="465" spans="4:21" x14ac:dyDescent="0.25">
      <c r="D465"/>
      <c r="P465"/>
      <c r="R465" s="73"/>
      <c r="S465" s="73"/>
      <c r="T465" s="41"/>
      <c r="U465" s="41"/>
    </row>
    <row r="466" spans="4:21" x14ac:dyDescent="0.25">
      <c r="D466"/>
      <c r="P466"/>
      <c r="R466" s="73"/>
      <c r="S466" s="73"/>
      <c r="T466" s="41"/>
      <c r="U466" s="41"/>
    </row>
    <row r="467" spans="4:21" x14ac:dyDescent="0.25">
      <c r="D467"/>
      <c r="P467"/>
      <c r="R467" s="73"/>
      <c r="S467" s="73"/>
      <c r="T467" s="41"/>
      <c r="U467" s="41"/>
    </row>
    <row r="468" spans="4:21" x14ac:dyDescent="0.25">
      <c r="D468"/>
      <c r="P468"/>
      <c r="R468" s="73"/>
      <c r="S468" s="73"/>
      <c r="T468" s="41"/>
      <c r="U468" s="41"/>
    </row>
    <row r="469" spans="4:21" x14ac:dyDescent="0.25">
      <c r="D469"/>
      <c r="P469"/>
      <c r="R469" s="73"/>
      <c r="S469" s="73"/>
      <c r="T469" s="41"/>
      <c r="U469" s="41"/>
    </row>
    <row r="470" spans="4:21" x14ac:dyDescent="0.25">
      <c r="D470"/>
      <c r="P470"/>
      <c r="R470" s="73"/>
      <c r="S470" s="73"/>
      <c r="T470" s="41"/>
      <c r="U470" s="41"/>
    </row>
    <row r="471" spans="4:21" x14ac:dyDescent="0.25">
      <c r="D471"/>
      <c r="P471"/>
      <c r="R471" s="73"/>
      <c r="S471" s="73"/>
      <c r="T471" s="41"/>
      <c r="U471" s="41"/>
    </row>
    <row r="472" spans="4:21" x14ac:dyDescent="0.25">
      <c r="D472"/>
      <c r="P472"/>
      <c r="R472" s="73"/>
      <c r="S472" s="73"/>
      <c r="T472" s="41"/>
      <c r="U472" s="41"/>
    </row>
    <row r="473" spans="4:21" x14ac:dyDescent="0.25">
      <c r="D473"/>
      <c r="P473"/>
      <c r="R473" s="73"/>
      <c r="S473" s="73"/>
      <c r="T473" s="41"/>
      <c r="U473" s="41"/>
    </row>
    <row r="474" spans="4:21" x14ac:dyDescent="0.25">
      <c r="D474"/>
      <c r="P474"/>
      <c r="R474" s="73"/>
      <c r="S474" s="73"/>
      <c r="T474" s="41"/>
      <c r="U474" s="41"/>
    </row>
    <row r="475" spans="4:21" x14ac:dyDescent="0.25">
      <c r="D475"/>
      <c r="P475"/>
      <c r="R475" s="73"/>
      <c r="S475" s="73"/>
      <c r="T475" s="41"/>
      <c r="U475" s="41"/>
    </row>
    <row r="476" spans="4:21" x14ac:dyDescent="0.25">
      <c r="D476"/>
      <c r="P476"/>
      <c r="R476" s="73"/>
      <c r="S476" s="73"/>
      <c r="T476" s="41"/>
      <c r="U476" s="41"/>
    </row>
    <row r="477" spans="4:21" x14ac:dyDescent="0.25">
      <c r="D477"/>
      <c r="P477"/>
      <c r="R477" s="73"/>
      <c r="S477" s="73"/>
      <c r="T477" s="41"/>
      <c r="U477" s="41"/>
    </row>
    <row r="478" spans="4:21" x14ac:dyDescent="0.25">
      <c r="D478"/>
      <c r="P478"/>
      <c r="R478" s="73"/>
      <c r="S478" s="73"/>
      <c r="T478" s="41"/>
      <c r="U478" s="41"/>
    </row>
    <row r="479" spans="4:21" x14ac:dyDescent="0.25">
      <c r="D479"/>
      <c r="P479"/>
      <c r="R479" s="73"/>
      <c r="S479" s="73"/>
      <c r="T479" s="41"/>
      <c r="U479" s="41"/>
    </row>
    <row r="480" spans="4:21" x14ac:dyDescent="0.25">
      <c r="D480"/>
      <c r="P480"/>
      <c r="R480" s="73"/>
      <c r="S480" s="73"/>
      <c r="T480" s="41"/>
      <c r="U480" s="41"/>
    </row>
    <row r="481" spans="4:21" x14ac:dyDescent="0.25">
      <c r="D481"/>
      <c r="P481"/>
      <c r="R481" s="73"/>
      <c r="S481" s="73"/>
      <c r="T481" s="41"/>
      <c r="U481" s="41"/>
    </row>
    <row r="482" spans="4:21" x14ac:dyDescent="0.25">
      <c r="D482"/>
      <c r="P482"/>
      <c r="R482" s="73"/>
      <c r="S482" s="73"/>
      <c r="T482" s="41"/>
      <c r="U482" s="41"/>
    </row>
    <row r="483" spans="4:21" x14ac:dyDescent="0.25">
      <c r="D483"/>
      <c r="P483"/>
      <c r="R483" s="73"/>
      <c r="S483" s="73"/>
      <c r="T483" s="41"/>
      <c r="U483" s="41"/>
    </row>
    <row r="484" spans="4:21" x14ac:dyDescent="0.25">
      <c r="D484"/>
      <c r="P484"/>
      <c r="R484" s="73"/>
      <c r="S484" s="73"/>
      <c r="T484" s="41"/>
      <c r="U484" s="41"/>
    </row>
    <row r="485" spans="4:21" x14ac:dyDescent="0.25">
      <c r="D485"/>
      <c r="P485"/>
      <c r="R485" s="73"/>
      <c r="S485" s="73"/>
      <c r="T485" s="41"/>
      <c r="U485" s="41"/>
    </row>
    <row r="486" spans="4:21" x14ac:dyDescent="0.25">
      <c r="D486"/>
      <c r="P486"/>
      <c r="R486" s="73"/>
      <c r="S486" s="73"/>
      <c r="T486" s="41"/>
      <c r="U486" s="41"/>
    </row>
    <row r="487" spans="4:21" x14ac:dyDescent="0.25">
      <c r="D487"/>
      <c r="P487"/>
      <c r="R487" s="73"/>
      <c r="S487" s="73"/>
      <c r="T487" s="41"/>
      <c r="U487" s="41"/>
    </row>
    <row r="488" spans="4:21" x14ac:dyDescent="0.25">
      <c r="D488"/>
      <c r="P488"/>
      <c r="R488" s="73"/>
      <c r="S488" s="73"/>
      <c r="T488" s="41"/>
      <c r="U488" s="41"/>
    </row>
    <row r="489" spans="4:21" x14ac:dyDescent="0.25">
      <c r="D489"/>
      <c r="P489"/>
      <c r="R489" s="73"/>
      <c r="S489" s="73"/>
      <c r="T489" s="41"/>
      <c r="U489" s="41"/>
    </row>
    <row r="490" spans="4:21" x14ac:dyDescent="0.25">
      <c r="D490"/>
      <c r="P490"/>
      <c r="R490" s="73"/>
      <c r="S490" s="73"/>
      <c r="T490" s="41"/>
      <c r="U490" s="41"/>
    </row>
    <row r="491" spans="4:21" x14ac:dyDescent="0.25">
      <c r="D491"/>
      <c r="P491"/>
      <c r="R491" s="73"/>
      <c r="S491" s="73"/>
      <c r="T491" s="41"/>
      <c r="U491" s="41"/>
    </row>
    <row r="492" spans="4:21" x14ac:dyDescent="0.25">
      <c r="D492"/>
      <c r="P492"/>
      <c r="R492" s="73"/>
      <c r="S492" s="73"/>
      <c r="T492" s="41"/>
      <c r="U492" s="41"/>
    </row>
    <row r="493" spans="4:21" x14ac:dyDescent="0.25">
      <c r="D493"/>
      <c r="P493"/>
      <c r="R493" s="73"/>
      <c r="S493" s="73"/>
      <c r="T493" s="41"/>
      <c r="U493" s="41"/>
    </row>
    <row r="494" spans="4:21" x14ac:dyDescent="0.25">
      <c r="D494"/>
      <c r="P494"/>
      <c r="R494" s="73"/>
      <c r="S494" s="73"/>
      <c r="T494" s="41"/>
      <c r="U494" s="41"/>
    </row>
    <row r="495" spans="4:21" x14ac:dyDescent="0.25">
      <c r="D495"/>
      <c r="P495"/>
      <c r="R495" s="73"/>
      <c r="S495" s="73"/>
      <c r="T495" s="41"/>
      <c r="U495" s="41"/>
    </row>
    <row r="496" spans="4:21" x14ac:dyDescent="0.25">
      <c r="D496"/>
      <c r="P496"/>
      <c r="R496" s="73"/>
      <c r="S496" s="73"/>
      <c r="T496" s="41"/>
      <c r="U496" s="41"/>
    </row>
    <row r="497" spans="4:21" x14ac:dyDescent="0.25">
      <c r="D497"/>
      <c r="P497"/>
      <c r="R497" s="73"/>
      <c r="S497" s="73"/>
      <c r="T497" s="41"/>
      <c r="U497" s="41"/>
    </row>
    <row r="498" spans="4:21" x14ac:dyDescent="0.25">
      <c r="D498"/>
      <c r="P498"/>
      <c r="R498" s="73"/>
      <c r="S498" s="73"/>
      <c r="T498" s="41"/>
      <c r="U498" s="41"/>
    </row>
    <row r="499" spans="4:21" x14ac:dyDescent="0.25">
      <c r="D499"/>
      <c r="P499"/>
      <c r="R499" s="73"/>
      <c r="S499" s="73"/>
      <c r="T499" s="41"/>
      <c r="U499" s="41"/>
    </row>
    <row r="500" spans="4:21" x14ac:dyDescent="0.25">
      <c r="D500"/>
      <c r="P500"/>
      <c r="R500" s="73"/>
      <c r="S500" s="73"/>
      <c r="T500" s="41"/>
      <c r="U500" s="41"/>
    </row>
    <row r="501" spans="4:21" x14ac:dyDescent="0.25">
      <c r="D501"/>
      <c r="P501"/>
      <c r="R501" s="73"/>
      <c r="S501" s="73"/>
      <c r="T501" s="41"/>
      <c r="U501" s="41"/>
    </row>
    <row r="502" spans="4:21" x14ac:dyDescent="0.25">
      <c r="D502"/>
      <c r="P502"/>
      <c r="R502" s="73"/>
      <c r="S502" s="73"/>
      <c r="T502" s="41"/>
      <c r="U502" s="41"/>
    </row>
    <row r="503" spans="4:21" x14ac:dyDescent="0.25">
      <c r="D503"/>
      <c r="P503"/>
      <c r="R503" s="73"/>
      <c r="S503" s="73"/>
      <c r="T503" s="41"/>
      <c r="U503" s="41"/>
    </row>
    <row r="504" spans="4:21" x14ac:dyDescent="0.25">
      <c r="D504"/>
      <c r="P504"/>
      <c r="R504" s="73"/>
      <c r="S504" s="73"/>
      <c r="T504" s="41"/>
      <c r="U504" s="41"/>
    </row>
    <row r="505" spans="4:21" x14ac:dyDescent="0.25">
      <c r="D505"/>
      <c r="P505"/>
      <c r="R505" s="73"/>
      <c r="S505" s="73"/>
      <c r="T505" s="41"/>
      <c r="U505" s="41"/>
    </row>
    <row r="506" spans="4:21" x14ac:dyDescent="0.25">
      <c r="D506"/>
      <c r="P506"/>
      <c r="R506" s="73"/>
      <c r="S506" s="73"/>
      <c r="T506" s="41"/>
      <c r="U506" s="41"/>
    </row>
    <row r="507" spans="4:21" x14ac:dyDescent="0.25">
      <c r="D507"/>
      <c r="P507"/>
      <c r="R507" s="73"/>
      <c r="S507" s="73"/>
      <c r="T507" s="41"/>
      <c r="U507" s="41"/>
    </row>
    <row r="508" spans="4:21" x14ac:dyDescent="0.25">
      <c r="D508"/>
      <c r="P508"/>
      <c r="R508" s="73"/>
      <c r="S508" s="73"/>
      <c r="T508" s="41"/>
      <c r="U508" s="41"/>
    </row>
    <row r="509" spans="4:21" x14ac:dyDescent="0.25">
      <c r="D509"/>
      <c r="P509"/>
      <c r="R509" s="73"/>
      <c r="S509" s="73"/>
      <c r="T509" s="41"/>
      <c r="U509" s="41"/>
    </row>
    <row r="510" spans="4:21" x14ac:dyDescent="0.25">
      <c r="D510"/>
      <c r="P510"/>
      <c r="R510" s="73"/>
      <c r="S510" s="73"/>
      <c r="T510" s="41"/>
      <c r="U510" s="41"/>
    </row>
    <row r="511" spans="4:21" x14ac:dyDescent="0.25">
      <c r="D511"/>
      <c r="P511"/>
      <c r="R511" s="73"/>
      <c r="S511" s="73"/>
      <c r="T511" s="41"/>
      <c r="U511" s="41"/>
    </row>
    <row r="512" spans="4:21" x14ac:dyDescent="0.25">
      <c r="D512"/>
      <c r="P512"/>
      <c r="R512" s="73"/>
      <c r="S512" s="73"/>
      <c r="T512" s="41"/>
      <c r="U512" s="41"/>
    </row>
    <row r="513" spans="4:21" x14ac:dyDescent="0.25">
      <c r="D513"/>
      <c r="P513"/>
      <c r="R513" s="73"/>
      <c r="S513" s="73"/>
      <c r="T513" s="41"/>
      <c r="U513" s="41"/>
    </row>
    <row r="514" spans="4:21" x14ac:dyDescent="0.25">
      <c r="D514"/>
      <c r="P514"/>
      <c r="R514" s="73"/>
      <c r="S514" s="73"/>
      <c r="T514" s="41"/>
      <c r="U514" s="41"/>
    </row>
    <row r="515" spans="4:21" x14ac:dyDescent="0.25">
      <c r="D515"/>
      <c r="P515"/>
      <c r="R515" s="73"/>
      <c r="S515" s="73"/>
      <c r="T515" s="41"/>
      <c r="U515" s="41"/>
    </row>
    <row r="516" spans="4:21" x14ac:dyDescent="0.25">
      <c r="D516"/>
      <c r="P516"/>
      <c r="R516" s="73"/>
      <c r="S516" s="73"/>
      <c r="T516" s="41"/>
      <c r="U516" s="41"/>
    </row>
    <row r="517" spans="4:21" x14ac:dyDescent="0.25">
      <c r="D517"/>
      <c r="P517"/>
      <c r="R517" s="73"/>
      <c r="S517" s="73"/>
      <c r="T517" s="41"/>
      <c r="U517" s="41"/>
    </row>
    <row r="518" spans="4:21" x14ac:dyDescent="0.25">
      <c r="D518"/>
      <c r="P518"/>
      <c r="R518" s="73"/>
      <c r="S518" s="73"/>
      <c r="T518" s="41"/>
      <c r="U518" s="41"/>
    </row>
    <row r="519" spans="4:21" x14ac:dyDescent="0.25">
      <c r="D519"/>
      <c r="P519"/>
      <c r="R519" s="73"/>
      <c r="S519" s="73"/>
      <c r="T519" s="41"/>
      <c r="U519" s="41"/>
    </row>
    <row r="520" spans="4:21" x14ac:dyDescent="0.25">
      <c r="D520"/>
      <c r="P520"/>
      <c r="R520" s="73"/>
      <c r="S520" s="73"/>
      <c r="T520" s="41"/>
      <c r="U520" s="41"/>
    </row>
    <row r="521" spans="4:21" x14ac:dyDescent="0.25">
      <c r="D521"/>
      <c r="P521"/>
      <c r="R521" s="73"/>
      <c r="S521" s="73"/>
      <c r="T521" s="41"/>
      <c r="U521" s="41"/>
    </row>
    <row r="522" spans="4:21" x14ac:dyDescent="0.25">
      <c r="D522"/>
      <c r="P522"/>
      <c r="R522" s="73"/>
      <c r="S522" s="73"/>
      <c r="T522" s="41"/>
      <c r="U522" s="41"/>
    </row>
    <row r="523" spans="4:21" x14ac:dyDescent="0.25">
      <c r="D523"/>
      <c r="P523"/>
      <c r="R523" s="73"/>
      <c r="S523" s="73"/>
      <c r="T523" s="41"/>
      <c r="U523" s="41"/>
    </row>
    <row r="524" spans="4:21" x14ac:dyDescent="0.25">
      <c r="D524"/>
      <c r="P524"/>
      <c r="R524" s="73"/>
      <c r="S524" s="73"/>
      <c r="T524" s="41"/>
      <c r="U524" s="41"/>
    </row>
    <row r="525" spans="4:21" x14ac:dyDescent="0.25">
      <c r="D525"/>
      <c r="P525"/>
      <c r="R525" s="73"/>
      <c r="S525" s="73"/>
      <c r="T525" s="41"/>
      <c r="U525" s="41"/>
    </row>
    <row r="526" spans="4:21" x14ac:dyDescent="0.25">
      <c r="D526"/>
      <c r="P526"/>
      <c r="R526" s="73"/>
      <c r="S526" s="73"/>
      <c r="T526" s="41"/>
      <c r="U526" s="41"/>
    </row>
    <row r="527" spans="4:21" x14ac:dyDescent="0.25">
      <c r="D527"/>
      <c r="P527"/>
      <c r="R527" s="73"/>
      <c r="S527" s="73"/>
      <c r="T527" s="41"/>
      <c r="U527" s="41"/>
    </row>
    <row r="528" spans="4:21" x14ac:dyDescent="0.25">
      <c r="D528"/>
      <c r="P528"/>
      <c r="R528" s="73"/>
      <c r="S528" s="73"/>
      <c r="T528" s="41"/>
      <c r="U528" s="41"/>
    </row>
    <row r="529" spans="4:21" x14ac:dyDescent="0.25">
      <c r="D529"/>
      <c r="P529"/>
      <c r="R529" s="73"/>
      <c r="S529" s="73"/>
      <c r="T529" s="41"/>
      <c r="U529" s="41"/>
    </row>
    <row r="530" spans="4:21" x14ac:dyDescent="0.25">
      <c r="D530"/>
      <c r="P530"/>
      <c r="R530" s="73"/>
      <c r="S530" s="73"/>
      <c r="T530" s="41"/>
      <c r="U530" s="41"/>
    </row>
    <row r="531" spans="4:21" x14ac:dyDescent="0.25">
      <c r="D531"/>
      <c r="P531"/>
      <c r="R531" s="73"/>
      <c r="S531" s="73"/>
      <c r="T531" s="41"/>
      <c r="U531" s="41"/>
    </row>
    <row r="532" spans="4:21" x14ac:dyDescent="0.25">
      <c r="D532"/>
      <c r="P532"/>
      <c r="R532" s="73"/>
      <c r="S532" s="73"/>
      <c r="T532" s="41"/>
      <c r="U532" s="41"/>
    </row>
    <row r="533" spans="4:21" x14ac:dyDescent="0.25">
      <c r="D533"/>
      <c r="P533"/>
      <c r="R533" s="73"/>
      <c r="S533" s="73"/>
      <c r="T533" s="41"/>
      <c r="U533" s="41"/>
    </row>
    <row r="534" spans="4:21" x14ac:dyDescent="0.25">
      <c r="D534"/>
      <c r="P534"/>
      <c r="R534" s="73"/>
      <c r="S534" s="73"/>
      <c r="T534" s="41"/>
      <c r="U534" s="41"/>
    </row>
    <row r="535" spans="4:21" x14ac:dyDescent="0.25">
      <c r="D535"/>
      <c r="P535"/>
      <c r="R535" s="73"/>
      <c r="S535" s="73"/>
      <c r="T535" s="41"/>
      <c r="U535" s="41"/>
    </row>
    <row r="536" spans="4:21" x14ac:dyDescent="0.25">
      <c r="D536"/>
      <c r="P536"/>
      <c r="R536" s="73"/>
      <c r="S536" s="73"/>
      <c r="T536" s="41"/>
      <c r="U536" s="41"/>
    </row>
    <row r="537" spans="4:21" x14ac:dyDescent="0.25">
      <c r="D537"/>
      <c r="P537"/>
      <c r="R537" s="73"/>
      <c r="S537" s="73"/>
      <c r="T537" s="41"/>
      <c r="U537" s="41"/>
    </row>
    <row r="538" spans="4:21" x14ac:dyDescent="0.25">
      <c r="D538"/>
      <c r="P538"/>
      <c r="R538" s="73"/>
      <c r="S538" s="73"/>
      <c r="T538" s="41"/>
      <c r="U538" s="41"/>
    </row>
    <row r="539" spans="4:21" x14ac:dyDescent="0.25">
      <c r="D539"/>
      <c r="P539"/>
      <c r="R539" s="73"/>
      <c r="S539" s="73"/>
      <c r="T539" s="41"/>
      <c r="U539" s="41"/>
    </row>
    <row r="540" spans="4:21" x14ac:dyDescent="0.25">
      <c r="D540"/>
      <c r="P540"/>
      <c r="R540" s="73"/>
      <c r="S540" s="73"/>
      <c r="T540" s="41"/>
      <c r="U540" s="41"/>
    </row>
    <row r="541" spans="4:21" x14ac:dyDescent="0.25">
      <c r="D541"/>
      <c r="P541"/>
      <c r="R541" s="73"/>
      <c r="S541" s="73"/>
      <c r="T541" s="41"/>
      <c r="U541" s="41"/>
    </row>
    <row r="542" spans="4:21" x14ac:dyDescent="0.25">
      <c r="D542"/>
      <c r="P542"/>
      <c r="R542" s="73"/>
      <c r="S542" s="73"/>
      <c r="T542" s="41"/>
      <c r="U542" s="41"/>
    </row>
    <row r="543" spans="4:21" x14ac:dyDescent="0.25">
      <c r="D543"/>
      <c r="P543"/>
      <c r="R543" s="73"/>
      <c r="S543" s="73"/>
      <c r="T543" s="41"/>
      <c r="U543" s="41"/>
    </row>
    <row r="544" spans="4:21" x14ac:dyDescent="0.25">
      <c r="D544"/>
      <c r="P544"/>
      <c r="R544" s="73"/>
      <c r="S544" s="73"/>
      <c r="T544" s="41"/>
      <c r="U544" s="41"/>
    </row>
    <row r="545" spans="4:21" x14ac:dyDescent="0.25">
      <c r="D545"/>
      <c r="P545"/>
      <c r="R545" s="73"/>
      <c r="S545" s="73"/>
      <c r="T545" s="41"/>
      <c r="U545" s="41"/>
    </row>
    <row r="546" spans="4:21" x14ac:dyDescent="0.25">
      <c r="D546"/>
      <c r="P546"/>
      <c r="R546" s="73"/>
      <c r="S546" s="73"/>
      <c r="T546" s="41"/>
      <c r="U546" s="41"/>
    </row>
    <row r="547" spans="4:21" x14ac:dyDescent="0.25">
      <c r="D547"/>
      <c r="P547"/>
      <c r="R547" s="73"/>
      <c r="S547" s="73"/>
      <c r="T547" s="41"/>
      <c r="U547" s="41"/>
    </row>
    <row r="548" spans="4:21" x14ac:dyDescent="0.25">
      <c r="D548"/>
      <c r="P548"/>
      <c r="R548" s="73"/>
      <c r="S548" s="73"/>
      <c r="T548" s="41"/>
      <c r="U548" s="41"/>
    </row>
    <row r="549" spans="4:21" x14ac:dyDescent="0.25">
      <c r="D549"/>
      <c r="P549"/>
      <c r="R549" s="73"/>
      <c r="S549" s="73"/>
      <c r="T549" s="41"/>
      <c r="U549" s="41"/>
    </row>
    <row r="550" spans="4:21" x14ac:dyDescent="0.25">
      <c r="D550"/>
      <c r="P550"/>
      <c r="R550" s="73"/>
      <c r="S550" s="73"/>
      <c r="T550" s="41"/>
      <c r="U550" s="41"/>
    </row>
    <row r="551" spans="4:21" x14ac:dyDescent="0.25">
      <c r="D551"/>
      <c r="P551"/>
      <c r="R551" s="73"/>
      <c r="S551" s="73"/>
      <c r="T551" s="41"/>
      <c r="U551" s="41"/>
    </row>
    <row r="552" spans="4:21" x14ac:dyDescent="0.25">
      <c r="D552"/>
      <c r="P552"/>
      <c r="R552" s="73"/>
      <c r="S552" s="73"/>
      <c r="T552" s="41"/>
      <c r="U552" s="41"/>
    </row>
    <row r="553" spans="4:21" x14ac:dyDescent="0.25">
      <c r="D553"/>
      <c r="P553"/>
      <c r="R553" s="73"/>
      <c r="S553" s="73"/>
      <c r="T553" s="41"/>
      <c r="U553" s="41"/>
    </row>
    <row r="554" spans="4:21" x14ac:dyDescent="0.25">
      <c r="D554"/>
      <c r="P554"/>
      <c r="R554" s="73"/>
      <c r="S554" s="73"/>
      <c r="T554" s="41"/>
      <c r="U554" s="41"/>
    </row>
    <row r="555" spans="4:21" x14ac:dyDescent="0.25">
      <c r="D555"/>
      <c r="P555"/>
      <c r="R555" s="73"/>
      <c r="S555" s="73"/>
      <c r="T555" s="41"/>
      <c r="U555" s="41"/>
    </row>
    <row r="556" spans="4:21" x14ac:dyDescent="0.25">
      <c r="D556"/>
      <c r="P556"/>
      <c r="R556" s="73"/>
      <c r="S556" s="73"/>
      <c r="T556" s="41"/>
      <c r="U556" s="41"/>
    </row>
    <row r="557" spans="4:21" x14ac:dyDescent="0.25">
      <c r="D557"/>
      <c r="P557"/>
      <c r="R557" s="73"/>
      <c r="S557" s="73"/>
      <c r="T557" s="41"/>
      <c r="U557" s="41"/>
    </row>
    <row r="558" spans="4:21" x14ac:dyDescent="0.25">
      <c r="D558"/>
      <c r="P558"/>
      <c r="R558" s="73"/>
      <c r="S558" s="73"/>
      <c r="T558" s="41"/>
      <c r="U558" s="41"/>
    </row>
    <row r="559" spans="4:21" x14ac:dyDescent="0.25">
      <c r="D559"/>
      <c r="P559"/>
      <c r="R559" s="73"/>
      <c r="S559" s="73"/>
      <c r="T559" s="41"/>
      <c r="U559" s="41"/>
    </row>
    <row r="560" spans="4:21" x14ac:dyDescent="0.25">
      <c r="D560"/>
      <c r="P560"/>
      <c r="R560" s="73"/>
      <c r="S560" s="73"/>
      <c r="T560" s="41"/>
      <c r="U560" s="41"/>
    </row>
    <row r="561" spans="4:21" x14ac:dyDescent="0.25">
      <c r="D561"/>
      <c r="P561"/>
      <c r="R561" s="73"/>
      <c r="S561" s="73"/>
      <c r="T561" s="41"/>
      <c r="U561" s="41"/>
    </row>
    <row r="562" spans="4:21" x14ac:dyDescent="0.25">
      <c r="D562"/>
      <c r="P562"/>
      <c r="R562" s="73"/>
      <c r="S562" s="73"/>
      <c r="T562" s="41"/>
      <c r="U562" s="41"/>
    </row>
    <row r="563" spans="4:21" x14ac:dyDescent="0.25">
      <c r="D563"/>
      <c r="P563"/>
      <c r="R563" s="73"/>
      <c r="S563" s="73"/>
      <c r="T563" s="41"/>
      <c r="U563" s="41"/>
    </row>
    <row r="564" spans="4:21" x14ac:dyDescent="0.25">
      <c r="D564"/>
      <c r="P564"/>
      <c r="R564" s="73"/>
      <c r="S564" s="73"/>
      <c r="T564" s="41"/>
      <c r="U564" s="41"/>
    </row>
    <row r="565" spans="4:21" x14ac:dyDescent="0.25">
      <c r="D565"/>
      <c r="P565"/>
      <c r="R565" s="73"/>
      <c r="S565" s="73"/>
      <c r="T565" s="41"/>
      <c r="U565" s="41"/>
    </row>
    <row r="566" spans="4:21" x14ac:dyDescent="0.25">
      <c r="D566"/>
      <c r="P566"/>
      <c r="R566" s="73"/>
      <c r="S566" s="73"/>
      <c r="T566" s="41"/>
      <c r="U566" s="41"/>
    </row>
    <row r="567" spans="4:21" x14ac:dyDescent="0.25">
      <c r="D567"/>
      <c r="P567"/>
      <c r="R567" s="73"/>
      <c r="S567" s="73"/>
      <c r="T567" s="41"/>
      <c r="U567" s="41"/>
    </row>
    <row r="568" spans="4:21" x14ac:dyDescent="0.25">
      <c r="D568"/>
      <c r="P568"/>
      <c r="R568" s="73"/>
      <c r="S568" s="73"/>
      <c r="T568" s="41"/>
      <c r="U568" s="41"/>
    </row>
    <row r="569" spans="4:21" x14ac:dyDescent="0.25">
      <c r="D569"/>
      <c r="P569"/>
      <c r="R569" s="73"/>
      <c r="S569" s="73"/>
      <c r="T569" s="41"/>
      <c r="U569" s="41"/>
    </row>
    <row r="570" spans="4:21" x14ac:dyDescent="0.25">
      <c r="D570"/>
      <c r="P570"/>
      <c r="R570" s="73"/>
      <c r="S570" s="73"/>
      <c r="T570" s="41"/>
      <c r="U570" s="41"/>
    </row>
    <row r="571" spans="4:21" x14ac:dyDescent="0.25">
      <c r="D571"/>
      <c r="P571"/>
      <c r="R571" s="73"/>
      <c r="S571" s="73"/>
      <c r="T571" s="41"/>
      <c r="U571" s="41"/>
    </row>
    <row r="572" spans="4:21" x14ac:dyDescent="0.25">
      <c r="D572"/>
      <c r="P572"/>
      <c r="R572" s="73"/>
      <c r="S572" s="73"/>
      <c r="T572" s="41"/>
      <c r="U572" s="41"/>
    </row>
    <row r="573" spans="4:21" x14ac:dyDescent="0.25">
      <c r="D573"/>
      <c r="P573"/>
      <c r="R573" s="73"/>
      <c r="S573" s="73"/>
      <c r="T573" s="41"/>
      <c r="U573" s="41"/>
    </row>
    <row r="574" spans="4:21" x14ac:dyDescent="0.25">
      <c r="D574"/>
      <c r="P574"/>
      <c r="R574" s="73"/>
      <c r="S574" s="73"/>
      <c r="T574" s="41"/>
      <c r="U574" s="41"/>
    </row>
    <row r="575" spans="4:21" x14ac:dyDescent="0.25">
      <c r="D575"/>
      <c r="P575"/>
      <c r="R575" s="73"/>
      <c r="S575" s="73"/>
      <c r="T575" s="41"/>
      <c r="U575" s="41"/>
    </row>
    <row r="576" spans="4:21" x14ac:dyDescent="0.25">
      <c r="D576"/>
      <c r="P576"/>
      <c r="R576" s="73"/>
      <c r="S576" s="73"/>
      <c r="T576" s="41"/>
      <c r="U576" s="41"/>
    </row>
    <row r="577" spans="4:21" x14ac:dyDescent="0.25">
      <c r="D577"/>
      <c r="P577"/>
      <c r="R577" s="73"/>
      <c r="S577" s="73"/>
      <c r="T577" s="41"/>
      <c r="U577" s="41"/>
    </row>
    <row r="578" spans="4:21" x14ac:dyDescent="0.25">
      <c r="D578"/>
      <c r="P578"/>
      <c r="R578" s="73"/>
      <c r="S578" s="73"/>
      <c r="T578" s="41"/>
      <c r="U578" s="41"/>
    </row>
    <row r="579" spans="4:21" x14ac:dyDescent="0.25">
      <c r="D579"/>
      <c r="P579"/>
      <c r="R579" s="73"/>
      <c r="S579" s="73"/>
      <c r="T579" s="41"/>
      <c r="U579" s="41"/>
    </row>
    <row r="580" spans="4:21" x14ac:dyDescent="0.25">
      <c r="D580"/>
      <c r="P580"/>
      <c r="R580" s="73"/>
      <c r="S580" s="73"/>
      <c r="T580" s="41"/>
      <c r="U580" s="41"/>
    </row>
    <row r="581" spans="4:21" x14ac:dyDescent="0.25">
      <c r="D581"/>
      <c r="P581"/>
      <c r="R581" s="73"/>
      <c r="S581" s="73"/>
      <c r="T581" s="41"/>
      <c r="U581" s="41"/>
    </row>
    <row r="582" spans="4:21" x14ac:dyDescent="0.25">
      <c r="D582"/>
      <c r="P582"/>
      <c r="R582" s="73"/>
      <c r="S582" s="73"/>
      <c r="T582" s="41"/>
      <c r="U582" s="41"/>
    </row>
    <row r="583" spans="4:21" x14ac:dyDescent="0.25">
      <c r="D583"/>
      <c r="P583"/>
      <c r="R583" s="73"/>
      <c r="S583" s="73"/>
      <c r="T583" s="41"/>
      <c r="U583" s="41"/>
    </row>
    <row r="584" spans="4:21" x14ac:dyDescent="0.25">
      <c r="D584"/>
      <c r="P584"/>
      <c r="R584" s="73"/>
      <c r="S584" s="73"/>
      <c r="T584" s="41"/>
      <c r="U584" s="41"/>
    </row>
    <row r="585" spans="4:21" x14ac:dyDescent="0.25">
      <c r="D585"/>
      <c r="P585"/>
      <c r="R585" s="73"/>
      <c r="S585" s="73"/>
      <c r="T585" s="41"/>
      <c r="U585" s="41"/>
    </row>
    <row r="586" spans="4:21" x14ac:dyDescent="0.25">
      <c r="D586"/>
      <c r="P586"/>
      <c r="R586" s="73"/>
      <c r="S586" s="73"/>
      <c r="T586" s="41"/>
      <c r="U586" s="41"/>
    </row>
    <row r="587" spans="4:21" x14ac:dyDescent="0.25">
      <c r="D587"/>
      <c r="P587"/>
      <c r="R587" s="73"/>
      <c r="S587" s="73"/>
      <c r="T587" s="41"/>
      <c r="U587" s="41"/>
    </row>
    <row r="588" spans="4:21" x14ac:dyDescent="0.25">
      <c r="D588"/>
      <c r="P588"/>
      <c r="R588" s="73"/>
      <c r="S588" s="73"/>
      <c r="T588" s="41"/>
      <c r="U588" s="41"/>
    </row>
    <row r="589" spans="4:21" x14ac:dyDescent="0.25">
      <c r="D589"/>
      <c r="P589"/>
      <c r="R589" s="73"/>
      <c r="S589" s="73"/>
      <c r="T589" s="41"/>
      <c r="U589" s="41"/>
    </row>
    <row r="590" spans="4:21" x14ac:dyDescent="0.25">
      <c r="D590"/>
      <c r="P590"/>
      <c r="R590" s="73"/>
      <c r="S590" s="73"/>
      <c r="T590" s="41"/>
      <c r="U590" s="41"/>
    </row>
    <row r="591" spans="4:21" x14ac:dyDescent="0.25">
      <c r="D591"/>
      <c r="P591"/>
      <c r="R591" s="73"/>
      <c r="S591" s="73"/>
      <c r="T591" s="41"/>
      <c r="U591" s="41"/>
    </row>
    <row r="592" spans="4:21" x14ac:dyDescent="0.25">
      <c r="D592"/>
      <c r="P592"/>
      <c r="R592" s="73"/>
      <c r="S592" s="73"/>
      <c r="T592" s="41"/>
      <c r="U592" s="41"/>
    </row>
    <row r="593" spans="4:21" x14ac:dyDescent="0.25">
      <c r="D593"/>
      <c r="P593"/>
      <c r="R593" s="73"/>
      <c r="S593" s="73"/>
      <c r="T593" s="41"/>
      <c r="U593" s="41"/>
    </row>
    <row r="594" spans="4:21" x14ac:dyDescent="0.25">
      <c r="D594"/>
      <c r="P594"/>
      <c r="R594" s="73"/>
      <c r="S594" s="73"/>
      <c r="T594" s="41"/>
      <c r="U594" s="41"/>
    </row>
    <row r="595" spans="4:21" x14ac:dyDescent="0.25">
      <c r="D595"/>
      <c r="P595"/>
      <c r="R595" s="73"/>
      <c r="S595" s="73"/>
      <c r="T595" s="41"/>
      <c r="U595" s="41"/>
    </row>
    <row r="596" spans="4:21" x14ac:dyDescent="0.25">
      <c r="D596"/>
      <c r="P596"/>
      <c r="R596" s="73"/>
      <c r="S596" s="73"/>
      <c r="T596" s="41"/>
      <c r="U596" s="41"/>
    </row>
    <row r="597" spans="4:21" x14ac:dyDescent="0.25">
      <c r="D597"/>
      <c r="P597"/>
      <c r="R597" s="73"/>
      <c r="S597" s="73"/>
      <c r="T597" s="41"/>
      <c r="U597" s="41"/>
    </row>
    <row r="598" spans="4:21" x14ac:dyDescent="0.25">
      <c r="D598"/>
      <c r="P598"/>
      <c r="R598" s="73"/>
      <c r="S598" s="73"/>
      <c r="T598" s="41"/>
      <c r="U598" s="41"/>
    </row>
    <row r="599" spans="4:21" x14ac:dyDescent="0.25">
      <c r="D599"/>
      <c r="P599"/>
      <c r="R599" s="73"/>
      <c r="S599" s="73"/>
      <c r="T599" s="41"/>
      <c r="U599" s="41"/>
    </row>
    <row r="600" spans="4:21" x14ac:dyDescent="0.25">
      <c r="D600"/>
      <c r="P600"/>
      <c r="R600" s="73"/>
      <c r="S600" s="73"/>
      <c r="T600" s="41"/>
      <c r="U600" s="41"/>
    </row>
    <row r="601" spans="4:21" x14ac:dyDescent="0.25">
      <c r="D601"/>
      <c r="P601"/>
      <c r="R601" s="73"/>
      <c r="S601" s="73"/>
      <c r="T601" s="41"/>
      <c r="U601" s="41"/>
    </row>
    <row r="602" spans="4:21" x14ac:dyDescent="0.25">
      <c r="D602"/>
      <c r="P602"/>
      <c r="R602" s="73"/>
      <c r="S602" s="73"/>
      <c r="T602" s="41"/>
      <c r="U602" s="41"/>
    </row>
    <row r="603" spans="4:21" x14ac:dyDescent="0.25">
      <c r="D603"/>
      <c r="P603"/>
      <c r="R603" s="73"/>
      <c r="S603" s="73"/>
      <c r="T603" s="41"/>
      <c r="U603" s="41"/>
    </row>
    <row r="604" spans="4:21" x14ac:dyDescent="0.25">
      <c r="D604"/>
      <c r="P604"/>
      <c r="R604" s="73"/>
      <c r="S604" s="73"/>
      <c r="T604" s="41"/>
      <c r="U604" s="41"/>
    </row>
    <row r="605" spans="4:21" x14ac:dyDescent="0.25">
      <c r="D605"/>
      <c r="P605"/>
      <c r="R605" s="73"/>
      <c r="S605" s="73"/>
      <c r="T605" s="41"/>
      <c r="U605" s="41"/>
    </row>
    <row r="606" spans="4:21" x14ac:dyDescent="0.25">
      <c r="D606"/>
      <c r="P606"/>
      <c r="R606" s="73"/>
      <c r="S606" s="73"/>
      <c r="T606" s="41"/>
      <c r="U606" s="41"/>
    </row>
    <row r="607" spans="4:21" x14ac:dyDescent="0.25">
      <c r="D607"/>
      <c r="P607"/>
      <c r="R607" s="73"/>
      <c r="S607" s="73"/>
      <c r="T607" s="41"/>
      <c r="U607" s="41"/>
    </row>
    <row r="608" spans="4:21" x14ac:dyDescent="0.25">
      <c r="D608"/>
      <c r="P608"/>
      <c r="R608" s="73"/>
      <c r="S608" s="73"/>
      <c r="T608" s="41"/>
      <c r="U608" s="41"/>
    </row>
    <row r="609" spans="4:21" x14ac:dyDescent="0.25">
      <c r="D609"/>
      <c r="P609"/>
      <c r="R609" s="73"/>
      <c r="S609" s="73"/>
      <c r="T609" s="41"/>
      <c r="U609" s="41"/>
    </row>
    <row r="610" spans="4:21" x14ac:dyDescent="0.25">
      <c r="D610"/>
      <c r="P610"/>
      <c r="R610" s="73"/>
      <c r="S610" s="73"/>
      <c r="T610" s="41"/>
      <c r="U610" s="41"/>
    </row>
    <row r="611" spans="4:21" x14ac:dyDescent="0.25">
      <c r="D611"/>
      <c r="P611"/>
      <c r="R611" s="73"/>
      <c r="S611" s="73"/>
      <c r="T611" s="41"/>
      <c r="U611" s="41"/>
    </row>
    <row r="612" spans="4:21" x14ac:dyDescent="0.25">
      <c r="D612"/>
      <c r="P612"/>
      <c r="R612" s="73"/>
      <c r="S612" s="73"/>
      <c r="T612" s="41"/>
      <c r="U612" s="41"/>
    </row>
    <row r="613" spans="4:21" x14ac:dyDescent="0.25">
      <c r="D613"/>
      <c r="P613"/>
      <c r="R613" s="73"/>
      <c r="S613" s="73"/>
      <c r="T613" s="41"/>
      <c r="U613" s="41"/>
    </row>
    <row r="614" spans="4:21" x14ac:dyDescent="0.25">
      <c r="D614"/>
      <c r="P614"/>
      <c r="R614" s="73"/>
      <c r="S614" s="73"/>
      <c r="T614" s="41"/>
      <c r="U614" s="41"/>
    </row>
    <row r="615" spans="4:21" x14ac:dyDescent="0.25">
      <c r="D615"/>
      <c r="P615"/>
      <c r="R615" s="73"/>
      <c r="S615" s="73"/>
      <c r="T615" s="41"/>
      <c r="U615" s="41"/>
    </row>
    <row r="616" spans="4:21" x14ac:dyDescent="0.25">
      <c r="D616"/>
      <c r="P616"/>
      <c r="R616" s="73"/>
      <c r="S616" s="73"/>
      <c r="T616" s="41"/>
      <c r="U616" s="41"/>
    </row>
    <row r="617" spans="4:21" x14ac:dyDescent="0.25">
      <c r="D617"/>
      <c r="P617"/>
      <c r="R617" s="73"/>
      <c r="S617" s="73"/>
      <c r="T617" s="41"/>
      <c r="U617" s="41"/>
    </row>
    <row r="618" spans="4:21" x14ac:dyDescent="0.25">
      <c r="D618"/>
      <c r="P618"/>
      <c r="R618" s="73"/>
      <c r="S618" s="73"/>
      <c r="T618" s="41"/>
      <c r="U618" s="41"/>
    </row>
    <row r="619" spans="4:21" x14ac:dyDescent="0.25">
      <c r="D619"/>
      <c r="P619"/>
      <c r="R619" s="73"/>
      <c r="S619" s="73"/>
      <c r="T619" s="41"/>
      <c r="U619" s="41"/>
    </row>
    <row r="620" spans="4:21" x14ac:dyDescent="0.25">
      <c r="D620"/>
      <c r="P620"/>
      <c r="R620" s="73"/>
      <c r="S620" s="73"/>
      <c r="T620" s="41"/>
      <c r="U620" s="41"/>
    </row>
    <row r="621" spans="4:21" x14ac:dyDescent="0.25">
      <c r="D621"/>
      <c r="P621"/>
      <c r="R621" s="73"/>
      <c r="S621" s="73"/>
      <c r="T621" s="41"/>
      <c r="U621" s="41"/>
    </row>
    <row r="622" spans="4:21" x14ac:dyDescent="0.25">
      <c r="D622"/>
      <c r="P622"/>
      <c r="R622" s="73"/>
      <c r="S622" s="73"/>
      <c r="T622" s="41"/>
      <c r="U622" s="41"/>
    </row>
    <row r="623" spans="4:21" x14ac:dyDescent="0.25">
      <c r="D623"/>
      <c r="P623"/>
      <c r="R623" s="73"/>
      <c r="S623" s="73"/>
      <c r="T623" s="41"/>
      <c r="U623" s="41"/>
    </row>
    <row r="624" spans="4:21" x14ac:dyDescent="0.25">
      <c r="D624"/>
      <c r="P624"/>
      <c r="R624" s="73"/>
      <c r="S624" s="73"/>
      <c r="T624" s="41"/>
      <c r="U624" s="41"/>
    </row>
    <row r="625" spans="4:21" x14ac:dyDescent="0.25">
      <c r="D625"/>
      <c r="P625"/>
      <c r="R625" s="73"/>
      <c r="S625" s="73"/>
      <c r="T625" s="41"/>
      <c r="U625" s="41"/>
    </row>
    <row r="626" spans="4:21" x14ac:dyDescent="0.25">
      <c r="D626"/>
      <c r="P626"/>
      <c r="R626" s="73"/>
      <c r="S626" s="73"/>
      <c r="T626" s="41"/>
      <c r="U626" s="41"/>
    </row>
    <row r="627" spans="4:21" x14ac:dyDescent="0.25">
      <c r="D627"/>
      <c r="P627"/>
      <c r="R627" s="73"/>
      <c r="S627" s="73"/>
      <c r="T627" s="41"/>
      <c r="U627" s="41"/>
    </row>
    <row r="628" spans="4:21" x14ac:dyDescent="0.25">
      <c r="D628"/>
      <c r="P628"/>
      <c r="R628" s="73"/>
      <c r="S628" s="73"/>
      <c r="T628" s="41"/>
      <c r="U628" s="41"/>
    </row>
    <row r="629" spans="4:21" x14ac:dyDescent="0.25">
      <c r="D629"/>
      <c r="P629"/>
      <c r="R629" s="73"/>
      <c r="S629" s="73"/>
      <c r="T629" s="41"/>
      <c r="U629" s="41"/>
    </row>
    <row r="630" spans="4:21" x14ac:dyDescent="0.25">
      <c r="D630"/>
      <c r="P630"/>
      <c r="R630" s="73"/>
      <c r="S630" s="73"/>
      <c r="T630" s="41"/>
      <c r="U630" s="41"/>
    </row>
    <row r="631" spans="4:21" x14ac:dyDescent="0.25">
      <c r="D631"/>
      <c r="P631"/>
      <c r="R631" s="73"/>
      <c r="S631" s="73"/>
      <c r="T631" s="41"/>
      <c r="U631" s="41"/>
    </row>
    <row r="632" spans="4:21" x14ac:dyDescent="0.25">
      <c r="D632"/>
      <c r="P632"/>
      <c r="R632" s="73"/>
      <c r="S632" s="73"/>
      <c r="T632" s="41"/>
      <c r="U632" s="41"/>
    </row>
    <row r="633" spans="4:21" x14ac:dyDescent="0.25">
      <c r="D633"/>
      <c r="P633"/>
      <c r="R633" s="73"/>
      <c r="S633" s="73"/>
      <c r="T633" s="41"/>
      <c r="U633" s="41"/>
    </row>
    <row r="634" spans="4:21" x14ac:dyDescent="0.25">
      <c r="D634"/>
      <c r="P634"/>
      <c r="R634" s="73"/>
      <c r="S634" s="73"/>
      <c r="T634" s="41"/>
      <c r="U634" s="41"/>
    </row>
    <row r="635" spans="4:21" x14ac:dyDescent="0.25">
      <c r="D635"/>
      <c r="P635"/>
      <c r="R635" s="73"/>
      <c r="S635" s="73"/>
      <c r="T635" s="41"/>
      <c r="U635" s="41"/>
    </row>
    <row r="636" spans="4:21" x14ac:dyDescent="0.25">
      <c r="D636"/>
      <c r="P636"/>
      <c r="R636" s="73"/>
      <c r="S636" s="73"/>
      <c r="T636" s="41"/>
      <c r="U636" s="41"/>
    </row>
    <row r="637" spans="4:21" x14ac:dyDescent="0.25">
      <c r="D637"/>
      <c r="P637"/>
      <c r="R637" s="73"/>
      <c r="S637" s="73"/>
      <c r="T637" s="41"/>
      <c r="U637" s="41"/>
    </row>
    <row r="638" spans="4:21" x14ac:dyDescent="0.25">
      <c r="D638"/>
      <c r="P638"/>
      <c r="R638" s="73"/>
      <c r="S638" s="73"/>
      <c r="T638" s="41"/>
      <c r="U638" s="41"/>
    </row>
    <row r="639" spans="4:21" x14ac:dyDescent="0.25">
      <c r="D639"/>
      <c r="P639"/>
      <c r="R639" s="73"/>
      <c r="S639" s="73"/>
      <c r="T639" s="41"/>
      <c r="U639" s="41"/>
    </row>
    <row r="640" spans="4:21" x14ac:dyDescent="0.25">
      <c r="D640"/>
      <c r="P640"/>
      <c r="R640" s="73"/>
      <c r="S640" s="73"/>
      <c r="T640" s="41"/>
      <c r="U640" s="41"/>
    </row>
    <row r="641" spans="4:21" x14ac:dyDescent="0.25">
      <c r="D641"/>
      <c r="P641"/>
      <c r="R641" s="73"/>
      <c r="S641" s="73"/>
      <c r="T641" s="41"/>
      <c r="U641" s="41"/>
    </row>
    <row r="642" spans="4:21" x14ac:dyDescent="0.25">
      <c r="D642"/>
      <c r="P642"/>
      <c r="R642" s="73"/>
      <c r="S642" s="73"/>
      <c r="T642" s="41"/>
      <c r="U642" s="41"/>
    </row>
    <row r="643" spans="4:21" x14ac:dyDescent="0.25">
      <c r="D643"/>
      <c r="P643"/>
      <c r="R643" s="73"/>
      <c r="S643" s="73"/>
      <c r="T643" s="41"/>
      <c r="U643" s="41"/>
    </row>
    <row r="644" spans="4:21" x14ac:dyDescent="0.25">
      <c r="D644"/>
      <c r="P644"/>
      <c r="R644" s="73"/>
      <c r="S644" s="73"/>
      <c r="T644" s="41"/>
      <c r="U644" s="41"/>
    </row>
    <row r="645" spans="4:21" x14ac:dyDescent="0.25">
      <c r="D645"/>
      <c r="P645"/>
      <c r="R645" s="73"/>
      <c r="S645" s="73"/>
      <c r="T645" s="41"/>
      <c r="U645" s="41"/>
    </row>
    <row r="646" spans="4:21" x14ac:dyDescent="0.25">
      <c r="D646"/>
      <c r="P646"/>
      <c r="R646" s="73"/>
      <c r="S646" s="73"/>
      <c r="T646" s="41"/>
      <c r="U646" s="41"/>
    </row>
    <row r="647" spans="4:21" x14ac:dyDescent="0.25">
      <c r="D647"/>
      <c r="P647"/>
      <c r="R647" s="73"/>
      <c r="S647" s="73"/>
      <c r="T647" s="41"/>
      <c r="U647" s="41"/>
    </row>
    <row r="648" spans="4:21" x14ac:dyDescent="0.25">
      <c r="D648"/>
      <c r="P648"/>
      <c r="R648" s="73"/>
      <c r="S648" s="73"/>
      <c r="T648" s="41"/>
      <c r="U648" s="41"/>
    </row>
    <row r="649" spans="4:21" x14ac:dyDescent="0.25">
      <c r="D649"/>
      <c r="P649"/>
      <c r="R649" s="73"/>
      <c r="S649" s="73"/>
      <c r="T649" s="41"/>
      <c r="U649" s="41"/>
    </row>
    <row r="650" spans="4:21" x14ac:dyDescent="0.25">
      <c r="D650"/>
      <c r="P650"/>
      <c r="R650" s="73"/>
      <c r="S650" s="73"/>
      <c r="T650" s="41"/>
      <c r="U650" s="41"/>
    </row>
    <row r="651" spans="4:21" x14ac:dyDescent="0.25">
      <c r="D651"/>
      <c r="P651"/>
      <c r="R651" s="73"/>
      <c r="S651" s="73"/>
      <c r="T651" s="41"/>
      <c r="U651" s="41"/>
    </row>
    <row r="652" spans="4:21" x14ac:dyDescent="0.25">
      <c r="D652"/>
      <c r="P652"/>
      <c r="R652" s="73"/>
      <c r="S652" s="73"/>
      <c r="T652" s="41"/>
      <c r="U652" s="41"/>
    </row>
    <row r="653" spans="4:21" x14ac:dyDescent="0.25">
      <c r="D653"/>
      <c r="P653"/>
      <c r="R653" s="73"/>
      <c r="S653" s="73"/>
      <c r="T653" s="41"/>
      <c r="U653" s="41"/>
    </row>
    <row r="654" spans="4:21" x14ac:dyDescent="0.25">
      <c r="D654"/>
      <c r="P654"/>
      <c r="R654" s="73"/>
      <c r="S654" s="73"/>
      <c r="T654" s="41"/>
      <c r="U654" s="41"/>
    </row>
    <row r="655" spans="4:21" x14ac:dyDescent="0.25">
      <c r="D655"/>
      <c r="P655"/>
      <c r="R655" s="73"/>
      <c r="S655" s="73"/>
      <c r="T655" s="41"/>
      <c r="U655" s="41"/>
    </row>
    <row r="656" spans="4:21" x14ac:dyDescent="0.25">
      <c r="D656"/>
      <c r="P656"/>
      <c r="R656" s="73"/>
      <c r="S656" s="73"/>
      <c r="T656" s="41"/>
      <c r="U656" s="41"/>
    </row>
    <row r="657" spans="4:21" x14ac:dyDescent="0.25">
      <c r="D657"/>
      <c r="P657"/>
      <c r="R657" s="73"/>
      <c r="S657" s="73"/>
      <c r="T657" s="41"/>
      <c r="U657" s="41"/>
    </row>
    <row r="658" spans="4:21" x14ac:dyDescent="0.25">
      <c r="D658"/>
      <c r="P658"/>
      <c r="R658" s="73"/>
      <c r="S658" s="73"/>
      <c r="T658" s="41"/>
      <c r="U658" s="41"/>
    </row>
    <row r="659" spans="4:21" x14ac:dyDescent="0.25">
      <c r="D659"/>
      <c r="P659"/>
      <c r="R659" s="73"/>
      <c r="S659" s="73"/>
      <c r="T659" s="41"/>
      <c r="U659" s="41"/>
    </row>
    <row r="660" spans="4:21" x14ac:dyDescent="0.25">
      <c r="D660"/>
      <c r="P660"/>
      <c r="R660" s="73"/>
      <c r="S660" s="73"/>
      <c r="T660" s="41"/>
      <c r="U660" s="41"/>
    </row>
    <row r="661" spans="4:21" x14ac:dyDescent="0.25">
      <c r="D661"/>
      <c r="P661"/>
      <c r="R661" s="73"/>
      <c r="S661" s="73"/>
      <c r="T661" s="41"/>
      <c r="U661" s="41"/>
    </row>
    <row r="662" spans="4:21" x14ac:dyDescent="0.25">
      <c r="D662"/>
      <c r="P662"/>
      <c r="R662" s="73"/>
      <c r="S662" s="73"/>
      <c r="T662" s="41"/>
      <c r="U662" s="41"/>
    </row>
    <row r="663" spans="4:21" x14ac:dyDescent="0.25">
      <c r="D663"/>
      <c r="P663"/>
      <c r="R663" s="73"/>
      <c r="S663" s="73"/>
      <c r="T663" s="41"/>
      <c r="U663" s="41"/>
    </row>
    <row r="664" spans="4:21" x14ac:dyDescent="0.25">
      <c r="D664"/>
      <c r="P664"/>
      <c r="R664" s="73"/>
      <c r="S664" s="73"/>
      <c r="T664" s="41"/>
      <c r="U664" s="41"/>
    </row>
    <row r="665" spans="4:21" x14ac:dyDescent="0.25">
      <c r="D665"/>
      <c r="P665"/>
      <c r="R665" s="73"/>
      <c r="S665" s="73"/>
      <c r="T665" s="41"/>
      <c r="U665" s="41"/>
    </row>
    <row r="666" spans="4:21" x14ac:dyDescent="0.25">
      <c r="D666"/>
      <c r="P666"/>
      <c r="R666" s="73"/>
      <c r="S666" s="73"/>
      <c r="T666" s="41"/>
      <c r="U666" s="41"/>
    </row>
    <row r="667" spans="4:21" x14ac:dyDescent="0.25">
      <c r="D667"/>
      <c r="P667"/>
      <c r="R667" s="73"/>
      <c r="S667" s="73"/>
      <c r="T667" s="41"/>
      <c r="U667" s="41"/>
    </row>
    <row r="668" spans="4:21" x14ac:dyDescent="0.25">
      <c r="D668"/>
      <c r="P668"/>
      <c r="R668" s="73"/>
      <c r="S668" s="73"/>
      <c r="T668" s="41"/>
      <c r="U668" s="41"/>
    </row>
    <row r="669" spans="4:21" x14ac:dyDescent="0.25">
      <c r="D669"/>
      <c r="P669"/>
      <c r="R669" s="73"/>
      <c r="S669" s="73"/>
      <c r="T669" s="41"/>
      <c r="U669" s="41"/>
    </row>
    <row r="670" spans="4:21" x14ac:dyDescent="0.25">
      <c r="D670"/>
      <c r="P670"/>
      <c r="R670" s="73"/>
      <c r="S670" s="73"/>
      <c r="T670" s="41"/>
      <c r="U670" s="41"/>
    </row>
    <row r="671" spans="4:21" x14ac:dyDescent="0.25">
      <c r="D671"/>
      <c r="P671"/>
      <c r="R671" s="73"/>
      <c r="S671" s="73"/>
      <c r="T671" s="41"/>
      <c r="U671" s="41"/>
    </row>
    <row r="672" spans="4:21" x14ac:dyDescent="0.25">
      <c r="D672"/>
      <c r="P672"/>
      <c r="R672" s="73"/>
      <c r="S672" s="73"/>
      <c r="T672" s="41"/>
      <c r="U672" s="41"/>
    </row>
    <row r="673" spans="4:21" x14ac:dyDescent="0.25">
      <c r="D673"/>
      <c r="P673"/>
      <c r="R673" s="73"/>
      <c r="S673" s="73"/>
      <c r="T673" s="41"/>
      <c r="U673" s="41"/>
    </row>
    <row r="674" spans="4:21" x14ac:dyDescent="0.25">
      <c r="D674"/>
      <c r="P674"/>
      <c r="R674" s="73"/>
      <c r="S674" s="73"/>
      <c r="T674" s="41"/>
      <c r="U674" s="41"/>
    </row>
    <row r="675" spans="4:21" x14ac:dyDescent="0.25">
      <c r="D675"/>
      <c r="P675"/>
      <c r="R675" s="73"/>
      <c r="S675" s="73"/>
      <c r="T675" s="41"/>
      <c r="U675" s="41"/>
    </row>
    <row r="676" spans="4:21" x14ac:dyDescent="0.25">
      <c r="D676"/>
      <c r="P676"/>
      <c r="R676" s="73"/>
      <c r="S676" s="73"/>
      <c r="T676" s="41"/>
      <c r="U676" s="41"/>
    </row>
    <row r="677" spans="4:21" x14ac:dyDescent="0.25">
      <c r="D677"/>
      <c r="P677"/>
      <c r="R677" s="73"/>
      <c r="S677" s="73"/>
      <c r="T677" s="41"/>
      <c r="U677" s="41"/>
    </row>
    <row r="678" spans="4:21" x14ac:dyDescent="0.25">
      <c r="D678"/>
      <c r="P678"/>
      <c r="R678" s="73"/>
      <c r="S678" s="73"/>
      <c r="T678" s="41"/>
      <c r="U678" s="41"/>
    </row>
    <row r="679" spans="4:21" x14ac:dyDescent="0.25">
      <c r="D679"/>
      <c r="P679"/>
      <c r="R679" s="73"/>
      <c r="S679" s="73"/>
      <c r="T679" s="41"/>
      <c r="U679" s="41"/>
    </row>
    <row r="680" spans="4:21" x14ac:dyDescent="0.25">
      <c r="D680"/>
      <c r="P680"/>
      <c r="R680" s="73"/>
      <c r="S680" s="73"/>
      <c r="T680" s="41"/>
      <c r="U680" s="41"/>
    </row>
    <row r="681" spans="4:21" x14ac:dyDescent="0.25">
      <c r="D681"/>
      <c r="P681"/>
      <c r="R681" s="73"/>
      <c r="S681" s="73"/>
      <c r="T681" s="41"/>
      <c r="U681" s="41"/>
    </row>
    <row r="682" spans="4:21" x14ac:dyDescent="0.25">
      <c r="D682"/>
      <c r="P682"/>
      <c r="R682" s="73"/>
      <c r="S682" s="73"/>
      <c r="T682" s="41"/>
      <c r="U682" s="41"/>
    </row>
    <row r="683" spans="4:21" x14ac:dyDescent="0.25">
      <c r="D683"/>
      <c r="P683"/>
      <c r="R683" s="73"/>
      <c r="S683" s="73"/>
      <c r="T683" s="41"/>
      <c r="U683" s="41"/>
    </row>
    <row r="684" spans="4:21" x14ac:dyDescent="0.25">
      <c r="D684"/>
      <c r="P684"/>
      <c r="R684" s="73"/>
      <c r="S684" s="73"/>
      <c r="T684" s="41"/>
      <c r="U684" s="41"/>
    </row>
    <row r="685" spans="4:21" x14ac:dyDescent="0.25">
      <c r="D685"/>
      <c r="P685"/>
      <c r="R685" s="73"/>
      <c r="S685" s="73"/>
      <c r="T685" s="41"/>
      <c r="U685" s="41"/>
    </row>
    <row r="686" spans="4:21" x14ac:dyDescent="0.25">
      <c r="D686"/>
      <c r="P686"/>
      <c r="R686" s="73"/>
      <c r="S686" s="73"/>
      <c r="T686" s="41"/>
      <c r="U686" s="41"/>
    </row>
    <row r="687" spans="4:21" x14ac:dyDescent="0.25">
      <c r="D687"/>
      <c r="P687"/>
      <c r="R687" s="73"/>
      <c r="S687" s="73"/>
      <c r="T687" s="41"/>
      <c r="U687" s="41"/>
    </row>
    <row r="688" spans="4:21" x14ac:dyDescent="0.25">
      <c r="D688"/>
      <c r="P688"/>
      <c r="R688" s="73"/>
      <c r="S688" s="73"/>
      <c r="T688" s="41"/>
      <c r="U688" s="41"/>
    </row>
    <row r="689" spans="4:21" x14ac:dyDescent="0.25">
      <c r="D689"/>
      <c r="P689"/>
      <c r="R689" s="73"/>
      <c r="S689" s="73"/>
      <c r="T689" s="41"/>
      <c r="U689" s="41"/>
    </row>
    <row r="690" spans="4:21" x14ac:dyDescent="0.25">
      <c r="D690"/>
      <c r="P690"/>
      <c r="R690" s="73"/>
      <c r="S690" s="73"/>
      <c r="T690" s="41"/>
      <c r="U690" s="41"/>
    </row>
    <row r="691" spans="4:21" x14ac:dyDescent="0.25">
      <c r="D691"/>
      <c r="P691"/>
      <c r="R691" s="73"/>
      <c r="S691" s="73"/>
      <c r="T691" s="41"/>
      <c r="U691" s="41"/>
    </row>
    <row r="692" spans="4:21" x14ac:dyDescent="0.25">
      <c r="D692"/>
      <c r="P692"/>
      <c r="R692" s="73"/>
      <c r="S692" s="73"/>
      <c r="T692" s="41"/>
      <c r="U692" s="41"/>
    </row>
    <row r="693" spans="4:21" x14ac:dyDescent="0.25">
      <c r="D693"/>
      <c r="P693"/>
      <c r="R693" s="73"/>
      <c r="S693" s="73"/>
      <c r="T693" s="41"/>
      <c r="U693" s="41"/>
    </row>
    <row r="694" spans="4:21" x14ac:dyDescent="0.25">
      <c r="D694"/>
      <c r="P694"/>
      <c r="R694" s="73"/>
      <c r="S694" s="73"/>
      <c r="T694" s="41"/>
      <c r="U694" s="41"/>
    </row>
    <row r="695" spans="4:21" x14ac:dyDescent="0.25">
      <c r="D695"/>
      <c r="P695"/>
      <c r="R695" s="73"/>
      <c r="S695" s="73"/>
      <c r="T695" s="41"/>
      <c r="U695" s="41"/>
    </row>
    <row r="696" spans="4:21" x14ac:dyDescent="0.25">
      <c r="D696"/>
      <c r="P696"/>
      <c r="R696" s="73"/>
      <c r="S696" s="73"/>
      <c r="T696" s="41"/>
      <c r="U696" s="41"/>
    </row>
    <row r="697" spans="4:21" x14ac:dyDescent="0.25">
      <c r="D697"/>
      <c r="P697"/>
      <c r="R697" s="73"/>
      <c r="S697" s="73"/>
      <c r="T697" s="41"/>
      <c r="U697" s="41"/>
    </row>
    <row r="698" spans="4:21" x14ac:dyDescent="0.25">
      <c r="D698"/>
      <c r="P698"/>
      <c r="R698" s="73"/>
      <c r="S698" s="73"/>
      <c r="T698" s="41"/>
      <c r="U698" s="41"/>
    </row>
    <row r="699" spans="4:21" x14ac:dyDescent="0.25">
      <c r="D699"/>
      <c r="P699"/>
      <c r="R699" s="73"/>
      <c r="S699" s="73"/>
      <c r="T699" s="41"/>
      <c r="U699" s="41"/>
    </row>
    <row r="700" spans="4:21" x14ac:dyDescent="0.25">
      <c r="D700"/>
      <c r="P700"/>
      <c r="R700" s="73"/>
      <c r="S700" s="73"/>
      <c r="T700" s="41"/>
      <c r="U700" s="41"/>
    </row>
    <row r="701" spans="4:21" x14ac:dyDescent="0.25">
      <c r="D701"/>
      <c r="P701"/>
      <c r="R701" s="73"/>
      <c r="S701" s="73"/>
      <c r="T701" s="41"/>
      <c r="U701" s="41"/>
    </row>
    <row r="702" spans="4:21" x14ac:dyDescent="0.25">
      <c r="D702"/>
      <c r="P702"/>
      <c r="R702" s="73"/>
      <c r="S702" s="73"/>
      <c r="T702" s="41"/>
      <c r="U702" s="41"/>
    </row>
    <row r="703" spans="4:21" x14ac:dyDescent="0.25">
      <c r="D703"/>
      <c r="P703"/>
      <c r="R703" s="73"/>
      <c r="S703" s="73"/>
      <c r="T703" s="41"/>
      <c r="U703" s="41"/>
    </row>
    <row r="704" spans="4:21" x14ac:dyDescent="0.25">
      <c r="D704"/>
      <c r="P704"/>
      <c r="R704" s="73"/>
      <c r="S704" s="73"/>
      <c r="T704" s="41"/>
      <c r="U704" s="41"/>
    </row>
    <row r="705" spans="4:21" x14ac:dyDescent="0.25">
      <c r="D705"/>
      <c r="P705"/>
      <c r="R705" s="73"/>
      <c r="S705" s="73"/>
      <c r="T705" s="41"/>
      <c r="U705" s="41"/>
    </row>
    <row r="706" spans="4:21" x14ac:dyDescent="0.25">
      <c r="D706"/>
      <c r="P706"/>
      <c r="R706" s="73"/>
      <c r="S706" s="73"/>
      <c r="T706" s="41"/>
      <c r="U706" s="41"/>
    </row>
    <row r="707" spans="4:21" x14ac:dyDescent="0.25">
      <c r="D707"/>
      <c r="P707"/>
      <c r="R707" s="73"/>
      <c r="S707" s="73"/>
      <c r="T707" s="41"/>
      <c r="U707" s="41"/>
    </row>
    <row r="708" spans="4:21" x14ac:dyDescent="0.25">
      <c r="D708"/>
      <c r="P708"/>
      <c r="R708" s="73"/>
      <c r="S708" s="73"/>
      <c r="T708" s="41"/>
      <c r="U708" s="41"/>
    </row>
    <row r="709" spans="4:21" x14ac:dyDescent="0.25">
      <c r="D709"/>
      <c r="P709"/>
      <c r="R709" s="73"/>
      <c r="S709" s="73"/>
      <c r="T709" s="41"/>
      <c r="U709" s="41"/>
    </row>
    <row r="710" spans="4:21" x14ac:dyDescent="0.25">
      <c r="D710"/>
      <c r="P710"/>
      <c r="R710" s="73"/>
      <c r="S710" s="73"/>
      <c r="T710" s="41"/>
      <c r="U710" s="41"/>
    </row>
    <row r="711" spans="4:21" x14ac:dyDescent="0.25">
      <c r="D711"/>
      <c r="P711"/>
      <c r="R711" s="73"/>
      <c r="S711" s="73"/>
      <c r="T711" s="41"/>
      <c r="U711" s="41"/>
    </row>
    <row r="712" spans="4:21" x14ac:dyDescent="0.25">
      <c r="D712"/>
      <c r="P712"/>
      <c r="R712" s="73"/>
      <c r="S712" s="73"/>
      <c r="T712" s="41"/>
      <c r="U712" s="41"/>
    </row>
    <row r="713" spans="4:21" x14ac:dyDescent="0.25">
      <c r="D713"/>
      <c r="P713"/>
      <c r="R713" s="73"/>
      <c r="S713" s="73"/>
      <c r="T713" s="41"/>
      <c r="U713" s="41"/>
    </row>
    <row r="714" spans="4:21" x14ac:dyDescent="0.25">
      <c r="D714"/>
      <c r="P714"/>
      <c r="R714" s="73"/>
      <c r="S714" s="73"/>
      <c r="T714" s="41"/>
      <c r="U714" s="41"/>
    </row>
    <row r="715" spans="4:21" x14ac:dyDescent="0.25">
      <c r="D715"/>
      <c r="P715"/>
      <c r="R715" s="73"/>
      <c r="S715" s="73"/>
      <c r="T715" s="41"/>
      <c r="U715" s="41"/>
    </row>
    <row r="716" spans="4:21" x14ac:dyDescent="0.25">
      <c r="D716"/>
      <c r="P716"/>
      <c r="R716" s="73"/>
      <c r="S716" s="73"/>
      <c r="T716" s="41"/>
      <c r="U716" s="41"/>
    </row>
    <row r="717" spans="4:21" x14ac:dyDescent="0.25">
      <c r="D717"/>
      <c r="P717"/>
      <c r="R717" s="73"/>
      <c r="S717" s="73"/>
      <c r="T717" s="41"/>
      <c r="U717" s="41"/>
    </row>
    <row r="718" spans="4:21" x14ac:dyDescent="0.25">
      <c r="D718"/>
      <c r="P718"/>
      <c r="R718" s="73"/>
      <c r="S718" s="73"/>
      <c r="T718" s="41"/>
      <c r="U718" s="41"/>
    </row>
    <row r="719" spans="4:21" x14ac:dyDescent="0.25">
      <c r="D719"/>
      <c r="P719"/>
      <c r="R719" s="73"/>
      <c r="S719" s="73"/>
      <c r="T719" s="41"/>
      <c r="U719" s="41"/>
    </row>
    <row r="720" spans="4:21" x14ac:dyDescent="0.25">
      <c r="D720"/>
      <c r="P720"/>
      <c r="R720" s="73"/>
      <c r="S720" s="73"/>
      <c r="T720" s="41"/>
      <c r="U720" s="41"/>
    </row>
    <row r="721" spans="4:21" x14ac:dyDescent="0.25">
      <c r="D721"/>
      <c r="P721"/>
      <c r="R721" s="73"/>
      <c r="S721" s="73"/>
      <c r="T721" s="41"/>
      <c r="U721" s="41"/>
    </row>
    <row r="722" spans="4:21" x14ac:dyDescent="0.25">
      <c r="D722"/>
      <c r="P722"/>
      <c r="R722" s="73"/>
      <c r="S722" s="73"/>
      <c r="T722" s="41"/>
      <c r="U722" s="41"/>
    </row>
    <row r="723" spans="4:21" x14ac:dyDescent="0.25">
      <c r="D723"/>
      <c r="P723"/>
      <c r="R723" s="73"/>
      <c r="S723" s="73"/>
      <c r="T723" s="41"/>
      <c r="U723" s="41"/>
    </row>
    <row r="724" spans="4:21" x14ac:dyDescent="0.25">
      <c r="D724"/>
      <c r="P724"/>
      <c r="R724" s="73"/>
      <c r="S724" s="73"/>
      <c r="T724" s="41"/>
      <c r="U724" s="41"/>
    </row>
    <row r="725" spans="4:21" x14ac:dyDescent="0.25">
      <c r="D725"/>
      <c r="P725"/>
      <c r="R725" s="73"/>
      <c r="S725" s="73"/>
      <c r="T725" s="41"/>
      <c r="U725" s="41"/>
    </row>
    <row r="726" spans="4:21" x14ac:dyDescent="0.25">
      <c r="D726"/>
      <c r="P726"/>
      <c r="R726" s="73"/>
      <c r="S726" s="73"/>
      <c r="T726" s="41"/>
      <c r="U726" s="41"/>
    </row>
    <row r="727" spans="4:21" x14ac:dyDescent="0.25">
      <c r="D727"/>
      <c r="P727"/>
      <c r="R727" s="73"/>
      <c r="S727" s="73"/>
      <c r="T727" s="41"/>
      <c r="U727" s="41"/>
    </row>
    <row r="728" spans="4:21" x14ac:dyDescent="0.25">
      <c r="D728"/>
      <c r="P728"/>
      <c r="R728" s="73"/>
      <c r="S728" s="73"/>
      <c r="T728" s="41"/>
      <c r="U728" s="41"/>
    </row>
    <row r="729" spans="4:21" x14ac:dyDescent="0.25">
      <c r="D729"/>
      <c r="P729"/>
      <c r="R729" s="73"/>
      <c r="S729" s="73"/>
      <c r="T729" s="41"/>
      <c r="U729" s="41"/>
    </row>
    <row r="730" spans="4:21" x14ac:dyDescent="0.25">
      <c r="D730"/>
      <c r="P730"/>
      <c r="R730" s="73"/>
      <c r="S730" s="73"/>
      <c r="T730" s="41"/>
      <c r="U730" s="41"/>
    </row>
    <row r="731" spans="4:21" x14ac:dyDescent="0.25">
      <c r="D731"/>
      <c r="P731"/>
      <c r="R731" s="73"/>
      <c r="S731" s="73"/>
      <c r="T731" s="41"/>
      <c r="U731" s="41"/>
    </row>
    <row r="732" spans="4:21" x14ac:dyDescent="0.25">
      <c r="D732"/>
      <c r="P732"/>
      <c r="R732" s="73"/>
      <c r="S732" s="73"/>
      <c r="T732" s="41"/>
      <c r="U732" s="41"/>
    </row>
    <row r="733" spans="4:21" x14ac:dyDescent="0.25">
      <c r="D733"/>
      <c r="P733"/>
      <c r="R733" s="73"/>
      <c r="S733" s="73"/>
      <c r="T733" s="41"/>
      <c r="U733" s="41"/>
    </row>
    <row r="734" spans="4:21" x14ac:dyDescent="0.25">
      <c r="D734"/>
      <c r="P734"/>
      <c r="R734" s="73"/>
      <c r="S734" s="73"/>
      <c r="T734" s="41"/>
      <c r="U734" s="41"/>
    </row>
    <row r="735" spans="4:21" x14ac:dyDescent="0.25">
      <c r="D735"/>
      <c r="P735"/>
      <c r="R735" s="73"/>
      <c r="S735" s="73"/>
      <c r="T735" s="41"/>
      <c r="U735" s="41"/>
    </row>
    <row r="736" spans="4:21" x14ac:dyDescent="0.25">
      <c r="D736"/>
      <c r="P736"/>
      <c r="R736" s="73"/>
      <c r="S736" s="73"/>
      <c r="T736" s="41"/>
      <c r="U736" s="41"/>
    </row>
    <row r="737" spans="4:21" x14ac:dyDescent="0.25">
      <c r="D737"/>
      <c r="P737"/>
      <c r="R737" s="73"/>
      <c r="S737" s="73"/>
      <c r="T737" s="41"/>
      <c r="U737" s="41"/>
    </row>
    <row r="738" spans="4:21" x14ac:dyDescent="0.25">
      <c r="D738"/>
      <c r="P738"/>
      <c r="R738" s="73"/>
      <c r="S738" s="73"/>
      <c r="T738" s="41"/>
      <c r="U738" s="41"/>
    </row>
    <row r="739" spans="4:21" x14ac:dyDescent="0.25">
      <c r="D739"/>
      <c r="P739"/>
      <c r="R739" s="73"/>
      <c r="S739" s="73"/>
      <c r="T739" s="41"/>
      <c r="U739" s="41"/>
    </row>
    <row r="740" spans="4:21" x14ac:dyDescent="0.25">
      <c r="D740"/>
      <c r="P740"/>
      <c r="R740" s="73"/>
      <c r="S740" s="73"/>
      <c r="T740" s="41"/>
      <c r="U740" s="41"/>
    </row>
    <row r="741" spans="4:21" x14ac:dyDescent="0.25">
      <c r="D741"/>
      <c r="P741"/>
      <c r="R741" s="73"/>
      <c r="S741" s="73"/>
      <c r="T741" s="41"/>
      <c r="U741" s="41"/>
    </row>
    <row r="742" spans="4:21" x14ac:dyDescent="0.25">
      <c r="D742"/>
      <c r="P742"/>
      <c r="R742" s="73"/>
      <c r="S742" s="73"/>
      <c r="T742" s="41"/>
      <c r="U742" s="41"/>
    </row>
    <row r="743" spans="4:21" x14ac:dyDescent="0.25">
      <c r="D743"/>
      <c r="P743"/>
      <c r="R743" s="73"/>
      <c r="S743" s="73"/>
      <c r="T743" s="41"/>
      <c r="U743" s="41"/>
    </row>
    <row r="744" spans="4:21" x14ac:dyDescent="0.25">
      <c r="D744"/>
      <c r="P744"/>
      <c r="R744" s="73"/>
      <c r="S744" s="73"/>
      <c r="T744" s="41"/>
      <c r="U744" s="41"/>
    </row>
    <row r="745" spans="4:21" x14ac:dyDescent="0.25">
      <c r="D745"/>
      <c r="P745"/>
      <c r="R745" s="73"/>
      <c r="S745" s="73"/>
      <c r="T745" s="41"/>
      <c r="U745" s="41"/>
    </row>
    <row r="746" spans="4:21" x14ac:dyDescent="0.25">
      <c r="D746"/>
      <c r="P746"/>
      <c r="R746" s="73"/>
      <c r="S746" s="73"/>
      <c r="T746" s="41"/>
      <c r="U746" s="41"/>
    </row>
    <row r="747" spans="4:21" x14ac:dyDescent="0.25">
      <c r="D747"/>
      <c r="P747"/>
      <c r="R747" s="73"/>
      <c r="S747" s="73"/>
      <c r="T747" s="41"/>
      <c r="U747" s="41"/>
    </row>
    <row r="748" spans="4:21" x14ac:dyDescent="0.25">
      <c r="D748"/>
      <c r="P748"/>
      <c r="R748" s="73"/>
      <c r="S748" s="73"/>
      <c r="T748" s="41"/>
      <c r="U748" s="41"/>
    </row>
    <row r="749" spans="4:21" x14ac:dyDescent="0.25">
      <c r="D749"/>
      <c r="P749"/>
      <c r="R749" s="73"/>
      <c r="S749" s="73"/>
      <c r="T749" s="41"/>
      <c r="U749" s="41"/>
    </row>
    <row r="750" spans="4:21" x14ac:dyDescent="0.25">
      <c r="D750"/>
      <c r="P750"/>
      <c r="R750" s="73"/>
      <c r="S750" s="73"/>
      <c r="T750" s="41"/>
      <c r="U750" s="41"/>
    </row>
    <row r="751" spans="4:21" x14ac:dyDescent="0.25">
      <c r="D751"/>
      <c r="P751"/>
      <c r="R751" s="73"/>
      <c r="S751" s="73"/>
      <c r="T751" s="41"/>
      <c r="U751" s="41"/>
    </row>
    <row r="752" spans="4:21" x14ac:dyDescent="0.25">
      <c r="D752"/>
      <c r="P752"/>
      <c r="R752" s="73"/>
      <c r="S752" s="73"/>
      <c r="T752" s="41"/>
      <c r="U752" s="41"/>
    </row>
    <row r="753" spans="4:21" x14ac:dyDescent="0.25">
      <c r="D753"/>
      <c r="P753"/>
      <c r="R753" s="73"/>
      <c r="S753" s="73"/>
      <c r="T753" s="41"/>
      <c r="U753" s="41"/>
    </row>
    <row r="754" spans="4:21" x14ac:dyDescent="0.25">
      <c r="D754"/>
      <c r="P754"/>
      <c r="R754" s="73"/>
      <c r="S754" s="73"/>
      <c r="T754" s="41"/>
      <c r="U754" s="41"/>
    </row>
    <row r="755" spans="4:21" x14ac:dyDescent="0.25">
      <c r="D755"/>
      <c r="P755"/>
      <c r="R755" s="73"/>
      <c r="S755" s="73"/>
      <c r="T755" s="41"/>
      <c r="U755" s="41"/>
    </row>
    <row r="756" spans="4:21" x14ac:dyDescent="0.25">
      <c r="D756"/>
      <c r="P756"/>
      <c r="R756" s="73"/>
      <c r="S756" s="73"/>
      <c r="T756" s="41"/>
      <c r="U756" s="41"/>
    </row>
    <row r="757" spans="4:21" x14ac:dyDescent="0.25">
      <c r="D757"/>
      <c r="P757"/>
      <c r="R757" s="73"/>
      <c r="S757" s="73"/>
      <c r="T757" s="41"/>
      <c r="U757" s="41"/>
    </row>
    <row r="758" spans="4:21" x14ac:dyDescent="0.25">
      <c r="D758"/>
      <c r="P758"/>
      <c r="R758" s="73"/>
      <c r="S758" s="73"/>
      <c r="T758" s="41"/>
      <c r="U758" s="41"/>
    </row>
    <row r="759" spans="4:21" x14ac:dyDescent="0.25">
      <c r="D759"/>
      <c r="P759"/>
      <c r="R759" s="73"/>
      <c r="S759" s="73"/>
      <c r="T759" s="41"/>
      <c r="U759" s="41"/>
    </row>
    <row r="760" spans="4:21" x14ac:dyDescent="0.25">
      <c r="D760"/>
      <c r="P760"/>
      <c r="R760" s="73"/>
      <c r="S760" s="73"/>
      <c r="T760" s="41"/>
      <c r="U760" s="41"/>
    </row>
    <row r="761" spans="4:21" x14ac:dyDescent="0.25">
      <c r="D761"/>
      <c r="P761"/>
      <c r="R761" s="73"/>
      <c r="S761" s="73"/>
      <c r="T761" s="41"/>
      <c r="U761" s="41"/>
    </row>
    <row r="762" spans="4:21" x14ac:dyDescent="0.25">
      <c r="D762"/>
      <c r="P762"/>
      <c r="R762" s="73"/>
      <c r="S762" s="73"/>
      <c r="T762" s="41"/>
      <c r="U762" s="41"/>
    </row>
    <row r="763" spans="4:21" x14ac:dyDescent="0.25">
      <c r="D763"/>
      <c r="P763"/>
      <c r="R763" s="73"/>
      <c r="S763" s="73"/>
      <c r="T763" s="41"/>
      <c r="U763" s="41"/>
    </row>
    <row r="764" spans="4:21" x14ac:dyDescent="0.25">
      <c r="D764"/>
      <c r="P764"/>
      <c r="R764" s="73"/>
      <c r="S764" s="73"/>
      <c r="T764" s="41"/>
      <c r="U764" s="41"/>
    </row>
    <row r="765" spans="4:21" x14ac:dyDescent="0.25">
      <c r="D765"/>
      <c r="P765"/>
      <c r="R765" s="73"/>
      <c r="S765" s="73"/>
      <c r="T765" s="41"/>
      <c r="U765" s="41"/>
    </row>
    <row r="766" spans="4:21" x14ac:dyDescent="0.25">
      <c r="D766"/>
      <c r="P766"/>
      <c r="R766" s="73"/>
      <c r="S766" s="73"/>
      <c r="T766" s="41"/>
      <c r="U766" s="41"/>
    </row>
    <row r="767" spans="4:21" x14ac:dyDescent="0.25">
      <c r="D767"/>
      <c r="P767"/>
      <c r="R767" s="73"/>
      <c r="S767" s="73"/>
      <c r="T767" s="41"/>
      <c r="U767" s="41"/>
    </row>
    <row r="768" spans="4:21" x14ac:dyDescent="0.25">
      <c r="D768"/>
      <c r="P768"/>
      <c r="R768" s="73"/>
      <c r="S768" s="73"/>
      <c r="T768" s="41"/>
      <c r="U768" s="41"/>
    </row>
    <row r="769" spans="4:21" x14ac:dyDescent="0.25">
      <c r="D769"/>
      <c r="P769"/>
      <c r="R769" s="73"/>
      <c r="S769" s="73"/>
      <c r="T769" s="41"/>
      <c r="U769" s="41"/>
    </row>
    <row r="770" spans="4:21" x14ac:dyDescent="0.25">
      <c r="D770"/>
      <c r="P770"/>
      <c r="R770" s="73"/>
      <c r="S770" s="73"/>
      <c r="T770" s="41"/>
      <c r="U770" s="41"/>
    </row>
    <row r="771" spans="4:21" x14ac:dyDescent="0.25">
      <c r="D771"/>
      <c r="P771"/>
      <c r="R771" s="73"/>
      <c r="S771" s="73"/>
      <c r="T771" s="41"/>
      <c r="U771" s="41"/>
    </row>
    <row r="772" spans="4:21" x14ac:dyDescent="0.25">
      <c r="D772"/>
      <c r="P772"/>
      <c r="R772" s="73"/>
      <c r="S772" s="73"/>
      <c r="T772" s="41"/>
      <c r="U772" s="41"/>
    </row>
    <row r="773" spans="4:21" x14ac:dyDescent="0.25">
      <c r="D773"/>
      <c r="P773"/>
      <c r="R773" s="73"/>
      <c r="S773" s="73"/>
      <c r="T773" s="41"/>
      <c r="U773" s="41"/>
    </row>
    <row r="774" spans="4:21" x14ac:dyDescent="0.25">
      <c r="D774"/>
      <c r="P774"/>
      <c r="R774" s="73"/>
      <c r="S774" s="73"/>
      <c r="T774" s="41"/>
      <c r="U774" s="41"/>
    </row>
    <row r="775" spans="4:21" x14ac:dyDescent="0.25">
      <c r="D775"/>
      <c r="P775"/>
      <c r="R775" s="73"/>
      <c r="S775" s="73"/>
      <c r="T775" s="41"/>
      <c r="U775" s="41"/>
    </row>
    <row r="776" spans="4:21" x14ac:dyDescent="0.25">
      <c r="D776"/>
      <c r="P776"/>
      <c r="R776" s="73"/>
      <c r="S776" s="73"/>
      <c r="T776" s="41"/>
      <c r="U776" s="41"/>
    </row>
    <row r="777" spans="4:21" x14ac:dyDescent="0.25">
      <c r="D777"/>
      <c r="P777"/>
      <c r="R777" s="73"/>
      <c r="S777" s="73"/>
      <c r="T777" s="41"/>
      <c r="U777" s="41"/>
    </row>
    <row r="778" spans="4:21" x14ac:dyDescent="0.25">
      <c r="D778"/>
      <c r="P778"/>
      <c r="R778" s="73"/>
      <c r="S778" s="73"/>
      <c r="T778" s="41"/>
      <c r="U778" s="41"/>
    </row>
    <row r="779" spans="4:21" x14ac:dyDescent="0.25">
      <c r="D779"/>
      <c r="P779"/>
      <c r="R779" s="73"/>
      <c r="S779" s="73"/>
      <c r="T779" s="41"/>
      <c r="U779" s="41"/>
    </row>
    <row r="780" spans="4:21" x14ac:dyDescent="0.25">
      <c r="D780"/>
      <c r="P780"/>
      <c r="R780" s="73"/>
      <c r="S780" s="73"/>
      <c r="T780" s="41"/>
      <c r="U780" s="41"/>
    </row>
    <row r="781" spans="4:21" x14ac:dyDescent="0.25">
      <c r="D781"/>
      <c r="P781"/>
      <c r="R781" s="73"/>
      <c r="S781" s="73"/>
      <c r="T781" s="41"/>
      <c r="U781" s="41"/>
    </row>
    <row r="782" spans="4:21" x14ac:dyDescent="0.25">
      <c r="D782"/>
      <c r="P782"/>
      <c r="R782" s="73"/>
      <c r="S782" s="73"/>
      <c r="T782" s="41"/>
      <c r="U782" s="41"/>
    </row>
    <row r="783" spans="4:21" x14ac:dyDescent="0.25">
      <c r="D783"/>
      <c r="P783"/>
      <c r="R783" s="73"/>
      <c r="S783" s="73"/>
      <c r="T783" s="41"/>
      <c r="U783" s="41"/>
    </row>
    <row r="784" spans="4:21" x14ac:dyDescent="0.25">
      <c r="D784"/>
      <c r="P784"/>
      <c r="R784" s="73"/>
      <c r="S784" s="73"/>
      <c r="T784" s="41"/>
      <c r="U784" s="41"/>
    </row>
    <row r="785" spans="4:21" x14ac:dyDescent="0.25">
      <c r="D785"/>
      <c r="P785"/>
      <c r="R785" s="73"/>
      <c r="S785" s="73"/>
      <c r="T785" s="41"/>
      <c r="U785" s="41"/>
    </row>
    <row r="786" spans="4:21" x14ac:dyDescent="0.25">
      <c r="D786"/>
      <c r="P786"/>
      <c r="R786" s="73"/>
      <c r="S786" s="73"/>
      <c r="T786" s="41"/>
      <c r="U786" s="41"/>
    </row>
    <row r="787" spans="4:21" x14ac:dyDescent="0.25">
      <c r="D787"/>
      <c r="P787"/>
      <c r="R787" s="73"/>
      <c r="S787" s="73"/>
      <c r="T787" s="41"/>
      <c r="U787" s="41"/>
    </row>
    <row r="788" spans="4:21" x14ac:dyDescent="0.25">
      <c r="D788"/>
      <c r="P788"/>
      <c r="R788" s="73"/>
      <c r="S788" s="73"/>
      <c r="T788" s="41"/>
      <c r="U788" s="41"/>
    </row>
    <row r="789" spans="4:21" x14ac:dyDescent="0.25">
      <c r="D789"/>
      <c r="P789"/>
      <c r="R789" s="73"/>
      <c r="S789" s="73"/>
      <c r="T789" s="41"/>
      <c r="U789" s="41"/>
    </row>
    <row r="790" spans="4:21" x14ac:dyDescent="0.25">
      <c r="D790"/>
      <c r="P790"/>
      <c r="R790" s="73"/>
      <c r="S790" s="73"/>
      <c r="T790" s="41"/>
      <c r="U790" s="41"/>
    </row>
    <row r="791" spans="4:21" x14ac:dyDescent="0.25">
      <c r="D791"/>
      <c r="P791"/>
      <c r="R791" s="73"/>
      <c r="S791" s="73"/>
      <c r="T791" s="41"/>
      <c r="U791" s="41"/>
    </row>
    <row r="792" spans="4:21" x14ac:dyDescent="0.25">
      <c r="D792"/>
      <c r="P792"/>
      <c r="R792" s="73"/>
      <c r="S792" s="73"/>
      <c r="T792" s="41"/>
      <c r="U792" s="41"/>
    </row>
    <row r="793" spans="4:21" x14ac:dyDescent="0.25">
      <c r="D793"/>
      <c r="P793"/>
      <c r="R793" s="73"/>
      <c r="S793" s="73"/>
      <c r="T793" s="41"/>
      <c r="U793" s="41"/>
    </row>
    <row r="794" spans="4:21" x14ac:dyDescent="0.25">
      <c r="D794"/>
      <c r="P794"/>
      <c r="R794" s="73"/>
      <c r="S794" s="73"/>
      <c r="T794" s="41"/>
      <c r="U794" s="41"/>
    </row>
    <row r="795" spans="4:21" x14ac:dyDescent="0.25">
      <c r="D795"/>
      <c r="P795"/>
      <c r="R795" s="73"/>
      <c r="S795" s="73"/>
      <c r="T795" s="41"/>
      <c r="U795" s="41"/>
    </row>
    <row r="796" spans="4:21" x14ac:dyDescent="0.25">
      <c r="D796"/>
      <c r="P796"/>
      <c r="R796" s="73"/>
      <c r="S796" s="73"/>
      <c r="T796" s="41"/>
      <c r="U796" s="41"/>
    </row>
    <row r="797" spans="4:21" x14ac:dyDescent="0.25">
      <c r="D797"/>
      <c r="P797"/>
      <c r="R797" s="73"/>
      <c r="S797" s="73"/>
      <c r="T797" s="41"/>
      <c r="U797" s="41"/>
    </row>
    <row r="798" spans="4:21" x14ac:dyDescent="0.25">
      <c r="D798"/>
      <c r="P798"/>
      <c r="R798" s="73"/>
      <c r="S798" s="73"/>
      <c r="T798" s="41"/>
      <c r="U798" s="41"/>
    </row>
    <row r="799" spans="4:21" x14ac:dyDescent="0.25">
      <c r="D799"/>
      <c r="P799"/>
      <c r="R799" s="73"/>
      <c r="S799" s="73"/>
      <c r="T799" s="41"/>
      <c r="U799" s="41"/>
    </row>
    <row r="800" spans="4:21" x14ac:dyDescent="0.25">
      <c r="D800"/>
      <c r="P800"/>
      <c r="R800" s="73"/>
      <c r="S800" s="73"/>
      <c r="T800" s="41"/>
      <c r="U800" s="41"/>
    </row>
    <row r="801" spans="4:21" x14ac:dyDescent="0.25">
      <c r="D801"/>
      <c r="P801"/>
      <c r="R801" s="73"/>
      <c r="S801" s="73"/>
      <c r="T801" s="41"/>
      <c r="U801" s="41"/>
    </row>
    <row r="802" spans="4:21" x14ac:dyDescent="0.25">
      <c r="D802"/>
      <c r="P802"/>
      <c r="R802" s="73"/>
      <c r="S802" s="73"/>
      <c r="T802" s="41"/>
      <c r="U802" s="41"/>
    </row>
    <row r="803" spans="4:21" x14ac:dyDescent="0.25">
      <c r="D803"/>
      <c r="P803"/>
      <c r="R803" s="73"/>
      <c r="S803" s="73"/>
      <c r="T803" s="41"/>
      <c r="U803" s="41"/>
    </row>
    <row r="804" spans="4:21" x14ac:dyDescent="0.25">
      <c r="D804"/>
      <c r="P804"/>
      <c r="R804" s="73"/>
      <c r="S804" s="73"/>
      <c r="T804" s="41"/>
      <c r="U804" s="41"/>
    </row>
    <row r="805" spans="4:21" x14ac:dyDescent="0.25">
      <c r="D805"/>
      <c r="P805"/>
      <c r="R805" s="73"/>
      <c r="S805" s="73"/>
      <c r="T805" s="41"/>
      <c r="U805" s="41"/>
    </row>
    <row r="806" spans="4:21" x14ac:dyDescent="0.25">
      <c r="D806"/>
      <c r="P806"/>
      <c r="R806" s="73"/>
      <c r="S806" s="73"/>
      <c r="T806" s="41"/>
      <c r="U806" s="41"/>
    </row>
    <row r="807" spans="4:21" x14ac:dyDescent="0.25">
      <c r="D807"/>
      <c r="P807"/>
      <c r="R807" s="73"/>
      <c r="S807" s="73"/>
      <c r="T807" s="41"/>
      <c r="U807" s="41"/>
    </row>
    <row r="808" spans="4:21" x14ac:dyDescent="0.25">
      <c r="D808"/>
      <c r="P808"/>
      <c r="R808" s="73"/>
      <c r="S808" s="73"/>
      <c r="T808" s="41"/>
      <c r="U808" s="41"/>
    </row>
    <row r="809" spans="4:21" x14ac:dyDescent="0.25">
      <c r="D809"/>
      <c r="P809"/>
      <c r="R809" s="73"/>
      <c r="S809" s="73"/>
      <c r="T809" s="41"/>
      <c r="U809" s="41"/>
    </row>
    <row r="810" spans="4:21" x14ac:dyDescent="0.25">
      <c r="D810"/>
      <c r="P810"/>
      <c r="R810" s="73"/>
      <c r="S810" s="73"/>
      <c r="T810" s="41"/>
      <c r="U810" s="41"/>
    </row>
    <row r="811" spans="4:21" x14ac:dyDescent="0.25">
      <c r="D811"/>
      <c r="P811"/>
      <c r="R811" s="73"/>
      <c r="S811" s="73"/>
      <c r="T811" s="41"/>
      <c r="U811" s="41"/>
    </row>
    <row r="812" spans="4:21" x14ac:dyDescent="0.25">
      <c r="D812"/>
      <c r="P812"/>
      <c r="R812" s="73"/>
      <c r="S812" s="73"/>
      <c r="T812" s="41"/>
      <c r="U812" s="41"/>
    </row>
    <row r="813" spans="4:21" x14ac:dyDescent="0.25">
      <c r="D813"/>
      <c r="P813"/>
      <c r="R813" s="73"/>
      <c r="S813" s="73"/>
      <c r="T813" s="41"/>
      <c r="U813" s="41"/>
    </row>
    <row r="814" spans="4:21" x14ac:dyDescent="0.25">
      <c r="D814"/>
      <c r="P814"/>
      <c r="R814" s="73"/>
      <c r="S814" s="73"/>
      <c r="T814" s="41"/>
      <c r="U814" s="41"/>
    </row>
    <row r="815" spans="4:21" x14ac:dyDescent="0.25">
      <c r="D815"/>
      <c r="P815"/>
      <c r="R815" s="73"/>
      <c r="S815" s="73"/>
      <c r="T815" s="41"/>
      <c r="U815" s="41"/>
    </row>
    <row r="816" spans="4:21" x14ac:dyDescent="0.25">
      <c r="D816"/>
      <c r="P816"/>
      <c r="R816" s="73"/>
      <c r="S816" s="73"/>
      <c r="T816" s="41"/>
      <c r="U816" s="41"/>
    </row>
    <row r="817" spans="4:21" x14ac:dyDescent="0.25">
      <c r="D817"/>
      <c r="P817"/>
      <c r="R817" s="73"/>
      <c r="S817" s="73"/>
      <c r="T817" s="41"/>
      <c r="U817" s="41"/>
    </row>
    <row r="818" spans="4:21" x14ac:dyDescent="0.25">
      <c r="D818"/>
      <c r="P818"/>
      <c r="R818" s="73"/>
      <c r="S818" s="73"/>
      <c r="T818" s="41"/>
      <c r="U818" s="41"/>
    </row>
    <row r="819" spans="4:21" x14ac:dyDescent="0.25">
      <c r="D819"/>
      <c r="P819"/>
      <c r="R819" s="73"/>
      <c r="S819" s="73"/>
      <c r="T819" s="41"/>
      <c r="U819" s="41"/>
    </row>
    <row r="820" spans="4:21" x14ac:dyDescent="0.25">
      <c r="D820"/>
      <c r="P820"/>
      <c r="R820" s="73"/>
      <c r="S820" s="73"/>
      <c r="T820" s="41"/>
      <c r="U820" s="41"/>
    </row>
    <row r="821" spans="4:21" x14ac:dyDescent="0.25">
      <c r="D821"/>
      <c r="P821"/>
      <c r="R821" s="73"/>
      <c r="S821" s="73"/>
      <c r="T821" s="41"/>
      <c r="U821" s="41"/>
    </row>
    <row r="822" spans="4:21" x14ac:dyDescent="0.25">
      <c r="D822"/>
      <c r="P822"/>
      <c r="R822" s="73"/>
      <c r="S822" s="73"/>
      <c r="T822" s="41"/>
      <c r="U822" s="41"/>
    </row>
    <row r="823" spans="4:21" x14ac:dyDescent="0.25">
      <c r="D823"/>
      <c r="P823"/>
      <c r="R823" s="73"/>
      <c r="S823" s="73"/>
      <c r="T823" s="41"/>
      <c r="U823" s="41"/>
    </row>
    <row r="824" spans="4:21" x14ac:dyDescent="0.25">
      <c r="D824"/>
      <c r="P824"/>
      <c r="R824" s="73"/>
      <c r="S824" s="73"/>
      <c r="T824" s="41"/>
      <c r="U824" s="41"/>
    </row>
    <row r="825" spans="4:21" x14ac:dyDescent="0.25">
      <c r="D825"/>
      <c r="P825"/>
      <c r="R825" s="73"/>
      <c r="S825" s="73"/>
      <c r="T825" s="41"/>
      <c r="U825" s="41"/>
    </row>
    <row r="826" spans="4:21" x14ac:dyDescent="0.25">
      <c r="D826"/>
      <c r="P826"/>
      <c r="R826" s="73"/>
      <c r="S826" s="73"/>
      <c r="T826" s="41"/>
      <c r="U826" s="41"/>
    </row>
    <row r="827" spans="4:21" x14ac:dyDescent="0.25">
      <c r="D827"/>
      <c r="P827"/>
      <c r="R827" s="73"/>
      <c r="S827" s="73"/>
      <c r="T827" s="41"/>
      <c r="U827" s="41"/>
    </row>
    <row r="828" spans="4:21" x14ac:dyDescent="0.25">
      <c r="D828"/>
      <c r="P828"/>
      <c r="R828" s="73"/>
      <c r="S828" s="73"/>
      <c r="T828" s="41"/>
      <c r="U828" s="41"/>
    </row>
    <row r="829" spans="4:21" x14ac:dyDescent="0.25">
      <c r="D829"/>
      <c r="P829"/>
      <c r="R829" s="73"/>
      <c r="S829" s="73"/>
      <c r="T829" s="41"/>
      <c r="U829" s="41"/>
    </row>
    <row r="830" spans="4:21" x14ac:dyDescent="0.25">
      <c r="D830"/>
      <c r="P830"/>
      <c r="R830" s="73"/>
      <c r="S830" s="73"/>
      <c r="T830" s="41"/>
      <c r="U830" s="41"/>
    </row>
    <row r="831" spans="4:21" x14ac:dyDescent="0.25">
      <c r="D831"/>
      <c r="P831"/>
      <c r="R831" s="73"/>
      <c r="S831" s="73"/>
      <c r="T831" s="41"/>
      <c r="U831" s="41"/>
    </row>
    <row r="832" spans="4:21" x14ac:dyDescent="0.25">
      <c r="D832"/>
      <c r="P832"/>
      <c r="R832" s="73"/>
      <c r="S832" s="73"/>
      <c r="T832" s="41"/>
      <c r="U832" s="41"/>
    </row>
    <row r="833" spans="4:21" x14ac:dyDescent="0.25">
      <c r="D833"/>
      <c r="P833"/>
      <c r="R833" s="73"/>
      <c r="S833" s="73"/>
      <c r="T833" s="41"/>
      <c r="U833" s="41"/>
    </row>
    <row r="834" spans="4:21" x14ac:dyDescent="0.25">
      <c r="D834"/>
      <c r="P834"/>
      <c r="R834" s="73"/>
      <c r="S834" s="73"/>
      <c r="T834" s="41"/>
      <c r="U834" s="41"/>
    </row>
    <row r="835" spans="4:21" x14ac:dyDescent="0.25">
      <c r="D835"/>
      <c r="P835"/>
      <c r="R835" s="73"/>
      <c r="S835" s="73"/>
      <c r="T835" s="41"/>
      <c r="U835" s="41"/>
    </row>
    <row r="836" spans="4:21" x14ac:dyDescent="0.25">
      <c r="D836"/>
      <c r="P836"/>
      <c r="R836" s="73"/>
      <c r="S836" s="73"/>
      <c r="T836" s="41"/>
      <c r="U836" s="41"/>
    </row>
    <row r="837" spans="4:21" x14ac:dyDescent="0.25">
      <c r="D837"/>
      <c r="P837"/>
      <c r="R837" s="73"/>
      <c r="S837" s="73"/>
      <c r="T837" s="41"/>
      <c r="U837" s="41"/>
    </row>
    <row r="838" spans="4:21" x14ac:dyDescent="0.25">
      <c r="D838"/>
      <c r="P838"/>
      <c r="R838" s="73"/>
      <c r="S838" s="73"/>
      <c r="T838" s="41"/>
      <c r="U838" s="41"/>
    </row>
    <row r="839" spans="4:21" x14ac:dyDescent="0.25">
      <c r="D839"/>
      <c r="P839"/>
      <c r="R839" s="73"/>
      <c r="S839" s="73"/>
      <c r="T839" s="41"/>
      <c r="U839" s="41"/>
    </row>
    <row r="840" spans="4:21" x14ac:dyDescent="0.25">
      <c r="D840"/>
      <c r="P840"/>
      <c r="R840" s="73"/>
      <c r="S840" s="73"/>
      <c r="T840" s="41"/>
      <c r="U840" s="41"/>
    </row>
    <row r="841" spans="4:21" x14ac:dyDescent="0.25">
      <c r="D841"/>
      <c r="P841"/>
      <c r="R841" s="73"/>
      <c r="S841" s="73"/>
      <c r="T841" s="41"/>
      <c r="U841" s="41"/>
    </row>
    <row r="842" spans="4:21" x14ac:dyDescent="0.25">
      <c r="D842"/>
      <c r="P842"/>
      <c r="R842" s="73"/>
      <c r="S842" s="73"/>
      <c r="T842" s="41"/>
      <c r="U842" s="41"/>
    </row>
    <row r="843" spans="4:21" x14ac:dyDescent="0.25">
      <c r="D843"/>
      <c r="P843"/>
      <c r="R843" s="73"/>
      <c r="S843" s="73"/>
      <c r="T843" s="41"/>
      <c r="U843" s="41"/>
    </row>
    <row r="844" spans="4:21" x14ac:dyDescent="0.25">
      <c r="D844"/>
      <c r="P844"/>
      <c r="R844" s="73"/>
      <c r="S844" s="73"/>
      <c r="T844" s="41"/>
      <c r="U844" s="41"/>
    </row>
    <row r="845" spans="4:21" x14ac:dyDescent="0.25">
      <c r="D845"/>
      <c r="P845"/>
      <c r="R845" s="73"/>
      <c r="S845" s="73"/>
      <c r="T845" s="41"/>
      <c r="U845" s="41"/>
    </row>
    <row r="846" spans="4:21" x14ac:dyDescent="0.25">
      <c r="D846"/>
      <c r="P846"/>
      <c r="R846" s="73"/>
      <c r="S846" s="73"/>
      <c r="T846" s="41"/>
      <c r="U846" s="41"/>
    </row>
    <row r="847" spans="4:21" x14ac:dyDescent="0.25">
      <c r="D847"/>
      <c r="P847"/>
      <c r="R847" s="73"/>
      <c r="S847" s="73"/>
      <c r="T847" s="41"/>
      <c r="U847" s="41"/>
    </row>
    <row r="848" spans="4:21" x14ac:dyDescent="0.25">
      <c r="D848"/>
      <c r="P848"/>
      <c r="R848" s="73"/>
      <c r="S848" s="73"/>
      <c r="T848" s="41"/>
      <c r="U848" s="41"/>
    </row>
    <row r="849" spans="4:21" x14ac:dyDescent="0.25">
      <c r="D849"/>
      <c r="P849"/>
      <c r="R849" s="73"/>
      <c r="S849" s="73"/>
      <c r="T849" s="41"/>
      <c r="U849" s="41"/>
    </row>
    <row r="850" spans="4:21" x14ac:dyDescent="0.25">
      <c r="D850"/>
      <c r="P850"/>
      <c r="R850" s="73"/>
      <c r="S850" s="73"/>
      <c r="T850" s="41"/>
      <c r="U850" s="41"/>
    </row>
    <row r="851" spans="4:21" x14ac:dyDescent="0.25">
      <c r="D851"/>
      <c r="P851"/>
      <c r="R851" s="73"/>
      <c r="S851" s="73"/>
      <c r="T851" s="41"/>
      <c r="U851" s="41"/>
    </row>
    <row r="852" spans="4:21" x14ac:dyDescent="0.25">
      <c r="D852"/>
      <c r="P852"/>
      <c r="R852" s="73"/>
      <c r="S852" s="73"/>
      <c r="T852" s="41"/>
      <c r="U852" s="41"/>
    </row>
    <row r="853" spans="4:21" x14ac:dyDescent="0.25">
      <c r="D853"/>
      <c r="P853"/>
      <c r="R853" s="73"/>
      <c r="S853" s="73"/>
      <c r="T853" s="41"/>
      <c r="U853" s="41"/>
    </row>
    <row r="854" spans="4:21" x14ac:dyDescent="0.25">
      <c r="D854"/>
      <c r="P854"/>
      <c r="R854" s="73"/>
      <c r="S854" s="73"/>
      <c r="T854" s="41"/>
      <c r="U854" s="41"/>
    </row>
    <row r="855" spans="4:21" x14ac:dyDescent="0.25">
      <c r="D855"/>
      <c r="P855"/>
      <c r="R855" s="73"/>
      <c r="S855" s="73"/>
      <c r="T855" s="41"/>
      <c r="U855" s="41"/>
    </row>
    <row r="856" spans="4:21" x14ac:dyDescent="0.25">
      <c r="D856"/>
      <c r="P856"/>
      <c r="R856" s="73"/>
      <c r="S856" s="73"/>
      <c r="T856" s="41"/>
      <c r="U856" s="41"/>
    </row>
    <row r="857" spans="4:21" x14ac:dyDescent="0.25">
      <c r="D857"/>
      <c r="P857"/>
      <c r="R857" s="73"/>
      <c r="S857" s="73"/>
      <c r="T857" s="41"/>
      <c r="U857" s="41"/>
    </row>
    <row r="858" spans="4:21" x14ac:dyDescent="0.25">
      <c r="D858"/>
      <c r="P858"/>
      <c r="R858" s="73"/>
      <c r="S858" s="73"/>
      <c r="T858" s="41"/>
      <c r="U858" s="41"/>
    </row>
    <row r="859" spans="4:21" x14ac:dyDescent="0.25">
      <c r="D859"/>
      <c r="P859"/>
      <c r="R859" s="73"/>
      <c r="S859" s="73"/>
      <c r="T859" s="41"/>
      <c r="U859" s="41"/>
    </row>
    <row r="860" spans="4:21" x14ac:dyDescent="0.25">
      <c r="D860"/>
      <c r="P860"/>
      <c r="R860" s="73"/>
      <c r="S860" s="73"/>
      <c r="T860" s="41"/>
      <c r="U860" s="41"/>
    </row>
    <row r="861" spans="4:21" x14ac:dyDescent="0.25">
      <c r="D861"/>
      <c r="P861"/>
      <c r="R861" s="73"/>
      <c r="S861" s="73"/>
      <c r="T861" s="41"/>
      <c r="U861" s="41"/>
    </row>
    <row r="862" spans="4:21" x14ac:dyDescent="0.25">
      <c r="D862"/>
      <c r="P862"/>
      <c r="R862" s="73"/>
      <c r="S862" s="73"/>
      <c r="T862" s="41"/>
      <c r="U862" s="41"/>
    </row>
    <row r="863" spans="4:21" x14ac:dyDescent="0.25">
      <c r="D863"/>
      <c r="P863"/>
      <c r="R863" s="73"/>
      <c r="S863" s="73"/>
      <c r="T863" s="41"/>
      <c r="U863" s="41"/>
    </row>
    <row r="864" spans="4:21" x14ac:dyDescent="0.25">
      <c r="D864"/>
      <c r="P864"/>
      <c r="R864" s="73"/>
      <c r="S864" s="73"/>
      <c r="T864" s="41"/>
      <c r="U864" s="41"/>
    </row>
    <row r="865" spans="4:21" x14ac:dyDescent="0.25">
      <c r="D865"/>
      <c r="P865"/>
      <c r="R865" s="73"/>
      <c r="S865" s="73"/>
      <c r="T865" s="41"/>
      <c r="U865" s="41"/>
    </row>
    <row r="866" spans="4:21" x14ac:dyDescent="0.25">
      <c r="D866"/>
      <c r="P866"/>
      <c r="R866" s="73"/>
      <c r="S866" s="73"/>
      <c r="T866" s="41"/>
      <c r="U866" s="41"/>
    </row>
    <row r="867" spans="4:21" x14ac:dyDescent="0.25">
      <c r="D867"/>
      <c r="P867"/>
      <c r="R867" s="73"/>
      <c r="S867" s="73"/>
      <c r="T867" s="41"/>
      <c r="U867" s="41"/>
    </row>
    <row r="868" spans="4:21" x14ac:dyDescent="0.25">
      <c r="D868"/>
      <c r="P868"/>
      <c r="R868" s="73"/>
      <c r="S868" s="73"/>
      <c r="T868" s="41"/>
      <c r="U868" s="41"/>
    </row>
    <row r="869" spans="4:21" x14ac:dyDescent="0.25">
      <c r="D869"/>
      <c r="P869"/>
      <c r="R869" s="73"/>
      <c r="S869" s="73"/>
      <c r="T869" s="41"/>
      <c r="U869" s="41"/>
    </row>
    <row r="870" spans="4:21" x14ac:dyDescent="0.25">
      <c r="D870"/>
      <c r="P870"/>
      <c r="R870" s="73"/>
      <c r="S870" s="73"/>
      <c r="T870" s="41"/>
      <c r="U870" s="41"/>
    </row>
    <row r="871" spans="4:21" x14ac:dyDescent="0.25">
      <c r="D871"/>
      <c r="P871"/>
      <c r="R871" s="73"/>
      <c r="S871" s="73"/>
      <c r="T871" s="41"/>
      <c r="U871" s="41"/>
    </row>
    <row r="872" spans="4:21" x14ac:dyDescent="0.25">
      <c r="D872"/>
      <c r="P872"/>
      <c r="R872" s="73"/>
      <c r="S872" s="73"/>
      <c r="T872" s="41"/>
      <c r="U872" s="41"/>
    </row>
    <row r="873" spans="4:21" x14ac:dyDescent="0.25">
      <c r="D873"/>
      <c r="P873"/>
      <c r="R873" s="73"/>
      <c r="S873" s="73"/>
      <c r="T873" s="41"/>
      <c r="U873" s="41"/>
    </row>
    <row r="874" spans="4:21" x14ac:dyDescent="0.25">
      <c r="D874"/>
      <c r="P874"/>
      <c r="R874" s="73"/>
      <c r="S874" s="73"/>
      <c r="T874" s="41"/>
      <c r="U874" s="41"/>
    </row>
    <row r="875" spans="4:21" x14ac:dyDescent="0.25">
      <c r="D875"/>
      <c r="P875"/>
      <c r="R875" s="73"/>
      <c r="S875" s="73"/>
      <c r="T875" s="41"/>
      <c r="U875" s="41"/>
    </row>
    <row r="876" spans="4:21" x14ac:dyDescent="0.25">
      <c r="D876"/>
      <c r="P876"/>
      <c r="R876" s="73"/>
      <c r="S876" s="73"/>
      <c r="T876" s="41"/>
      <c r="U876" s="41"/>
    </row>
    <row r="877" spans="4:21" x14ac:dyDescent="0.25">
      <c r="D877"/>
      <c r="P877"/>
      <c r="R877" s="73"/>
      <c r="S877" s="73"/>
      <c r="T877" s="41"/>
      <c r="U877" s="41"/>
    </row>
    <row r="878" spans="4:21" x14ac:dyDescent="0.25">
      <c r="D878"/>
      <c r="P878"/>
      <c r="R878" s="73"/>
      <c r="S878" s="73"/>
      <c r="T878" s="41"/>
      <c r="U878" s="41"/>
    </row>
    <row r="879" spans="4:21" x14ac:dyDescent="0.25">
      <c r="D879"/>
      <c r="P879"/>
      <c r="R879" s="73"/>
      <c r="S879" s="73"/>
      <c r="T879" s="41"/>
      <c r="U879" s="41"/>
    </row>
    <row r="880" spans="4:21" x14ac:dyDescent="0.25">
      <c r="D880"/>
      <c r="P880"/>
      <c r="R880" s="73"/>
      <c r="S880" s="73"/>
      <c r="T880" s="41"/>
      <c r="U880" s="41"/>
    </row>
    <row r="881" spans="4:21" x14ac:dyDescent="0.25">
      <c r="D881"/>
      <c r="P881"/>
      <c r="R881" s="73"/>
      <c r="S881" s="73"/>
      <c r="T881" s="41"/>
      <c r="U881" s="41"/>
    </row>
    <row r="882" spans="4:21" x14ac:dyDescent="0.25">
      <c r="D882"/>
      <c r="P882"/>
      <c r="R882" s="73"/>
      <c r="S882" s="73"/>
      <c r="T882" s="41"/>
      <c r="U882" s="41"/>
    </row>
    <row r="883" spans="4:21" x14ac:dyDescent="0.25">
      <c r="D883"/>
      <c r="P883"/>
      <c r="R883" s="73"/>
      <c r="S883" s="73"/>
      <c r="T883" s="41"/>
      <c r="U883" s="41"/>
    </row>
    <row r="884" spans="4:21" x14ac:dyDescent="0.25">
      <c r="D884"/>
      <c r="P884"/>
      <c r="R884" s="73"/>
      <c r="S884" s="73"/>
      <c r="T884" s="41"/>
      <c r="U884" s="41"/>
    </row>
    <row r="885" spans="4:21" x14ac:dyDescent="0.25">
      <c r="D885"/>
      <c r="P885"/>
      <c r="R885" s="73"/>
      <c r="S885" s="73"/>
      <c r="T885" s="41"/>
      <c r="U885" s="41"/>
    </row>
    <row r="886" spans="4:21" x14ac:dyDescent="0.25">
      <c r="D886"/>
      <c r="P886"/>
      <c r="R886" s="73"/>
      <c r="S886" s="73"/>
      <c r="T886" s="41"/>
      <c r="U886" s="41"/>
    </row>
    <row r="887" spans="4:21" x14ac:dyDescent="0.25">
      <c r="D887"/>
      <c r="P887"/>
      <c r="R887" s="73"/>
      <c r="S887" s="73"/>
      <c r="T887" s="41"/>
      <c r="U887" s="41"/>
    </row>
    <row r="888" spans="4:21" x14ac:dyDescent="0.25">
      <c r="D888"/>
      <c r="P888"/>
      <c r="R888" s="73"/>
      <c r="S888" s="73"/>
      <c r="T888" s="41"/>
      <c r="U888" s="41"/>
    </row>
    <row r="889" spans="4:21" x14ac:dyDescent="0.25">
      <c r="D889"/>
      <c r="P889"/>
      <c r="R889" s="73"/>
      <c r="S889" s="73"/>
      <c r="T889" s="41"/>
      <c r="U889" s="41"/>
    </row>
    <row r="890" spans="4:21" x14ac:dyDescent="0.25">
      <c r="D890"/>
      <c r="P890"/>
      <c r="R890" s="73"/>
      <c r="S890" s="73"/>
      <c r="T890" s="41"/>
      <c r="U890" s="41"/>
    </row>
    <row r="891" spans="4:21" x14ac:dyDescent="0.25">
      <c r="D891"/>
      <c r="P891"/>
      <c r="R891" s="73"/>
      <c r="S891" s="73"/>
      <c r="T891" s="41"/>
      <c r="U891" s="41"/>
    </row>
    <row r="892" spans="4:21" x14ac:dyDescent="0.25">
      <c r="D892"/>
      <c r="P892"/>
      <c r="R892" s="73"/>
      <c r="S892" s="73"/>
      <c r="T892" s="41"/>
      <c r="U892" s="41"/>
    </row>
    <row r="893" spans="4:21" x14ac:dyDescent="0.25">
      <c r="D893"/>
      <c r="P893"/>
      <c r="R893" s="73"/>
      <c r="S893" s="73"/>
      <c r="T893" s="41"/>
      <c r="U893" s="41"/>
    </row>
    <row r="894" spans="4:21" x14ac:dyDescent="0.25">
      <c r="D894"/>
      <c r="P894"/>
      <c r="R894" s="73"/>
      <c r="S894" s="73"/>
      <c r="T894" s="41"/>
      <c r="U894" s="41"/>
    </row>
    <row r="895" spans="4:21" x14ac:dyDescent="0.25">
      <c r="D895"/>
      <c r="P895"/>
      <c r="R895" s="73"/>
      <c r="S895" s="73"/>
      <c r="T895" s="41"/>
      <c r="U895" s="41"/>
    </row>
    <row r="896" spans="4:21" x14ac:dyDescent="0.25">
      <c r="D896"/>
      <c r="P896"/>
      <c r="R896" s="73"/>
      <c r="S896" s="73"/>
      <c r="T896" s="41"/>
      <c r="U896" s="41"/>
    </row>
    <row r="897" spans="4:21" x14ac:dyDescent="0.25">
      <c r="D897"/>
      <c r="P897"/>
      <c r="R897" s="73"/>
      <c r="S897" s="73"/>
      <c r="T897" s="41"/>
      <c r="U897" s="41"/>
    </row>
    <row r="898" spans="4:21" x14ac:dyDescent="0.25">
      <c r="D898"/>
      <c r="P898"/>
      <c r="R898" s="73"/>
      <c r="S898" s="73"/>
      <c r="T898" s="41"/>
      <c r="U898" s="41"/>
    </row>
    <row r="899" spans="4:21" x14ac:dyDescent="0.25">
      <c r="D899"/>
      <c r="P899"/>
      <c r="R899" s="73"/>
      <c r="S899" s="73"/>
      <c r="T899" s="41"/>
      <c r="U899" s="41"/>
    </row>
    <row r="900" spans="4:21" x14ac:dyDescent="0.25">
      <c r="D900"/>
      <c r="P900"/>
      <c r="R900" s="73"/>
      <c r="S900" s="73"/>
      <c r="T900" s="41"/>
      <c r="U900" s="41"/>
    </row>
    <row r="901" spans="4:21" x14ac:dyDescent="0.25">
      <c r="D901"/>
      <c r="P901"/>
      <c r="R901" s="73"/>
      <c r="S901" s="73"/>
      <c r="T901" s="41"/>
      <c r="U901" s="41"/>
    </row>
    <row r="902" spans="4:21" x14ac:dyDescent="0.25">
      <c r="D902"/>
      <c r="P902"/>
      <c r="R902" s="73"/>
      <c r="S902" s="73"/>
      <c r="T902" s="41"/>
      <c r="U902" s="41"/>
    </row>
    <row r="903" spans="4:21" x14ac:dyDescent="0.25">
      <c r="D903"/>
      <c r="P903"/>
      <c r="R903" s="73"/>
      <c r="S903" s="73"/>
      <c r="T903" s="41"/>
      <c r="U903" s="41"/>
    </row>
    <row r="904" spans="4:21" x14ac:dyDescent="0.25">
      <c r="D904"/>
      <c r="P904"/>
      <c r="R904" s="73"/>
      <c r="S904" s="73"/>
      <c r="T904" s="41"/>
      <c r="U904" s="41"/>
    </row>
    <row r="905" spans="4:21" x14ac:dyDescent="0.25">
      <c r="D905"/>
      <c r="P905"/>
      <c r="R905" s="73"/>
      <c r="S905" s="73"/>
      <c r="T905" s="41"/>
      <c r="U905" s="41"/>
    </row>
    <row r="906" spans="4:21" x14ac:dyDescent="0.25">
      <c r="D906"/>
      <c r="P906"/>
      <c r="R906" s="73"/>
      <c r="S906" s="73"/>
      <c r="T906" s="41"/>
      <c r="U906" s="41"/>
    </row>
    <row r="907" spans="4:21" x14ac:dyDescent="0.25">
      <c r="D907"/>
      <c r="P907"/>
      <c r="R907" s="73"/>
      <c r="S907" s="73"/>
      <c r="T907" s="41"/>
      <c r="U907" s="41"/>
    </row>
    <row r="908" spans="4:21" x14ac:dyDescent="0.25">
      <c r="D908"/>
      <c r="P908"/>
      <c r="R908" s="73"/>
      <c r="S908" s="73"/>
      <c r="T908" s="41"/>
      <c r="U908" s="41"/>
    </row>
    <row r="909" spans="4:21" x14ac:dyDescent="0.25">
      <c r="D909"/>
      <c r="P909"/>
      <c r="R909" s="73"/>
      <c r="S909" s="73"/>
      <c r="T909" s="41"/>
      <c r="U909" s="41"/>
    </row>
    <row r="910" spans="4:21" x14ac:dyDescent="0.25">
      <c r="D910"/>
      <c r="P910"/>
      <c r="R910" s="73"/>
      <c r="S910" s="73"/>
      <c r="T910" s="41"/>
      <c r="U910" s="41"/>
    </row>
    <row r="911" spans="4:21" x14ac:dyDescent="0.25">
      <c r="D911"/>
      <c r="P911"/>
      <c r="R911" s="73"/>
      <c r="S911" s="73"/>
      <c r="T911" s="41"/>
      <c r="U911" s="41"/>
    </row>
    <row r="912" spans="4:21" x14ac:dyDescent="0.25">
      <c r="D912"/>
      <c r="P912"/>
      <c r="R912" s="73"/>
      <c r="S912" s="73"/>
      <c r="T912" s="41"/>
      <c r="U912" s="41"/>
    </row>
    <row r="913" spans="4:21" x14ac:dyDescent="0.25">
      <c r="D913"/>
      <c r="P913"/>
      <c r="R913" s="73"/>
      <c r="S913" s="73"/>
      <c r="T913" s="41"/>
      <c r="U913" s="41"/>
    </row>
    <row r="914" spans="4:21" x14ac:dyDescent="0.25">
      <c r="D914"/>
      <c r="P914"/>
      <c r="R914" s="73"/>
      <c r="S914" s="73"/>
      <c r="T914" s="41"/>
      <c r="U914" s="41"/>
    </row>
    <row r="915" spans="4:21" x14ac:dyDescent="0.25">
      <c r="D915"/>
      <c r="P915"/>
      <c r="R915" s="73"/>
      <c r="S915" s="73"/>
      <c r="T915" s="41"/>
      <c r="U915" s="41"/>
    </row>
    <row r="916" spans="4:21" x14ac:dyDescent="0.25">
      <c r="D916"/>
      <c r="P916"/>
      <c r="R916" s="73"/>
      <c r="S916" s="73"/>
      <c r="T916" s="41"/>
      <c r="U916" s="41"/>
    </row>
    <row r="917" spans="4:21" x14ac:dyDescent="0.25">
      <c r="D917"/>
      <c r="P917"/>
      <c r="R917" s="73"/>
      <c r="S917" s="73"/>
      <c r="T917" s="41"/>
      <c r="U917" s="41"/>
    </row>
    <row r="918" spans="4:21" x14ac:dyDescent="0.25">
      <c r="D918"/>
      <c r="P918"/>
      <c r="R918" s="73"/>
      <c r="S918" s="73"/>
      <c r="T918" s="41"/>
      <c r="U918" s="41"/>
    </row>
    <row r="919" spans="4:21" x14ac:dyDescent="0.25">
      <c r="D919"/>
      <c r="P919"/>
      <c r="R919" s="73"/>
      <c r="S919" s="73"/>
      <c r="T919" s="41"/>
      <c r="U919" s="41"/>
    </row>
    <row r="920" spans="4:21" x14ac:dyDescent="0.25">
      <c r="D920"/>
      <c r="P920"/>
      <c r="R920" s="73"/>
      <c r="S920" s="73"/>
      <c r="T920" s="41"/>
      <c r="U920" s="41"/>
    </row>
    <row r="921" spans="4:21" x14ac:dyDescent="0.25">
      <c r="D921"/>
      <c r="P921"/>
      <c r="R921" s="73"/>
      <c r="S921" s="73"/>
      <c r="T921" s="41"/>
      <c r="U921" s="41"/>
    </row>
    <row r="922" spans="4:21" x14ac:dyDescent="0.25">
      <c r="D922"/>
      <c r="P922"/>
      <c r="R922" s="73"/>
      <c r="S922" s="73"/>
      <c r="T922" s="41"/>
      <c r="U922" s="41"/>
    </row>
    <row r="923" spans="4:21" x14ac:dyDescent="0.25">
      <c r="D923"/>
      <c r="P923"/>
      <c r="R923" s="73"/>
      <c r="S923" s="73"/>
      <c r="T923" s="41"/>
      <c r="U923" s="41"/>
    </row>
    <row r="924" spans="4:21" x14ac:dyDescent="0.25">
      <c r="D924"/>
      <c r="P924"/>
      <c r="R924" s="73"/>
      <c r="S924" s="73"/>
      <c r="T924" s="41"/>
      <c r="U924" s="41"/>
    </row>
    <row r="925" spans="4:21" x14ac:dyDescent="0.25">
      <c r="D925"/>
      <c r="P925"/>
      <c r="R925" s="73"/>
      <c r="S925" s="73"/>
      <c r="T925" s="41"/>
      <c r="U925" s="41"/>
    </row>
    <row r="926" spans="4:21" x14ac:dyDescent="0.25">
      <c r="D926"/>
      <c r="P926"/>
      <c r="R926" s="73"/>
      <c r="S926" s="73"/>
      <c r="T926" s="41"/>
      <c r="U926" s="41"/>
    </row>
    <row r="927" spans="4:21" x14ac:dyDescent="0.25">
      <c r="D927"/>
      <c r="P927"/>
      <c r="R927" s="73"/>
      <c r="S927" s="73"/>
      <c r="T927" s="41"/>
      <c r="U927" s="41"/>
    </row>
    <row r="928" spans="4:21" x14ac:dyDescent="0.25">
      <c r="D928"/>
      <c r="P928"/>
      <c r="R928" s="73"/>
      <c r="S928" s="73"/>
      <c r="T928" s="41"/>
      <c r="U928" s="41"/>
    </row>
    <row r="929" spans="4:21" x14ac:dyDescent="0.25">
      <c r="D929"/>
      <c r="P929"/>
      <c r="R929" s="73"/>
      <c r="S929" s="73"/>
      <c r="T929" s="41"/>
      <c r="U929" s="41"/>
    </row>
    <row r="930" spans="4:21" x14ac:dyDescent="0.25">
      <c r="D930"/>
      <c r="P930"/>
      <c r="R930" s="73"/>
      <c r="S930" s="73"/>
      <c r="T930" s="41"/>
      <c r="U930" s="41"/>
    </row>
    <row r="931" spans="4:21" x14ac:dyDescent="0.25">
      <c r="D931"/>
      <c r="P931"/>
      <c r="R931" s="73"/>
      <c r="S931" s="73"/>
      <c r="T931" s="41"/>
      <c r="U931" s="41"/>
    </row>
    <row r="932" spans="4:21" x14ac:dyDescent="0.25">
      <c r="D932"/>
      <c r="P932"/>
      <c r="R932" s="73"/>
      <c r="S932" s="73"/>
      <c r="T932" s="41"/>
      <c r="U932" s="41"/>
    </row>
    <row r="933" spans="4:21" x14ac:dyDescent="0.25">
      <c r="D933"/>
      <c r="P933"/>
      <c r="R933" s="73"/>
      <c r="S933" s="73"/>
      <c r="T933" s="41"/>
      <c r="U933" s="41"/>
    </row>
    <row r="934" spans="4:21" x14ac:dyDescent="0.25">
      <c r="D934"/>
      <c r="P934"/>
      <c r="R934" s="73"/>
      <c r="S934" s="73"/>
      <c r="T934" s="41"/>
      <c r="U934" s="41"/>
    </row>
    <row r="935" spans="4:21" x14ac:dyDescent="0.25">
      <c r="D935"/>
      <c r="P935"/>
      <c r="R935" s="73"/>
      <c r="S935" s="73"/>
      <c r="T935" s="41"/>
      <c r="U935" s="41"/>
    </row>
    <row r="936" spans="4:21" x14ac:dyDescent="0.25">
      <c r="D936"/>
      <c r="P936"/>
      <c r="R936" s="73"/>
      <c r="S936" s="73"/>
      <c r="T936" s="41"/>
      <c r="U936" s="41"/>
    </row>
    <row r="937" spans="4:21" x14ac:dyDescent="0.25">
      <c r="D937"/>
      <c r="P937"/>
      <c r="R937" s="73"/>
      <c r="S937" s="73"/>
      <c r="T937" s="41"/>
      <c r="U937" s="41"/>
    </row>
    <row r="938" spans="4:21" x14ac:dyDescent="0.25">
      <c r="D938"/>
      <c r="P938"/>
      <c r="R938" s="73"/>
      <c r="S938" s="73"/>
      <c r="T938" s="41"/>
      <c r="U938" s="41"/>
    </row>
    <row r="939" spans="4:21" x14ac:dyDescent="0.25">
      <c r="D939"/>
      <c r="P939"/>
      <c r="R939" s="73"/>
      <c r="S939" s="73"/>
      <c r="T939" s="41"/>
      <c r="U939" s="41"/>
    </row>
    <row r="940" spans="4:21" x14ac:dyDescent="0.25">
      <c r="D940"/>
      <c r="P940"/>
      <c r="R940" s="73"/>
      <c r="S940" s="73"/>
      <c r="T940" s="41"/>
      <c r="U940" s="41"/>
    </row>
    <row r="941" spans="4:21" x14ac:dyDescent="0.25">
      <c r="D941"/>
      <c r="P941"/>
      <c r="R941" s="73"/>
      <c r="S941" s="73"/>
      <c r="T941" s="41"/>
      <c r="U941" s="41"/>
    </row>
    <row r="942" spans="4:21" x14ac:dyDescent="0.25">
      <c r="D942"/>
      <c r="P942"/>
      <c r="R942" s="73"/>
      <c r="S942" s="73"/>
      <c r="T942" s="41"/>
      <c r="U942" s="41"/>
    </row>
    <row r="943" spans="4:21" x14ac:dyDescent="0.25">
      <c r="D943"/>
      <c r="P943"/>
      <c r="R943" s="73"/>
      <c r="S943" s="73"/>
      <c r="T943" s="41"/>
      <c r="U943" s="41"/>
    </row>
    <row r="944" spans="4:21" x14ac:dyDescent="0.25">
      <c r="D944"/>
      <c r="P944"/>
      <c r="R944" s="73"/>
      <c r="S944" s="73"/>
      <c r="T944" s="41"/>
      <c r="U944" s="41"/>
    </row>
    <row r="945" spans="4:21" x14ac:dyDescent="0.25">
      <c r="D945"/>
      <c r="P945"/>
      <c r="R945" s="73"/>
      <c r="S945" s="73"/>
      <c r="T945" s="41"/>
      <c r="U945" s="41"/>
    </row>
    <row r="946" spans="4:21" x14ac:dyDescent="0.25">
      <c r="D946"/>
      <c r="P946"/>
      <c r="R946" s="73"/>
      <c r="S946" s="73"/>
      <c r="T946" s="41"/>
      <c r="U946" s="41"/>
    </row>
    <row r="947" spans="4:21" x14ac:dyDescent="0.25">
      <c r="D947"/>
      <c r="P947"/>
      <c r="R947" s="73"/>
      <c r="S947" s="73"/>
      <c r="T947" s="41"/>
      <c r="U947" s="41"/>
    </row>
    <row r="948" spans="4:21" x14ac:dyDescent="0.25">
      <c r="D948"/>
      <c r="P948"/>
      <c r="R948" s="73"/>
      <c r="S948" s="73"/>
      <c r="T948" s="41"/>
      <c r="U948" s="41"/>
    </row>
    <row r="949" spans="4:21" x14ac:dyDescent="0.25">
      <c r="D949"/>
      <c r="P949"/>
      <c r="R949" s="73"/>
      <c r="S949" s="73"/>
      <c r="T949" s="41"/>
      <c r="U949" s="41"/>
    </row>
    <row r="950" spans="4:21" x14ac:dyDescent="0.25">
      <c r="D950"/>
      <c r="P950"/>
      <c r="R950" s="73"/>
      <c r="S950" s="73"/>
      <c r="T950" s="41"/>
      <c r="U950" s="41"/>
    </row>
    <row r="951" spans="4:21" x14ac:dyDescent="0.25">
      <c r="D951"/>
      <c r="P951"/>
      <c r="R951" s="73"/>
      <c r="S951" s="73"/>
      <c r="T951" s="41"/>
      <c r="U951" s="41"/>
    </row>
    <row r="952" spans="4:21" x14ac:dyDescent="0.25">
      <c r="D952"/>
      <c r="P952"/>
      <c r="R952" s="73"/>
      <c r="S952" s="73"/>
      <c r="T952" s="41"/>
      <c r="U952" s="41"/>
    </row>
    <row r="953" spans="4:21" x14ac:dyDescent="0.25">
      <c r="D953"/>
      <c r="P953"/>
      <c r="R953" s="73"/>
      <c r="S953" s="73"/>
      <c r="T953" s="41"/>
      <c r="U953" s="41"/>
    </row>
    <row r="954" spans="4:21" x14ac:dyDescent="0.25">
      <c r="D954"/>
      <c r="P954"/>
      <c r="R954" s="73"/>
      <c r="S954" s="73"/>
      <c r="T954" s="41"/>
      <c r="U954" s="41"/>
    </row>
    <row r="955" spans="4:21" x14ac:dyDescent="0.25">
      <c r="D955"/>
      <c r="P955"/>
      <c r="R955" s="73"/>
      <c r="S955" s="73"/>
      <c r="T955" s="41"/>
      <c r="U955" s="41"/>
    </row>
    <row r="956" spans="4:21" x14ac:dyDescent="0.25">
      <c r="D956"/>
      <c r="P956"/>
      <c r="R956" s="73"/>
      <c r="S956" s="73"/>
      <c r="T956" s="41"/>
      <c r="U956" s="41"/>
    </row>
    <row r="957" spans="4:21" x14ac:dyDescent="0.25">
      <c r="D957"/>
      <c r="P957"/>
      <c r="R957" s="73"/>
      <c r="S957" s="73"/>
      <c r="T957" s="41"/>
      <c r="U957" s="41"/>
    </row>
    <row r="958" spans="4:21" x14ac:dyDescent="0.25">
      <c r="D958"/>
      <c r="P958"/>
      <c r="R958" s="73"/>
      <c r="S958" s="73"/>
      <c r="T958" s="41"/>
      <c r="U958" s="41"/>
    </row>
    <row r="959" spans="4:21" x14ac:dyDescent="0.25">
      <c r="D959"/>
      <c r="P959"/>
      <c r="R959" s="73"/>
      <c r="S959" s="73"/>
      <c r="T959" s="41"/>
      <c r="U959" s="41"/>
    </row>
    <row r="960" spans="4:21" x14ac:dyDescent="0.25">
      <c r="D960"/>
      <c r="P960"/>
      <c r="R960" s="73"/>
      <c r="S960" s="73"/>
      <c r="T960" s="41"/>
      <c r="U960" s="41"/>
    </row>
    <row r="961" spans="4:21" x14ac:dyDescent="0.25">
      <c r="D961"/>
      <c r="P961"/>
      <c r="R961" s="73"/>
      <c r="S961" s="73"/>
      <c r="T961" s="41"/>
      <c r="U961" s="41"/>
    </row>
    <row r="962" spans="4:21" x14ac:dyDescent="0.25">
      <c r="D962"/>
      <c r="P962"/>
      <c r="R962" s="73"/>
      <c r="S962" s="73"/>
      <c r="T962" s="41"/>
      <c r="U962" s="41"/>
    </row>
    <row r="963" spans="4:21" x14ac:dyDescent="0.25">
      <c r="D963"/>
      <c r="P963"/>
      <c r="R963" s="73"/>
      <c r="S963" s="73"/>
      <c r="T963" s="41"/>
      <c r="U963" s="41"/>
    </row>
    <row r="964" spans="4:21" x14ac:dyDescent="0.25">
      <c r="D964"/>
      <c r="P964"/>
      <c r="R964" s="73"/>
      <c r="S964" s="73"/>
      <c r="T964" s="41"/>
      <c r="U964" s="41"/>
    </row>
    <row r="965" spans="4:21" x14ac:dyDescent="0.25">
      <c r="D965"/>
      <c r="P965"/>
      <c r="R965" s="73"/>
      <c r="S965" s="73"/>
      <c r="T965" s="41"/>
      <c r="U965" s="41"/>
    </row>
    <row r="966" spans="4:21" x14ac:dyDescent="0.25">
      <c r="D966"/>
      <c r="P966"/>
      <c r="R966" s="73"/>
      <c r="S966" s="73"/>
      <c r="T966" s="41"/>
      <c r="U966" s="41"/>
    </row>
    <row r="967" spans="4:21" x14ac:dyDescent="0.25">
      <c r="D967"/>
      <c r="P967"/>
      <c r="R967" s="73"/>
      <c r="S967" s="73"/>
      <c r="T967" s="41"/>
      <c r="U967" s="41"/>
    </row>
    <row r="968" spans="4:21" x14ac:dyDescent="0.25">
      <c r="D968"/>
      <c r="P968"/>
      <c r="R968" s="73"/>
      <c r="S968" s="73"/>
      <c r="T968" s="41"/>
      <c r="U968" s="41"/>
    </row>
    <row r="969" spans="4:21" x14ac:dyDescent="0.25">
      <c r="D969"/>
      <c r="P969"/>
      <c r="R969" s="73"/>
      <c r="S969" s="73"/>
      <c r="T969" s="41"/>
      <c r="U969" s="41"/>
    </row>
    <row r="970" spans="4:21" x14ac:dyDescent="0.25">
      <c r="D970"/>
      <c r="P970"/>
      <c r="R970" s="73"/>
      <c r="S970" s="73"/>
      <c r="T970" s="41"/>
      <c r="U970" s="41"/>
    </row>
    <row r="971" spans="4:21" x14ac:dyDescent="0.25">
      <c r="D971"/>
      <c r="P971"/>
      <c r="R971" s="73"/>
      <c r="S971" s="73"/>
      <c r="T971" s="41"/>
      <c r="U971" s="41"/>
    </row>
    <row r="972" spans="4:21" x14ac:dyDescent="0.25">
      <c r="D972"/>
      <c r="P972"/>
      <c r="R972" s="73"/>
      <c r="S972" s="73"/>
      <c r="T972" s="41"/>
      <c r="U972" s="41"/>
    </row>
    <row r="973" spans="4:21" x14ac:dyDescent="0.25">
      <c r="D973"/>
      <c r="P973"/>
      <c r="R973" s="73"/>
      <c r="S973" s="73"/>
      <c r="T973" s="41"/>
      <c r="U973" s="41"/>
    </row>
    <row r="974" spans="4:21" x14ac:dyDescent="0.25">
      <c r="D974"/>
      <c r="P974"/>
      <c r="R974" s="73"/>
      <c r="S974" s="73"/>
      <c r="T974" s="41"/>
      <c r="U974" s="41"/>
    </row>
    <row r="975" spans="4:21" x14ac:dyDescent="0.25">
      <c r="D975"/>
      <c r="P975"/>
      <c r="R975" s="73"/>
      <c r="S975" s="73"/>
      <c r="T975" s="41"/>
      <c r="U975" s="41"/>
    </row>
    <row r="976" spans="4:21" x14ac:dyDescent="0.25">
      <c r="D976"/>
      <c r="P976"/>
      <c r="R976" s="73"/>
      <c r="S976" s="73"/>
      <c r="T976" s="41"/>
      <c r="U976" s="41"/>
    </row>
    <row r="977" spans="4:21" x14ac:dyDescent="0.25">
      <c r="D977"/>
      <c r="P977"/>
      <c r="R977" s="73"/>
      <c r="S977" s="73"/>
      <c r="T977" s="41"/>
      <c r="U977" s="41"/>
    </row>
    <row r="978" spans="4:21" x14ac:dyDescent="0.25">
      <c r="D978"/>
      <c r="P978"/>
      <c r="R978" s="73"/>
      <c r="S978" s="73"/>
      <c r="T978" s="41"/>
      <c r="U978" s="41"/>
    </row>
    <row r="979" spans="4:21" x14ac:dyDescent="0.25">
      <c r="D979"/>
      <c r="P979"/>
      <c r="R979" s="73"/>
      <c r="S979" s="73"/>
      <c r="T979" s="41"/>
      <c r="U979" s="41"/>
    </row>
    <row r="980" spans="4:21" x14ac:dyDescent="0.25">
      <c r="D980"/>
      <c r="P980"/>
      <c r="R980" s="73"/>
      <c r="S980" s="73"/>
      <c r="T980" s="41"/>
      <c r="U980" s="41"/>
    </row>
    <row r="981" spans="4:21" x14ac:dyDescent="0.25">
      <c r="D981"/>
      <c r="P981"/>
      <c r="R981" s="73"/>
      <c r="S981" s="73"/>
      <c r="T981" s="41"/>
      <c r="U981" s="41"/>
    </row>
    <row r="982" spans="4:21" x14ac:dyDescent="0.25">
      <c r="D982"/>
      <c r="P982"/>
      <c r="R982" s="73"/>
      <c r="S982" s="73"/>
      <c r="T982" s="41"/>
      <c r="U982" s="41"/>
    </row>
    <row r="983" spans="4:21" x14ac:dyDescent="0.25">
      <c r="D983"/>
      <c r="P983"/>
      <c r="R983" s="73"/>
      <c r="S983" s="73"/>
      <c r="T983" s="41"/>
      <c r="U983" s="41"/>
    </row>
    <row r="984" spans="4:21" x14ac:dyDescent="0.25">
      <c r="D984"/>
      <c r="P984"/>
      <c r="R984" s="73"/>
      <c r="S984" s="73"/>
      <c r="T984" s="41"/>
      <c r="U984" s="41"/>
    </row>
    <row r="985" spans="4:21" x14ac:dyDescent="0.25">
      <c r="D985"/>
      <c r="P985"/>
      <c r="R985" s="73"/>
      <c r="S985" s="73"/>
      <c r="T985" s="41"/>
      <c r="U985" s="41"/>
    </row>
    <row r="986" spans="4:21" x14ac:dyDescent="0.25">
      <c r="D986"/>
      <c r="P986"/>
      <c r="R986" s="73"/>
      <c r="S986" s="73"/>
      <c r="T986" s="41"/>
      <c r="U986" s="41"/>
    </row>
    <row r="987" spans="4:21" x14ac:dyDescent="0.25">
      <c r="D987"/>
      <c r="P987"/>
      <c r="R987" s="73"/>
      <c r="S987" s="73"/>
      <c r="T987" s="41"/>
      <c r="U987" s="41"/>
    </row>
    <row r="988" spans="4:21" x14ac:dyDescent="0.25">
      <c r="D988"/>
      <c r="P988"/>
      <c r="R988" s="73"/>
      <c r="S988" s="73"/>
      <c r="T988" s="41"/>
      <c r="U988" s="41"/>
    </row>
    <row r="989" spans="4:21" x14ac:dyDescent="0.25">
      <c r="D989"/>
      <c r="P989"/>
      <c r="R989" s="73"/>
      <c r="S989" s="73"/>
      <c r="T989" s="41"/>
      <c r="U989" s="41"/>
    </row>
    <row r="990" spans="4:21" x14ac:dyDescent="0.25">
      <c r="D990"/>
      <c r="P990"/>
      <c r="R990" s="73"/>
      <c r="S990" s="73"/>
      <c r="T990" s="41"/>
      <c r="U990" s="41"/>
    </row>
    <row r="991" spans="4:21" x14ac:dyDescent="0.25">
      <c r="D991"/>
      <c r="P991"/>
      <c r="R991" s="73"/>
      <c r="S991" s="73"/>
      <c r="T991" s="41"/>
      <c r="U991" s="41"/>
    </row>
    <row r="992" spans="4:21" x14ac:dyDescent="0.25">
      <c r="D992"/>
      <c r="P992"/>
      <c r="R992" s="73"/>
      <c r="S992" s="73"/>
      <c r="T992" s="41"/>
      <c r="U992" s="41"/>
    </row>
    <row r="993" spans="4:21" x14ac:dyDescent="0.25">
      <c r="D993"/>
      <c r="P993"/>
      <c r="R993" s="73"/>
      <c r="S993" s="73"/>
      <c r="T993" s="41"/>
      <c r="U993" s="41"/>
    </row>
    <row r="994" spans="4:21" x14ac:dyDescent="0.25">
      <c r="D994"/>
      <c r="P994"/>
      <c r="R994" s="73"/>
      <c r="S994" s="73"/>
      <c r="T994" s="41"/>
      <c r="U994" s="41"/>
    </row>
    <row r="995" spans="4:21" x14ac:dyDescent="0.25">
      <c r="D995"/>
      <c r="P995"/>
      <c r="R995" s="73"/>
      <c r="S995" s="73"/>
      <c r="T995" s="41"/>
      <c r="U995" s="41"/>
    </row>
    <row r="996" spans="4:21" x14ac:dyDescent="0.25">
      <c r="D996"/>
      <c r="P996"/>
      <c r="R996" s="73"/>
      <c r="S996" s="73"/>
      <c r="T996" s="41"/>
      <c r="U996" s="41"/>
    </row>
    <row r="997" spans="4:21" x14ac:dyDescent="0.25">
      <c r="D997"/>
      <c r="P997"/>
      <c r="R997" s="73"/>
      <c r="S997" s="73"/>
      <c r="T997" s="41"/>
      <c r="U997" s="41"/>
    </row>
    <row r="998" spans="4:21" x14ac:dyDescent="0.25">
      <c r="D998"/>
      <c r="P998"/>
      <c r="R998" s="73"/>
      <c r="S998" s="73"/>
      <c r="T998" s="41"/>
      <c r="U998" s="41"/>
    </row>
    <row r="999" spans="4:21" x14ac:dyDescent="0.25">
      <c r="D999"/>
      <c r="P999"/>
      <c r="R999" s="73"/>
      <c r="S999" s="73"/>
      <c r="T999" s="41"/>
      <c r="U999" s="41"/>
    </row>
  </sheetData>
  <mergeCells count="33">
    <mergeCell ref="Y8:Z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P6:P8"/>
    <mergeCell ref="S6:S8"/>
    <mergeCell ref="AF6:AG6"/>
    <mergeCell ref="AI6:AM6"/>
    <mergeCell ref="AO6:AT6"/>
    <mergeCell ref="AF7:AG7"/>
    <mergeCell ref="AI7:AJ7"/>
    <mergeCell ref="AK7:AL7"/>
    <mergeCell ref="AM7:AM8"/>
    <mergeCell ref="AO7:AQ7"/>
    <mergeCell ref="AR7:AS7"/>
    <mergeCell ref="AT7:AT8"/>
    <mergeCell ref="W6:AB6"/>
    <mergeCell ref="Y7:AB7"/>
    <mergeCell ref="W7:W8"/>
    <mergeCell ref="X7:X8"/>
  </mergeCells>
  <phoneticPr fontId="40" type="noConversion"/>
  <conditionalFormatting sqref="AF10:AG244 AI10:AM244 AP10:AT244">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26" t="s">
        <v>22</v>
      </c>
      <c r="B2" s="127"/>
      <c r="C2" s="127"/>
      <c r="D2" s="27"/>
      <c r="E2" s="27"/>
      <c r="F2" s="26"/>
      <c r="G2" s="28"/>
      <c r="H2" s="28"/>
      <c r="I2" s="28"/>
      <c r="J2" s="28"/>
    </row>
    <row r="3" spans="1:10" s="7" customFormat="1" ht="15.6" x14ac:dyDescent="0.3">
      <c r="A3" s="128"/>
      <c r="B3" s="128"/>
      <c r="C3" s="128"/>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Test Efficacité</vt:lpstr>
      <vt:lpstr>Disclaimer</vt:lpstr>
      <vt:lpstr>Disclaimer!fxPortfolioInput</vt:lpstr>
      <vt:lpstr>'Test Efficacité'!fxPortfolioInput</vt:lpstr>
      <vt:lpstr>Disclaimer!Zone_d_impression</vt:lpstr>
      <vt:lpstr>'Test Efficacité'!Zone_d_impression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2017-03-02T14:16:44Z</dcterms:modified>
</cp:coreProperties>
</file>