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2960" yWindow="3480" windowWidth="28620" windowHeight="13176"/>
  </bookViews>
  <sheets>
    <sheet name="EURUSD" sheetId="1" r:id="rId1"/>
    <sheet name="EURCHF" sheetId="7" r:id="rId2"/>
    <sheet name="EURRUB" sheetId="8" r:id="rId3"/>
    <sheet name="Disclaimer" sheetId="2" r:id="rId4"/>
  </sheets>
  <definedNames>
    <definedName name="_xlnm._FilterDatabase" localSheetId="1" hidden="1">EURCHF!$A$9:$BH$25</definedName>
    <definedName name="_xlnm._FilterDatabase" localSheetId="2" hidden="1">EURRUB!$A$9:$BH$10</definedName>
    <definedName name="_xlnm._FilterDatabase" localSheetId="0" hidden="1">EURUSD!$A$9:$BH$117</definedName>
    <definedName name="§AQ759" localSheetId="1">#REF!</definedName>
    <definedName name="§AQ759" localSheetId="2">#REF!</definedName>
    <definedName name="§AQ759">#REF!</definedName>
    <definedName name="âa143" localSheetId="1">#REF!</definedName>
    <definedName name="âa143" localSheetId="2">#REF!</definedName>
    <definedName name="âa143">#REF!</definedName>
    <definedName name="fxPortfolioInput" localSheetId="3">Disclaimer!$A$1</definedName>
    <definedName name="fxPortfolioInput" localSheetId="1">EURCHF!$A$1</definedName>
    <definedName name="fxPortfolioInput" localSheetId="2">EURRUB!$A$1</definedName>
    <definedName name="fxPortfolioInput" localSheetId="0">EURUSD!$A$1</definedName>
    <definedName name="fxPortfolioInput">#REF!</definedName>
    <definedName name="Myrange" localSheetId="1">#REF!</definedName>
    <definedName name="Myrange" localSheetId="2">#REF!</definedName>
    <definedName name="Myrange">#REF!</definedName>
    <definedName name="_xlnm.Print_Area" localSheetId="3">Disclaimer!$A$1:$M$34</definedName>
    <definedName name="_xlnm.Print_Area" localSheetId="1">EURCHF!$A$1:$AB$15</definedName>
    <definedName name="_xlnm.Print_Area" localSheetId="2">EURRUB!$A$1:$AB$10</definedName>
    <definedName name="_xlnm.Print_Area" localSheetId="0">EURUSD!$A$1:$AB$13</definedName>
  </definedNames>
  <calcPr calcId="145621" calcOnSave="0"/>
</workbook>
</file>

<file path=xl/calcChain.xml><?xml version="1.0" encoding="utf-8"?>
<calcChain xmlns="http://schemas.openxmlformats.org/spreadsheetml/2006/main">
  <c r="AF118" i="1" l="1"/>
  <c r="AG118" i="1"/>
  <c r="AI118" i="1"/>
  <c r="AK118" i="1" s="1"/>
  <c r="AJ118" i="1"/>
  <c r="AL118" i="1" s="1"/>
  <c r="AO118" i="1"/>
  <c r="AP118" i="1" s="1"/>
  <c r="AQ118" i="1"/>
  <c r="AR118" i="1" s="1"/>
  <c r="AS118" i="1"/>
  <c r="AF119" i="1"/>
  <c r="AG119" i="1"/>
  <c r="AS119" i="1" s="1"/>
  <c r="AI119" i="1"/>
  <c r="AK119" i="1" s="1"/>
  <c r="AJ119" i="1"/>
  <c r="AL119" i="1" s="1"/>
  <c r="AM119" i="1" s="1"/>
  <c r="AO119" i="1"/>
  <c r="AP119" i="1"/>
  <c r="AQ119" i="1"/>
  <c r="AR119" i="1" s="1"/>
  <c r="AF120" i="1"/>
  <c r="AG120" i="1"/>
  <c r="AS120" i="1" s="1"/>
  <c r="AI120" i="1"/>
  <c r="AJ120" i="1"/>
  <c r="AK120" i="1"/>
  <c r="AO120" i="1"/>
  <c r="AP120" i="1" s="1"/>
  <c r="AQ120" i="1"/>
  <c r="AR120" i="1" s="1"/>
  <c r="AF121" i="1"/>
  <c r="AG121" i="1"/>
  <c r="AI121" i="1"/>
  <c r="AJ121" i="1"/>
  <c r="AL121" i="1" s="1"/>
  <c r="AM121" i="1" s="1"/>
  <c r="AK121" i="1"/>
  <c r="AO121" i="1"/>
  <c r="AQ121" i="1" s="1"/>
  <c r="AF122" i="1"/>
  <c r="AG122" i="1"/>
  <c r="AI122" i="1"/>
  <c r="AK122" i="1" s="1"/>
  <c r="AJ122" i="1"/>
  <c r="AL122" i="1" s="1"/>
  <c r="AO122" i="1"/>
  <c r="AP122" i="1" s="1"/>
  <c r="AF123" i="1"/>
  <c r="AG123" i="1"/>
  <c r="AS123" i="1" s="1"/>
  <c r="AT123" i="1" s="1"/>
  <c r="AI123" i="1"/>
  <c r="AK123" i="1" s="1"/>
  <c r="AJ123" i="1"/>
  <c r="AL123" i="1"/>
  <c r="AO123" i="1"/>
  <c r="AP123" i="1" s="1"/>
  <c r="AQ123" i="1"/>
  <c r="AR123" i="1"/>
  <c r="AF124" i="1"/>
  <c r="AG124" i="1"/>
  <c r="AS124" i="1" s="1"/>
  <c r="AI124" i="1"/>
  <c r="AJ124" i="1"/>
  <c r="AL124" i="1"/>
  <c r="AO124" i="1"/>
  <c r="AP124" i="1"/>
  <c r="AQ124" i="1"/>
  <c r="AR124" i="1" s="1"/>
  <c r="AF125" i="1"/>
  <c r="AG125" i="1"/>
  <c r="AI125" i="1"/>
  <c r="AJ125" i="1"/>
  <c r="AL125" i="1" s="1"/>
  <c r="AM125" i="1" s="1"/>
  <c r="AK125" i="1"/>
  <c r="AO125" i="1"/>
  <c r="AQ125" i="1" s="1"/>
  <c r="AP125" i="1"/>
  <c r="AF126" i="1"/>
  <c r="AG126" i="1"/>
  <c r="AI126" i="1"/>
  <c r="AK126" i="1" s="1"/>
  <c r="AJ126" i="1"/>
  <c r="AL126" i="1" s="1"/>
  <c r="AM126" i="1" s="1"/>
  <c r="AO126" i="1"/>
  <c r="AP126" i="1" s="1"/>
  <c r="AF127" i="1"/>
  <c r="AG127" i="1"/>
  <c r="AS127" i="1" s="1"/>
  <c r="AT127" i="1" s="1"/>
  <c r="AI127" i="1"/>
  <c r="AK127" i="1" s="1"/>
  <c r="AJ127" i="1"/>
  <c r="AO127" i="1"/>
  <c r="AP127" i="1"/>
  <c r="AQ127" i="1"/>
  <c r="AR127" i="1" s="1"/>
  <c r="AF128" i="1"/>
  <c r="AG128" i="1"/>
  <c r="AS128" i="1" s="1"/>
  <c r="AI128" i="1"/>
  <c r="AJ128" i="1"/>
  <c r="AK128" i="1"/>
  <c r="AO128" i="1"/>
  <c r="AP128" i="1" s="1"/>
  <c r="AQ128" i="1"/>
  <c r="AR128" i="1" s="1"/>
  <c r="AF129" i="1"/>
  <c r="AG129" i="1"/>
  <c r="AI129" i="1"/>
  <c r="AJ129" i="1"/>
  <c r="AL129" i="1" s="1"/>
  <c r="AM129" i="1" s="1"/>
  <c r="AK129" i="1"/>
  <c r="AO129" i="1"/>
  <c r="AQ129" i="1" s="1"/>
  <c r="AF130" i="1"/>
  <c r="AG130" i="1"/>
  <c r="AI130" i="1"/>
  <c r="AK130" i="1" s="1"/>
  <c r="AJ130" i="1"/>
  <c r="AL130" i="1" s="1"/>
  <c r="AO130" i="1"/>
  <c r="AP130" i="1" s="1"/>
  <c r="AF131" i="1"/>
  <c r="AG131" i="1"/>
  <c r="AS131" i="1" s="1"/>
  <c r="AT131" i="1" s="1"/>
  <c r="AI131" i="1"/>
  <c r="AK131" i="1" s="1"/>
  <c r="AJ131" i="1"/>
  <c r="AL131" i="1"/>
  <c r="AO131" i="1"/>
  <c r="AP131" i="1"/>
  <c r="AQ131" i="1"/>
  <c r="AR131" i="1"/>
  <c r="AF132" i="1"/>
  <c r="AG132" i="1"/>
  <c r="AS132" i="1" s="1"/>
  <c r="AI132" i="1"/>
  <c r="AJ132" i="1"/>
  <c r="AL132" i="1"/>
  <c r="AO132" i="1"/>
  <c r="AP132" i="1"/>
  <c r="AQ132" i="1"/>
  <c r="AR132" i="1" s="1"/>
  <c r="AF133" i="1"/>
  <c r="AK133" i="1" s="1"/>
  <c r="AG133" i="1"/>
  <c r="AI133" i="1"/>
  <c r="AJ133" i="1"/>
  <c r="AL133" i="1" s="1"/>
  <c r="AM133" i="1" s="1"/>
  <c r="AO133" i="1"/>
  <c r="AQ133" i="1" s="1"/>
  <c r="AP133" i="1"/>
  <c r="AF134" i="1"/>
  <c r="AG134" i="1"/>
  <c r="AI134" i="1"/>
  <c r="AK134" i="1" s="1"/>
  <c r="AJ134" i="1"/>
  <c r="AL134" i="1" s="1"/>
  <c r="AM134" i="1" s="1"/>
  <c r="AO134" i="1"/>
  <c r="AP134" i="1" s="1"/>
  <c r="AF135" i="1"/>
  <c r="AG135" i="1"/>
  <c r="AS135" i="1" s="1"/>
  <c r="AT135" i="1" s="1"/>
  <c r="AI135" i="1"/>
  <c r="AK135" i="1" s="1"/>
  <c r="AJ135" i="1"/>
  <c r="AO135" i="1"/>
  <c r="AP135" i="1"/>
  <c r="AQ135" i="1"/>
  <c r="AR135" i="1" s="1"/>
  <c r="AF136" i="1"/>
  <c r="AG136" i="1"/>
  <c r="AS136" i="1" s="1"/>
  <c r="AI136" i="1"/>
  <c r="AJ136" i="1"/>
  <c r="AO136" i="1"/>
  <c r="AP136" i="1" s="1"/>
  <c r="AQ136" i="1"/>
  <c r="AR136" i="1" s="1"/>
  <c r="AF137" i="1"/>
  <c r="AG137" i="1"/>
  <c r="AI137" i="1"/>
  <c r="AJ137" i="1"/>
  <c r="AL137" i="1" s="1"/>
  <c r="AM137" i="1" s="1"/>
  <c r="AK137" i="1"/>
  <c r="AO137" i="1"/>
  <c r="AQ137" i="1" s="1"/>
  <c r="AF138" i="1"/>
  <c r="AG138" i="1"/>
  <c r="AI138" i="1"/>
  <c r="AK138" i="1" s="1"/>
  <c r="AJ138" i="1"/>
  <c r="AL138" i="1" s="1"/>
  <c r="AM138" i="1" s="1"/>
  <c r="AO138" i="1"/>
  <c r="AP138" i="1" s="1"/>
  <c r="AF139" i="1"/>
  <c r="AG139" i="1"/>
  <c r="AS139" i="1" s="1"/>
  <c r="AT139" i="1" s="1"/>
  <c r="AI139" i="1"/>
  <c r="AK139" i="1" s="1"/>
  <c r="AJ139" i="1"/>
  <c r="AL139" i="1"/>
  <c r="AM139" i="1" s="1"/>
  <c r="AO139" i="1"/>
  <c r="AP139" i="1"/>
  <c r="AQ139" i="1"/>
  <c r="AR139" i="1"/>
  <c r="AF140" i="1"/>
  <c r="AG140" i="1"/>
  <c r="AS140" i="1" s="1"/>
  <c r="AI140" i="1"/>
  <c r="AJ140" i="1"/>
  <c r="AK140" i="1"/>
  <c r="AL140" i="1"/>
  <c r="AM140" i="1" s="1"/>
  <c r="AO140" i="1"/>
  <c r="AP140" i="1"/>
  <c r="AQ140" i="1"/>
  <c r="AR140" i="1" s="1"/>
  <c r="AF141" i="1"/>
  <c r="AK141" i="1" s="1"/>
  <c r="AG141" i="1"/>
  <c r="AI141" i="1"/>
  <c r="AJ141" i="1"/>
  <c r="AL141" i="1" s="1"/>
  <c r="AO141" i="1"/>
  <c r="AQ141" i="1" s="1"/>
  <c r="AP141" i="1"/>
  <c r="AF142" i="1"/>
  <c r="AG142" i="1"/>
  <c r="AI142" i="1"/>
  <c r="AK142" i="1" s="1"/>
  <c r="AJ142" i="1"/>
  <c r="AL142" i="1" s="1"/>
  <c r="AO142" i="1"/>
  <c r="AP142" i="1" s="1"/>
  <c r="AF143" i="1"/>
  <c r="AG143" i="1"/>
  <c r="AS143" i="1" s="1"/>
  <c r="AT143" i="1" s="1"/>
  <c r="AI143" i="1"/>
  <c r="AK143" i="1" s="1"/>
  <c r="AJ143" i="1"/>
  <c r="AO143" i="1"/>
  <c r="AP143" i="1"/>
  <c r="AQ143" i="1"/>
  <c r="AR143" i="1" s="1"/>
  <c r="AF144" i="1"/>
  <c r="AG144" i="1"/>
  <c r="AS144" i="1" s="1"/>
  <c r="AI144" i="1"/>
  <c r="AJ144" i="1"/>
  <c r="AO144" i="1"/>
  <c r="AP144" i="1"/>
  <c r="AQ144" i="1"/>
  <c r="AR144" i="1" s="1"/>
  <c r="AF145" i="1"/>
  <c r="AG145" i="1"/>
  <c r="AI145" i="1"/>
  <c r="AJ145" i="1"/>
  <c r="AL145" i="1" s="1"/>
  <c r="AM145" i="1" s="1"/>
  <c r="AK145" i="1"/>
  <c r="AO145" i="1"/>
  <c r="AQ145" i="1" s="1"/>
  <c r="AF146" i="1"/>
  <c r="AG146" i="1"/>
  <c r="AI146" i="1"/>
  <c r="AK146" i="1" s="1"/>
  <c r="AJ146" i="1"/>
  <c r="AL146" i="1" s="1"/>
  <c r="AM146" i="1" s="1"/>
  <c r="AO146" i="1"/>
  <c r="AP146" i="1" s="1"/>
  <c r="AF147" i="1"/>
  <c r="AG147" i="1"/>
  <c r="AS147" i="1" s="1"/>
  <c r="AT147" i="1" s="1"/>
  <c r="AI147" i="1"/>
  <c r="AK147" i="1" s="1"/>
  <c r="AJ147" i="1"/>
  <c r="AL147" i="1"/>
  <c r="AM147" i="1" s="1"/>
  <c r="AO147" i="1"/>
  <c r="AP147" i="1"/>
  <c r="AQ147" i="1"/>
  <c r="AR147" i="1"/>
  <c r="AF148" i="1"/>
  <c r="AG148" i="1"/>
  <c r="AS148" i="1" s="1"/>
  <c r="AI148" i="1"/>
  <c r="AJ148" i="1"/>
  <c r="AK148" i="1"/>
  <c r="AL148" i="1"/>
  <c r="AM148" i="1" s="1"/>
  <c r="AO148" i="1"/>
  <c r="AP148" i="1"/>
  <c r="AQ148" i="1"/>
  <c r="AR148" i="1" s="1"/>
  <c r="AF149" i="1"/>
  <c r="AK149" i="1" s="1"/>
  <c r="AG149" i="1"/>
  <c r="AI149" i="1"/>
  <c r="AJ149" i="1"/>
  <c r="AL149" i="1" s="1"/>
  <c r="AO149" i="1"/>
  <c r="AQ149" i="1" s="1"/>
  <c r="AP149" i="1"/>
  <c r="AF150" i="1"/>
  <c r="AG150" i="1"/>
  <c r="AI150" i="1"/>
  <c r="AK150" i="1" s="1"/>
  <c r="AJ150" i="1"/>
  <c r="AL150" i="1" s="1"/>
  <c r="AM150" i="1" s="1"/>
  <c r="AO150" i="1"/>
  <c r="AP150" i="1" s="1"/>
  <c r="AF151" i="1"/>
  <c r="AG151" i="1"/>
  <c r="AS151" i="1" s="1"/>
  <c r="AT151" i="1" s="1"/>
  <c r="AI151" i="1"/>
  <c r="AK151" i="1" s="1"/>
  <c r="AJ151" i="1"/>
  <c r="AO151" i="1"/>
  <c r="AP151" i="1"/>
  <c r="AQ151" i="1"/>
  <c r="AR151" i="1" s="1"/>
  <c r="AF152" i="1"/>
  <c r="AG152" i="1"/>
  <c r="AS152" i="1" s="1"/>
  <c r="AI152" i="1"/>
  <c r="AJ152" i="1"/>
  <c r="AO152" i="1"/>
  <c r="AP152" i="1"/>
  <c r="AQ152" i="1"/>
  <c r="AR152" i="1" s="1"/>
  <c r="AF153" i="1"/>
  <c r="AG153" i="1"/>
  <c r="AI153" i="1"/>
  <c r="AJ153" i="1"/>
  <c r="AL153" i="1" s="1"/>
  <c r="AM153" i="1" s="1"/>
  <c r="AK153" i="1"/>
  <c r="AO153" i="1"/>
  <c r="AQ153" i="1" s="1"/>
  <c r="AF154" i="1"/>
  <c r="AG154" i="1"/>
  <c r="AI154" i="1"/>
  <c r="AK154" i="1" s="1"/>
  <c r="AJ154" i="1"/>
  <c r="AL154" i="1" s="1"/>
  <c r="AO154" i="1"/>
  <c r="AP154" i="1" s="1"/>
  <c r="AF155" i="1"/>
  <c r="AG155" i="1"/>
  <c r="AS155" i="1" s="1"/>
  <c r="AT155" i="1" s="1"/>
  <c r="AI155" i="1"/>
  <c r="AK155" i="1" s="1"/>
  <c r="AJ155" i="1"/>
  <c r="AL155" i="1"/>
  <c r="AO155" i="1"/>
  <c r="AP155" i="1"/>
  <c r="AQ155" i="1"/>
  <c r="AR155" i="1"/>
  <c r="AF156" i="1"/>
  <c r="AG156" i="1"/>
  <c r="AS156" i="1" s="1"/>
  <c r="AT156" i="1" s="1"/>
  <c r="AI156" i="1"/>
  <c r="AJ156" i="1"/>
  <c r="AK156" i="1"/>
  <c r="AL156" i="1"/>
  <c r="AM156" i="1" s="1"/>
  <c r="AO156" i="1"/>
  <c r="AP156" i="1"/>
  <c r="AQ156" i="1"/>
  <c r="AR156" i="1" s="1"/>
  <c r="AF157" i="1"/>
  <c r="AK157" i="1" s="1"/>
  <c r="AG157" i="1"/>
  <c r="AI157" i="1"/>
  <c r="AJ157" i="1"/>
  <c r="AL157" i="1" s="1"/>
  <c r="AM157" i="1" s="1"/>
  <c r="AO157" i="1"/>
  <c r="AQ157" i="1" s="1"/>
  <c r="AP157" i="1"/>
  <c r="AF158" i="1"/>
  <c r="AG158" i="1"/>
  <c r="AI158" i="1"/>
  <c r="AK158" i="1" s="1"/>
  <c r="AJ158" i="1"/>
  <c r="AL158" i="1" s="1"/>
  <c r="AO158" i="1"/>
  <c r="AP158" i="1" s="1"/>
  <c r="AF159" i="1"/>
  <c r="AG159" i="1"/>
  <c r="AS159" i="1" s="1"/>
  <c r="AI159" i="1"/>
  <c r="AK159" i="1" s="1"/>
  <c r="AJ159" i="1"/>
  <c r="AO159" i="1"/>
  <c r="AP159" i="1"/>
  <c r="AQ159" i="1"/>
  <c r="AR159" i="1" s="1"/>
  <c r="AO10" i="8"/>
  <c r="AO11" i="7"/>
  <c r="AO12" i="7"/>
  <c r="AO13" i="7"/>
  <c r="AO14" i="7"/>
  <c r="AO15" i="7"/>
  <c r="AO16" i="7"/>
  <c r="AO17" i="7"/>
  <c r="AO18" i="7"/>
  <c r="AO19" i="7"/>
  <c r="AO20" i="7"/>
  <c r="AO21" i="7"/>
  <c r="AO22" i="7"/>
  <c r="AO23" i="7"/>
  <c r="AO24" i="7"/>
  <c r="AO25" i="7"/>
  <c r="AO10" i="7"/>
  <c r="AO11" i="1"/>
  <c r="AO12" i="1"/>
  <c r="AO13" i="1"/>
  <c r="AO14" i="1"/>
  <c r="AO15" i="1"/>
  <c r="AO16" i="1"/>
  <c r="AO17" i="1"/>
  <c r="AO18" i="1"/>
  <c r="AO19" i="1"/>
  <c r="AO20" i="1"/>
  <c r="AO21" i="1"/>
  <c r="AO22" i="1"/>
  <c r="AO23" i="1"/>
  <c r="AO24" i="1"/>
  <c r="AO25" i="1"/>
  <c r="AO26" i="1"/>
  <c r="AO27" i="1"/>
  <c r="AO28" i="1"/>
  <c r="AO29" i="1"/>
  <c r="AO30" i="1"/>
  <c r="AO31" i="1"/>
  <c r="AO32" i="1"/>
  <c r="AO33" i="1"/>
  <c r="AO34" i="1"/>
  <c r="AO35" i="1"/>
  <c r="AO36" i="1"/>
  <c r="AO37" i="1"/>
  <c r="AO38" i="1"/>
  <c r="AO39" i="1"/>
  <c r="AO40" i="1"/>
  <c r="AO41" i="1"/>
  <c r="AO42" i="1"/>
  <c r="AO43" i="1"/>
  <c r="AO44" i="1"/>
  <c r="AO45" i="1"/>
  <c r="AO46" i="1"/>
  <c r="AO47" i="1"/>
  <c r="AO48" i="1"/>
  <c r="AO49" i="1"/>
  <c r="AO50" i="1"/>
  <c r="AO51" i="1"/>
  <c r="AO52" i="1"/>
  <c r="AO53" i="1"/>
  <c r="AO54" i="1"/>
  <c r="AO55" i="1"/>
  <c r="AO56" i="1"/>
  <c r="AO57" i="1"/>
  <c r="AO58" i="1"/>
  <c r="AO59" i="1"/>
  <c r="AO60" i="1"/>
  <c r="AO61" i="1"/>
  <c r="AO62" i="1"/>
  <c r="AO63" i="1"/>
  <c r="AO64" i="1"/>
  <c r="AO65" i="1"/>
  <c r="AO66" i="1"/>
  <c r="AO67" i="1"/>
  <c r="AO68" i="1"/>
  <c r="AO69" i="1"/>
  <c r="AO70" i="1"/>
  <c r="AO71" i="1"/>
  <c r="AO72" i="1"/>
  <c r="AO73" i="1"/>
  <c r="AO74" i="1"/>
  <c r="AO75" i="1"/>
  <c r="AO76" i="1"/>
  <c r="AO77" i="1"/>
  <c r="AO78" i="1"/>
  <c r="AO79" i="1"/>
  <c r="AO80" i="1"/>
  <c r="AO81" i="1"/>
  <c r="AO82" i="1"/>
  <c r="AO83" i="1"/>
  <c r="AO84" i="1"/>
  <c r="AO85" i="1"/>
  <c r="AO86" i="1"/>
  <c r="AO87" i="1"/>
  <c r="AO88" i="1"/>
  <c r="AO89" i="1"/>
  <c r="AO90" i="1"/>
  <c r="AO91" i="1"/>
  <c r="AO92" i="1"/>
  <c r="AO93" i="1"/>
  <c r="AO94" i="1"/>
  <c r="AO95" i="1"/>
  <c r="AO96" i="1"/>
  <c r="AO97" i="1"/>
  <c r="AO98" i="1"/>
  <c r="AO99" i="1"/>
  <c r="AO100" i="1"/>
  <c r="AO101" i="1"/>
  <c r="AO102" i="1"/>
  <c r="AO103" i="1"/>
  <c r="AO104" i="1"/>
  <c r="AO105" i="1"/>
  <c r="AO106" i="1"/>
  <c r="AO107" i="1"/>
  <c r="AO108" i="1"/>
  <c r="AO109" i="1"/>
  <c r="AO110" i="1"/>
  <c r="AO111" i="1"/>
  <c r="AO112" i="1"/>
  <c r="AO113" i="1"/>
  <c r="AO114" i="1"/>
  <c r="AO115" i="1"/>
  <c r="AO116" i="1"/>
  <c r="AO117" i="1"/>
  <c r="AO10" i="1"/>
  <c r="AR153" i="1" l="1"/>
  <c r="AS153" i="1"/>
  <c r="AR141" i="1"/>
  <c r="AS141" i="1"/>
  <c r="AT141" i="1" s="1"/>
  <c r="AT132" i="1"/>
  <c r="AR129" i="1"/>
  <c r="AS129" i="1"/>
  <c r="AT120" i="1"/>
  <c r="AT144" i="1"/>
  <c r="AM141" i="1"/>
  <c r="AM122" i="1"/>
  <c r="AT118" i="1"/>
  <c r="AR149" i="1"/>
  <c r="AS149" i="1"/>
  <c r="AT149" i="1" s="1"/>
  <c r="AR125" i="1"/>
  <c r="AS125" i="1"/>
  <c r="AT125" i="1" s="1"/>
  <c r="AT152" i="1"/>
  <c r="AM149" i="1"/>
  <c r="AM142" i="1"/>
  <c r="AT128" i="1"/>
  <c r="AM123" i="1"/>
  <c r="AT159" i="1"/>
  <c r="AR157" i="1"/>
  <c r="AS157" i="1"/>
  <c r="AT157" i="1" s="1"/>
  <c r="AM154" i="1"/>
  <c r="AT140" i="1"/>
  <c r="AR137" i="1"/>
  <c r="AS137" i="1"/>
  <c r="AM130" i="1"/>
  <c r="AM118" i="1"/>
  <c r="AR133" i="1"/>
  <c r="AS133" i="1"/>
  <c r="AT133" i="1" s="1"/>
  <c r="AR121" i="1"/>
  <c r="AS121" i="1"/>
  <c r="AT121" i="1" s="1"/>
  <c r="AM155" i="1"/>
  <c r="AT148" i="1"/>
  <c r="AR145" i="1"/>
  <c r="AS145" i="1"/>
  <c r="AT145" i="1" s="1"/>
  <c r="AT136" i="1"/>
  <c r="AM131" i="1"/>
  <c r="AT124" i="1"/>
  <c r="AM158" i="1"/>
  <c r="AT119" i="1"/>
  <c r="AP153" i="1"/>
  <c r="AL152" i="1"/>
  <c r="AP145" i="1"/>
  <c r="AL144" i="1"/>
  <c r="AP137" i="1"/>
  <c r="AL136" i="1"/>
  <c r="AP129" i="1"/>
  <c r="AL128" i="1"/>
  <c r="AM128" i="1" s="1"/>
  <c r="AP121" i="1"/>
  <c r="AL120" i="1"/>
  <c r="AM120" i="1" s="1"/>
  <c r="AK152" i="1"/>
  <c r="AK144" i="1"/>
  <c r="AK136" i="1"/>
  <c r="AQ154" i="1"/>
  <c r="AQ146" i="1"/>
  <c r="AQ138" i="1"/>
  <c r="AQ130" i="1"/>
  <c r="AQ122" i="1"/>
  <c r="AL151" i="1"/>
  <c r="AM151" i="1" s="1"/>
  <c r="AL143" i="1"/>
  <c r="AM143" i="1" s="1"/>
  <c r="AL135" i="1"/>
  <c r="AM135" i="1" s="1"/>
  <c r="AK132" i="1"/>
  <c r="AM132" i="1" s="1"/>
  <c r="AL127" i="1"/>
  <c r="AM127" i="1" s="1"/>
  <c r="AK124" i="1"/>
  <c r="AM124" i="1" s="1"/>
  <c r="AL159" i="1"/>
  <c r="AM159" i="1" s="1"/>
  <c r="AQ158" i="1"/>
  <c r="AQ150" i="1"/>
  <c r="AQ142" i="1"/>
  <c r="AQ134" i="1"/>
  <c r="AQ126" i="1"/>
  <c r="AR142" i="1" l="1"/>
  <c r="AS142" i="1"/>
  <c r="AR150" i="1"/>
  <c r="AS150" i="1"/>
  <c r="AM144" i="1"/>
  <c r="AR158" i="1"/>
  <c r="AS158" i="1"/>
  <c r="AR122" i="1"/>
  <c r="AS122" i="1"/>
  <c r="AM152" i="1"/>
  <c r="AT129" i="1"/>
  <c r="AR138" i="1"/>
  <c r="AS138" i="1"/>
  <c r="AT137" i="1"/>
  <c r="AR146" i="1"/>
  <c r="AS146" i="1"/>
  <c r="AT146" i="1" s="1"/>
  <c r="AR130" i="1"/>
  <c r="AS130" i="1"/>
  <c r="AR126" i="1"/>
  <c r="AS126" i="1"/>
  <c r="AT126" i="1" s="1"/>
  <c r="AR154" i="1"/>
  <c r="AS154" i="1"/>
  <c r="AT154" i="1" s="1"/>
  <c r="AM136" i="1"/>
  <c r="AR134" i="1"/>
  <c r="AS134" i="1"/>
  <c r="AT153" i="1"/>
  <c r="AT158" i="1" l="1"/>
  <c r="AT138" i="1"/>
  <c r="AT150" i="1"/>
  <c r="AT130" i="1"/>
  <c r="AT142" i="1"/>
  <c r="AT134" i="1"/>
  <c r="AT122" i="1"/>
  <c r="AQ10" i="8" l="1"/>
  <c r="AR10" i="8" s="1"/>
  <c r="AP10" i="8"/>
  <c r="AV10" i="8"/>
  <c r="AJ10" i="8"/>
  <c r="AL10" i="8" s="1"/>
  <c r="AM10" i="8" s="1"/>
  <c r="AI10" i="8"/>
  <c r="AK10" i="8" s="1"/>
  <c r="AG10" i="8"/>
  <c r="AF10" i="8"/>
  <c r="AF6" i="8"/>
  <c r="AJ2" i="8"/>
  <c r="AV25" i="7"/>
  <c r="AQ25" i="7"/>
  <c r="AJ25" i="7"/>
  <c r="AL25" i="7" s="1"/>
  <c r="AM25" i="7" s="1"/>
  <c r="AI25" i="7"/>
  <c r="AK25" i="7" s="1"/>
  <c r="AG25" i="7"/>
  <c r="AF25" i="7"/>
  <c r="AQ24" i="7"/>
  <c r="AV24" i="7"/>
  <c r="AJ24" i="7"/>
  <c r="AI24" i="7"/>
  <c r="AG24" i="7"/>
  <c r="AF24" i="7"/>
  <c r="AV23" i="7"/>
  <c r="AJ23" i="7"/>
  <c r="AI23" i="7"/>
  <c r="AG23" i="7"/>
  <c r="AF23" i="7"/>
  <c r="AV22" i="7"/>
  <c r="AQ22" i="7"/>
  <c r="AJ22" i="7"/>
  <c r="AI22" i="7"/>
  <c r="AK22" i="7" s="1"/>
  <c r="AG22" i="7"/>
  <c r="AS22" i="7" s="1"/>
  <c r="AF22" i="7"/>
  <c r="AV21" i="7"/>
  <c r="AQ21" i="7"/>
  <c r="AJ21" i="7"/>
  <c r="AL21" i="7" s="1"/>
  <c r="AI21" i="7"/>
  <c r="AG21" i="7"/>
  <c r="AF21" i="7"/>
  <c r="AV20" i="7"/>
  <c r="AQ20" i="7"/>
  <c r="AP20" i="7"/>
  <c r="AJ20" i="7"/>
  <c r="AL20" i="7" s="1"/>
  <c r="AI20" i="7"/>
  <c r="AK20" i="7" s="1"/>
  <c r="AG20" i="7"/>
  <c r="AF20" i="7"/>
  <c r="AV19" i="7"/>
  <c r="AJ19" i="7"/>
  <c r="AL19" i="7" s="1"/>
  <c r="AI19" i="7"/>
  <c r="AG19" i="7"/>
  <c r="AF19" i="7"/>
  <c r="AQ18" i="7"/>
  <c r="AR18" i="7" s="1"/>
  <c r="AJ18" i="7"/>
  <c r="AL18" i="7" s="1"/>
  <c r="AI18" i="7"/>
  <c r="AK18" i="7" s="1"/>
  <c r="AG18" i="7"/>
  <c r="AF18" i="7"/>
  <c r="AQ17" i="7"/>
  <c r="AJ17" i="7"/>
  <c r="AL17" i="7" s="1"/>
  <c r="AI17" i="7"/>
  <c r="AG17" i="7"/>
  <c r="AF17" i="7"/>
  <c r="AV16" i="7"/>
  <c r="AJ16" i="7"/>
  <c r="AI16" i="7"/>
  <c r="AG16" i="7"/>
  <c r="AF16" i="7"/>
  <c r="AV15" i="7"/>
  <c r="AJ15" i="7"/>
  <c r="AI15" i="7"/>
  <c r="AG15" i="7"/>
  <c r="AF15" i="7"/>
  <c r="AV14" i="7"/>
  <c r="AQ14" i="7"/>
  <c r="AJ14" i="7"/>
  <c r="AI14" i="7"/>
  <c r="AK14" i="7" s="1"/>
  <c r="AG14" i="7"/>
  <c r="AL14" i="7" s="1"/>
  <c r="AF14" i="7"/>
  <c r="AV13" i="7"/>
  <c r="AQ13" i="7"/>
  <c r="AP13" i="7"/>
  <c r="AJ13" i="7"/>
  <c r="AI13" i="7"/>
  <c r="AG13" i="7"/>
  <c r="AS13" i="7" s="1"/>
  <c r="AF13" i="7"/>
  <c r="AQ12" i="7"/>
  <c r="AP12" i="7"/>
  <c r="AV12" i="7"/>
  <c r="AJ12" i="7"/>
  <c r="AI12" i="7"/>
  <c r="AG12" i="7"/>
  <c r="AF12" i="7"/>
  <c r="AV11" i="7"/>
  <c r="AJ11" i="7"/>
  <c r="AI11" i="7"/>
  <c r="AG11" i="7"/>
  <c r="AL11" i="7" s="1"/>
  <c r="AF11" i="7"/>
  <c r="AQ10" i="7"/>
  <c r="AJ10" i="7"/>
  <c r="AI10" i="7"/>
  <c r="AG10" i="7"/>
  <c r="AL10" i="7" s="1"/>
  <c r="AF10" i="7"/>
  <c r="AF6" i="7"/>
  <c r="AJ2" i="7"/>
  <c r="AM18" i="7" l="1"/>
  <c r="AM10" i="7"/>
  <c r="AM14" i="7"/>
  <c r="AK10" i="7"/>
  <c r="AK12" i="7"/>
  <c r="AL13" i="7"/>
  <c r="AL15" i="7"/>
  <c r="AL23" i="7"/>
  <c r="AK15" i="7"/>
  <c r="AL12" i="7"/>
  <c r="AK17" i="7"/>
  <c r="AK21" i="7"/>
  <c r="AS10" i="8"/>
  <c r="AT10" i="8" s="1"/>
  <c r="AR13" i="7"/>
  <c r="AM17" i="7"/>
  <c r="AL22" i="7"/>
  <c r="AM22" i="7" s="1"/>
  <c r="AK11" i="7"/>
  <c r="AM11" i="7" s="1"/>
  <c r="AR22" i="7"/>
  <c r="AT22" i="7" s="1"/>
  <c r="AR14" i="7"/>
  <c r="AR12" i="7"/>
  <c r="AK16" i="7"/>
  <c r="AK24" i="7"/>
  <c r="AL16" i="7"/>
  <c r="AK19" i="7"/>
  <c r="AR20" i="7"/>
  <c r="AL24" i="7"/>
  <c r="AM24" i="7" s="1"/>
  <c r="AK13" i="7"/>
  <c r="AK23" i="7"/>
  <c r="AR24" i="7"/>
  <c r="AS14" i="7"/>
  <c r="AT14" i="7" s="1"/>
  <c r="AS12" i="7"/>
  <c r="AT12" i="7" s="1"/>
  <c r="AS20" i="7"/>
  <c r="AT20" i="7" s="1"/>
  <c r="AT13" i="7"/>
  <c r="AV17" i="7"/>
  <c r="AV10" i="7"/>
  <c r="AP16" i="7"/>
  <c r="AV18" i="7"/>
  <c r="AQ16" i="7"/>
  <c r="AR16" i="7" s="1"/>
  <c r="AS24" i="7"/>
  <c r="AP24" i="7"/>
  <c r="AM19" i="7"/>
  <c r="AS25" i="7"/>
  <c r="AR25" i="7"/>
  <c r="AS10" i="7"/>
  <c r="AR10" i="7"/>
  <c r="AM23" i="7"/>
  <c r="AM13" i="7"/>
  <c r="AM20" i="7"/>
  <c r="AR17" i="7"/>
  <c r="AS17" i="7"/>
  <c r="AT17" i="7" s="1"/>
  <c r="AM12" i="7"/>
  <c r="AM15" i="7"/>
  <c r="AM21" i="7"/>
  <c r="AS18" i="7"/>
  <c r="AT18" i="7" s="1"/>
  <c r="AS21" i="7"/>
  <c r="AR21" i="7"/>
  <c r="AP11" i="7"/>
  <c r="AP15" i="7"/>
  <c r="AP19" i="7"/>
  <c r="AP23" i="7"/>
  <c r="AQ15" i="7"/>
  <c r="AR15" i="7" s="1"/>
  <c r="AQ23" i="7"/>
  <c r="AR23" i="7" s="1"/>
  <c r="AQ11" i="7"/>
  <c r="AR11" i="7" s="1"/>
  <c r="AQ19" i="7"/>
  <c r="AR19" i="7" s="1"/>
  <c r="AP10" i="7"/>
  <c r="AP14" i="7"/>
  <c r="AP18" i="7"/>
  <c r="AP22" i="7"/>
  <c r="AP17" i="7"/>
  <c r="AP21" i="7"/>
  <c r="AP25" i="7"/>
  <c r="AT24" i="7" l="1"/>
  <c r="AS11" i="7"/>
  <c r="AT11" i="7" s="1"/>
  <c r="AM16" i="7"/>
  <c r="AT10" i="7"/>
  <c r="AT25" i="7"/>
  <c r="AT21" i="7"/>
  <c r="AS16" i="7"/>
  <c r="AT16" i="7" s="1"/>
  <c r="AS23" i="7"/>
  <c r="AT23" i="7" s="1"/>
  <c r="AS19" i="7"/>
  <c r="AT19" i="7" s="1"/>
  <c r="AS15" i="7"/>
  <c r="AT15" i="7" s="1"/>
  <c r="AQ117" i="1"/>
  <c r="AR117" i="1" s="1"/>
  <c r="AP117" i="1"/>
  <c r="AL117" i="1"/>
  <c r="AK117" i="1"/>
  <c r="AJ117" i="1"/>
  <c r="AI117" i="1"/>
  <c r="AG117" i="1"/>
  <c r="AF117" i="1"/>
  <c r="AQ116" i="1"/>
  <c r="AJ116" i="1"/>
  <c r="AI116" i="1"/>
  <c r="AG116" i="1"/>
  <c r="AF116" i="1"/>
  <c r="AQ115" i="1"/>
  <c r="AJ115" i="1"/>
  <c r="AI115" i="1"/>
  <c r="AG115" i="1"/>
  <c r="AF115" i="1"/>
  <c r="AP114" i="1"/>
  <c r="AJ114" i="1"/>
  <c r="AL114" i="1" s="1"/>
  <c r="AI114" i="1"/>
  <c r="AG114" i="1"/>
  <c r="AK114" i="1" s="1"/>
  <c r="AF114" i="1"/>
  <c r="AJ113" i="1"/>
  <c r="AI113" i="1"/>
  <c r="AG113" i="1"/>
  <c r="AF113" i="1"/>
  <c r="AQ112" i="1"/>
  <c r="AJ112" i="1"/>
  <c r="AI112" i="1"/>
  <c r="AG112" i="1"/>
  <c r="AF112" i="1"/>
  <c r="AQ111" i="1"/>
  <c r="AJ111" i="1"/>
  <c r="AI111" i="1"/>
  <c r="AG111" i="1"/>
  <c r="AF111" i="1"/>
  <c r="AP110" i="1"/>
  <c r="AJ110" i="1"/>
  <c r="AL110" i="1" s="1"/>
  <c r="AI110" i="1"/>
  <c r="AG110" i="1"/>
  <c r="AF110" i="1"/>
  <c r="AP109" i="1"/>
  <c r="AJ109" i="1"/>
  <c r="AI109" i="1"/>
  <c r="AG109" i="1"/>
  <c r="AF109" i="1"/>
  <c r="AP108" i="1"/>
  <c r="AJ108" i="1"/>
  <c r="AI108" i="1"/>
  <c r="AG108" i="1"/>
  <c r="AF108" i="1"/>
  <c r="AQ107" i="1"/>
  <c r="AR107" i="1" s="1"/>
  <c r="AP107" i="1"/>
  <c r="AJ107" i="1"/>
  <c r="AI107" i="1"/>
  <c r="AG107" i="1"/>
  <c r="AF107" i="1"/>
  <c r="AP106" i="1"/>
  <c r="AJ106" i="1"/>
  <c r="AI106" i="1"/>
  <c r="AG106" i="1"/>
  <c r="AF106" i="1"/>
  <c r="AQ105" i="1"/>
  <c r="AJ105" i="1"/>
  <c r="AI105" i="1"/>
  <c r="AG105" i="1"/>
  <c r="AF105" i="1"/>
  <c r="AQ104" i="1"/>
  <c r="AR104" i="1" s="1"/>
  <c r="AP104" i="1"/>
  <c r="AL104" i="1"/>
  <c r="AM104" i="1" s="1"/>
  <c r="AJ104" i="1"/>
  <c r="AI104" i="1"/>
  <c r="AK104" i="1" s="1"/>
  <c r="AG104" i="1"/>
  <c r="AF104" i="1"/>
  <c r="AQ103" i="1"/>
  <c r="AJ103" i="1"/>
  <c r="AI103" i="1"/>
  <c r="AG103" i="1"/>
  <c r="AF103" i="1"/>
  <c r="AQ102" i="1"/>
  <c r="AJ102" i="1"/>
  <c r="AI102" i="1"/>
  <c r="AG102" i="1"/>
  <c r="AF102" i="1"/>
  <c r="AJ101" i="1"/>
  <c r="AI101" i="1"/>
  <c r="AG101" i="1"/>
  <c r="AF101" i="1"/>
  <c r="AQ100" i="1"/>
  <c r="AR100" i="1" s="1"/>
  <c r="AP100" i="1"/>
  <c r="AL100" i="1"/>
  <c r="AJ100" i="1"/>
  <c r="AI100" i="1"/>
  <c r="AG100" i="1"/>
  <c r="AF100" i="1"/>
  <c r="AP99" i="1"/>
  <c r="AJ99" i="1"/>
  <c r="AI99" i="1"/>
  <c r="AG99" i="1"/>
  <c r="AF99" i="1"/>
  <c r="AQ98" i="1"/>
  <c r="AJ98" i="1"/>
  <c r="AI98" i="1"/>
  <c r="AG98" i="1"/>
  <c r="AF98" i="1"/>
  <c r="AP97" i="1"/>
  <c r="AJ97" i="1"/>
  <c r="AI97" i="1"/>
  <c r="AG97" i="1"/>
  <c r="AF97" i="1"/>
  <c r="AP96" i="1"/>
  <c r="AJ96" i="1"/>
  <c r="AI96" i="1"/>
  <c r="AK96" i="1" s="1"/>
  <c r="AG96" i="1"/>
  <c r="AF96" i="1"/>
  <c r="AJ95" i="1"/>
  <c r="AI95" i="1"/>
  <c r="AG95" i="1"/>
  <c r="AF95" i="1"/>
  <c r="AP94" i="1"/>
  <c r="AJ94" i="1"/>
  <c r="AI94" i="1"/>
  <c r="AG94" i="1"/>
  <c r="AF94" i="1"/>
  <c r="AQ93" i="1"/>
  <c r="AR93" i="1" s="1"/>
  <c r="AP93" i="1"/>
  <c r="AJ93" i="1"/>
  <c r="AI93" i="1"/>
  <c r="AK93" i="1" s="1"/>
  <c r="AG93" i="1"/>
  <c r="AF93" i="1"/>
  <c r="AP92" i="1"/>
  <c r="AJ92" i="1"/>
  <c r="AI92" i="1"/>
  <c r="AG92" i="1"/>
  <c r="AF92" i="1"/>
  <c r="AQ91" i="1"/>
  <c r="AJ91" i="1"/>
  <c r="AI91" i="1"/>
  <c r="AG91" i="1"/>
  <c r="AF91" i="1"/>
  <c r="AQ90" i="1"/>
  <c r="AR90" i="1" s="1"/>
  <c r="AP90" i="1"/>
  <c r="AJ90" i="1"/>
  <c r="AL90" i="1" s="1"/>
  <c r="AM90" i="1" s="1"/>
  <c r="AI90" i="1"/>
  <c r="AK90" i="1" s="1"/>
  <c r="AG90" i="1"/>
  <c r="AF90" i="1"/>
  <c r="AR89" i="1"/>
  <c r="AQ89" i="1"/>
  <c r="AP89" i="1"/>
  <c r="AJ89" i="1"/>
  <c r="AL89" i="1" s="1"/>
  <c r="AM89" i="1" s="1"/>
  <c r="AI89" i="1"/>
  <c r="AK89" i="1" s="1"/>
  <c r="AG89" i="1"/>
  <c r="AS89" i="1" s="1"/>
  <c r="AF89" i="1"/>
  <c r="AQ88" i="1"/>
  <c r="AR88" i="1" s="1"/>
  <c r="AP88" i="1"/>
  <c r="AJ88" i="1"/>
  <c r="AL88" i="1" s="1"/>
  <c r="AI88" i="1"/>
  <c r="AK88" i="1" s="1"/>
  <c r="AG88" i="1"/>
  <c r="AF88" i="1"/>
  <c r="AP87" i="1"/>
  <c r="AJ87" i="1"/>
  <c r="AI87" i="1"/>
  <c r="AG87" i="1"/>
  <c r="AL87" i="1" s="1"/>
  <c r="AF87" i="1"/>
  <c r="AQ86" i="1"/>
  <c r="AR86" i="1" s="1"/>
  <c r="AP86" i="1"/>
  <c r="AJ86" i="1"/>
  <c r="AI86" i="1"/>
  <c r="AG86" i="1"/>
  <c r="AF86" i="1"/>
  <c r="AQ85" i="1"/>
  <c r="AP85" i="1"/>
  <c r="AJ85" i="1"/>
  <c r="AI85" i="1"/>
  <c r="AG85" i="1"/>
  <c r="AF85" i="1"/>
  <c r="AP84" i="1"/>
  <c r="AJ84" i="1"/>
  <c r="AL84" i="1" s="1"/>
  <c r="AI84" i="1"/>
  <c r="AG84" i="1"/>
  <c r="AF84" i="1"/>
  <c r="AK84" i="1" s="1"/>
  <c r="AJ83" i="1"/>
  <c r="AI83" i="1"/>
  <c r="AG83" i="1"/>
  <c r="AF83" i="1"/>
  <c r="AQ82" i="1"/>
  <c r="AJ82" i="1"/>
  <c r="AI82" i="1"/>
  <c r="AG82" i="1"/>
  <c r="AF82" i="1"/>
  <c r="AQ81" i="1"/>
  <c r="AS81" i="1" s="1"/>
  <c r="AP81" i="1"/>
  <c r="AJ81" i="1"/>
  <c r="AI81" i="1"/>
  <c r="AG81" i="1"/>
  <c r="AF81" i="1"/>
  <c r="AP80" i="1"/>
  <c r="AJ80" i="1"/>
  <c r="AL80" i="1" s="1"/>
  <c r="AI80" i="1"/>
  <c r="AG80" i="1"/>
  <c r="AF80" i="1"/>
  <c r="AK80" i="1" s="1"/>
  <c r="AQ79" i="1"/>
  <c r="AR79" i="1" s="1"/>
  <c r="AJ79" i="1"/>
  <c r="AI79" i="1"/>
  <c r="AG79" i="1"/>
  <c r="AF79" i="1"/>
  <c r="AQ78" i="1"/>
  <c r="AJ78" i="1"/>
  <c r="AI78" i="1"/>
  <c r="AG78" i="1"/>
  <c r="AF78" i="1"/>
  <c r="AQ77" i="1"/>
  <c r="AP77" i="1"/>
  <c r="AJ77" i="1"/>
  <c r="AI77" i="1"/>
  <c r="AG77" i="1"/>
  <c r="AK77" i="1" s="1"/>
  <c r="AF77" i="1"/>
  <c r="AQ76" i="1"/>
  <c r="AP76" i="1"/>
  <c r="AJ76" i="1"/>
  <c r="AI76" i="1"/>
  <c r="AG76" i="1"/>
  <c r="AF76" i="1"/>
  <c r="AS75" i="1"/>
  <c r="AT75" i="1" s="1"/>
  <c r="AQ75" i="1"/>
  <c r="AR75" i="1" s="1"/>
  <c r="AP75" i="1"/>
  <c r="AJ75" i="1"/>
  <c r="AL75" i="1" s="1"/>
  <c r="AI75" i="1"/>
  <c r="AG75" i="1"/>
  <c r="AF75" i="1"/>
  <c r="AP74" i="1"/>
  <c r="AJ74" i="1"/>
  <c r="AI74" i="1"/>
  <c r="AK74" i="1" s="1"/>
  <c r="AG74" i="1"/>
  <c r="AF74" i="1"/>
  <c r="AJ73" i="1"/>
  <c r="AI73" i="1"/>
  <c r="AG73" i="1"/>
  <c r="AF73" i="1"/>
  <c r="AP72" i="1"/>
  <c r="AJ72" i="1"/>
  <c r="AI72" i="1"/>
  <c r="AG72" i="1"/>
  <c r="AK72" i="1" s="1"/>
  <c r="AF72" i="1"/>
  <c r="AQ71" i="1"/>
  <c r="AR71" i="1" s="1"/>
  <c r="AP71" i="1"/>
  <c r="AJ71" i="1"/>
  <c r="AI71" i="1"/>
  <c r="AK71" i="1" s="1"/>
  <c r="AG71" i="1"/>
  <c r="AF71" i="1"/>
  <c r="AQ70" i="1"/>
  <c r="AS70" i="1" s="1"/>
  <c r="AP70" i="1"/>
  <c r="AJ70" i="1"/>
  <c r="AI70" i="1"/>
  <c r="AK70" i="1" s="1"/>
  <c r="AG70" i="1"/>
  <c r="AF70" i="1"/>
  <c r="AP69" i="1"/>
  <c r="AJ69" i="1"/>
  <c r="AI69" i="1"/>
  <c r="AG69" i="1"/>
  <c r="AF69" i="1"/>
  <c r="AP68" i="1"/>
  <c r="AJ68" i="1"/>
  <c r="AI68" i="1"/>
  <c r="AG68" i="1"/>
  <c r="AF68" i="1"/>
  <c r="AQ67" i="1"/>
  <c r="AR67" i="1" s="1"/>
  <c r="AP67" i="1"/>
  <c r="AJ67" i="1"/>
  <c r="AL67" i="1" s="1"/>
  <c r="AI67" i="1"/>
  <c r="AG67" i="1"/>
  <c r="AF67" i="1"/>
  <c r="AQ66" i="1"/>
  <c r="AR66" i="1" s="1"/>
  <c r="AJ66" i="1"/>
  <c r="AI66" i="1"/>
  <c r="AK66" i="1" s="1"/>
  <c r="AG66" i="1"/>
  <c r="AF66" i="1"/>
  <c r="AQ65" i="1"/>
  <c r="AJ65" i="1"/>
  <c r="AI65" i="1"/>
  <c r="AG65" i="1"/>
  <c r="AF65" i="1"/>
  <c r="AQ64" i="1"/>
  <c r="AJ64" i="1"/>
  <c r="AI64" i="1"/>
  <c r="AG64" i="1"/>
  <c r="AF64" i="1"/>
  <c r="AQ63" i="1"/>
  <c r="AR63" i="1" s="1"/>
  <c r="AP63" i="1"/>
  <c r="AJ63" i="1"/>
  <c r="AL63" i="1" s="1"/>
  <c r="AI63" i="1"/>
  <c r="AG63" i="1"/>
  <c r="AF63" i="1"/>
  <c r="AJ62" i="1"/>
  <c r="AL62" i="1" s="1"/>
  <c r="AI62" i="1"/>
  <c r="AG62" i="1"/>
  <c r="AF62" i="1"/>
  <c r="AJ61" i="1"/>
  <c r="AI61" i="1"/>
  <c r="AG61" i="1"/>
  <c r="AF61" i="1"/>
  <c r="AQ60" i="1"/>
  <c r="AR60" i="1" s="1"/>
  <c r="AP60" i="1"/>
  <c r="AJ60" i="1"/>
  <c r="AI60" i="1"/>
  <c r="AG60" i="1"/>
  <c r="AF60" i="1"/>
  <c r="AP59" i="1"/>
  <c r="AJ59" i="1"/>
  <c r="AI59" i="1"/>
  <c r="AG59" i="1"/>
  <c r="AF59" i="1"/>
  <c r="AP58" i="1"/>
  <c r="AJ58" i="1"/>
  <c r="AI58" i="1"/>
  <c r="AG58" i="1"/>
  <c r="AF58" i="1"/>
  <c r="AQ57" i="1"/>
  <c r="AJ57" i="1"/>
  <c r="AI57" i="1"/>
  <c r="AG57" i="1"/>
  <c r="AF57" i="1"/>
  <c r="AP56" i="1"/>
  <c r="AJ56" i="1"/>
  <c r="AI56" i="1"/>
  <c r="AG56" i="1"/>
  <c r="AL56" i="1" s="1"/>
  <c r="AF56" i="1"/>
  <c r="AP55" i="1"/>
  <c r="AJ55" i="1"/>
  <c r="AI55" i="1"/>
  <c r="AG55" i="1"/>
  <c r="AF55" i="1"/>
  <c r="AP54" i="1"/>
  <c r="AJ54" i="1"/>
  <c r="AI54" i="1"/>
  <c r="AK54" i="1" s="1"/>
  <c r="AG54" i="1"/>
  <c r="AF54" i="1"/>
  <c r="AJ53" i="1"/>
  <c r="AI53" i="1"/>
  <c r="AG53" i="1"/>
  <c r="AF53" i="1"/>
  <c r="AP52" i="1"/>
  <c r="AJ52" i="1"/>
  <c r="AI52" i="1"/>
  <c r="AG52" i="1"/>
  <c r="AF52" i="1"/>
  <c r="AQ51" i="1"/>
  <c r="AJ51" i="1"/>
  <c r="AI51" i="1"/>
  <c r="AG51" i="1"/>
  <c r="AF51" i="1"/>
  <c r="AQ50" i="1"/>
  <c r="AR50" i="1" s="1"/>
  <c r="AP50" i="1"/>
  <c r="AJ50" i="1"/>
  <c r="AI50" i="1"/>
  <c r="AG50" i="1"/>
  <c r="AF50" i="1"/>
  <c r="AQ49" i="1"/>
  <c r="AR49" i="1" s="1"/>
  <c r="AP49" i="1"/>
  <c r="AJ49" i="1"/>
  <c r="AL49" i="1" s="1"/>
  <c r="AI49" i="1"/>
  <c r="AG49" i="1"/>
  <c r="AS49" i="1" s="1"/>
  <c r="AT49" i="1" s="1"/>
  <c r="AF49" i="1"/>
  <c r="AQ48" i="1"/>
  <c r="AP48" i="1"/>
  <c r="AJ48" i="1"/>
  <c r="AI48" i="1"/>
  <c r="AG48" i="1"/>
  <c r="AS48" i="1" s="1"/>
  <c r="AF48" i="1"/>
  <c r="AP47" i="1"/>
  <c r="AJ47" i="1"/>
  <c r="AI47" i="1"/>
  <c r="AG47" i="1"/>
  <c r="AL47" i="1" s="1"/>
  <c r="AF47" i="1"/>
  <c r="AQ46" i="1"/>
  <c r="AR46" i="1" s="1"/>
  <c r="AP46" i="1"/>
  <c r="AJ46" i="1"/>
  <c r="AI46" i="1"/>
  <c r="AG46" i="1"/>
  <c r="AF46" i="1"/>
  <c r="AP45" i="1"/>
  <c r="AJ45" i="1"/>
  <c r="AI45" i="1"/>
  <c r="AG45" i="1"/>
  <c r="AF45" i="1"/>
  <c r="AQ44" i="1"/>
  <c r="AR44" i="1" s="1"/>
  <c r="AP44" i="1"/>
  <c r="AJ44" i="1"/>
  <c r="AI44" i="1"/>
  <c r="AG44" i="1"/>
  <c r="AF44" i="1"/>
  <c r="AQ43" i="1"/>
  <c r="AP43" i="1"/>
  <c r="AJ43" i="1"/>
  <c r="AI43" i="1"/>
  <c r="AG43" i="1"/>
  <c r="AL43" i="1" s="1"/>
  <c r="AF43" i="1"/>
  <c r="AQ42" i="1"/>
  <c r="AR42" i="1" s="1"/>
  <c r="AP42" i="1"/>
  <c r="AJ42" i="1"/>
  <c r="AI42" i="1"/>
  <c r="AG42" i="1"/>
  <c r="AS42" i="1" s="1"/>
  <c r="AT42" i="1" s="1"/>
  <c r="AF42" i="1"/>
  <c r="AQ41" i="1"/>
  <c r="AJ41" i="1"/>
  <c r="AI41" i="1"/>
  <c r="AG41" i="1"/>
  <c r="AF41" i="1"/>
  <c r="AQ40" i="1"/>
  <c r="AJ40" i="1"/>
  <c r="AI40" i="1"/>
  <c r="AG40" i="1"/>
  <c r="AF40" i="1"/>
  <c r="AP39" i="1"/>
  <c r="AJ39" i="1"/>
  <c r="AI39" i="1"/>
  <c r="AG39" i="1"/>
  <c r="AF39" i="1"/>
  <c r="AQ38" i="1"/>
  <c r="AS38" i="1" s="1"/>
  <c r="AP38" i="1"/>
  <c r="AJ38" i="1"/>
  <c r="AI38" i="1"/>
  <c r="AK38" i="1" s="1"/>
  <c r="AG38" i="1"/>
  <c r="AF38" i="1"/>
  <c r="AQ37" i="1"/>
  <c r="AR37" i="1" s="1"/>
  <c r="AP37" i="1"/>
  <c r="AJ37" i="1"/>
  <c r="AI37" i="1"/>
  <c r="AG37" i="1"/>
  <c r="AL37" i="1" s="1"/>
  <c r="AF37" i="1"/>
  <c r="AQ36" i="1"/>
  <c r="AR36" i="1" s="1"/>
  <c r="AP36" i="1"/>
  <c r="AJ36" i="1"/>
  <c r="AL36" i="1" s="1"/>
  <c r="AI36" i="1"/>
  <c r="AG36" i="1"/>
  <c r="AF36" i="1"/>
  <c r="AP35" i="1"/>
  <c r="AJ35" i="1"/>
  <c r="AI35" i="1"/>
  <c r="AG35" i="1"/>
  <c r="AF35" i="1"/>
  <c r="AP34" i="1"/>
  <c r="AJ34" i="1"/>
  <c r="AI34" i="1"/>
  <c r="AG34" i="1"/>
  <c r="AF34" i="1"/>
  <c r="AP33" i="1"/>
  <c r="AJ33" i="1"/>
  <c r="AL33" i="1" s="1"/>
  <c r="AI33" i="1"/>
  <c r="AG33" i="1"/>
  <c r="AF33" i="1"/>
  <c r="AQ32" i="1"/>
  <c r="AP32" i="1"/>
  <c r="AJ32" i="1"/>
  <c r="AI32" i="1"/>
  <c r="AK32" i="1" s="1"/>
  <c r="AG32" i="1"/>
  <c r="AF32" i="1"/>
  <c r="AQ31" i="1"/>
  <c r="AJ31" i="1"/>
  <c r="AI31" i="1"/>
  <c r="AG31" i="1"/>
  <c r="AF31" i="1"/>
  <c r="AP30" i="1"/>
  <c r="AJ30" i="1"/>
  <c r="AI30" i="1"/>
  <c r="AG30" i="1"/>
  <c r="AF30" i="1"/>
  <c r="AP29" i="1"/>
  <c r="AJ29" i="1"/>
  <c r="AI29" i="1"/>
  <c r="AG29" i="1"/>
  <c r="AF29" i="1"/>
  <c r="AQ28" i="1"/>
  <c r="AR28" i="1" s="1"/>
  <c r="AP28" i="1"/>
  <c r="AJ28" i="1"/>
  <c r="AI28" i="1"/>
  <c r="AK28" i="1" s="1"/>
  <c r="AG28" i="1"/>
  <c r="AF28" i="1"/>
  <c r="AJ27" i="1"/>
  <c r="AI27" i="1"/>
  <c r="AG27" i="1"/>
  <c r="AF27" i="1"/>
  <c r="AQ26" i="1"/>
  <c r="AJ26" i="1"/>
  <c r="AI26" i="1"/>
  <c r="AG26" i="1"/>
  <c r="AF26" i="1"/>
  <c r="AQ25" i="1"/>
  <c r="AP25" i="1"/>
  <c r="AJ25" i="1"/>
  <c r="AI25" i="1"/>
  <c r="AG25" i="1"/>
  <c r="AF25" i="1"/>
  <c r="AP24" i="1"/>
  <c r="AQ24" i="1"/>
  <c r="AR24" i="1" s="1"/>
  <c r="AJ24" i="1"/>
  <c r="AI24" i="1"/>
  <c r="AG24" i="1"/>
  <c r="AF24" i="1"/>
  <c r="AQ23" i="1"/>
  <c r="AR23" i="1" s="1"/>
  <c r="AP23" i="1"/>
  <c r="AL23" i="1"/>
  <c r="AJ23" i="1"/>
  <c r="AI23" i="1"/>
  <c r="AK23" i="1" s="1"/>
  <c r="AG23" i="1"/>
  <c r="AF23" i="1"/>
  <c r="AQ22" i="1"/>
  <c r="AR22" i="1" s="1"/>
  <c r="AP22" i="1"/>
  <c r="AK22" i="1"/>
  <c r="AJ22" i="1"/>
  <c r="AI22" i="1"/>
  <c r="AG22" i="1"/>
  <c r="AF22" i="1"/>
  <c r="AQ21" i="1"/>
  <c r="AR21" i="1" s="1"/>
  <c r="AP21" i="1"/>
  <c r="AJ21" i="1"/>
  <c r="AI21" i="1"/>
  <c r="AG21" i="1"/>
  <c r="AF21" i="1"/>
  <c r="AQ20" i="1"/>
  <c r="AJ20" i="1"/>
  <c r="AI20" i="1"/>
  <c r="AG20" i="1"/>
  <c r="AF20" i="1"/>
  <c r="AP19" i="1"/>
  <c r="AJ19" i="1"/>
  <c r="AI19" i="1"/>
  <c r="AG19" i="1"/>
  <c r="AF19" i="1"/>
  <c r="AP18" i="1"/>
  <c r="AQ18" i="1"/>
  <c r="AJ18" i="1"/>
  <c r="AI18" i="1"/>
  <c r="AG18" i="1"/>
  <c r="AF18" i="1"/>
  <c r="AQ17" i="1"/>
  <c r="AJ17" i="1"/>
  <c r="AI17" i="1"/>
  <c r="AG17" i="1"/>
  <c r="AF17" i="1"/>
  <c r="AQ16" i="1"/>
  <c r="AJ16" i="1"/>
  <c r="AI16" i="1"/>
  <c r="AG16" i="1"/>
  <c r="AF16" i="1"/>
  <c r="AQ15" i="1"/>
  <c r="AJ15" i="1"/>
  <c r="AI15" i="1"/>
  <c r="AK15" i="1" s="1"/>
  <c r="AG15" i="1"/>
  <c r="AF15" i="1"/>
  <c r="AP14" i="1"/>
  <c r="AJ14" i="1"/>
  <c r="AI14" i="1"/>
  <c r="AG14" i="1"/>
  <c r="AF14" i="1"/>
  <c r="AQ13" i="1"/>
  <c r="AJ13" i="1"/>
  <c r="AI13" i="1"/>
  <c r="AG13" i="1"/>
  <c r="AF13" i="1"/>
  <c r="AQ12" i="1"/>
  <c r="AJ12" i="1"/>
  <c r="AI12" i="1"/>
  <c r="AG12" i="1"/>
  <c r="AF12" i="1"/>
  <c r="AQ11" i="1"/>
  <c r="AJ11" i="1"/>
  <c r="AI11" i="1"/>
  <c r="AG11" i="1"/>
  <c r="AF11" i="1"/>
  <c r="AS18" i="1" l="1"/>
  <c r="AS63" i="1"/>
  <c r="AT63" i="1" s="1"/>
  <c r="AT89" i="1"/>
  <c r="AR76" i="1"/>
  <c r="AS88" i="1"/>
  <c r="AT88" i="1" s="1"/>
  <c r="AT48" i="1"/>
  <c r="AS67" i="1"/>
  <c r="AT67" i="1" s="1"/>
  <c r="AT70" i="1"/>
  <c r="AS66" i="1"/>
  <c r="AT66" i="1" s="1"/>
  <c r="AM56" i="1"/>
  <c r="AM88" i="1"/>
  <c r="AL15" i="1"/>
  <c r="AS17" i="1"/>
  <c r="AL34" i="1"/>
  <c r="AQ35" i="1"/>
  <c r="AL44" i="1"/>
  <c r="AL50" i="1"/>
  <c r="AM50" i="1" s="1"/>
  <c r="AL54" i="1"/>
  <c r="AM54" i="1" s="1"/>
  <c r="AK55" i="1"/>
  <c r="AK56" i="1"/>
  <c r="AL66" i="1"/>
  <c r="AM66" i="1" s="1"/>
  <c r="AK76" i="1"/>
  <c r="AP79" i="1"/>
  <c r="AQ80" i="1"/>
  <c r="AS80" i="1" s="1"/>
  <c r="AQ84" i="1"/>
  <c r="AS84" i="1" s="1"/>
  <c r="AL93" i="1"/>
  <c r="AM93" i="1" s="1"/>
  <c r="AL96" i="1"/>
  <c r="AM96" i="1" s="1"/>
  <c r="AQ114" i="1"/>
  <c r="AR114" i="1" s="1"/>
  <c r="AM117" i="1"/>
  <c r="AK33" i="1"/>
  <c r="AK44" i="1"/>
  <c r="AL48" i="1"/>
  <c r="AM48" i="1" s="1"/>
  <c r="AK49" i="1"/>
  <c r="AM49" i="1" s="1"/>
  <c r="AK50" i="1"/>
  <c r="AL55" i="1"/>
  <c r="AK67" i="1"/>
  <c r="AK75" i="1"/>
  <c r="AK86" i="1"/>
  <c r="AK29" i="1"/>
  <c r="AM33" i="1"/>
  <c r="AQ34" i="1"/>
  <c r="AR34" i="1" s="1"/>
  <c r="AK39" i="1"/>
  <c r="AK48" i="1"/>
  <c r="AM67" i="1"/>
  <c r="AM75" i="1"/>
  <c r="AL76" i="1"/>
  <c r="AM76" i="1" s="1"/>
  <c r="AL77" i="1"/>
  <c r="AM77" i="1" s="1"/>
  <c r="AM23" i="1"/>
  <c r="AK11" i="1"/>
  <c r="AS23" i="1"/>
  <c r="AT23" i="1" s="1"/>
  <c r="AK24" i="1"/>
  <c r="AK25" i="1"/>
  <c r="AL29" i="1"/>
  <c r="AL32" i="1"/>
  <c r="AM32" i="1" s="1"/>
  <c r="AS36" i="1"/>
  <c r="AT36" i="1" s="1"/>
  <c r="AL38" i="1"/>
  <c r="AM38" i="1" s="1"/>
  <c r="AL39" i="1"/>
  <c r="AM39" i="1" s="1"/>
  <c r="AK42" i="1"/>
  <c r="AQ54" i="1"/>
  <c r="AR54" i="1" s="1"/>
  <c r="AQ55" i="1"/>
  <c r="AR55" i="1" s="1"/>
  <c r="AQ56" i="1"/>
  <c r="AR56" i="1" s="1"/>
  <c r="AP66" i="1"/>
  <c r="AL70" i="1"/>
  <c r="AM70" i="1" s="1"/>
  <c r="AL71" i="1"/>
  <c r="AM71" i="1" s="1"/>
  <c r="AL74" i="1"/>
  <c r="AM74" i="1" s="1"/>
  <c r="AK81" i="1"/>
  <c r="AK85" i="1"/>
  <c r="AQ87" i="1"/>
  <c r="AR87" i="1" s="1"/>
  <c r="AQ96" i="1"/>
  <c r="AR96" i="1" s="1"/>
  <c r="AQ110" i="1"/>
  <c r="AR110" i="1" s="1"/>
  <c r="AL25" i="1"/>
  <c r="AL28" i="1"/>
  <c r="AM28" i="1" s="1"/>
  <c r="AQ33" i="1"/>
  <c r="AS33" i="1" s="1"/>
  <c r="AK36" i="1"/>
  <c r="AM36" i="1" s="1"/>
  <c r="AK46" i="1"/>
  <c r="AR48" i="1"/>
  <c r="AL79" i="1"/>
  <c r="AL81" i="1"/>
  <c r="AL85" i="1"/>
  <c r="AL112" i="1"/>
  <c r="AL21" i="1"/>
  <c r="AL24" i="1"/>
  <c r="AM24" i="1" s="1"/>
  <c r="AQ29" i="1"/>
  <c r="AS29" i="1" s="1"/>
  <c r="AK35" i="1"/>
  <c r="AQ39" i="1"/>
  <c r="AL42" i="1"/>
  <c r="AM42" i="1" s="1"/>
  <c r="AQ47" i="1"/>
  <c r="AR47" i="1" s="1"/>
  <c r="AS60" i="1"/>
  <c r="AT60" i="1" s="1"/>
  <c r="AR77" i="1"/>
  <c r="AM80" i="1"/>
  <c r="AM84" i="1"/>
  <c r="AL22" i="1"/>
  <c r="AM22" i="1" s="1"/>
  <c r="AS25" i="1"/>
  <c r="AR32" i="1"/>
  <c r="AK34" i="1"/>
  <c r="AL35" i="1"/>
  <c r="AR38" i="1"/>
  <c r="AT38" i="1" s="1"/>
  <c r="AR43" i="1"/>
  <c r="AK60" i="1"/>
  <c r="AK63" i="1"/>
  <c r="AM63" i="1" s="1"/>
  <c r="AQ74" i="1"/>
  <c r="AS74" i="1" s="1"/>
  <c r="AR81" i="1"/>
  <c r="AT81" i="1" s="1"/>
  <c r="AS85" i="1"/>
  <c r="AL107" i="1"/>
  <c r="AK110" i="1"/>
  <c r="AM110" i="1" s="1"/>
  <c r="AM114" i="1"/>
  <c r="AS22" i="1"/>
  <c r="AT22" i="1" s="1"/>
  <c r="AR25" i="1"/>
  <c r="AS34" i="1"/>
  <c r="AT34" i="1" s="1"/>
  <c r="AS104" i="1"/>
  <c r="AT104" i="1" s="1"/>
  <c r="AP15" i="1"/>
  <c r="AS24" i="1"/>
  <c r="AT24" i="1" s="1"/>
  <c r="AS46" i="1"/>
  <c r="AT46" i="1" s="1"/>
  <c r="AR70" i="1"/>
  <c r="AS71" i="1"/>
  <c r="AT71" i="1" s="1"/>
  <c r="AS93" i="1"/>
  <c r="AT93" i="1" s="1"/>
  <c r="AS100" i="1"/>
  <c r="AT100" i="1" s="1"/>
  <c r="AS90" i="1"/>
  <c r="AT90" i="1" s="1"/>
  <c r="AK18" i="1"/>
  <c r="AS28" i="1"/>
  <c r="AT28" i="1" s="1"/>
  <c r="AS32" i="1"/>
  <c r="AS86" i="1"/>
  <c r="AT86" i="1" s="1"/>
  <c r="AL11" i="1"/>
  <c r="AM11" i="1" s="1"/>
  <c r="AL17" i="1"/>
  <c r="AR85" i="1"/>
  <c r="AK17" i="1"/>
  <c r="AL18" i="1"/>
  <c r="AM18" i="1" s="1"/>
  <c r="AR17" i="1"/>
  <c r="AR18" i="1"/>
  <c r="AS76" i="1"/>
  <c r="AS117" i="1"/>
  <c r="AT117" i="1" s="1"/>
  <c r="AS11" i="1"/>
  <c r="AR11" i="1"/>
  <c r="AM15" i="1"/>
  <c r="AR15" i="1"/>
  <c r="AS15" i="1"/>
  <c r="AT15" i="1" s="1"/>
  <c r="AS77" i="1"/>
  <c r="AT77" i="1" s="1"/>
  <c r="AK100" i="1"/>
  <c r="AM100" i="1" s="1"/>
  <c r="AK40" i="1"/>
  <c r="AL46" i="1"/>
  <c r="AL60" i="1"/>
  <c r="AM60" i="1" s="1"/>
  <c r="AK64" i="1"/>
  <c r="AL86" i="1"/>
  <c r="AM86" i="1" s="1"/>
  <c r="AK116" i="1"/>
  <c r="AP11" i="1"/>
  <c r="AP17" i="1"/>
  <c r="AS44" i="1"/>
  <c r="AT44" i="1" s="1"/>
  <c r="AS50" i="1"/>
  <c r="AT50" i="1" s="1"/>
  <c r="AS56" i="1"/>
  <c r="AT56" i="1" s="1"/>
  <c r="AS21" i="1"/>
  <c r="AT21" i="1" s="1"/>
  <c r="AS37" i="1"/>
  <c r="AT37" i="1" s="1"/>
  <c r="AS43" i="1"/>
  <c r="AT43" i="1" s="1"/>
  <c r="AS47" i="1"/>
  <c r="AT47" i="1" s="1"/>
  <c r="AS79" i="1"/>
  <c r="AT79" i="1" s="1"/>
  <c r="AS87" i="1"/>
  <c r="AT87" i="1" s="1"/>
  <c r="AS107" i="1"/>
  <c r="AT107" i="1" s="1"/>
  <c r="AK21" i="1"/>
  <c r="AK37" i="1"/>
  <c r="AM37" i="1" s="1"/>
  <c r="AK43" i="1"/>
  <c r="AM43" i="1" s="1"/>
  <c r="AK47" i="1"/>
  <c r="AM47" i="1" s="1"/>
  <c r="AK79" i="1"/>
  <c r="AK87" i="1"/>
  <c r="AM87" i="1" s="1"/>
  <c r="AK107" i="1"/>
  <c r="AL58" i="1"/>
  <c r="AK97" i="1"/>
  <c r="AK106" i="1"/>
  <c r="AL97" i="1"/>
  <c r="AL115" i="1"/>
  <c r="AL19" i="1"/>
  <c r="AK98" i="1"/>
  <c r="AK102" i="1"/>
  <c r="AM102" i="1" s="1"/>
  <c r="AL12" i="1"/>
  <c r="AL98" i="1"/>
  <c r="AL102" i="1"/>
  <c r="AS12" i="1"/>
  <c r="AL73" i="1"/>
  <c r="AL109" i="1"/>
  <c r="AS13" i="1"/>
  <c r="AQ69" i="1"/>
  <c r="AR69" i="1" s="1"/>
  <c r="AQ19" i="1"/>
  <c r="AS19" i="1" s="1"/>
  <c r="AK27" i="1"/>
  <c r="AK53" i="1"/>
  <c r="AK61" i="1"/>
  <c r="AK111" i="1"/>
  <c r="AK26" i="1"/>
  <c r="AL30" i="1"/>
  <c r="AS40" i="1"/>
  <c r="AT40" i="1" s="1"/>
  <c r="AL53" i="1"/>
  <c r="AK73" i="1"/>
  <c r="AM73" i="1" s="1"/>
  <c r="AL82" i="1"/>
  <c r="AL111" i="1"/>
  <c r="AK115" i="1"/>
  <c r="AS111" i="1"/>
  <c r="AT111" i="1" s="1"/>
  <c r="AK95" i="1"/>
  <c r="AK101" i="1"/>
  <c r="AK19" i="1"/>
  <c r="AL52" i="1"/>
  <c r="AL95" i="1"/>
  <c r="AL101" i="1"/>
  <c r="AK113" i="1"/>
  <c r="AP31" i="1"/>
  <c r="AQ94" i="1"/>
  <c r="AR94" i="1" s="1"/>
  <c r="AQ97" i="1"/>
  <c r="AR97" i="1" s="1"/>
  <c r="AQ99" i="1"/>
  <c r="AR99" i="1" s="1"/>
  <c r="AQ106" i="1"/>
  <c r="AR106" i="1" s="1"/>
  <c r="AQ109" i="1"/>
  <c r="AR109" i="1" s="1"/>
  <c r="AQ30" i="1"/>
  <c r="AR30" i="1" s="1"/>
  <c r="AS98" i="1"/>
  <c r="AS91" i="1"/>
  <c r="AT91" i="1" s="1"/>
  <c r="AS16" i="1"/>
  <c r="AS41" i="1"/>
  <c r="AQ68" i="1"/>
  <c r="AR68" i="1" s="1"/>
  <c r="AQ92" i="1"/>
  <c r="AS92" i="1" s="1"/>
  <c r="AS103" i="1"/>
  <c r="AM19" i="1"/>
  <c r="AP16" i="1"/>
  <c r="AR16" i="1" s="1"/>
  <c r="AK14" i="1"/>
  <c r="AS31" i="1"/>
  <c r="AQ45" i="1"/>
  <c r="AR45" i="1" s="1"/>
  <c r="AQ52" i="1"/>
  <c r="AS52" i="1" s="1"/>
  <c r="AK57" i="1"/>
  <c r="AQ58" i="1"/>
  <c r="AS58" i="1" s="1"/>
  <c r="AQ59" i="1"/>
  <c r="AS59" i="1" s="1"/>
  <c r="AK65" i="1"/>
  <c r="AQ72" i="1"/>
  <c r="AS72" i="1" s="1"/>
  <c r="AP78" i="1"/>
  <c r="AR78" i="1" s="1"/>
  <c r="AK83" i="1"/>
  <c r="AK91" i="1"/>
  <c r="AL92" i="1"/>
  <c r="AP115" i="1"/>
  <c r="AR115" i="1" s="1"/>
  <c r="AS116" i="1"/>
  <c r="AT116" i="1" s="1"/>
  <c r="AK12" i="1"/>
  <c r="AM12" i="1" s="1"/>
  <c r="AK13" i="1"/>
  <c r="AL14" i="1"/>
  <c r="AL27" i="1"/>
  <c r="AM27" i="1" s="1"/>
  <c r="AK41" i="1"/>
  <c r="AP51" i="1"/>
  <c r="AR51" i="1" s="1"/>
  <c r="AL57" i="1"/>
  <c r="AL61" i="1"/>
  <c r="AM61" i="1" s="1"/>
  <c r="AL65" i="1"/>
  <c r="AL83" i="1"/>
  <c r="AL91" i="1"/>
  <c r="AS102" i="1"/>
  <c r="AT102" i="1" s="1"/>
  <c r="AL106" i="1"/>
  <c r="AK109" i="1"/>
  <c r="AP111" i="1"/>
  <c r="AR111" i="1" s="1"/>
  <c r="AP112" i="1"/>
  <c r="AL113" i="1"/>
  <c r="AM113" i="1" s="1"/>
  <c r="AL13" i="1"/>
  <c r="AL40" i="1"/>
  <c r="AM40" i="1" s="1"/>
  <c r="AL41" i="1"/>
  <c r="AR57" i="1"/>
  <c r="AL64" i="1"/>
  <c r="AM64" i="1" s="1"/>
  <c r="AK94" i="1"/>
  <c r="AP98" i="1"/>
  <c r="AR98" i="1" s="1"/>
  <c r="AM98" i="1"/>
  <c r="AP103" i="1"/>
  <c r="AR103" i="1" s="1"/>
  <c r="AK31" i="1"/>
  <c r="AK82" i="1"/>
  <c r="AP13" i="1"/>
  <c r="AR13" i="1" s="1"/>
  <c r="AQ14" i="1"/>
  <c r="AR14" i="1" s="1"/>
  <c r="AP20" i="1"/>
  <c r="AR20" i="1" s="1"/>
  <c r="AL31" i="1"/>
  <c r="AM31" i="1" s="1"/>
  <c r="AR40" i="1"/>
  <c r="AK52" i="1"/>
  <c r="AM52" i="1" s="1"/>
  <c r="AM53" i="1"/>
  <c r="AP65" i="1"/>
  <c r="AR65" i="1" s="1"/>
  <c r="AK103" i="1"/>
  <c r="AP105" i="1"/>
  <c r="AR105" i="1" s="1"/>
  <c r="AS112" i="1"/>
  <c r="AT112" i="1" s="1"/>
  <c r="AP40" i="1"/>
  <c r="AP64" i="1"/>
  <c r="AR64" i="1" s="1"/>
  <c r="AL103" i="1"/>
  <c r="AL116" i="1"/>
  <c r="AM116" i="1" s="1"/>
  <c r="AL78" i="1"/>
  <c r="AS78" i="1"/>
  <c r="AT78" i="1" s="1"/>
  <c r="AP62" i="1"/>
  <c r="AQ62" i="1"/>
  <c r="AS62" i="1" s="1"/>
  <c r="AS51" i="1"/>
  <c r="AL51" i="1"/>
  <c r="AK51" i="1"/>
  <c r="AL68" i="1"/>
  <c r="AR82" i="1"/>
  <c r="AS82" i="1"/>
  <c r="AM101" i="1"/>
  <c r="AP26" i="1"/>
  <c r="AR26" i="1" s="1"/>
  <c r="AS65" i="1"/>
  <c r="AT65" i="1" s="1"/>
  <c r="AP82" i="1"/>
  <c r="AL99" i="1"/>
  <c r="AK99" i="1"/>
  <c r="AM115" i="1"/>
  <c r="AQ73" i="1"/>
  <c r="AP73" i="1"/>
  <c r="AQ108" i="1"/>
  <c r="AR108" i="1" s="1"/>
  <c r="AQ83" i="1"/>
  <c r="AP83" i="1"/>
  <c r="AS64" i="1"/>
  <c r="AT64" i="1" s="1"/>
  <c r="AQ61" i="1"/>
  <c r="AP61" i="1"/>
  <c r="AS105" i="1"/>
  <c r="AT105" i="1" s="1"/>
  <c r="AL105" i="1"/>
  <c r="AK105" i="1"/>
  <c r="AK16" i="1"/>
  <c r="AS20" i="1"/>
  <c r="AK20" i="1"/>
  <c r="AL20" i="1"/>
  <c r="AS26" i="1"/>
  <c r="AT26" i="1" s="1"/>
  <c r="AK58" i="1"/>
  <c r="AM58" i="1" s="1"/>
  <c r="AQ95" i="1"/>
  <c r="AP95" i="1"/>
  <c r="AM109" i="1"/>
  <c r="AK78" i="1"/>
  <c r="AQ27" i="1"/>
  <c r="AP27" i="1"/>
  <c r="AP57" i="1"/>
  <c r="AL72" i="1"/>
  <c r="AM72" i="1" s="1"/>
  <c r="AK92" i="1"/>
  <c r="AK108" i="1"/>
  <c r="AQ113" i="1"/>
  <c r="AP113" i="1"/>
  <c r="AQ53" i="1"/>
  <c r="AP53" i="1"/>
  <c r="AK68" i="1"/>
  <c r="AR112" i="1"/>
  <c r="AP41" i="1"/>
  <c r="AR41" i="1" s="1"/>
  <c r="AK45" i="1"/>
  <c r="AS57" i="1"/>
  <c r="AK59" i="1"/>
  <c r="AK62" i="1"/>
  <c r="AM62" i="1" s="1"/>
  <c r="AK69" i="1"/>
  <c r="AQ101" i="1"/>
  <c r="AP101" i="1"/>
  <c r="AM106" i="1"/>
  <c r="AL108" i="1"/>
  <c r="AK112" i="1"/>
  <c r="AM112" i="1" s="1"/>
  <c r="AS115" i="1"/>
  <c r="AT115" i="1" s="1"/>
  <c r="AL16" i="1"/>
  <c r="AR19" i="1"/>
  <c r="AL94" i="1"/>
  <c r="AK30" i="1"/>
  <c r="AP12" i="1"/>
  <c r="AR12" i="1" s="1"/>
  <c r="AT12" i="1" s="1"/>
  <c r="AL26" i="1"/>
  <c r="AM26" i="1" s="1"/>
  <c r="AR31" i="1"/>
  <c r="AL45" i="1"/>
  <c r="AL59" i="1"/>
  <c r="AM59" i="1" s="1"/>
  <c r="AL69" i="1"/>
  <c r="AP91" i="1"/>
  <c r="AR91" i="1" s="1"/>
  <c r="AP102" i="1"/>
  <c r="AR102" i="1" s="1"/>
  <c r="AP116" i="1"/>
  <c r="AR116" i="1" s="1"/>
  <c r="AV77" i="1"/>
  <c r="AV78" i="1"/>
  <c r="AV79" i="1"/>
  <c r="AV81" i="1"/>
  <c r="AV82" i="1"/>
  <c r="AV83" i="1"/>
  <c r="AV84" i="1"/>
  <c r="AV87" i="1"/>
  <c r="AV90" i="1"/>
  <c r="AV91" i="1"/>
  <c r="AV92" i="1"/>
  <c r="AV93" i="1"/>
  <c r="AV94" i="1"/>
  <c r="AV96" i="1"/>
  <c r="AV97" i="1"/>
  <c r="AV98" i="1"/>
  <c r="AV99" i="1"/>
  <c r="AV100" i="1"/>
  <c r="AV102" i="1"/>
  <c r="AV104" i="1"/>
  <c r="AV106" i="1"/>
  <c r="AV107" i="1"/>
  <c r="AV110" i="1"/>
  <c r="AV114" i="1"/>
  <c r="AV117" i="1"/>
  <c r="AS69" i="1" l="1"/>
  <c r="AT69" i="1" s="1"/>
  <c r="AT20" i="1"/>
  <c r="AT98" i="1"/>
  <c r="AT76" i="1"/>
  <c r="AT25" i="1"/>
  <c r="AT17" i="1"/>
  <c r="AT59" i="1"/>
  <c r="AT103" i="1"/>
  <c r="AS114" i="1"/>
  <c r="AT114" i="1" s="1"/>
  <c r="AS110" i="1"/>
  <c r="AT110" i="1" s="1"/>
  <c r="AS96" i="1"/>
  <c r="AT96" i="1" s="1"/>
  <c r="AR33" i="1"/>
  <c r="AT19" i="1"/>
  <c r="AR80" i="1"/>
  <c r="AT80" i="1" s="1"/>
  <c r="AT32" i="1"/>
  <c r="AT33" i="1"/>
  <c r="AT18" i="1"/>
  <c r="AT41" i="1"/>
  <c r="AT31" i="1"/>
  <c r="AT13" i="1"/>
  <c r="AT11" i="1"/>
  <c r="AT85" i="1"/>
  <c r="AR84" i="1"/>
  <c r="AT84" i="1" s="1"/>
  <c r="AR39" i="1"/>
  <c r="AS39" i="1"/>
  <c r="AM79" i="1"/>
  <c r="AM29" i="1"/>
  <c r="AS54" i="1"/>
  <c r="AT54" i="1" s="1"/>
  <c r="AM46" i="1"/>
  <c r="AR29" i="1"/>
  <c r="AT29" i="1" s="1"/>
  <c r="AM44" i="1"/>
  <c r="AM107" i="1"/>
  <c r="AM35" i="1"/>
  <c r="AM21" i="1"/>
  <c r="AS35" i="1"/>
  <c r="AR35" i="1"/>
  <c r="AM17" i="1"/>
  <c r="AR74" i="1"/>
  <c r="AT74" i="1" s="1"/>
  <c r="AM34" i="1"/>
  <c r="AM97" i="1"/>
  <c r="AM85" i="1"/>
  <c r="AM25" i="1"/>
  <c r="AS55" i="1"/>
  <c r="AT55" i="1" s="1"/>
  <c r="AM81" i="1"/>
  <c r="AM55" i="1"/>
  <c r="AM111" i="1"/>
  <c r="AM16" i="1"/>
  <c r="AR92" i="1"/>
  <c r="AT92" i="1" s="1"/>
  <c r="AT82" i="1"/>
  <c r="AM13" i="1"/>
  <c r="AM83" i="1"/>
  <c r="AT16" i="1"/>
  <c r="AT57" i="1"/>
  <c r="AR59" i="1"/>
  <c r="AS68" i="1"/>
  <c r="AT68" i="1" s="1"/>
  <c r="AS30" i="1"/>
  <c r="AT30" i="1" s="1"/>
  <c r="AM95" i="1"/>
  <c r="AM82" i="1"/>
  <c r="AM69" i="1"/>
  <c r="AM30" i="1"/>
  <c r="AM78" i="1"/>
  <c r="AM103" i="1"/>
  <c r="AR52" i="1"/>
  <c r="AT52" i="1" s="1"/>
  <c r="AS45" i="1"/>
  <c r="AT45" i="1" s="1"/>
  <c r="AM94" i="1"/>
  <c r="AM41" i="1"/>
  <c r="AS109" i="1"/>
  <c r="AT109" i="1" s="1"/>
  <c r="AS106" i="1"/>
  <c r="AT106" i="1" s="1"/>
  <c r="AS97" i="1"/>
  <c r="AT97" i="1" s="1"/>
  <c r="AS14" i="1"/>
  <c r="AT14" i="1" s="1"/>
  <c r="AR72" i="1"/>
  <c r="AT72" i="1" s="1"/>
  <c r="AS99" i="1"/>
  <c r="AT99" i="1" s="1"/>
  <c r="AS94" i="1"/>
  <c r="AT94" i="1" s="1"/>
  <c r="AM65" i="1"/>
  <c r="AM91" i="1"/>
  <c r="AR58" i="1"/>
  <c r="AT58" i="1" s="1"/>
  <c r="AM14" i="1"/>
  <c r="AM108" i="1"/>
  <c r="AM92" i="1"/>
  <c r="AT51" i="1"/>
  <c r="AM57" i="1"/>
  <c r="AS95" i="1"/>
  <c r="AR95" i="1"/>
  <c r="AS53" i="1"/>
  <c r="AR53" i="1"/>
  <c r="AS108" i="1"/>
  <c r="AT108" i="1" s="1"/>
  <c r="AM45" i="1"/>
  <c r="AR113" i="1"/>
  <c r="AS113" i="1"/>
  <c r="AS83" i="1"/>
  <c r="AR83" i="1"/>
  <c r="AM20" i="1"/>
  <c r="AS73" i="1"/>
  <c r="AR73" i="1"/>
  <c r="AS27" i="1"/>
  <c r="AR27" i="1"/>
  <c r="AS61" i="1"/>
  <c r="AR61" i="1"/>
  <c r="AM51" i="1"/>
  <c r="AM105" i="1"/>
  <c r="AR101" i="1"/>
  <c r="AS101" i="1"/>
  <c r="AT101" i="1" s="1"/>
  <c r="AM99" i="1"/>
  <c r="AM68" i="1"/>
  <c r="AR62" i="1"/>
  <c r="AT62" i="1" s="1"/>
  <c r="AV112" i="1"/>
  <c r="AV111" i="1"/>
  <c r="AV103" i="1"/>
  <c r="AV116" i="1"/>
  <c r="AV115" i="1"/>
  <c r="AV109" i="1"/>
  <c r="AV89" i="1"/>
  <c r="AV108" i="1"/>
  <c r="AV88" i="1"/>
  <c r="AV80" i="1"/>
  <c r="AV113" i="1"/>
  <c r="AV101" i="1"/>
  <c r="AV95" i="1"/>
  <c r="AV86" i="1"/>
  <c r="AV105" i="1"/>
  <c r="AV85" i="1"/>
  <c r="AV68" i="1"/>
  <c r="AV69" i="1"/>
  <c r="AV70" i="1"/>
  <c r="AV71" i="1"/>
  <c r="AV72" i="1"/>
  <c r="AV73" i="1"/>
  <c r="AV74" i="1"/>
  <c r="AV75" i="1"/>
  <c r="AV76" i="1"/>
  <c r="AT27" i="1" l="1"/>
  <c r="AT73" i="1"/>
  <c r="AT35" i="1"/>
  <c r="AT83" i="1"/>
  <c r="AT95" i="1"/>
  <c r="AT61" i="1"/>
  <c r="AT113" i="1"/>
  <c r="AT39" i="1"/>
  <c r="AT53" i="1"/>
  <c r="AF10" i="1" l="1"/>
  <c r="AG10" i="1"/>
  <c r="AI10" i="1"/>
  <c r="AJ10" i="1"/>
  <c r="AP10" i="1"/>
  <c r="AQ10" i="1" l="1"/>
  <c r="AR10" i="1" s="1"/>
  <c r="AK10" i="1"/>
  <c r="AL10" i="1"/>
  <c r="AS10" i="1" l="1"/>
  <c r="AT10" i="1" s="1"/>
  <c r="AM10" i="1"/>
  <c r="AV10" i="1" l="1"/>
  <c r="AV11" i="1"/>
  <c r="AV12" i="1"/>
  <c r="AV13" i="1"/>
  <c r="AV14" i="1"/>
  <c r="AV15" i="1"/>
  <c r="AV16" i="1"/>
  <c r="AV17" i="1"/>
  <c r="AV18" i="1"/>
  <c r="AV19" i="1"/>
  <c r="AV20" i="1"/>
  <c r="AV21" i="1"/>
  <c r="AV22" i="1"/>
  <c r="AV23" i="1"/>
  <c r="AV24" i="1"/>
  <c r="AV25" i="1"/>
  <c r="AV26" i="1"/>
  <c r="AV27" i="1"/>
  <c r="AV28" i="1"/>
  <c r="AV29" i="1"/>
  <c r="AV30" i="1"/>
  <c r="AV31" i="1"/>
  <c r="AV32" i="1"/>
  <c r="AV33" i="1"/>
  <c r="AV34" i="1"/>
  <c r="AV35" i="1"/>
  <c r="AV36" i="1"/>
  <c r="AV37" i="1"/>
  <c r="AV38" i="1"/>
  <c r="AV39" i="1"/>
  <c r="AV40" i="1"/>
  <c r="AV41" i="1"/>
  <c r="AV42" i="1"/>
  <c r="AV43" i="1"/>
  <c r="AV44" i="1"/>
  <c r="AV45" i="1"/>
  <c r="AV46" i="1"/>
  <c r="AV47" i="1"/>
  <c r="AV48" i="1"/>
  <c r="AV49" i="1"/>
  <c r="AV50" i="1"/>
  <c r="AV51" i="1"/>
  <c r="AV52" i="1"/>
  <c r="AV53" i="1"/>
  <c r="AV54" i="1"/>
  <c r="AV55" i="1"/>
  <c r="AV56" i="1"/>
  <c r="AV57" i="1"/>
  <c r="AV58" i="1"/>
  <c r="AV59" i="1"/>
  <c r="AV60" i="1"/>
  <c r="AV61" i="1"/>
  <c r="AV62" i="1"/>
  <c r="AV63" i="1"/>
  <c r="AV64" i="1"/>
  <c r="AV65" i="1"/>
  <c r="AV66" i="1"/>
  <c r="AV67" i="1"/>
  <c r="AJ2" i="1" l="1"/>
  <c r="AF6" i="1"/>
</calcChain>
</file>

<file path=xl/sharedStrings.xml><?xml version="1.0" encoding="utf-8"?>
<sst xmlns="http://schemas.openxmlformats.org/spreadsheetml/2006/main" count="1834" uniqueCount="249">
  <si>
    <t>Hedge Reference</t>
  </si>
  <si>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</si>
  <si>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</si>
  <si>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</si>
  <si>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</si>
  <si>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</si>
  <si>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</si>
  <si>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</si>
  <si>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</si>
  <si>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</si>
  <si>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</si>
  <si>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</si>
  <si>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</si>
  <si>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</si>
  <si>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</si>
  <si>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</si>
  <si>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</si>
  <si>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</si>
  <si>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</si>
  <si>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FX Portfolio Valuation - LTC</t>
  </si>
  <si>
    <t>Value Date: 30/06/2014</t>
  </si>
  <si>
    <t>SG</t>
  </si>
  <si>
    <t>BUY</t>
  </si>
  <si>
    <t>EUR</t>
  </si>
  <si>
    <t>SELL</t>
  </si>
  <si>
    <t>USD</t>
  </si>
  <si>
    <t>EURUSD</t>
  </si>
  <si>
    <t>FORWARD</t>
  </si>
  <si>
    <t>HSBC</t>
  </si>
  <si>
    <t>TEST D'EFFICACITE - PROSPECTIF</t>
  </si>
  <si>
    <t>Ecart</t>
  </si>
  <si>
    <t>Ratio</t>
  </si>
  <si>
    <t>Après choc</t>
  </si>
  <si>
    <t>Choc put:</t>
  </si>
  <si>
    <t>Choc call:</t>
  </si>
  <si>
    <t>Flux futurs couverts (EUR)</t>
  </si>
  <si>
    <t>Valeur intrinsèque non actualisée (EUR)</t>
  </si>
  <si>
    <t>TEST D'EFFICACITE - RETROSPECTIF</t>
  </si>
  <si>
    <t>Avant choc / en date de cloture</t>
  </si>
  <si>
    <t>A l'origine</t>
  </si>
  <si>
    <t>Cours forward initial</t>
  </si>
  <si>
    <t xml:space="preserve">Premium </t>
  </si>
  <si>
    <t>Barrier</t>
  </si>
  <si>
    <t>214-D</t>
  </si>
  <si>
    <t>212-D</t>
  </si>
  <si>
    <t xml:space="preserve">Value Date: </t>
  </si>
  <si>
    <t>Initial Spot Rate</t>
  </si>
  <si>
    <t>246-D</t>
  </si>
  <si>
    <t>248-D</t>
  </si>
  <si>
    <t>249-D</t>
  </si>
  <si>
    <t>221-D</t>
  </si>
  <si>
    <t>222-D</t>
  </si>
  <si>
    <t>223-D</t>
  </si>
  <si>
    <t>224-D</t>
  </si>
  <si>
    <t>225-D</t>
  </si>
  <si>
    <t>226-D</t>
  </si>
  <si>
    <t>227-D</t>
  </si>
  <si>
    <t>234-D</t>
  </si>
  <si>
    <t>263-D</t>
  </si>
  <si>
    <t>264-D</t>
  </si>
  <si>
    <t>CHF Coiffes</t>
  </si>
  <si>
    <t>333-D</t>
  </si>
  <si>
    <t>BNP PARIBAS</t>
  </si>
  <si>
    <t>CHF</t>
  </si>
  <si>
    <t>EURCHF</t>
  </si>
  <si>
    <t>334-D</t>
  </si>
  <si>
    <t>335-D</t>
  </si>
  <si>
    <t>337-D</t>
  </si>
  <si>
    <t>336-D</t>
  </si>
  <si>
    <t>338-D</t>
  </si>
  <si>
    <t>342-D</t>
  </si>
  <si>
    <t>339-D</t>
  </si>
  <si>
    <t>341-D</t>
  </si>
  <si>
    <t>343-D</t>
  </si>
  <si>
    <t>344-D</t>
  </si>
  <si>
    <t>345-D</t>
  </si>
  <si>
    <t>346-D</t>
  </si>
  <si>
    <t>347-D</t>
  </si>
  <si>
    <t>348-D</t>
  </si>
  <si>
    <t>349-D</t>
  </si>
  <si>
    <t>Lot 1.1 Roscosmos</t>
  </si>
  <si>
    <t>379-D</t>
  </si>
  <si>
    <t>RUB</t>
  </si>
  <si>
    <t>EURRUB</t>
  </si>
  <si>
    <t>AL YAH 3</t>
  </si>
  <si>
    <t>AZERSPACE 2</t>
  </si>
  <si>
    <t>83-D</t>
  </si>
  <si>
    <t>CA-CIB</t>
  </si>
  <si>
    <t>84-D</t>
  </si>
  <si>
    <t>85-D</t>
  </si>
  <si>
    <t>87-D</t>
  </si>
  <si>
    <t>88-D</t>
  </si>
  <si>
    <t>86-D</t>
  </si>
  <si>
    <t>CFH 2017</t>
  </si>
  <si>
    <t>5-D</t>
  </si>
  <si>
    <t>CIC</t>
  </si>
  <si>
    <t>CFH 2016 - Phase 3</t>
  </si>
  <si>
    <t>CFH 2018</t>
  </si>
  <si>
    <t>10-D</t>
  </si>
  <si>
    <t>NATIXIS</t>
  </si>
  <si>
    <t>CFH 2017 - Phase 1</t>
  </si>
  <si>
    <t>6-D</t>
  </si>
  <si>
    <t>11-D</t>
  </si>
  <si>
    <t>1-D</t>
  </si>
  <si>
    <t>CFH 2016 - Phase 2</t>
  </si>
  <si>
    <t>7-D</t>
  </si>
  <si>
    <t>CFH 2019</t>
  </si>
  <si>
    <t>12-D</t>
  </si>
  <si>
    <t>2-D</t>
  </si>
  <si>
    <t>8-D</t>
  </si>
  <si>
    <t>13-D</t>
  </si>
  <si>
    <t>3-D</t>
  </si>
  <si>
    <t>4-D</t>
  </si>
  <si>
    <t>9-D</t>
  </si>
  <si>
    <t>CFH 2020</t>
  </si>
  <si>
    <t>14-D</t>
  </si>
  <si>
    <t>15-D</t>
  </si>
  <si>
    <t>HELLASAT 4</t>
  </si>
  <si>
    <t>HORIZONS-3e</t>
  </si>
  <si>
    <t>91-D</t>
  </si>
  <si>
    <t>92-D</t>
  </si>
  <si>
    <t>93-D</t>
  </si>
  <si>
    <t>94-D</t>
  </si>
  <si>
    <t>DEUTSCHE BANK</t>
  </si>
  <si>
    <t>95-D</t>
  </si>
  <si>
    <t>96-D</t>
  </si>
  <si>
    <t>97-D</t>
  </si>
  <si>
    <t>98-D</t>
  </si>
  <si>
    <t>99-D</t>
  </si>
  <si>
    <t>HYLAS 4</t>
  </si>
  <si>
    <t>209-D</t>
  </si>
  <si>
    <t>Intelsat 37e</t>
  </si>
  <si>
    <t>165-D</t>
  </si>
  <si>
    <t>INTELSAT 39</t>
  </si>
  <si>
    <t>73-D</t>
  </si>
  <si>
    <t>PALATINE</t>
  </si>
  <si>
    <t>78-D</t>
  </si>
  <si>
    <t>79-D</t>
  </si>
  <si>
    <t>80-D</t>
  </si>
  <si>
    <t>81-D</t>
  </si>
  <si>
    <t>82-D</t>
  </si>
  <si>
    <t>JCSAT-17</t>
  </si>
  <si>
    <t>68-D</t>
  </si>
  <si>
    <t>70-D</t>
  </si>
  <si>
    <t>71-D</t>
  </si>
  <si>
    <t>72-D</t>
  </si>
  <si>
    <t>55-D</t>
  </si>
  <si>
    <t>56-D</t>
  </si>
  <si>
    <t>57-D</t>
  </si>
  <si>
    <t>58-D</t>
  </si>
  <si>
    <t>59-D</t>
  </si>
  <si>
    <t>60-D</t>
  </si>
  <si>
    <t>61-D</t>
  </si>
  <si>
    <t>62-D</t>
  </si>
  <si>
    <t>63-D</t>
  </si>
  <si>
    <t>64-D</t>
  </si>
  <si>
    <t>65-D</t>
  </si>
  <si>
    <t>66-D</t>
  </si>
  <si>
    <t>67-D</t>
  </si>
  <si>
    <t>O3B-F4</t>
  </si>
  <si>
    <t>282-D</t>
  </si>
  <si>
    <t>283-D</t>
  </si>
  <si>
    <t>ONEWEB</t>
  </si>
  <si>
    <t>118-D</t>
  </si>
  <si>
    <t>119-D</t>
  </si>
  <si>
    <t>110-D</t>
  </si>
  <si>
    <t>120-D</t>
  </si>
  <si>
    <t>111-D</t>
  </si>
  <si>
    <t>112-D</t>
  </si>
  <si>
    <t>113-D</t>
  </si>
  <si>
    <t>114-D</t>
  </si>
  <si>
    <t>115-D</t>
  </si>
  <si>
    <t>ONEWEB DSA</t>
  </si>
  <si>
    <t>124-D</t>
  </si>
  <si>
    <t>131-D</t>
  </si>
  <si>
    <t>129-D</t>
  </si>
  <si>
    <t>130-D</t>
  </si>
  <si>
    <t>132-D</t>
  </si>
  <si>
    <t>133-D</t>
  </si>
  <si>
    <t>134-D</t>
  </si>
  <si>
    <t>135-D</t>
  </si>
  <si>
    <t>136-D</t>
  </si>
  <si>
    <t>137-D</t>
  </si>
  <si>
    <t>138-D</t>
  </si>
  <si>
    <t>139-D</t>
  </si>
  <si>
    <t>140-D</t>
  </si>
  <si>
    <t>141-D</t>
  </si>
  <si>
    <t>142-D</t>
  </si>
  <si>
    <t>143-D</t>
  </si>
  <si>
    <t>144-D</t>
  </si>
  <si>
    <t>145-D</t>
  </si>
  <si>
    <t>146-D</t>
  </si>
  <si>
    <t>147-D</t>
  </si>
  <si>
    <t>SES 12</t>
  </si>
  <si>
    <t>Soyouz Lot 2.2</t>
  </si>
  <si>
    <t>409-D</t>
  </si>
  <si>
    <t>410-D</t>
  </si>
  <si>
    <t>411-D</t>
  </si>
  <si>
    <t>412-D</t>
  </si>
  <si>
    <t>413-D</t>
  </si>
  <si>
    <t>414-D</t>
  </si>
  <si>
    <t>415-D</t>
  </si>
  <si>
    <t>416-D</t>
  </si>
  <si>
    <t>417-D</t>
  </si>
  <si>
    <t>418-D</t>
  </si>
  <si>
    <t>419-D</t>
  </si>
  <si>
    <t>Soyuz Lot 2.1</t>
  </si>
  <si>
    <t>399-D</t>
  </si>
  <si>
    <t>400-D</t>
  </si>
  <si>
    <t>401-D</t>
  </si>
  <si>
    <t>402-D</t>
  </si>
  <si>
    <t>403-D</t>
  </si>
  <si>
    <t>404-D</t>
  </si>
  <si>
    <t>T-16 SATELLITE</t>
  </si>
  <si>
    <t>37-D</t>
  </si>
  <si>
    <t>38-D</t>
  </si>
  <si>
    <t>39-D</t>
  </si>
  <si>
    <t>40-D</t>
  </si>
  <si>
    <t>41-D</t>
  </si>
  <si>
    <t>USD Coiffes</t>
  </si>
  <si>
    <t>294-D</t>
  </si>
  <si>
    <t>295-D</t>
  </si>
  <si>
    <t>296-D</t>
  </si>
  <si>
    <t>297-D</t>
  </si>
  <si>
    <t>298-D</t>
  </si>
  <si>
    <t>299-D</t>
  </si>
  <si>
    <t>300-D</t>
  </si>
  <si>
    <t>301-D</t>
  </si>
  <si>
    <t>302-D</t>
  </si>
  <si>
    <t>303-D</t>
  </si>
  <si>
    <t>304-D</t>
  </si>
  <si>
    <t>305-D</t>
  </si>
  <si>
    <t>306-D</t>
  </si>
  <si>
    <t>307-D</t>
  </si>
  <si>
    <t>308-D</t>
  </si>
  <si>
    <t>309-D</t>
  </si>
  <si>
    <t>310-D</t>
  </si>
  <si>
    <t>311-D</t>
  </si>
  <si>
    <t>312-D</t>
  </si>
  <si>
    <t>313-D</t>
  </si>
  <si>
    <t>314-D</t>
  </si>
  <si>
    <t>315-D</t>
  </si>
  <si>
    <t>VIASAT-3X</t>
  </si>
  <si>
    <t>218-D</t>
  </si>
  <si>
    <t>219-D</t>
  </si>
  <si>
    <t>220-D</t>
  </si>
  <si>
    <t>216-D</t>
  </si>
  <si>
    <t>217-D</t>
  </si>
  <si>
    <t>FX Portfolio Valuation - AESA</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</si>
</sst>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 numFmtId="170" formatCode="0.0%"/>
  </numFmts>
  <fonts count="60"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sz val="8"/>
      <color rgb="FFFF0000"/>
      <name val="Arial"/>
      <family val="2"/>
    </font>
    <font>
      <sz val="10"/>
      <name val="Arial"/>
      <family val="2"/>
    </font>
    <font>
      <b/>
      <sz val="8"/>
      <color theme="0"/>
      <name val="Arial"/>
      <family val="2"/>
    </font>
    <font>
      <sz val="8"/>
      <color theme="1"/>
      <name val="Arial"/>
      <family val="2"/>
    </font>
    <font>
      <b/>
      <sz val="12"/>
      <name val="Arial"/>
      <family val="2"/>
    </font>
  </fonts>
  <fills count="3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
      <patternFill patternType="solid">
        <fgColor theme="2" tint="-9.9978637043366805E-2"/>
        <bgColor indexed="64"/>
      </patternFill>
    </fill>
    <fill>
      <patternFill patternType="solid">
        <fgColor theme="3" tint="0.39997558519241921"/>
        <bgColor indexed="64"/>
      </patternFill>
    </fill>
    <fill>
      <patternFill patternType="solid">
        <fgColor rgb="FFFFFF00"/>
        <bgColor indexed="64"/>
      </patternFill>
    </fill>
  </fills>
  <borders count="2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s>
  <cellStyleXfs count="144">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xf numFmtId="9" fontId="56" fillId="0" borderId="0" applyFont="0" applyFill="0" applyBorder="0" applyAlignment="0" applyProtection="0"/>
  </cellStyleXfs>
  <cellXfs count="131">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0" fontId="44" fillId="27" borderId="0" xfId="0" applyFont="1" applyFill="1"/>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left"/>
    </xf>
    <xf numFmtId="0" fontId="50" fillId="27" borderId="0" xfId="0" applyFont="1" applyFill="1"/>
    <xf numFmtId="0" fontId="52" fillId="27" borderId="0" xfId="0" applyFont="1" applyFill="1" applyBorder="1" applyAlignment="1" applyProtection="1">
      <alignment horizontal="center"/>
      <protection locked="0"/>
    </xf>
    <xf numFmtId="0" fontId="52" fillId="27" borderId="0" xfId="0" applyFont="1" applyFill="1" applyBorder="1" applyAlignment="1" applyProtection="1">
      <alignment horizontal="left"/>
      <protection locked="0"/>
    </xf>
    <xf numFmtId="164" fontId="52" fillId="27" borderId="0" xfId="107" applyFont="1" applyFill="1"/>
    <xf numFmtId="0" fontId="0" fillId="0" borderId="0" xfId="0" applyAlignment="1">
      <alignment horizontal="center"/>
    </xf>
    <xf numFmtId="0" fontId="53" fillId="27" borderId="0" xfId="0" applyFont="1" applyFill="1" applyBorder="1"/>
    <xf numFmtId="0" fontId="53" fillId="27" borderId="0" xfId="0" applyFont="1" applyFill="1" applyBorder="1" applyAlignment="1">
      <alignment horizontal="left"/>
    </xf>
    <xf numFmtId="0" fontId="53" fillId="27" borderId="0" xfId="0" applyFont="1" applyFill="1" applyBorder="1" applyAlignment="1">
      <alignment horizontal="center"/>
    </xf>
    <xf numFmtId="166" fontId="53" fillId="27" borderId="0" xfId="0" applyNumberFormat="1" applyFont="1" applyFill="1" applyBorder="1" applyAlignment="1">
      <alignment horizontal="left"/>
    </xf>
    <xf numFmtId="164" fontId="43" fillId="27" borderId="0" xfId="107" applyFont="1" applyFill="1" applyBorder="1"/>
    <xf numFmtId="164" fontId="43" fillId="27" borderId="0" xfId="107"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2" fillId="27" borderId="0" xfId="0" applyNumberFormat="1" applyFont="1" applyFill="1" applyBorder="1" applyAlignment="1" applyProtection="1">
      <alignment horizontal="left"/>
      <protection locked="0"/>
    </xf>
    <xf numFmtId="164" fontId="54" fillId="27" borderId="0" xfId="107" applyFont="1" applyFill="1"/>
    <xf numFmtId="0" fontId="0" fillId="0" borderId="0" xfId="0" applyAlignment="1">
      <alignment horizontal="left"/>
    </xf>
    <xf numFmtId="166" fontId="0" fillId="0" borderId="0" xfId="0" applyNumberFormat="1" applyAlignment="1">
      <alignment horizontal="left"/>
    </xf>
    <xf numFmtId="164" fontId="1" fillId="0" borderId="0" xfId="107"/>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0" fontId="0" fillId="0" borderId="0" xfId="0"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6" fontId="40" fillId="29" borderId="25" xfId="0" applyNumberFormat="1" applyFont="1" applyFill="1" applyBorder="1" applyAlignment="1">
      <alignment horizontal="center" vertical="center"/>
    </xf>
    <xf numFmtId="164" fontId="40" fillId="29" borderId="0" xfId="0" applyNumberFormat="1" applyFont="1" applyFill="1" applyAlignment="1">
      <alignment horizontal="center"/>
    </xf>
    <xf numFmtId="169" fontId="43" fillId="27" borderId="0" xfId="0" applyNumberFormat="1" applyFont="1" applyFill="1" applyBorder="1"/>
    <xf numFmtId="169" fontId="44" fillId="27" borderId="0" xfId="0" applyNumberFormat="1" applyFont="1" applyFill="1"/>
    <xf numFmtId="169" fontId="40" fillId="29" borderId="0" xfId="0" applyNumberFormat="1" applyFont="1" applyFill="1" applyAlignment="1">
      <alignment horizontal="center"/>
    </xf>
    <xf numFmtId="169" fontId="40" fillId="29" borderId="25" xfId="0" applyNumberFormat="1" applyFont="1" applyFill="1" applyBorder="1" applyAlignment="1">
      <alignment horizontal="center" vertic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169" fontId="40" fillId="0" borderId="0" xfId="0" applyNumberFormat="1" applyFont="1" applyFill="1" applyBorder="1" applyAlignment="1">
      <alignment horizontal="center" vertical="center"/>
    </xf>
    <xf numFmtId="0" fontId="58" fillId="30" borderId="13" xfId="0" applyFont="1" applyFill="1" applyBorder="1" applyAlignment="1">
      <alignment horizontal="center" vertical="center" wrapText="1"/>
    </xf>
    <xf numFmtId="0" fontId="59" fillId="27" borderId="0" xfId="0" applyFont="1" applyFill="1"/>
    <xf numFmtId="0" fontId="50" fillId="27" borderId="0" xfId="0" applyFont="1" applyFill="1" applyAlignment="1">
      <alignment horizontal="center" vertical="center"/>
    </xf>
    <xf numFmtId="2" fontId="0" fillId="0" borderId="0" xfId="0" applyNumberFormat="1" applyAlignment="1">
      <alignment horizontal="center" vertical="center"/>
    </xf>
    <xf numFmtId="4" fontId="40" fillId="29" borderId="0" xfId="0" applyNumberFormat="1" applyFont="1" applyFill="1" applyBorder="1" applyAlignment="1">
      <alignment horizontal="center" vertical="center"/>
    </xf>
    <xf numFmtId="4" fontId="0" fillId="0" borderId="0" xfId="0" applyNumberFormat="1" applyAlignment="1">
      <alignment horizontal="center" vertical="center"/>
    </xf>
    <xf numFmtId="10" fontId="40" fillId="29" borderId="0" xfId="143" applyNumberFormat="1" applyFont="1" applyFill="1" applyBorder="1" applyAlignment="1">
      <alignment horizontal="center" vertical="center"/>
    </xf>
    <xf numFmtId="170" fontId="59" fillId="0" borderId="0" xfId="0" applyNumberFormat="1" applyFont="1" applyFill="1"/>
    <xf numFmtId="170" fontId="59" fillId="32" borderId="0" xfId="0" applyNumberFormat="1" applyFont="1" applyFill="1"/>
    <xf numFmtId="166" fontId="40" fillId="29" borderId="0" xfId="0" applyNumberFormat="1" applyFont="1" applyFill="1" applyAlignment="1">
      <alignment horizontal="center" vertical="center"/>
    </xf>
    <xf numFmtId="169" fontId="40" fillId="29" borderId="0" xfId="0" applyNumberFormat="1" applyFont="1" applyFill="1" applyAlignment="1">
      <alignment horizontal="center" vertical="center"/>
    </xf>
    <xf numFmtId="164" fontId="55" fillId="29" borderId="25" xfId="0" applyNumberFormat="1" applyFont="1" applyFill="1" applyBorder="1" applyAlignment="1">
      <alignment horizontal="center" vertical="center"/>
    </xf>
    <xf numFmtId="0" fontId="0" fillId="0" borderId="0" xfId="0" applyBorder="1"/>
    <xf numFmtId="0" fontId="48" fillId="28" borderId="0" xfId="0" applyFont="1" applyFill="1" applyBorder="1" applyAlignment="1">
      <alignment horizontal="center" vertical="center"/>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1" fillId="27" borderId="0" xfId="0" applyFont="1" applyFill="1" applyBorder="1" applyAlignment="1"/>
    <xf numFmtId="0" fontId="48" fillId="28" borderId="26" xfId="0" applyFont="1" applyFill="1" applyBorder="1" applyAlignment="1">
      <alignment horizontal="center" vertical="center"/>
    </xf>
    <xf numFmtId="0" fontId="49" fillId="27" borderId="0" xfId="0" applyFont="1" applyFill="1"/>
    <xf numFmtId="0" fontId="48" fillId="28" borderId="25" xfId="0" applyFont="1" applyFill="1" applyBorder="1" applyAlignment="1">
      <alignment horizontal="center" vertical="center"/>
    </xf>
    <xf numFmtId="164" fontId="51" fillId="28" borderId="13" xfId="0" applyNumberFormat="1" applyFont="1" applyFill="1" applyBorder="1" applyAlignment="1">
      <alignment horizontal="center"/>
    </xf>
    <xf numFmtId="1" fontId="43" fillId="27" borderId="0" xfId="0" applyNumberFormat="1" applyFont="1" applyFill="1"/>
    <xf numFmtId="1" fontId="44" fillId="27" borderId="0" xfId="0" applyNumberFormat="1" applyFont="1" applyFill="1"/>
    <xf numFmtId="1" fontId="50" fillId="27" borderId="0" xfId="0" applyNumberFormat="1" applyFont="1" applyFill="1" applyAlignment="1">
      <alignment horizontal="center" vertical="center"/>
    </xf>
    <xf numFmtId="1" fontId="0" fillId="0" borderId="0" xfId="0" applyNumberFormat="1"/>
    <xf numFmtId="1" fontId="0" fillId="0" borderId="0" xfId="0" applyNumberFormat="1" applyAlignment="1">
      <alignment horizontal="center" vertic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55" fillId="29" borderId="0" xfId="0" applyNumberFormat="1" applyFont="1" applyFill="1" applyAlignment="1">
      <alignment horizontal="center" vertical="center"/>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51" fillId="28" borderId="23" xfId="0" applyFont="1" applyFill="1" applyBorder="1" applyAlignment="1">
      <alignment horizontal="center"/>
    </xf>
    <xf numFmtId="0" fontId="51" fillId="28" borderId="24" xfId="0" applyFont="1" applyFill="1" applyBorder="1" applyAlignment="1">
      <alignment horizontal="center"/>
    </xf>
    <xf numFmtId="169" fontId="48" fillId="28" borderId="14" xfId="0" applyNumberFormat="1" applyFont="1" applyFill="1" applyBorder="1" applyAlignment="1">
      <alignment horizontal="center" vertical="center"/>
    </xf>
    <xf numFmtId="169" fontId="48" fillId="28" borderId="15" xfId="0" applyNumberFormat="1" applyFont="1" applyFill="1" applyBorder="1" applyAlignment="1">
      <alignment horizontal="center" vertical="center"/>
    </xf>
    <xf numFmtId="169" fontId="48" fillId="28" borderId="16" xfId="0" applyNumberFormat="1" applyFont="1" applyFill="1" applyBorder="1" applyAlignment="1">
      <alignment horizontal="center" vertic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9" fontId="48" fillId="28" borderId="14" xfId="0" applyNumberFormat="1" applyFont="1" applyFill="1" applyBorder="1" applyAlignment="1">
      <alignment horizontal="center" vertical="center" wrapText="1"/>
    </xf>
    <xf numFmtId="169" fontId="48" fillId="28" borderId="16" xfId="0" applyNumberFormat="1" applyFont="1" applyFill="1" applyBorder="1" applyAlignment="1">
      <alignment horizontal="center" vertical="center" wrapText="1"/>
    </xf>
    <xf numFmtId="0" fontId="57" fillId="31" borderId="23" xfId="0" applyFont="1" applyFill="1" applyBorder="1" applyAlignment="1">
      <alignment horizontal="center" vertical="center"/>
    </xf>
    <xf numFmtId="0" fontId="57" fillId="31" borderId="12" xfId="0" applyFont="1" applyFill="1" applyBorder="1" applyAlignment="1">
      <alignment horizontal="center" vertical="center"/>
    </xf>
    <xf numFmtId="0" fontId="57" fillId="31" borderId="24" xfId="0" applyFont="1" applyFill="1" applyBorder="1" applyAlignment="1">
      <alignment horizontal="center" vertical="center"/>
    </xf>
    <xf numFmtId="0" fontId="58" fillId="30" borderId="17" xfId="0" applyFont="1" applyFill="1" applyBorder="1" applyAlignment="1">
      <alignment horizontal="center" vertical="center"/>
    </xf>
    <xf numFmtId="0" fontId="58" fillId="30" borderId="26" xfId="0" applyFont="1" applyFill="1" applyBorder="1" applyAlignment="1">
      <alignment horizontal="center" vertical="center"/>
    </xf>
    <xf numFmtId="0" fontId="58" fillId="30" borderId="18" xfId="0" applyFont="1" applyFill="1" applyBorder="1" applyAlignment="1">
      <alignment horizontal="center" vertical="center"/>
    </xf>
    <xf numFmtId="0" fontId="58" fillId="30" borderId="13" xfId="0" applyFont="1" applyFill="1" applyBorder="1" applyAlignment="1">
      <alignment horizontal="center" vertical="center"/>
    </xf>
    <xf numFmtId="0" fontId="58" fillId="30" borderId="23" xfId="0" applyFont="1" applyFill="1" applyBorder="1" applyAlignment="1">
      <alignment horizontal="center" vertical="center"/>
    </xf>
    <xf numFmtId="0" fontId="58" fillId="30" borderId="14" xfId="0" applyFont="1" applyFill="1" applyBorder="1" applyAlignment="1">
      <alignment horizontal="center" vertical="center" wrapText="1"/>
    </xf>
    <xf numFmtId="0" fontId="58" fillId="30" borderId="16" xfId="0" applyFont="1" applyFill="1" applyBorder="1" applyAlignment="1">
      <alignment horizontal="center" vertical="center" wrapText="1"/>
    </xf>
    <xf numFmtId="166" fontId="57" fillId="31" borderId="23" xfId="0" applyNumberFormat="1"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4" xfId="75"/>
    <cellStyle name="Comma 5" xfId="76"/>
    <cellStyle name="Comma 6" xfId="77"/>
    <cellStyle name="Comma 7" xfId="78"/>
    <cellStyle name="Commentaire" xfId="79" builtinId="10" customBuiltin="1"/>
    <cellStyle name="Commentaire 2" xfId="80"/>
    <cellStyle name="Correcto" xfId="81"/>
    <cellStyle name="Encabez. 1" xfId="82"/>
    <cellStyle name="Encabez. 2" xfId="83"/>
    <cellStyle name="Encabezado 3" xfId="84"/>
    <cellStyle name="Encabezado 4" xfId="85"/>
    <cellStyle name="Énfasis1" xfId="86"/>
    <cellStyle name="Énfasis2" xfId="87"/>
    <cellStyle name="Énfasis3" xfId="88"/>
    <cellStyle name="Énfasis4" xfId="89"/>
    <cellStyle name="Énfasis5" xfId="90"/>
    <cellStyle name="Énfasis6" xfId="91"/>
    <cellStyle name="Entrada" xfId="92"/>
    <cellStyle name="Entrée" xfId="93" builtinId="20" customBuiltin="1"/>
    <cellStyle name="Euro" xfId="94"/>
    <cellStyle name="Euro 2" xfId="95"/>
    <cellStyle name="Explanatory Text" xfId="96"/>
    <cellStyle name="Explicación" xfId="97"/>
    <cellStyle name="Good" xfId="98"/>
    <cellStyle name="Heading 1" xfId="99"/>
    <cellStyle name="Heading 2" xfId="100"/>
    <cellStyle name="Heading 3" xfId="101"/>
    <cellStyle name="Heading 4" xfId="102"/>
    <cellStyle name="Incorrecto" xfId="103"/>
    <cellStyle name="Input" xfId="104"/>
    <cellStyle name="Insatisfaisant" xfId="105" builtinId="27" customBuiltin="1"/>
    <cellStyle name="Linked Cell" xfId="106"/>
    <cellStyle name="Milliers" xfId="107" builtinId="3"/>
    <cellStyle name="Milliers 2" xfId="108"/>
    <cellStyle name="Neutral" xfId="109"/>
    <cellStyle name="Neutre" xfId="110" builtinId="28" customBuiltin="1"/>
    <cellStyle name="Normal" xfId="0" builtinId="0"/>
    <cellStyle name="Normal - Style1" xfId="111"/>
    <cellStyle name="Normal 2" xfId="112"/>
    <cellStyle name="Normal 2 2" xfId="113"/>
    <cellStyle name="Normal 2_portfolio_OR" xfId="114"/>
    <cellStyle name="Normal 3" xfId="115"/>
    <cellStyle name="Normal 4" xfId="116"/>
    <cellStyle name="Nota" xfId="117"/>
    <cellStyle name="Nota 2" xfId="118"/>
    <cellStyle name="Note" xfId="119"/>
    <cellStyle name="Note 2" xfId="120"/>
    <cellStyle name="Output" xfId="121"/>
    <cellStyle name="Percent 2" xfId="122"/>
    <cellStyle name="Percent 2 2" xfId="123"/>
    <cellStyle name="Percent 3" xfId="124"/>
    <cellStyle name="Percent 4" xfId="125"/>
    <cellStyle name="Percent 5" xfId="126"/>
    <cellStyle name="Percent 6" xfId="127"/>
    <cellStyle name="Pourcentage" xfId="143" builtinId="5"/>
    <cellStyle name="Pourcentage 2" xfId="128"/>
    <cellStyle name="Salida" xfId="129"/>
    <cellStyle name="Satisfaisant" xfId="130" builtinId="26" customBuiltin="1"/>
    <cellStyle name="Sortie" xfId="131" builtinId="21" customBuiltin="1"/>
    <cellStyle name="Texte explicatif" xfId="132" builtinId="53" customBuiltin="1"/>
    <cellStyle name="Title" xfId="133"/>
    <cellStyle name="Titre" xfId="134" builtinId="15" customBuiltin="1"/>
    <cellStyle name="Titre 1" xfId="135" builtinId="16" customBuiltin="1"/>
    <cellStyle name="Titre 2" xfId="136" builtinId="17" customBuiltin="1"/>
    <cellStyle name="Titre 3" xfId="137" builtinId="18" customBuiltin="1"/>
    <cellStyle name="Titre 4" xfId="138" builtinId="19" customBuiltin="1"/>
    <cellStyle name="Título" xfId="139"/>
    <cellStyle name="Total" xfId="140" builtinId="25" customBuiltin="1"/>
    <cellStyle name="Vérification" xfId="141" builtinId="23" customBuiltin="1"/>
    <cellStyle name="Warning Text" xfId="142"/>
  </cellStyles>
  <dxfs count="7">
    <dxf>
      <font>
        <condense val="0"/>
        <extend val="0"/>
        <color indexed="1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31</xdr:col>
      <xdr:colOff>85725</xdr:colOff>
      <xdr:row>0</xdr:row>
      <xdr:rowOff>209550</xdr:rowOff>
    </xdr:from>
    <xdr:to>
      <xdr:col>32</xdr:col>
      <xdr:colOff>911600</xdr:colOff>
      <xdr:row>3</xdr:row>
      <xdr:rowOff>9525</xdr:rowOff>
    </xdr:to>
    <xdr:pic>
      <xdr:nvPicPr>
        <xdr:cNvPr id="1037"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925550" y="209550"/>
          <a:ext cx="1978399"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24</xdr:col>
      <xdr:colOff>581025</xdr:colOff>
      <xdr:row>0</xdr:row>
      <xdr:rowOff>133350</xdr:rowOff>
    </xdr:from>
    <xdr:to>
      <xdr:col>26</xdr:col>
      <xdr:colOff>891268</xdr:colOff>
      <xdr:row>2</xdr:row>
      <xdr:rowOff>110490</xdr:rowOff>
    </xdr:to>
    <xdr:pic>
      <xdr:nvPicPr>
        <xdr:cNvPr id="3" name="Picture 1" descr="kerius-logo-text"/>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4799945" y="133350"/>
          <a:ext cx="204978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31</xdr:col>
      <xdr:colOff>85725</xdr:colOff>
      <xdr:row>0</xdr:row>
      <xdr:rowOff>209550</xdr:rowOff>
    </xdr:from>
    <xdr:to>
      <xdr:col>32</xdr:col>
      <xdr:colOff>911600</xdr:colOff>
      <xdr:row>3</xdr:row>
      <xdr:rowOff>9525</xdr:rowOff>
    </xdr:to>
    <xdr:pic>
      <xdr:nvPicPr>
        <xdr:cNvPr id="2"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115145" y="209550"/>
          <a:ext cx="201459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24</xdr:col>
      <xdr:colOff>581025</xdr:colOff>
      <xdr:row>0</xdr:row>
      <xdr:rowOff>133350</xdr:rowOff>
    </xdr:from>
    <xdr:to>
      <xdr:col>26</xdr:col>
      <xdr:colOff>891268</xdr:colOff>
      <xdr:row>2</xdr:row>
      <xdr:rowOff>110490</xdr:rowOff>
    </xdr:to>
    <xdr:pic>
      <xdr:nvPicPr>
        <xdr:cNvPr id="3" name="Picture 1" descr="kerius-logo-text"/>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6994505" y="133350"/>
          <a:ext cx="2215243" cy="5562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31</xdr:col>
      <xdr:colOff>85725</xdr:colOff>
      <xdr:row>0</xdr:row>
      <xdr:rowOff>209550</xdr:rowOff>
    </xdr:from>
    <xdr:to>
      <xdr:col>32</xdr:col>
      <xdr:colOff>911600</xdr:colOff>
      <xdr:row>3</xdr:row>
      <xdr:rowOff>9525</xdr:rowOff>
    </xdr:to>
    <xdr:pic>
      <xdr:nvPicPr>
        <xdr:cNvPr id="2"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115145" y="209550"/>
          <a:ext cx="201459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24</xdr:col>
      <xdr:colOff>581025</xdr:colOff>
      <xdr:row>0</xdr:row>
      <xdr:rowOff>133350</xdr:rowOff>
    </xdr:from>
    <xdr:to>
      <xdr:col>26</xdr:col>
      <xdr:colOff>891268</xdr:colOff>
      <xdr:row>2</xdr:row>
      <xdr:rowOff>110490</xdr:rowOff>
    </xdr:to>
    <xdr:pic>
      <xdr:nvPicPr>
        <xdr:cNvPr id="3" name="Picture 1" descr="kerius-logo-text"/>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6994505" y="133350"/>
          <a:ext cx="2215243" cy="5562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BH653"/>
  <sheetViews>
    <sheetView showGridLines="0" tabSelected="1" zoomScale="85" zoomScaleNormal="85" workbookViewId="0">
      <pane ySplit="8" topLeftCell="A9" activePane="bottomLeft" state="frozen"/>
      <selection pane="bottomLeft" activeCell="O15" sqref="O15"/>
    </sheetView>
  </sheetViews>
  <sheetFormatPr baseColWidth="10" defaultColWidth="9.109375" defaultRowHeight="13.2" x14ac:dyDescent="0.25"/>
  <cols>
    <col min="1" max="1" width="26.109375" customWidth="1"/>
    <col min="2" max="2" width="11.5546875" bestFit="1" customWidth="1"/>
    <col min="3" max="3" width="6.44140625" customWidth="1"/>
    <col min="4" max="4" width="11.44140625" style="15" bestFit="1" customWidth="1"/>
    <col min="5" max="5" width="9.44140625" style="34" customWidth="1"/>
    <col min="6" max="6" width="9.5546875" style="34" customWidth="1"/>
    <col min="7" max="7" width="9.33203125" style="34" customWidth="1"/>
    <col min="8" max="8" width="8.33203125" customWidth="1"/>
    <col min="9" max="9" width="10.33203125" customWidth="1"/>
    <col min="10" max="10" width="4.33203125" bestFit="1" customWidth="1"/>
    <col min="11" max="11" width="14.6640625" style="37" bestFit="1" customWidth="1"/>
    <col min="12" max="12" width="8.88671875" customWidth="1"/>
    <col min="13" max="13" width="10.88671875" customWidth="1"/>
    <col min="14" max="14" width="4.33203125" bestFit="1" customWidth="1"/>
    <col min="15" max="15" width="15.44140625" style="37" bestFit="1" customWidth="1"/>
    <col min="16" max="16" width="15.44140625" style="55" customWidth="1"/>
    <col min="17" max="17" width="7.5546875" bestFit="1" customWidth="1"/>
    <col min="18" max="18" width="14.6640625" style="55" bestFit="1" customWidth="1"/>
    <col min="19" max="21" width="10.33203125" style="58" customWidth="1"/>
    <col min="22" max="22" width="2.6640625" customWidth="1"/>
    <col min="23" max="23" width="10" style="52" bestFit="1" customWidth="1"/>
    <col min="24" max="24" width="12.88671875" style="52" bestFit="1" customWidth="1"/>
    <col min="25" max="26" width="13.88671875" style="37" bestFit="1" customWidth="1"/>
    <col min="27" max="27" width="13.44140625" style="37" bestFit="1" customWidth="1"/>
    <col min="28" max="28" width="13" style="37" bestFit="1" customWidth="1"/>
    <col min="29" max="29" width="3.6640625" style="37" customWidth="1"/>
    <col min="30" max="30" width="20.33203125" bestFit="1" customWidth="1"/>
    <col min="31" max="31" width="3.6640625" customWidth="1"/>
    <col min="32" max="33" width="17.33203125" customWidth="1"/>
    <col min="34" max="34" width="3" customWidth="1"/>
    <col min="35" max="38" width="17.33203125" customWidth="1"/>
    <col min="39" max="39" width="16.5546875" customWidth="1"/>
    <col min="40" max="40" width="2.109375" customWidth="1"/>
    <col min="41" max="41" width="12.6640625" customWidth="1"/>
    <col min="42" max="45" width="17.33203125" customWidth="1"/>
    <col min="46" max="46" width="25.6640625" bestFit="1" customWidth="1"/>
    <col min="48" max="48" width="10.109375" style="84" customWidth="1"/>
  </cols>
  <sheetData>
    <row r="1" spans="1:60" s="3" customFormat="1" ht="30" x14ac:dyDescent="0.5">
      <c r="A1" s="1" t="s">
        <v>248</v>
      </c>
      <c r="B1" s="2"/>
      <c r="C1" s="2"/>
      <c r="D1" s="4"/>
      <c r="E1" s="32"/>
      <c r="F1" s="32"/>
      <c r="G1" s="32"/>
      <c r="H1" s="2"/>
      <c r="I1" s="2"/>
      <c r="J1" s="2"/>
      <c r="K1" s="35"/>
      <c r="L1" s="2"/>
      <c r="M1" s="2"/>
      <c r="N1" s="2"/>
      <c r="O1" s="35"/>
      <c r="P1" s="53"/>
      <c r="Q1" s="2"/>
      <c r="R1" s="53"/>
      <c r="S1" s="53"/>
      <c r="T1" s="56"/>
      <c r="U1" s="56"/>
      <c r="V1" s="5"/>
      <c r="W1" s="48"/>
      <c r="X1" s="48"/>
      <c r="Y1" s="38"/>
      <c r="Z1" s="38"/>
      <c r="AA1" s="38"/>
      <c r="AB1" s="38"/>
      <c r="AC1" s="38"/>
      <c r="AV1" s="81"/>
    </row>
    <row r="2" spans="1:60" s="6" customFormat="1" ht="15.6" x14ac:dyDescent="0.3">
      <c r="A2" s="74" t="s">
        <v>45</v>
      </c>
      <c r="B2" s="74">
        <v>42916</v>
      </c>
      <c r="C2" s="74"/>
      <c r="D2" s="23"/>
      <c r="E2" s="33"/>
      <c r="F2" s="33"/>
      <c r="G2" s="33"/>
      <c r="H2" s="7"/>
      <c r="I2" s="7"/>
      <c r="J2" s="7"/>
      <c r="K2" s="36"/>
      <c r="L2" s="7"/>
      <c r="M2" s="7"/>
      <c r="N2" s="7"/>
      <c r="O2" s="36"/>
      <c r="P2" s="54"/>
      <c r="Q2" s="7"/>
      <c r="R2" s="54"/>
      <c r="S2" s="54"/>
      <c r="T2" s="57"/>
      <c r="U2" s="57"/>
      <c r="V2" s="8"/>
      <c r="W2" s="49"/>
      <c r="X2" s="49"/>
      <c r="Y2" s="39"/>
      <c r="Z2" s="39"/>
      <c r="AA2" s="39"/>
      <c r="AB2" s="39"/>
      <c r="AC2" s="39"/>
      <c r="AI2" s="61" t="s">
        <v>33</v>
      </c>
      <c r="AJ2" s="67">
        <f>-AJ3</f>
        <v>-0.3</v>
      </c>
      <c r="AV2" s="82"/>
    </row>
    <row r="3" spans="1:60" s="6" customFormat="1" ht="15.6" x14ac:dyDescent="0.3">
      <c r="A3" s="74"/>
      <c r="B3" s="76"/>
      <c r="C3" s="76"/>
      <c r="D3" s="26"/>
      <c r="E3" s="33"/>
      <c r="F3" s="33"/>
      <c r="G3" s="33"/>
      <c r="H3" s="7"/>
      <c r="I3" s="7"/>
      <c r="J3" s="7"/>
      <c r="K3" s="36"/>
      <c r="L3" s="7"/>
      <c r="M3" s="7"/>
      <c r="N3" s="7"/>
      <c r="O3" s="36"/>
      <c r="P3" s="54"/>
      <c r="Q3" s="7"/>
      <c r="R3" s="54"/>
      <c r="S3" s="54"/>
      <c r="T3" s="57"/>
      <c r="U3" s="57"/>
      <c r="V3" s="8"/>
      <c r="W3" s="49"/>
      <c r="X3" s="49"/>
      <c r="Y3" s="39"/>
      <c r="Z3" s="39"/>
      <c r="AA3" s="39"/>
      <c r="AB3" s="39"/>
      <c r="AC3" s="39"/>
      <c r="AD3" s="9"/>
      <c r="AI3" s="61" t="s">
        <v>34</v>
      </c>
      <c r="AJ3" s="68">
        <v>0.3</v>
      </c>
      <c r="AV3" s="82"/>
    </row>
    <row r="4" spans="1:60" s="6" customFormat="1" ht="7.5" customHeight="1" x14ac:dyDescent="0.3">
      <c r="B4" s="75"/>
      <c r="C4" s="75"/>
      <c r="D4" s="26"/>
      <c r="E4" s="33"/>
      <c r="F4" s="33"/>
      <c r="G4" s="33"/>
      <c r="H4" s="7"/>
      <c r="I4" s="7"/>
      <c r="J4" s="7"/>
      <c r="K4" s="36"/>
      <c r="L4" s="7"/>
      <c r="M4" s="7"/>
      <c r="N4" s="7"/>
      <c r="O4" s="36"/>
      <c r="P4" s="54"/>
      <c r="Q4" s="7"/>
      <c r="R4" s="54"/>
      <c r="S4" s="54"/>
      <c r="T4" s="57"/>
      <c r="U4" s="57"/>
      <c r="V4" s="8"/>
      <c r="W4" s="49"/>
      <c r="X4" s="49"/>
      <c r="Y4" s="39"/>
      <c r="Z4" s="39"/>
      <c r="AA4" s="39"/>
      <c r="AB4" s="39"/>
      <c r="AC4" s="39"/>
      <c r="AD4" s="10"/>
      <c r="AV4" s="82"/>
    </row>
    <row r="5" spans="1:60" s="6" customFormat="1" ht="6" customHeight="1" x14ac:dyDescent="0.3">
      <c r="B5" s="75"/>
      <c r="C5" s="75"/>
      <c r="D5" s="26"/>
      <c r="E5" s="33"/>
      <c r="F5" s="33"/>
      <c r="G5" s="33"/>
      <c r="H5" s="7"/>
      <c r="I5" s="7"/>
      <c r="J5" s="7"/>
      <c r="K5" s="36"/>
      <c r="L5" s="7"/>
      <c r="M5" s="7"/>
      <c r="N5" s="7"/>
      <c r="O5" s="36"/>
      <c r="P5" s="54"/>
      <c r="Q5" s="7"/>
      <c r="R5" s="54"/>
      <c r="S5" s="54"/>
      <c r="T5" s="57"/>
      <c r="U5" s="57"/>
      <c r="V5" s="8"/>
      <c r="W5" s="49"/>
      <c r="X5" s="49"/>
      <c r="Y5" s="40"/>
      <c r="Z5" s="40"/>
      <c r="AA5" s="39"/>
      <c r="AB5" s="39"/>
      <c r="AC5" s="39"/>
      <c r="AD5" s="10"/>
      <c r="AV5" s="82"/>
    </row>
    <row r="6" spans="1:60" s="62" customFormat="1" ht="15.6" x14ac:dyDescent="0.3">
      <c r="A6" s="97" t="s">
        <v>0</v>
      </c>
      <c r="B6" s="103" t="s">
        <v>1</v>
      </c>
      <c r="C6" s="103" t="s">
        <v>2</v>
      </c>
      <c r="D6" s="103" t="s">
        <v>3</v>
      </c>
      <c r="E6" s="100" t="s">
        <v>4</v>
      </c>
      <c r="F6" s="100" t="s">
        <v>5</v>
      </c>
      <c r="G6" s="100" t="s">
        <v>6</v>
      </c>
      <c r="H6" s="91" t="s">
        <v>7</v>
      </c>
      <c r="I6" s="109" t="s">
        <v>8</v>
      </c>
      <c r="J6" s="91" t="s">
        <v>9</v>
      </c>
      <c r="K6" s="92"/>
      <c r="L6" s="91" t="s">
        <v>7</v>
      </c>
      <c r="M6" s="109" t="s">
        <v>8</v>
      </c>
      <c r="N6" s="91" t="s">
        <v>10</v>
      </c>
      <c r="O6" s="92"/>
      <c r="P6" s="106" t="s">
        <v>46</v>
      </c>
      <c r="Q6" s="91" t="s">
        <v>11</v>
      </c>
      <c r="R6" s="92"/>
      <c r="S6" s="77"/>
      <c r="T6" s="91" t="s">
        <v>41</v>
      </c>
      <c r="U6" s="92"/>
      <c r="V6" s="78"/>
      <c r="W6" s="112" t="s">
        <v>12</v>
      </c>
      <c r="X6" s="113"/>
      <c r="Y6" s="113"/>
      <c r="Z6" s="113"/>
      <c r="AA6" s="113"/>
      <c r="AB6" s="114"/>
      <c r="AC6" s="39"/>
      <c r="AD6" s="103" t="s">
        <v>18</v>
      </c>
      <c r="AF6" s="127">
        <f>B2</f>
        <v>42916</v>
      </c>
      <c r="AG6" s="119"/>
      <c r="AH6" s="6"/>
      <c r="AI6" s="117" t="s">
        <v>29</v>
      </c>
      <c r="AJ6" s="118"/>
      <c r="AK6" s="118"/>
      <c r="AL6" s="118"/>
      <c r="AM6" s="119"/>
      <c r="AN6" s="6"/>
      <c r="AO6" s="117" t="s">
        <v>37</v>
      </c>
      <c r="AP6" s="118"/>
      <c r="AQ6" s="118"/>
      <c r="AR6" s="118"/>
      <c r="AS6" s="118"/>
      <c r="AT6" s="119"/>
      <c r="AV6" s="83"/>
    </row>
    <row r="7" spans="1:60" s="62" customFormat="1" ht="15.6" x14ac:dyDescent="0.3">
      <c r="A7" s="98"/>
      <c r="B7" s="103"/>
      <c r="C7" s="103"/>
      <c r="D7" s="103"/>
      <c r="E7" s="101"/>
      <c r="F7" s="101"/>
      <c r="G7" s="101"/>
      <c r="H7" s="93"/>
      <c r="I7" s="110"/>
      <c r="J7" s="93"/>
      <c r="K7" s="94"/>
      <c r="L7" s="93"/>
      <c r="M7" s="110"/>
      <c r="N7" s="93"/>
      <c r="O7" s="94"/>
      <c r="P7" s="107"/>
      <c r="Q7" s="93"/>
      <c r="R7" s="94"/>
      <c r="S7" s="73" t="s">
        <v>42</v>
      </c>
      <c r="T7" s="93"/>
      <c r="U7" s="94"/>
      <c r="V7" s="78"/>
      <c r="W7" s="115" t="s">
        <v>13</v>
      </c>
      <c r="X7" s="115" t="s">
        <v>14</v>
      </c>
      <c r="Y7" s="112" t="s">
        <v>23</v>
      </c>
      <c r="Z7" s="113"/>
      <c r="AA7" s="113"/>
      <c r="AB7" s="114"/>
      <c r="AC7" s="39"/>
      <c r="AD7" s="103"/>
      <c r="AF7" s="123" t="s">
        <v>38</v>
      </c>
      <c r="AG7" s="123"/>
      <c r="AH7" s="6"/>
      <c r="AI7" s="123" t="s">
        <v>32</v>
      </c>
      <c r="AJ7" s="123"/>
      <c r="AK7" s="123" t="s">
        <v>30</v>
      </c>
      <c r="AL7" s="124"/>
      <c r="AM7" s="125" t="s">
        <v>31</v>
      </c>
      <c r="AN7" s="6"/>
      <c r="AO7" s="120" t="s">
        <v>39</v>
      </c>
      <c r="AP7" s="121"/>
      <c r="AQ7" s="122"/>
      <c r="AR7" s="123" t="s">
        <v>30</v>
      </c>
      <c r="AS7" s="124"/>
      <c r="AT7" s="125" t="s">
        <v>31</v>
      </c>
      <c r="AV7" s="83"/>
    </row>
    <row r="8" spans="1:60" s="62" customFormat="1" ht="20.399999999999999" x14ac:dyDescent="0.3">
      <c r="A8" s="99"/>
      <c r="B8" s="103"/>
      <c r="C8" s="103"/>
      <c r="D8" s="103"/>
      <c r="E8" s="102"/>
      <c r="F8" s="102"/>
      <c r="G8" s="102"/>
      <c r="H8" s="95"/>
      <c r="I8" s="111"/>
      <c r="J8" s="95"/>
      <c r="K8" s="96"/>
      <c r="L8" s="95"/>
      <c r="M8" s="111"/>
      <c r="N8" s="95"/>
      <c r="O8" s="96"/>
      <c r="P8" s="108"/>
      <c r="Q8" s="95"/>
      <c r="R8" s="96"/>
      <c r="S8" s="79"/>
      <c r="T8" s="95"/>
      <c r="U8" s="96"/>
      <c r="V8" s="78"/>
      <c r="W8" s="116"/>
      <c r="X8" s="116"/>
      <c r="Y8" s="104" t="s">
        <v>15</v>
      </c>
      <c r="Z8" s="105"/>
      <c r="AA8" s="80" t="s">
        <v>16</v>
      </c>
      <c r="AB8" s="80" t="s">
        <v>17</v>
      </c>
      <c r="AC8" s="39"/>
      <c r="AD8" s="103"/>
      <c r="AF8" s="60" t="s">
        <v>35</v>
      </c>
      <c r="AG8" s="60" t="s">
        <v>36</v>
      </c>
      <c r="AH8" s="6"/>
      <c r="AI8" s="60" t="s">
        <v>35</v>
      </c>
      <c r="AJ8" s="60" t="s">
        <v>36</v>
      </c>
      <c r="AK8" s="60" t="s">
        <v>35</v>
      </c>
      <c r="AL8" s="60" t="s">
        <v>36</v>
      </c>
      <c r="AM8" s="126"/>
      <c r="AN8" s="6"/>
      <c r="AO8" s="60" t="s">
        <v>40</v>
      </c>
      <c r="AP8" s="60" t="s">
        <v>35</v>
      </c>
      <c r="AQ8" s="60" t="s">
        <v>36</v>
      </c>
      <c r="AR8" s="60" t="s">
        <v>35</v>
      </c>
      <c r="AS8" s="60" t="s">
        <v>36</v>
      </c>
      <c r="AT8" s="126"/>
      <c r="AV8" s="83"/>
    </row>
    <row r="9" spans="1:60" ht="15.6" x14ac:dyDescent="0.3">
      <c r="A9" s="44"/>
      <c r="B9" s="44"/>
      <c r="C9" s="44"/>
      <c r="D9" s="44"/>
      <c r="E9" s="45"/>
      <c r="F9" s="45"/>
      <c r="G9" s="45"/>
      <c r="H9" s="44"/>
      <c r="I9" s="44"/>
      <c r="J9" s="44"/>
      <c r="K9" s="47"/>
      <c r="L9" s="44"/>
      <c r="M9" s="44"/>
      <c r="N9" s="44"/>
      <c r="O9" s="47"/>
      <c r="P9" s="50"/>
      <c r="Q9" s="44"/>
      <c r="R9" s="50"/>
      <c r="S9" s="47"/>
      <c r="T9" s="47"/>
      <c r="U9" s="47"/>
      <c r="V9" s="44"/>
      <c r="W9" s="50"/>
      <c r="X9" s="50"/>
      <c r="Y9" s="47"/>
      <c r="Z9" s="47"/>
      <c r="AA9" s="47"/>
      <c r="AB9" s="47"/>
      <c r="AC9" s="39"/>
      <c r="AD9" s="44"/>
      <c r="AH9" s="6"/>
      <c r="AN9" s="6"/>
    </row>
    <row r="10" spans="1:60" s="41" customFormat="1" ht="15.6" x14ac:dyDescent="0.3">
      <c r="A10" s="43" t="s">
        <v>84</v>
      </c>
      <c r="B10" s="43" t="s">
        <v>57</v>
      </c>
      <c r="C10" s="43">
        <v>234</v>
      </c>
      <c r="D10" s="43" t="s">
        <v>62</v>
      </c>
      <c r="E10" s="46">
        <v>41891</v>
      </c>
      <c r="F10" s="46"/>
      <c r="G10" s="46">
        <v>42947</v>
      </c>
      <c r="H10" s="43" t="s">
        <v>22</v>
      </c>
      <c r="I10" s="43" t="s">
        <v>27</v>
      </c>
      <c r="J10" s="43" t="s">
        <v>23</v>
      </c>
      <c r="K10" s="87">
        <v>7817882.2824621797</v>
      </c>
      <c r="L10" s="43" t="s">
        <v>24</v>
      </c>
      <c r="M10" s="43" t="s">
        <v>27</v>
      </c>
      <c r="N10" s="43" t="s">
        <v>25</v>
      </c>
      <c r="O10" s="71">
        <v>-10440000</v>
      </c>
      <c r="P10" s="51">
        <v>1.2889999999999999</v>
      </c>
      <c r="Q10" s="43" t="s">
        <v>26</v>
      </c>
      <c r="R10" s="51">
        <v>1.3353999999999999</v>
      </c>
      <c r="S10" s="51"/>
      <c r="T10" s="87"/>
      <c r="U10" s="87"/>
      <c r="V10" s="43"/>
      <c r="W10" s="51">
        <v>1.1412</v>
      </c>
      <c r="X10" s="51">
        <v>1.1427410786765966</v>
      </c>
      <c r="Y10" s="71">
        <v>-1318352.1591359</v>
      </c>
      <c r="Z10" s="71">
        <v>-1318352.1591359</v>
      </c>
      <c r="AA10" s="71">
        <v>-1318352.1591359</v>
      </c>
      <c r="AB10" s="87">
        <v>0</v>
      </c>
      <c r="AD10" s="43"/>
      <c r="AF10" s="64">
        <f t="shared" ref="AF10" si="0">IF(S10="",ABS(O10/X10),"")</f>
        <v>9135927.8097279202</v>
      </c>
      <c r="AG10" s="64">
        <f t="shared" ref="AG10" si="1">IF(S10="",
IF(H10="BUY",
IF(I10="CALL",MAX(-ABS(O10)/X10+ABS(O10)/R10,0),IF(I10="PUT",MAX(-ABS(O10)/R10+ABS(O10)/X10,0),IF(I10="FORWARD",-ABS(O10)/X10+ABS(O10)/R10,"TRADE NOT VALID"))),
-IF(I10="CALL",MAX(-ABS(O10)/X10+ABS(O10)/R10,0),IF(I10="PUT",MAX(-ABS(O10)/R10+ABS(O10)/X10,0),IF(I10="FORWARD",-ABS(O10)/X10+ABS(O10)/R10,"TRADE NOT VALID")))),"")</f>
        <v>-1318045.5272657359</v>
      </c>
      <c r="AH10" s="6"/>
      <c r="AI10" s="64">
        <f t="shared" ref="AI10" si="2">IF(S10="",
IF(I10="CALL",ABS(O10/(X10*(1+$AJ$3))),
IF(I10="PUT",ABS(O10/(X10*(1+$AJ$2))),
IF(I10="FORWARD",ABS(O10/(X10*(1+$AJ$3))),
"TRADE NOT VALID"))),
"")</f>
        <v>7027636.7767137848</v>
      </c>
      <c r="AJ10" s="64">
        <f t="shared" ref="AJ10" si="3">IF(S10="",
IF(H10="BUY",
IF(I10="CALL",MAX(-ABS(O10)/(X10*(1+$AJ$3))+ABS(O10)/R10,0),IF(I10="PUT",MAX(-ABS(O10)/R10+ABS(O10)/(X10*(1+$AJ$2)),0),IF(I10="FORWARD",-ABS(O10)/(X10*(1+$AJ$3))+ABS(O10)/R10,"TRADE NOT VALID"))),
-IF(I10="CALL",MAX(-ABS(O10)/(X10*(1+$AJ$3))+ABS(O10)/R10,0),IF(I10="PUT",MAX(-ABS(O10)/R10+ABS(O10)/(X10*(1+$AJ$2)),0),IF(I10="FORWARD",-ABS(O10)/(X10*(1+$AJ$3))+ABS(O10)/R10,"TRADE NOT VALID")))),"")</f>
        <v>790245.50574839953</v>
      </c>
      <c r="AK10" s="64">
        <f t="shared" ref="AK10" si="4">IF(S10="",
AI10-IF(AG10=0,ABS(O10/R10),AF10),"")</f>
        <v>-2108291.0330141354</v>
      </c>
      <c r="AL10" s="64">
        <f t="shared" ref="AL10" si="5">IF(S10="",AJ10-AG10,"")</f>
        <v>2108291.0330141354</v>
      </c>
      <c r="AM10" s="66">
        <f t="shared" ref="AM10" si="6">IF(S10="",IF(AL10=0,"CHOC INSUFFISANT",ABS(AL10/AK10)),"")</f>
        <v>1</v>
      </c>
      <c r="AN10" s="6"/>
      <c r="AO10" s="59">
        <f>R10</f>
        <v>1.3353999999999999</v>
      </c>
      <c r="AP10" s="64">
        <f t="shared" ref="AP10" si="7">IF(S10="",ABS(O10/AO10),"")</f>
        <v>7817882.2824621843</v>
      </c>
      <c r="AQ10" s="64">
        <f t="shared" ref="AQ10" si="8">IF(S10="",
IF(H10="BUY",
IF(I10="CALL",MAX(-ABS(O10)/AO10+ABS(O10)/R10,0),IF(I10="PUT",MAX(-ABS(O10)/R10+ABS(O10)/AO10,0),IF(I10="FORWARD",-ABS(O10)/AO10+ABS(O10)/R10,"TRADE NOT VALID"))),
-IF(I10="CALL",MAX(-ABS(O10)/AO10+ABS(O10)/R10,0),IF(I10="PUT",MAX(-ABS(O10)/R10+ABS(O10)/AO10,0),IF(I10="FORWARD",-ABS(O10)/AO10+ABS(O10)/R10,"TRADE NOT VALID")))),"")</f>
        <v>0</v>
      </c>
      <c r="AR10" s="64">
        <f t="shared" ref="AR10" si="9">IF(S10="",
IF(AQ10=AG10,AF10-AP10,
IF(AG10=0,IF(H10="BUY",(ABS(O10)/AO10-ABS(O10)/R10),-(ABS(O10)/AO10-ABS(O10)/R10)),
IF(AQ10=0,IF(H10="BUY",(ABS(O10)/X10-ABS(O10)/R10),-(ABS(O10)/X10-ABS(O10)/R10)),AF10-AP10))),"")</f>
        <v>1318045.5272657359</v>
      </c>
      <c r="AS10" s="64">
        <f t="shared" ref="AS10" si="10">IF(S10="",
AG10-AQ10,
"")</f>
        <v>-1318045.5272657359</v>
      </c>
      <c r="AT10" s="66">
        <f t="shared" ref="AT10" si="11">IF(S10="",IF(AS10=0,"PAS DE VALEUR INTRINSEQUE",ABS(AS10/AR10)),"")</f>
        <v>1</v>
      </c>
      <c r="AU10" s="64"/>
      <c r="AV10" s="85" t="str">
        <f t="shared" ref="AV10:AV34" si="12">IF(ISERROR(AO10),C10,"")</f>
        <v/>
      </c>
      <c r="AW10" s="65"/>
      <c r="AX10" s="65"/>
      <c r="AY10" s="65"/>
      <c r="AZ10" s="65"/>
      <c r="BA10" s="65"/>
      <c r="BB10" s="65"/>
      <c r="BC10" s="63"/>
      <c r="BD10" s="63"/>
      <c r="BE10" s="63"/>
      <c r="BF10" s="63"/>
      <c r="BG10" s="63"/>
      <c r="BH10" s="63"/>
    </row>
    <row r="11" spans="1:60" s="41" customFormat="1" ht="15.6" x14ac:dyDescent="0.3">
      <c r="A11" s="42" t="s">
        <v>85</v>
      </c>
      <c r="B11" s="42" t="s">
        <v>86</v>
      </c>
      <c r="C11" s="42">
        <v>83</v>
      </c>
      <c r="D11" s="42" t="s">
        <v>87</v>
      </c>
      <c r="E11" s="69">
        <v>42713</v>
      </c>
      <c r="F11" s="69"/>
      <c r="G11" s="69">
        <v>42947</v>
      </c>
      <c r="H11" s="42" t="s">
        <v>22</v>
      </c>
      <c r="I11" s="42" t="s">
        <v>27</v>
      </c>
      <c r="J11" s="42" t="s">
        <v>23</v>
      </c>
      <c r="K11" s="86">
        <v>4834061.5413219295</v>
      </c>
      <c r="L11" s="42" t="s">
        <v>24</v>
      </c>
      <c r="M11" s="42" t="s">
        <v>27</v>
      </c>
      <c r="N11" s="42" t="s">
        <v>25</v>
      </c>
      <c r="O11" s="88">
        <v>-5200000</v>
      </c>
      <c r="P11" s="70">
        <v>1.0620000000000001</v>
      </c>
      <c r="Q11" s="42" t="s">
        <v>26</v>
      </c>
      <c r="R11" s="70">
        <v>1.0757000000000001</v>
      </c>
      <c r="S11" s="70"/>
      <c r="T11" s="86"/>
      <c r="U11" s="86"/>
      <c r="V11" s="42"/>
      <c r="W11" s="70">
        <v>1.1412</v>
      </c>
      <c r="X11" s="70">
        <v>1.1427410786765966</v>
      </c>
      <c r="Y11" s="86">
        <v>283665.39081729803</v>
      </c>
      <c r="Z11" s="86">
        <v>283665.39081729803</v>
      </c>
      <c r="AA11" s="86">
        <v>283665.39081729803</v>
      </c>
      <c r="AB11" s="86">
        <v>0</v>
      </c>
      <c r="AD11" s="42"/>
      <c r="AF11" s="64">
        <f t="shared" ref="AF11:AF52" si="13">IF(S11="",ABS(O11/X11),"")</f>
        <v>4550462.1274506878</v>
      </c>
      <c r="AG11" s="64">
        <f t="shared" ref="AG11:AG52" si="14">IF(S11="",
IF(H11="BUY",
IF(I11="CALL",MAX(-ABS(O11)/X11+ABS(O11)/R11,0),IF(I11="PUT",MAX(-ABS(O11)/R11+ABS(O11)/X11,0),IF(I11="FORWARD",-ABS(O11)/X11+ABS(O11)/R11,"TRADE NOT VALID"))),
-IF(I11="CALL",MAX(-ABS(O11)/X11+ABS(O11)/R11,0),IF(I11="PUT",MAX(-ABS(O11)/R11+ABS(O11)/X11,0),IF(I11="FORWARD",-ABS(O11)/X11+ABS(O11)/R11,"TRADE NOT VALID")))),"")</f>
        <v>283599.41387124173</v>
      </c>
      <c r="AH11" s="6"/>
      <c r="AI11" s="64">
        <f t="shared" ref="AI11:AI52" si="15">IF(S11="",
IF(I11="CALL",ABS(O11/(X11*(1+$AJ$3))),
IF(I11="PUT",ABS(O11/(X11*(1+$AJ$2))),
IF(I11="FORWARD",ABS(O11/(X11*(1+$AJ$3))),
"TRADE NOT VALID"))),
"")</f>
        <v>3500355.4826543755</v>
      </c>
      <c r="AJ11" s="64">
        <f t="shared" ref="AJ11:AJ52" si="16">IF(S11="",
IF(H11="BUY",
IF(I11="CALL",MAX(-ABS(O11)/(X11*(1+$AJ$3))+ABS(O11)/R11,0),IF(I11="PUT",MAX(-ABS(O11)/R11+ABS(O11)/(X11*(1+$AJ$2)),0),IF(I11="FORWARD",-ABS(O11)/(X11*(1+$AJ$3))+ABS(O11)/R11,"TRADE NOT VALID"))),
-IF(I11="CALL",MAX(-ABS(O11)/(X11*(1+$AJ$3))+ABS(O11)/R11,0),IF(I11="PUT",MAX(-ABS(O11)/R11+ABS(O11)/(X11*(1+$AJ$2)),0),IF(I11="FORWARD",-ABS(O11)/(X11*(1+$AJ$3))+ABS(O11)/R11,"TRADE NOT VALID")))),"")</f>
        <v>1333706.0586675541</v>
      </c>
      <c r="AK11" s="64">
        <f t="shared" ref="AK11:AK52" si="17">IF(S11="",
AI11-IF(AG11=0,ABS(O11/R11),AF11),"")</f>
        <v>-1050106.6447963123</v>
      </c>
      <c r="AL11" s="64">
        <f t="shared" ref="AL11:AL52" si="18">IF(S11="",AJ11-AG11,"")</f>
        <v>1050106.6447963123</v>
      </c>
      <c r="AM11" s="66">
        <f t="shared" ref="AM11:AM52" si="19">IF(S11="",IF(AL11=0,"CHOC INSUFFISANT",ABS(AL11/AK11)),"")</f>
        <v>1</v>
      </c>
      <c r="AN11" s="6"/>
      <c r="AO11" s="59">
        <f t="shared" ref="AO11:AO74" si="20">R11</f>
        <v>1.0757000000000001</v>
      </c>
      <c r="AP11" s="64">
        <f t="shared" ref="AP11:AP52" si="21">IF(S11="",ABS(O11/AO11),"")</f>
        <v>4834061.5413219295</v>
      </c>
      <c r="AQ11" s="64">
        <f t="shared" ref="AQ11:AQ52" si="22">IF(S11="",
IF(H11="BUY",
IF(I11="CALL",MAX(-ABS(O11)/AO11+ABS(O11)/R11,0),IF(I11="PUT",MAX(-ABS(O11)/R11+ABS(O11)/AO11,0),IF(I11="FORWARD",-ABS(O11)/AO11+ABS(O11)/R11,"TRADE NOT VALID"))),
-IF(I11="CALL",MAX(-ABS(O11)/AO11+ABS(O11)/R11,0),IF(I11="PUT",MAX(-ABS(O11)/R11+ABS(O11)/AO11,0),IF(I11="FORWARD",-ABS(O11)/AO11+ABS(O11)/R11,"TRADE NOT VALID")))),"")</f>
        <v>0</v>
      </c>
      <c r="AR11" s="64">
        <f t="shared" ref="AR11:AR52" si="23">IF(S11="",
IF(AQ11=AG11,AF11-AP11,
IF(AG11=0,IF(H11="BUY",(ABS(O11)/AO11-ABS(O11)/R11),-(ABS(O11)/AO11-ABS(O11)/R11)),
IF(AQ11=0,IF(H11="BUY",(ABS(O11)/X11-ABS(O11)/R11),-(ABS(O11)/X11-ABS(O11)/R11)),AF11-AP11))),"")</f>
        <v>-283599.41387124173</v>
      </c>
      <c r="AS11" s="64">
        <f t="shared" ref="AS11:AS52" si="24">IF(S11="",
AG11-AQ11,
"")</f>
        <v>283599.41387124173</v>
      </c>
      <c r="AT11" s="66">
        <f t="shared" ref="AT11:AT52" si="25">IF(S11="",IF(AS11=0,"PAS DE VALEUR INTRINSEQUE",ABS(AS11/AR11)),"")</f>
        <v>1</v>
      </c>
      <c r="AU11" s="64"/>
      <c r="AV11" s="85" t="str">
        <f t="shared" si="12"/>
        <v/>
      </c>
      <c r="AW11" s="65"/>
      <c r="AX11" s="65"/>
      <c r="AY11" s="65"/>
      <c r="AZ11" s="65"/>
      <c r="BA11" s="65"/>
      <c r="BB11" s="65"/>
      <c r="BC11" s="63"/>
      <c r="BD11" s="63"/>
      <c r="BE11" s="63"/>
      <c r="BF11" s="63"/>
      <c r="BG11" s="63"/>
      <c r="BH11" s="63"/>
    </row>
    <row r="12" spans="1:60" s="41" customFormat="1" ht="15.6" x14ac:dyDescent="0.3">
      <c r="A12" s="42" t="s">
        <v>85</v>
      </c>
      <c r="B12" s="42" t="s">
        <v>88</v>
      </c>
      <c r="C12" s="42">
        <v>84</v>
      </c>
      <c r="D12" s="42" t="s">
        <v>87</v>
      </c>
      <c r="E12" s="69">
        <v>42713</v>
      </c>
      <c r="F12" s="69"/>
      <c r="G12" s="69">
        <v>42947</v>
      </c>
      <c r="H12" s="42" t="s">
        <v>22</v>
      </c>
      <c r="I12" s="42" t="s">
        <v>27</v>
      </c>
      <c r="J12" s="42" t="s">
        <v>23</v>
      </c>
      <c r="K12" s="86">
        <v>5856651.4827554096</v>
      </c>
      <c r="L12" s="42" t="s">
        <v>24</v>
      </c>
      <c r="M12" s="42" t="s">
        <v>27</v>
      </c>
      <c r="N12" s="42" t="s">
        <v>25</v>
      </c>
      <c r="O12" s="88">
        <v>-6300000</v>
      </c>
      <c r="P12" s="70">
        <v>1.0620000000000001</v>
      </c>
      <c r="Q12" s="42" t="s">
        <v>26</v>
      </c>
      <c r="R12" s="70">
        <v>1.0757000000000001</v>
      </c>
      <c r="S12" s="70"/>
      <c r="T12" s="86"/>
      <c r="U12" s="86"/>
      <c r="V12" s="42"/>
      <c r="W12" s="70">
        <v>1.1412</v>
      </c>
      <c r="X12" s="70">
        <v>1.1427410786765966</v>
      </c>
      <c r="Y12" s="86">
        <v>343671.53118249448</v>
      </c>
      <c r="Z12" s="86">
        <v>343671.53118249448</v>
      </c>
      <c r="AA12" s="86">
        <v>343671.53118249442</v>
      </c>
      <c r="AB12" s="86">
        <v>5.8207660913467407E-11</v>
      </c>
      <c r="AD12" s="42"/>
      <c r="AF12" s="64">
        <f t="shared" si="13"/>
        <v>5513059.8851806419</v>
      </c>
      <c r="AG12" s="64">
        <f t="shared" si="14"/>
        <v>343591.59757477231</v>
      </c>
      <c r="AH12" s="6"/>
      <c r="AI12" s="64">
        <f t="shared" si="15"/>
        <v>4240815.2962928014</v>
      </c>
      <c r="AJ12" s="64">
        <f t="shared" si="16"/>
        <v>1615836.1864626128</v>
      </c>
      <c r="AK12" s="64">
        <f t="shared" si="17"/>
        <v>-1272244.5888878405</v>
      </c>
      <c r="AL12" s="64">
        <f t="shared" si="18"/>
        <v>1272244.5888878405</v>
      </c>
      <c r="AM12" s="66">
        <f t="shared" si="19"/>
        <v>1</v>
      </c>
      <c r="AN12" s="6"/>
      <c r="AO12" s="59">
        <f t="shared" si="20"/>
        <v>1.0757000000000001</v>
      </c>
      <c r="AP12" s="64">
        <f t="shared" si="21"/>
        <v>5856651.4827554142</v>
      </c>
      <c r="AQ12" s="64">
        <f t="shared" si="22"/>
        <v>0</v>
      </c>
      <c r="AR12" s="64">
        <f t="shared" si="23"/>
        <v>-343591.59757477231</v>
      </c>
      <c r="AS12" s="64">
        <f t="shared" si="24"/>
        <v>343591.59757477231</v>
      </c>
      <c r="AT12" s="66">
        <f t="shared" si="25"/>
        <v>1</v>
      </c>
      <c r="AU12" s="64"/>
      <c r="AV12" s="85" t="str">
        <f t="shared" si="12"/>
        <v/>
      </c>
      <c r="AW12" s="65"/>
      <c r="AX12" s="65"/>
      <c r="AY12" s="65"/>
      <c r="AZ12" s="65"/>
      <c r="BA12" s="65"/>
      <c r="BB12" s="65"/>
      <c r="BC12" s="63"/>
      <c r="BD12" s="63"/>
      <c r="BE12" s="63"/>
      <c r="BF12" s="63"/>
      <c r="BG12" s="63"/>
      <c r="BH12" s="63"/>
    </row>
    <row r="13" spans="1:60" s="41" customFormat="1" ht="15.6" x14ac:dyDescent="0.3">
      <c r="A13" s="42" t="s">
        <v>85</v>
      </c>
      <c r="B13" s="42" t="s">
        <v>89</v>
      </c>
      <c r="C13" s="42">
        <v>85</v>
      </c>
      <c r="D13" s="42" t="s">
        <v>87</v>
      </c>
      <c r="E13" s="69">
        <v>42713</v>
      </c>
      <c r="F13" s="69"/>
      <c r="G13" s="69">
        <v>42947</v>
      </c>
      <c r="H13" s="42" t="s">
        <v>22</v>
      </c>
      <c r="I13" s="42" t="s">
        <v>27</v>
      </c>
      <c r="J13" s="42" t="s">
        <v>23</v>
      </c>
      <c r="K13" s="86">
        <v>5856651.4827554096</v>
      </c>
      <c r="L13" s="42" t="s">
        <v>24</v>
      </c>
      <c r="M13" s="42" t="s">
        <v>27</v>
      </c>
      <c r="N13" s="42" t="s">
        <v>25</v>
      </c>
      <c r="O13" s="88">
        <v>-6300000</v>
      </c>
      <c r="P13" s="70">
        <v>1.0620000000000001</v>
      </c>
      <c r="Q13" s="42" t="s">
        <v>26</v>
      </c>
      <c r="R13" s="70">
        <v>1.0757000000000001</v>
      </c>
      <c r="S13" s="70"/>
      <c r="T13" s="86"/>
      <c r="U13" s="86"/>
      <c r="V13" s="42"/>
      <c r="W13" s="70">
        <v>1.1412</v>
      </c>
      <c r="X13" s="70">
        <v>1.1427410786765966</v>
      </c>
      <c r="Y13" s="86">
        <v>343671.53118249448</v>
      </c>
      <c r="Z13" s="86">
        <v>343671.53118249448</v>
      </c>
      <c r="AA13" s="86">
        <v>343671.53118249442</v>
      </c>
      <c r="AB13" s="86">
        <v>5.8207660913467407E-11</v>
      </c>
      <c r="AD13" s="42"/>
      <c r="AF13" s="64">
        <f t="shared" si="13"/>
        <v>5513059.8851806419</v>
      </c>
      <c r="AG13" s="64">
        <f t="shared" si="14"/>
        <v>343591.59757477231</v>
      </c>
      <c r="AH13" s="6"/>
      <c r="AI13" s="64">
        <f t="shared" si="15"/>
        <v>4240815.2962928014</v>
      </c>
      <c r="AJ13" s="64">
        <f t="shared" si="16"/>
        <v>1615836.1864626128</v>
      </c>
      <c r="AK13" s="64">
        <f t="shared" si="17"/>
        <v>-1272244.5888878405</v>
      </c>
      <c r="AL13" s="64">
        <f t="shared" si="18"/>
        <v>1272244.5888878405</v>
      </c>
      <c r="AM13" s="66">
        <f t="shared" si="19"/>
        <v>1</v>
      </c>
      <c r="AN13" s="6"/>
      <c r="AO13" s="59">
        <f t="shared" si="20"/>
        <v>1.0757000000000001</v>
      </c>
      <c r="AP13" s="64">
        <f t="shared" si="21"/>
        <v>5856651.4827554142</v>
      </c>
      <c r="AQ13" s="64">
        <f t="shared" si="22"/>
        <v>0</v>
      </c>
      <c r="AR13" s="64">
        <f t="shared" si="23"/>
        <v>-343591.59757477231</v>
      </c>
      <c r="AS13" s="64">
        <f t="shared" si="24"/>
        <v>343591.59757477231</v>
      </c>
      <c r="AT13" s="66">
        <f t="shared" si="25"/>
        <v>1</v>
      </c>
      <c r="AU13" s="64"/>
      <c r="AV13" s="85" t="str">
        <f t="shared" si="12"/>
        <v/>
      </c>
      <c r="AW13" s="65"/>
      <c r="AX13" s="65"/>
      <c r="AY13" s="65"/>
      <c r="AZ13" s="65"/>
      <c r="BA13" s="65"/>
      <c r="BB13" s="65"/>
      <c r="BC13" s="63"/>
      <c r="BD13" s="63"/>
      <c r="BE13" s="63"/>
      <c r="BF13" s="63"/>
      <c r="BG13" s="63"/>
      <c r="BH13" s="63"/>
    </row>
    <row r="14" spans="1:60" ht="15.6" x14ac:dyDescent="0.3">
      <c r="A14" s="42" t="s">
        <v>85</v>
      </c>
      <c r="B14" s="42" t="s">
        <v>90</v>
      </c>
      <c r="C14" s="42">
        <v>87</v>
      </c>
      <c r="D14" s="42" t="s">
        <v>87</v>
      </c>
      <c r="E14" s="69">
        <v>42713</v>
      </c>
      <c r="F14" s="69"/>
      <c r="G14" s="69">
        <v>42947</v>
      </c>
      <c r="H14" s="42" t="s">
        <v>22</v>
      </c>
      <c r="I14" s="42" t="s">
        <v>27</v>
      </c>
      <c r="J14" s="42" t="s">
        <v>23</v>
      </c>
      <c r="K14" s="86">
        <v>8784977.2241331208</v>
      </c>
      <c r="L14" s="42" t="s">
        <v>24</v>
      </c>
      <c r="M14" s="42" t="s">
        <v>27</v>
      </c>
      <c r="N14" s="42" t="s">
        <v>25</v>
      </c>
      <c r="O14" s="88">
        <v>-9450000</v>
      </c>
      <c r="P14" s="70">
        <v>1.0620000000000001</v>
      </c>
      <c r="Q14" s="42" t="s">
        <v>26</v>
      </c>
      <c r="R14" s="70">
        <v>1.0757000000000001</v>
      </c>
      <c r="S14" s="70"/>
      <c r="T14" s="86"/>
      <c r="U14" s="86"/>
      <c r="V14" s="42"/>
      <c r="W14" s="70">
        <v>1.1412</v>
      </c>
      <c r="X14" s="70">
        <v>1.1427410786765966</v>
      </c>
      <c r="Y14" s="86">
        <v>515507.29677374411</v>
      </c>
      <c r="Z14" s="86">
        <v>515507.29677374411</v>
      </c>
      <c r="AA14" s="86">
        <v>515507.29677374411</v>
      </c>
      <c r="AB14" s="86">
        <v>0</v>
      </c>
      <c r="AC14" s="41"/>
      <c r="AD14" s="42"/>
      <c r="AF14" s="64">
        <f t="shared" si="13"/>
        <v>8269589.8277709624</v>
      </c>
      <c r="AG14" s="64">
        <f t="shared" si="14"/>
        <v>515387.39636216033</v>
      </c>
      <c r="AH14" s="6"/>
      <c r="AI14" s="64">
        <f t="shared" si="15"/>
        <v>6361222.9444392016</v>
      </c>
      <c r="AJ14" s="64">
        <f t="shared" si="16"/>
        <v>2423754.2796939211</v>
      </c>
      <c r="AK14" s="64">
        <f t="shared" si="17"/>
        <v>-1908366.8833317608</v>
      </c>
      <c r="AL14" s="64">
        <f t="shared" si="18"/>
        <v>1908366.8833317608</v>
      </c>
      <c r="AM14" s="66">
        <f t="shared" si="19"/>
        <v>1</v>
      </c>
      <c r="AN14" s="6"/>
      <c r="AO14" s="59">
        <f t="shared" si="20"/>
        <v>1.0757000000000001</v>
      </c>
      <c r="AP14" s="64">
        <f t="shared" si="21"/>
        <v>8784977.2241331227</v>
      </c>
      <c r="AQ14" s="64">
        <f t="shared" si="22"/>
        <v>0</v>
      </c>
      <c r="AR14" s="64">
        <f t="shared" si="23"/>
        <v>-515387.39636216033</v>
      </c>
      <c r="AS14" s="64">
        <f t="shared" si="24"/>
        <v>515387.39636216033</v>
      </c>
      <c r="AT14" s="66">
        <f t="shared" si="25"/>
        <v>1</v>
      </c>
      <c r="AV14" s="85" t="str">
        <f t="shared" si="12"/>
        <v/>
      </c>
    </row>
    <row r="15" spans="1:60" ht="15.6" x14ac:dyDescent="0.3">
      <c r="A15" s="42" t="s">
        <v>85</v>
      </c>
      <c r="B15" s="42" t="s">
        <v>91</v>
      </c>
      <c r="C15" s="42">
        <v>88</v>
      </c>
      <c r="D15" s="42" t="s">
        <v>87</v>
      </c>
      <c r="E15" s="69">
        <v>42713</v>
      </c>
      <c r="F15" s="69"/>
      <c r="G15" s="69">
        <v>42947</v>
      </c>
      <c r="H15" s="42" t="s">
        <v>22</v>
      </c>
      <c r="I15" s="42" t="s">
        <v>27</v>
      </c>
      <c r="J15" s="42" t="s">
        <v>23</v>
      </c>
      <c r="K15" s="86">
        <v>8784977.2241331208</v>
      </c>
      <c r="L15" s="42" t="s">
        <v>24</v>
      </c>
      <c r="M15" s="42" t="s">
        <v>27</v>
      </c>
      <c r="N15" s="42" t="s">
        <v>25</v>
      </c>
      <c r="O15" s="88">
        <v>-9450000</v>
      </c>
      <c r="P15" s="70">
        <v>1.0620000000000001</v>
      </c>
      <c r="Q15" s="42" t="s">
        <v>26</v>
      </c>
      <c r="R15" s="70">
        <v>1.0757000000000001</v>
      </c>
      <c r="S15" s="70"/>
      <c r="T15" s="86"/>
      <c r="U15" s="86"/>
      <c r="V15" s="42"/>
      <c r="W15" s="70">
        <v>1.1412</v>
      </c>
      <c r="X15" s="70">
        <v>1.1427410786765966</v>
      </c>
      <c r="Y15" s="86">
        <v>515507.29677374411</v>
      </c>
      <c r="Z15" s="86">
        <v>515507.29677374411</v>
      </c>
      <c r="AA15" s="86">
        <v>515507.29677374411</v>
      </c>
      <c r="AB15" s="86">
        <v>0</v>
      </c>
      <c r="AC15" s="41"/>
      <c r="AD15" s="42"/>
      <c r="AF15" s="64">
        <f t="shared" si="13"/>
        <v>8269589.8277709624</v>
      </c>
      <c r="AG15" s="64">
        <f t="shared" si="14"/>
        <v>515387.39636216033</v>
      </c>
      <c r="AH15" s="6"/>
      <c r="AI15" s="64">
        <f t="shared" si="15"/>
        <v>6361222.9444392016</v>
      </c>
      <c r="AJ15" s="64">
        <f t="shared" si="16"/>
        <v>2423754.2796939211</v>
      </c>
      <c r="AK15" s="64">
        <f t="shared" si="17"/>
        <v>-1908366.8833317608</v>
      </c>
      <c r="AL15" s="64">
        <f t="shared" si="18"/>
        <v>1908366.8833317608</v>
      </c>
      <c r="AM15" s="66">
        <f t="shared" si="19"/>
        <v>1</v>
      </c>
      <c r="AN15" s="6"/>
      <c r="AO15" s="59">
        <f t="shared" si="20"/>
        <v>1.0757000000000001</v>
      </c>
      <c r="AP15" s="64">
        <f t="shared" si="21"/>
        <v>8784977.2241331227</v>
      </c>
      <c r="AQ15" s="64">
        <f t="shared" si="22"/>
        <v>0</v>
      </c>
      <c r="AR15" s="64">
        <f t="shared" si="23"/>
        <v>-515387.39636216033</v>
      </c>
      <c r="AS15" s="64">
        <f t="shared" si="24"/>
        <v>515387.39636216033</v>
      </c>
      <c r="AT15" s="66">
        <f t="shared" si="25"/>
        <v>1</v>
      </c>
      <c r="AV15" s="85" t="str">
        <f t="shared" si="12"/>
        <v/>
      </c>
    </row>
    <row r="16" spans="1:60" ht="15.6" x14ac:dyDescent="0.3">
      <c r="A16" s="43" t="s">
        <v>85</v>
      </c>
      <c r="B16" s="43" t="s">
        <v>92</v>
      </c>
      <c r="C16" s="43">
        <v>86</v>
      </c>
      <c r="D16" s="43" t="s">
        <v>87</v>
      </c>
      <c r="E16" s="46">
        <v>42713</v>
      </c>
      <c r="F16" s="46"/>
      <c r="G16" s="46">
        <v>43007</v>
      </c>
      <c r="H16" s="43" t="s">
        <v>22</v>
      </c>
      <c r="I16" s="43" t="s">
        <v>27</v>
      </c>
      <c r="J16" s="43" t="s">
        <v>23</v>
      </c>
      <c r="K16" s="87">
        <v>5840904.8766920101</v>
      </c>
      <c r="L16" s="43" t="s">
        <v>24</v>
      </c>
      <c r="M16" s="43" t="s">
        <v>27</v>
      </c>
      <c r="N16" s="43" t="s">
        <v>25</v>
      </c>
      <c r="O16" s="71">
        <v>-6300000</v>
      </c>
      <c r="P16" s="51">
        <v>1.0620000000000001</v>
      </c>
      <c r="Q16" s="43" t="s">
        <v>26</v>
      </c>
      <c r="R16" s="51">
        <v>1.0786</v>
      </c>
      <c r="S16" s="51"/>
      <c r="T16" s="87"/>
      <c r="U16" s="87"/>
      <c r="V16" s="43"/>
      <c r="W16" s="51">
        <v>1.1412</v>
      </c>
      <c r="X16" s="51">
        <v>1.146360237451145</v>
      </c>
      <c r="Y16" s="87">
        <v>345676.15559854591</v>
      </c>
      <c r="Z16" s="87">
        <v>345676.15559854591</v>
      </c>
      <c r="AA16" s="87">
        <v>345676.15559854591</v>
      </c>
      <c r="AB16" s="87">
        <v>0</v>
      </c>
      <c r="AC16" s="41"/>
      <c r="AD16" s="43"/>
      <c r="AF16" s="64">
        <f t="shared" si="13"/>
        <v>5495654.6765854573</v>
      </c>
      <c r="AG16" s="64">
        <f t="shared" si="14"/>
        <v>345250.20010655094</v>
      </c>
      <c r="AH16" s="6"/>
      <c r="AI16" s="64">
        <f t="shared" si="15"/>
        <v>4227426.6742965057</v>
      </c>
      <c r="AJ16" s="64">
        <f t="shared" si="16"/>
        <v>1613478.2023955025</v>
      </c>
      <c r="AK16" s="64">
        <f t="shared" si="17"/>
        <v>-1268228.0022889515</v>
      </c>
      <c r="AL16" s="64">
        <f t="shared" si="18"/>
        <v>1268228.0022889515</v>
      </c>
      <c r="AM16" s="66">
        <f t="shared" si="19"/>
        <v>1</v>
      </c>
      <c r="AN16" s="6"/>
      <c r="AO16" s="59">
        <f t="shared" si="20"/>
        <v>1.0786</v>
      </c>
      <c r="AP16" s="64">
        <f t="shared" si="21"/>
        <v>5840904.8766920082</v>
      </c>
      <c r="AQ16" s="64">
        <f t="shared" si="22"/>
        <v>0</v>
      </c>
      <c r="AR16" s="64">
        <f t="shared" si="23"/>
        <v>-345250.20010655094</v>
      </c>
      <c r="AS16" s="64">
        <f t="shared" si="24"/>
        <v>345250.20010655094</v>
      </c>
      <c r="AT16" s="66">
        <f t="shared" si="25"/>
        <v>1</v>
      </c>
      <c r="AV16" s="85" t="str">
        <f t="shared" si="12"/>
        <v/>
      </c>
    </row>
    <row r="17" spans="1:48" ht="15.6" x14ac:dyDescent="0.3">
      <c r="A17" s="43" t="s">
        <v>93</v>
      </c>
      <c r="B17" s="43" t="s">
        <v>94</v>
      </c>
      <c r="C17" s="43">
        <v>5</v>
      </c>
      <c r="D17" s="43" t="s">
        <v>95</v>
      </c>
      <c r="E17" s="46">
        <v>42732</v>
      </c>
      <c r="F17" s="46"/>
      <c r="G17" s="46">
        <v>43045</v>
      </c>
      <c r="H17" s="43" t="s">
        <v>22</v>
      </c>
      <c r="I17" s="43" t="s">
        <v>27</v>
      </c>
      <c r="J17" s="43" t="s">
        <v>23</v>
      </c>
      <c r="K17" s="87">
        <v>25023496.240601499</v>
      </c>
      <c r="L17" s="43" t="s">
        <v>24</v>
      </c>
      <c r="M17" s="43" t="s">
        <v>27</v>
      </c>
      <c r="N17" s="43" t="s">
        <v>25</v>
      </c>
      <c r="O17" s="71">
        <v>-26625000</v>
      </c>
      <c r="P17" s="51">
        <v>1.0455000000000001</v>
      </c>
      <c r="Q17" s="43" t="s">
        <v>26</v>
      </c>
      <c r="R17" s="51">
        <v>1.0640000000000001</v>
      </c>
      <c r="S17" s="51"/>
      <c r="T17" s="87"/>
      <c r="U17" s="87"/>
      <c r="V17" s="43"/>
      <c r="W17" s="51">
        <v>1.1412</v>
      </c>
      <c r="X17" s="51">
        <v>1.1486499999999999</v>
      </c>
      <c r="Y17" s="87">
        <v>1847433.1869871793</v>
      </c>
      <c r="Z17" s="87">
        <v>1847433.1869871793</v>
      </c>
      <c r="AA17" s="87">
        <v>1847433.1869871793</v>
      </c>
      <c r="AB17" s="87">
        <v>0</v>
      </c>
      <c r="AC17" s="41"/>
      <c r="AD17" s="43" t="s">
        <v>96</v>
      </c>
      <c r="AF17" s="64">
        <f t="shared" si="13"/>
        <v>23179384.494841773</v>
      </c>
      <c r="AG17" s="64">
        <f t="shared" si="14"/>
        <v>1844111.7457597293</v>
      </c>
      <c r="AH17" s="6"/>
      <c r="AI17" s="64">
        <f t="shared" si="15"/>
        <v>17830295.765262902</v>
      </c>
      <c r="AJ17" s="64">
        <f t="shared" si="16"/>
        <v>7193200.4753386006</v>
      </c>
      <c r="AK17" s="64">
        <f t="shared" si="17"/>
        <v>-5349088.7295788713</v>
      </c>
      <c r="AL17" s="64">
        <f t="shared" si="18"/>
        <v>5349088.7295788713</v>
      </c>
      <c r="AM17" s="66">
        <f t="shared" si="19"/>
        <v>1</v>
      </c>
      <c r="AN17" s="6"/>
      <c r="AO17" s="59">
        <f t="shared" si="20"/>
        <v>1.0640000000000001</v>
      </c>
      <c r="AP17" s="64">
        <f t="shared" si="21"/>
        <v>25023496.240601502</v>
      </c>
      <c r="AQ17" s="64">
        <f t="shared" si="22"/>
        <v>0</v>
      </c>
      <c r="AR17" s="64">
        <f t="shared" si="23"/>
        <v>-1844111.7457597293</v>
      </c>
      <c r="AS17" s="64">
        <f t="shared" si="24"/>
        <v>1844111.7457597293</v>
      </c>
      <c r="AT17" s="66">
        <f t="shared" si="25"/>
        <v>1</v>
      </c>
      <c r="AV17" s="85" t="str">
        <f t="shared" si="12"/>
        <v/>
      </c>
    </row>
    <row r="18" spans="1:48" ht="15.6" x14ac:dyDescent="0.3">
      <c r="A18" s="42" t="s">
        <v>97</v>
      </c>
      <c r="B18" s="42" t="s">
        <v>98</v>
      </c>
      <c r="C18" s="42">
        <v>10</v>
      </c>
      <c r="D18" s="42" t="s">
        <v>99</v>
      </c>
      <c r="E18" s="69">
        <v>42782</v>
      </c>
      <c r="F18" s="69"/>
      <c r="G18" s="69">
        <v>43224</v>
      </c>
      <c r="H18" s="42" t="s">
        <v>22</v>
      </c>
      <c r="I18" s="42" t="s">
        <v>27</v>
      </c>
      <c r="J18" s="42" t="s">
        <v>23</v>
      </c>
      <c r="K18" s="86">
        <v>7820222.40527183</v>
      </c>
      <c r="L18" s="42" t="s">
        <v>24</v>
      </c>
      <c r="M18" s="42" t="s">
        <v>27</v>
      </c>
      <c r="N18" s="42" t="s">
        <v>25</v>
      </c>
      <c r="O18" s="88">
        <v>-8544375</v>
      </c>
      <c r="P18" s="70">
        <v>1.0649</v>
      </c>
      <c r="Q18" s="42" t="s">
        <v>26</v>
      </c>
      <c r="R18" s="70">
        <v>1.0926</v>
      </c>
      <c r="S18" s="70"/>
      <c r="T18" s="86"/>
      <c r="U18" s="86"/>
      <c r="V18" s="42"/>
      <c r="W18" s="70">
        <v>1.1412</v>
      </c>
      <c r="X18" s="70">
        <v>1.1604819216396198</v>
      </c>
      <c r="Y18" s="86">
        <v>459624.05958546203</v>
      </c>
      <c r="Z18" s="86">
        <v>459624.05958546203</v>
      </c>
      <c r="AA18" s="86">
        <v>459624.05958546203</v>
      </c>
      <c r="AB18" s="86">
        <v>0</v>
      </c>
      <c r="AC18" s="41"/>
      <c r="AD18" s="42" t="s">
        <v>100</v>
      </c>
      <c r="AF18" s="64">
        <f t="shared" si="13"/>
        <v>7362781.6518915156</v>
      </c>
      <c r="AG18" s="64">
        <f t="shared" si="14"/>
        <v>457440.75338031258</v>
      </c>
      <c r="AH18" s="6"/>
      <c r="AI18" s="64">
        <f t="shared" si="15"/>
        <v>5663678.1937627038</v>
      </c>
      <c r="AJ18" s="64">
        <f t="shared" si="16"/>
        <v>2156544.2115091244</v>
      </c>
      <c r="AK18" s="64">
        <f t="shared" si="17"/>
        <v>-1699103.4581288118</v>
      </c>
      <c r="AL18" s="64">
        <f t="shared" si="18"/>
        <v>1699103.4581288118</v>
      </c>
      <c r="AM18" s="66">
        <f t="shared" si="19"/>
        <v>1</v>
      </c>
      <c r="AN18" s="6"/>
      <c r="AO18" s="59">
        <f t="shared" si="20"/>
        <v>1.0926</v>
      </c>
      <c r="AP18" s="64">
        <f t="shared" si="21"/>
        <v>7820222.4052718282</v>
      </c>
      <c r="AQ18" s="64">
        <f t="shared" si="22"/>
        <v>0</v>
      </c>
      <c r="AR18" s="64">
        <f t="shared" si="23"/>
        <v>-457440.75338031258</v>
      </c>
      <c r="AS18" s="64">
        <f t="shared" si="24"/>
        <v>457440.75338031258</v>
      </c>
      <c r="AT18" s="66">
        <f t="shared" si="25"/>
        <v>1</v>
      </c>
      <c r="AV18" s="85" t="str">
        <f t="shared" si="12"/>
        <v/>
      </c>
    </row>
    <row r="19" spans="1:48" ht="15.6" x14ac:dyDescent="0.3">
      <c r="A19" s="42" t="s">
        <v>97</v>
      </c>
      <c r="B19" s="42" t="s">
        <v>101</v>
      </c>
      <c r="C19" s="42">
        <v>6</v>
      </c>
      <c r="D19" s="42" t="s">
        <v>62</v>
      </c>
      <c r="E19" s="69">
        <v>42732</v>
      </c>
      <c r="F19" s="69"/>
      <c r="G19" s="69">
        <v>43224</v>
      </c>
      <c r="H19" s="42" t="s">
        <v>22</v>
      </c>
      <c r="I19" s="42" t="s">
        <v>27</v>
      </c>
      <c r="J19" s="42" t="s">
        <v>23</v>
      </c>
      <c r="K19" s="86">
        <v>51096246.7484207</v>
      </c>
      <c r="L19" s="42" t="s">
        <v>24</v>
      </c>
      <c r="M19" s="42" t="s">
        <v>27</v>
      </c>
      <c r="N19" s="42" t="s">
        <v>25</v>
      </c>
      <c r="O19" s="88">
        <v>-55000000</v>
      </c>
      <c r="P19" s="70">
        <v>1.0456000000000001</v>
      </c>
      <c r="Q19" s="42" t="s">
        <v>26</v>
      </c>
      <c r="R19" s="70">
        <v>1.0764</v>
      </c>
      <c r="S19" s="70"/>
      <c r="T19" s="86"/>
      <c r="U19" s="86"/>
      <c r="V19" s="42"/>
      <c r="W19" s="70">
        <v>1.1412</v>
      </c>
      <c r="X19" s="70">
        <v>1.1604819216396198</v>
      </c>
      <c r="Y19" s="86">
        <v>3719813.3678768515</v>
      </c>
      <c r="Z19" s="86">
        <v>3719813.3678768515</v>
      </c>
      <c r="AA19" s="86">
        <v>3719813.3678768515</v>
      </c>
      <c r="AB19" s="86">
        <v>0</v>
      </c>
      <c r="AC19" s="41"/>
      <c r="AD19" s="42" t="s">
        <v>96</v>
      </c>
      <c r="AF19" s="64">
        <f t="shared" si="13"/>
        <v>47394103.237982102</v>
      </c>
      <c r="AG19" s="64">
        <f t="shared" si="14"/>
        <v>3702143.5104385614</v>
      </c>
      <c r="AH19" s="6"/>
      <c r="AI19" s="64">
        <f t="shared" si="15"/>
        <v>36457002.490755461</v>
      </c>
      <c r="AJ19" s="64">
        <f t="shared" si="16"/>
        <v>14639244.257665202</v>
      </c>
      <c r="AK19" s="64">
        <f t="shared" si="17"/>
        <v>-10937100.747226641</v>
      </c>
      <c r="AL19" s="64">
        <f t="shared" si="18"/>
        <v>10937100.747226641</v>
      </c>
      <c r="AM19" s="66">
        <f t="shared" si="19"/>
        <v>1</v>
      </c>
      <c r="AN19" s="6"/>
      <c r="AO19" s="59">
        <f t="shared" si="20"/>
        <v>1.0764</v>
      </c>
      <c r="AP19" s="64">
        <f t="shared" si="21"/>
        <v>51096246.748420663</v>
      </c>
      <c r="AQ19" s="64">
        <f t="shared" si="22"/>
        <v>0</v>
      </c>
      <c r="AR19" s="64">
        <f t="shared" si="23"/>
        <v>-3702143.5104385614</v>
      </c>
      <c r="AS19" s="64">
        <f t="shared" si="24"/>
        <v>3702143.5104385614</v>
      </c>
      <c r="AT19" s="66">
        <f t="shared" si="25"/>
        <v>1</v>
      </c>
      <c r="AV19" s="85" t="str">
        <f t="shared" si="12"/>
        <v/>
      </c>
    </row>
    <row r="20" spans="1:48" ht="15.6" x14ac:dyDescent="0.3">
      <c r="A20" s="42" t="s">
        <v>97</v>
      </c>
      <c r="B20" s="42" t="s">
        <v>102</v>
      </c>
      <c r="C20" s="42">
        <v>11</v>
      </c>
      <c r="D20" s="42" t="s">
        <v>99</v>
      </c>
      <c r="E20" s="69">
        <v>42782</v>
      </c>
      <c r="F20" s="69"/>
      <c r="G20" s="69">
        <v>43410</v>
      </c>
      <c r="H20" s="42" t="s">
        <v>22</v>
      </c>
      <c r="I20" s="42" t="s">
        <v>27</v>
      </c>
      <c r="J20" s="42" t="s">
        <v>23</v>
      </c>
      <c r="K20" s="86">
        <v>7723379.7342493003</v>
      </c>
      <c r="L20" s="42" t="s">
        <v>24</v>
      </c>
      <c r="M20" s="42" t="s">
        <v>27</v>
      </c>
      <c r="N20" s="42" t="s">
        <v>25</v>
      </c>
      <c r="O20" s="88">
        <v>-8544375</v>
      </c>
      <c r="P20" s="70">
        <v>1.0649</v>
      </c>
      <c r="Q20" s="42" t="s">
        <v>26</v>
      </c>
      <c r="R20" s="70">
        <v>1.1063000000000001</v>
      </c>
      <c r="S20" s="70"/>
      <c r="T20" s="86"/>
      <c r="U20" s="86"/>
      <c r="V20" s="42"/>
      <c r="W20" s="70">
        <v>1.1412</v>
      </c>
      <c r="X20" s="70">
        <v>1.173106513562727</v>
      </c>
      <c r="Y20" s="86">
        <v>442999.0344159095</v>
      </c>
      <c r="Z20" s="86">
        <v>442999.0344159095</v>
      </c>
      <c r="AA20" s="86">
        <v>442999.03441590944</v>
      </c>
      <c r="AB20" s="86">
        <v>5.8207660913467407E-11</v>
      </c>
      <c r="AC20" s="41"/>
      <c r="AD20" s="42" t="s">
        <v>100</v>
      </c>
      <c r="AF20" s="64">
        <f t="shared" si="13"/>
        <v>7283545.7831111299</v>
      </c>
      <c r="AG20" s="64">
        <f t="shared" si="14"/>
        <v>439833.9511381695</v>
      </c>
      <c r="AH20" s="6"/>
      <c r="AI20" s="64">
        <f t="shared" si="15"/>
        <v>5602727.5254700994</v>
      </c>
      <c r="AJ20" s="64">
        <f t="shared" si="16"/>
        <v>2120652.2087792</v>
      </c>
      <c r="AK20" s="64">
        <f t="shared" si="17"/>
        <v>-1680818.2576410305</v>
      </c>
      <c r="AL20" s="64">
        <f t="shared" si="18"/>
        <v>1680818.2576410305</v>
      </c>
      <c r="AM20" s="66">
        <f t="shared" si="19"/>
        <v>1</v>
      </c>
      <c r="AN20" s="6"/>
      <c r="AO20" s="59">
        <f t="shared" si="20"/>
        <v>1.1063000000000001</v>
      </c>
      <c r="AP20" s="64">
        <f t="shared" si="21"/>
        <v>7723379.7342492994</v>
      </c>
      <c r="AQ20" s="64">
        <f t="shared" si="22"/>
        <v>0</v>
      </c>
      <c r="AR20" s="64">
        <f t="shared" si="23"/>
        <v>-439833.9511381695</v>
      </c>
      <c r="AS20" s="64">
        <f t="shared" si="24"/>
        <v>439833.9511381695</v>
      </c>
      <c r="AT20" s="66">
        <f t="shared" si="25"/>
        <v>1</v>
      </c>
      <c r="AV20" s="85" t="str">
        <f t="shared" si="12"/>
        <v/>
      </c>
    </row>
    <row r="21" spans="1:48" ht="15.6" x14ac:dyDescent="0.3">
      <c r="A21" s="42" t="s">
        <v>97</v>
      </c>
      <c r="B21" s="42" t="s">
        <v>103</v>
      </c>
      <c r="C21" s="42">
        <v>1</v>
      </c>
      <c r="D21" s="42" t="s">
        <v>28</v>
      </c>
      <c r="E21" s="69">
        <v>42713</v>
      </c>
      <c r="F21" s="69"/>
      <c r="G21" s="69">
        <v>43410</v>
      </c>
      <c r="H21" s="42" t="s">
        <v>22</v>
      </c>
      <c r="I21" s="42" t="s">
        <v>27</v>
      </c>
      <c r="J21" s="42" t="s">
        <v>23</v>
      </c>
      <c r="K21" s="86">
        <v>4155368.7635574802</v>
      </c>
      <c r="L21" s="42" t="s">
        <v>24</v>
      </c>
      <c r="M21" s="42" t="s">
        <v>27</v>
      </c>
      <c r="N21" s="42" t="s">
        <v>25</v>
      </c>
      <c r="O21" s="88">
        <v>-4597500</v>
      </c>
      <c r="P21" s="70">
        <v>1.0618000000000001</v>
      </c>
      <c r="Q21" s="42" t="s">
        <v>26</v>
      </c>
      <c r="R21" s="70">
        <v>1.1064000000000001</v>
      </c>
      <c r="S21" s="70"/>
      <c r="T21" s="86"/>
      <c r="U21" s="86"/>
      <c r="V21" s="42"/>
      <c r="W21" s="70">
        <v>1.1412</v>
      </c>
      <c r="X21" s="70">
        <v>1.173106513562727</v>
      </c>
      <c r="Y21" s="86">
        <v>237987.63711598993</v>
      </c>
      <c r="Z21" s="86">
        <v>237987.63711598993</v>
      </c>
      <c r="AA21" s="86">
        <v>237987.63711598993</v>
      </c>
      <c r="AB21" s="86">
        <v>0</v>
      </c>
      <c r="AC21" s="41"/>
      <c r="AD21" s="42" t="s">
        <v>104</v>
      </c>
      <c r="AF21" s="64">
        <f t="shared" si="13"/>
        <v>3919081.4703068887</v>
      </c>
      <c r="AG21" s="64">
        <f t="shared" si="14"/>
        <v>236287.29325059475</v>
      </c>
      <c r="AH21" s="6"/>
      <c r="AI21" s="64">
        <f t="shared" si="15"/>
        <v>3014678.0540822218</v>
      </c>
      <c r="AJ21" s="64">
        <f t="shared" si="16"/>
        <v>1140690.7094752616</v>
      </c>
      <c r="AK21" s="64">
        <f t="shared" si="17"/>
        <v>-904403.41622466687</v>
      </c>
      <c r="AL21" s="64">
        <f t="shared" si="18"/>
        <v>904403.41622466687</v>
      </c>
      <c r="AM21" s="66">
        <f t="shared" si="19"/>
        <v>1</v>
      </c>
      <c r="AN21" s="6"/>
      <c r="AO21" s="59">
        <f t="shared" si="20"/>
        <v>1.1064000000000001</v>
      </c>
      <c r="AP21" s="64">
        <f t="shared" si="21"/>
        <v>4155368.7635574834</v>
      </c>
      <c r="AQ21" s="64">
        <f t="shared" si="22"/>
        <v>0</v>
      </c>
      <c r="AR21" s="64">
        <f t="shared" si="23"/>
        <v>-236287.29325059475</v>
      </c>
      <c r="AS21" s="64">
        <f t="shared" si="24"/>
        <v>236287.29325059475</v>
      </c>
      <c r="AT21" s="66">
        <f t="shared" si="25"/>
        <v>1</v>
      </c>
      <c r="AV21" s="85" t="str">
        <f t="shared" si="12"/>
        <v/>
      </c>
    </row>
    <row r="22" spans="1:48" ht="15.6" x14ac:dyDescent="0.3">
      <c r="A22" s="43" t="s">
        <v>97</v>
      </c>
      <c r="B22" s="43" t="s">
        <v>105</v>
      </c>
      <c r="C22" s="43">
        <v>7</v>
      </c>
      <c r="D22" s="43" t="s">
        <v>62</v>
      </c>
      <c r="E22" s="46">
        <v>42732</v>
      </c>
      <c r="F22" s="46"/>
      <c r="G22" s="46">
        <v>43410</v>
      </c>
      <c r="H22" s="43" t="s">
        <v>22</v>
      </c>
      <c r="I22" s="43" t="s">
        <v>27</v>
      </c>
      <c r="J22" s="43" t="s">
        <v>23</v>
      </c>
      <c r="K22" s="87">
        <v>50919303.071985297</v>
      </c>
      <c r="L22" s="43" t="s">
        <v>24</v>
      </c>
      <c r="M22" s="43" t="s">
        <v>27</v>
      </c>
      <c r="N22" s="43" t="s">
        <v>25</v>
      </c>
      <c r="O22" s="71">
        <v>-55527500</v>
      </c>
      <c r="P22" s="51">
        <v>1.0456000000000001</v>
      </c>
      <c r="Q22" s="43" t="s">
        <v>26</v>
      </c>
      <c r="R22" s="51">
        <v>1.0905</v>
      </c>
      <c r="S22" s="51"/>
      <c r="T22" s="87"/>
      <c r="U22" s="87"/>
      <c r="V22" s="43"/>
      <c r="W22" s="51">
        <v>1.1412</v>
      </c>
      <c r="X22" s="51">
        <v>1.173106513562727</v>
      </c>
      <c r="Y22" s="87">
        <v>3611381.1548069692</v>
      </c>
      <c r="Z22" s="87">
        <v>3611381.1548069692</v>
      </c>
      <c r="AA22" s="87">
        <v>3611381.1548069692</v>
      </c>
      <c r="AB22" s="87">
        <v>0</v>
      </c>
      <c r="AC22" s="41"/>
      <c r="AD22" s="43" t="s">
        <v>96</v>
      </c>
      <c r="AF22" s="64">
        <f t="shared" si="13"/>
        <v>47333724.054913707</v>
      </c>
      <c r="AG22" s="64">
        <f t="shared" si="14"/>
        <v>3585579.0170716196</v>
      </c>
      <c r="AH22" s="6"/>
      <c r="AI22" s="64">
        <f t="shared" si="15"/>
        <v>36410556.965318233</v>
      </c>
      <c r="AJ22" s="64">
        <f t="shared" si="16"/>
        <v>14508746.106667094</v>
      </c>
      <c r="AK22" s="64">
        <f t="shared" si="17"/>
        <v>-10923167.089595474</v>
      </c>
      <c r="AL22" s="64">
        <f t="shared" si="18"/>
        <v>10923167.089595474</v>
      </c>
      <c r="AM22" s="66">
        <f t="shared" si="19"/>
        <v>1</v>
      </c>
      <c r="AN22" s="6"/>
      <c r="AO22" s="59">
        <f t="shared" si="20"/>
        <v>1.0905</v>
      </c>
      <c r="AP22" s="64">
        <f t="shared" si="21"/>
        <v>50919303.071985327</v>
      </c>
      <c r="AQ22" s="64">
        <f t="shared" si="22"/>
        <v>0</v>
      </c>
      <c r="AR22" s="64">
        <f t="shared" si="23"/>
        <v>-3585579.0170716196</v>
      </c>
      <c r="AS22" s="64">
        <f t="shared" si="24"/>
        <v>3585579.0170716196</v>
      </c>
      <c r="AT22" s="66">
        <f t="shared" si="25"/>
        <v>1</v>
      </c>
      <c r="AV22" s="85" t="str">
        <f t="shared" si="12"/>
        <v/>
      </c>
    </row>
    <row r="23" spans="1:48" ht="15.6" x14ac:dyDescent="0.3">
      <c r="A23" s="42" t="s">
        <v>106</v>
      </c>
      <c r="B23" s="42" t="s">
        <v>107</v>
      </c>
      <c r="C23" s="42">
        <v>12</v>
      </c>
      <c r="D23" s="42" t="s">
        <v>99</v>
      </c>
      <c r="E23" s="69">
        <v>42782</v>
      </c>
      <c r="F23" s="69"/>
      <c r="G23" s="69">
        <v>43592</v>
      </c>
      <c r="H23" s="42" t="s">
        <v>22</v>
      </c>
      <c r="I23" s="42" t="s">
        <v>27</v>
      </c>
      <c r="J23" s="42" t="s">
        <v>23</v>
      </c>
      <c r="K23" s="86">
        <v>15085774.4783307</v>
      </c>
      <c r="L23" s="42" t="s">
        <v>24</v>
      </c>
      <c r="M23" s="42" t="s">
        <v>27</v>
      </c>
      <c r="N23" s="42" t="s">
        <v>25</v>
      </c>
      <c r="O23" s="88">
        <v>-16917187.5</v>
      </c>
      <c r="P23" s="70">
        <v>1.0649</v>
      </c>
      <c r="Q23" s="42" t="s">
        <v>26</v>
      </c>
      <c r="R23" s="70">
        <v>1.1214</v>
      </c>
      <c r="S23" s="70"/>
      <c r="T23" s="86"/>
      <c r="U23" s="86"/>
      <c r="V23" s="42"/>
      <c r="W23" s="70">
        <v>1.1412</v>
      </c>
      <c r="X23" s="70">
        <v>1.1863006971454835</v>
      </c>
      <c r="Y23" s="86">
        <v>833060.48416068545</v>
      </c>
      <c r="Z23" s="86">
        <v>833060.48416068545</v>
      </c>
      <c r="AA23" s="86">
        <v>833060.48416068545</v>
      </c>
      <c r="AB23" s="86">
        <v>0</v>
      </c>
      <c r="AC23" s="41"/>
      <c r="AD23" s="42" t="s">
        <v>100</v>
      </c>
      <c r="AF23" s="64">
        <f t="shared" si="13"/>
        <v>14260454.824570788</v>
      </c>
      <c r="AG23" s="64">
        <f t="shared" si="14"/>
        <v>825319.65375987068</v>
      </c>
      <c r="AH23" s="6"/>
      <c r="AI23" s="64">
        <f t="shared" si="15"/>
        <v>10969580.634285221</v>
      </c>
      <c r="AJ23" s="64">
        <f t="shared" si="16"/>
        <v>4116193.8440454379</v>
      </c>
      <c r="AK23" s="64">
        <f t="shared" si="17"/>
        <v>-3290874.1902855672</v>
      </c>
      <c r="AL23" s="64">
        <f t="shared" si="18"/>
        <v>3290874.1902855672</v>
      </c>
      <c r="AM23" s="66">
        <f t="shared" si="19"/>
        <v>1</v>
      </c>
      <c r="AN23" s="6"/>
      <c r="AO23" s="59">
        <f t="shared" si="20"/>
        <v>1.1214</v>
      </c>
      <c r="AP23" s="64">
        <f t="shared" si="21"/>
        <v>15085774.478330659</v>
      </c>
      <c r="AQ23" s="64">
        <f t="shared" si="22"/>
        <v>0</v>
      </c>
      <c r="AR23" s="64">
        <f t="shared" si="23"/>
        <v>-825319.65375987068</v>
      </c>
      <c r="AS23" s="64">
        <f t="shared" si="24"/>
        <v>825319.65375987068</v>
      </c>
      <c r="AT23" s="66">
        <f t="shared" si="25"/>
        <v>1</v>
      </c>
      <c r="AV23" s="85" t="str">
        <f t="shared" si="12"/>
        <v/>
      </c>
    </row>
    <row r="24" spans="1:48" ht="15.6" x14ac:dyDescent="0.3">
      <c r="A24" s="42" t="s">
        <v>106</v>
      </c>
      <c r="B24" s="42" t="s">
        <v>108</v>
      </c>
      <c r="C24" s="42">
        <v>2</v>
      </c>
      <c r="D24" s="42" t="s">
        <v>62</v>
      </c>
      <c r="E24" s="69">
        <v>42713</v>
      </c>
      <c r="F24" s="69"/>
      <c r="G24" s="69">
        <v>43592</v>
      </c>
      <c r="H24" s="42" t="s">
        <v>22</v>
      </c>
      <c r="I24" s="42" t="s">
        <v>27</v>
      </c>
      <c r="J24" s="42" t="s">
        <v>23</v>
      </c>
      <c r="K24" s="86">
        <v>25402216.660707898</v>
      </c>
      <c r="L24" s="42" t="s">
        <v>24</v>
      </c>
      <c r="M24" s="42" t="s">
        <v>27</v>
      </c>
      <c r="N24" s="42" t="s">
        <v>25</v>
      </c>
      <c r="O24" s="88">
        <v>-28420000</v>
      </c>
      <c r="P24" s="70">
        <v>1.0619000000000001</v>
      </c>
      <c r="Q24" s="42" t="s">
        <v>26</v>
      </c>
      <c r="R24" s="70">
        <v>1.1188</v>
      </c>
      <c r="S24" s="70"/>
      <c r="T24" s="86"/>
      <c r="U24" s="86"/>
      <c r="V24" s="42"/>
      <c r="W24" s="70">
        <v>1.1412</v>
      </c>
      <c r="X24" s="70">
        <v>1.1863006971454835</v>
      </c>
      <c r="Y24" s="86">
        <v>1458946.7321988</v>
      </c>
      <c r="Z24" s="86">
        <v>1458946.7321988</v>
      </c>
      <c r="AA24" s="86">
        <v>1458946.7321988</v>
      </c>
      <c r="AB24" s="86">
        <v>0</v>
      </c>
      <c r="AC24" s="41"/>
      <c r="AD24" s="42" t="s">
        <v>104</v>
      </c>
      <c r="AF24" s="64">
        <f t="shared" si="13"/>
        <v>23956826.51825558</v>
      </c>
      <c r="AG24" s="64">
        <f t="shared" si="14"/>
        <v>1445390.1424523219</v>
      </c>
      <c r="AH24" s="6"/>
      <c r="AI24" s="64">
        <f t="shared" si="15"/>
        <v>18428328.09096583</v>
      </c>
      <c r="AJ24" s="64">
        <f t="shared" si="16"/>
        <v>6973888.5697420724</v>
      </c>
      <c r="AK24" s="64">
        <f t="shared" si="17"/>
        <v>-5528498.4272897504</v>
      </c>
      <c r="AL24" s="64">
        <f t="shared" si="18"/>
        <v>5528498.4272897504</v>
      </c>
      <c r="AM24" s="66">
        <f t="shared" si="19"/>
        <v>1</v>
      </c>
      <c r="AN24" s="6"/>
      <c r="AO24" s="59">
        <f t="shared" si="20"/>
        <v>1.1188</v>
      </c>
      <c r="AP24" s="64">
        <f t="shared" si="21"/>
        <v>25402216.660707902</v>
      </c>
      <c r="AQ24" s="64">
        <f t="shared" si="22"/>
        <v>0</v>
      </c>
      <c r="AR24" s="64">
        <f t="shared" si="23"/>
        <v>-1445390.1424523219</v>
      </c>
      <c r="AS24" s="64">
        <f t="shared" si="24"/>
        <v>1445390.1424523219</v>
      </c>
      <c r="AT24" s="66">
        <f t="shared" si="25"/>
        <v>1</v>
      </c>
      <c r="AV24" s="85" t="str">
        <f t="shared" si="12"/>
        <v/>
      </c>
    </row>
    <row r="25" spans="1:48" ht="15.6" x14ac:dyDescent="0.3">
      <c r="A25" s="42" t="s">
        <v>106</v>
      </c>
      <c r="B25" s="42" t="s">
        <v>109</v>
      </c>
      <c r="C25" s="42">
        <v>8</v>
      </c>
      <c r="D25" s="42" t="s">
        <v>28</v>
      </c>
      <c r="E25" s="69">
        <v>42732</v>
      </c>
      <c r="F25" s="69"/>
      <c r="G25" s="69">
        <v>43592</v>
      </c>
      <c r="H25" s="42" t="s">
        <v>22</v>
      </c>
      <c r="I25" s="42" t="s">
        <v>27</v>
      </c>
      <c r="J25" s="42" t="s">
        <v>23</v>
      </c>
      <c r="K25" s="86">
        <v>27075812.2743682</v>
      </c>
      <c r="L25" s="42" t="s">
        <v>24</v>
      </c>
      <c r="M25" s="42" t="s">
        <v>27</v>
      </c>
      <c r="N25" s="42" t="s">
        <v>25</v>
      </c>
      <c r="O25" s="88">
        <v>-30000000</v>
      </c>
      <c r="P25" s="70">
        <v>1.0458000000000001</v>
      </c>
      <c r="Q25" s="42" t="s">
        <v>26</v>
      </c>
      <c r="R25" s="70">
        <v>1.1080000000000001</v>
      </c>
      <c r="S25" s="70"/>
      <c r="T25" s="86"/>
      <c r="U25" s="86"/>
      <c r="V25" s="42"/>
      <c r="W25" s="70">
        <v>1.1412</v>
      </c>
      <c r="X25" s="70">
        <v>1.1863006971454835</v>
      </c>
      <c r="Y25" s="86">
        <v>1803876.017170772</v>
      </c>
      <c r="Z25" s="86">
        <v>1803876.017170772</v>
      </c>
      <c r="AA25" s="86">
        <v>1803876.0171707717</v>
      </c>
      <c r="AB25" s="86">
        <v>2.3283064365386963E-10</v>
      </c>
      <c r="AC25" s="41"/>
      <c r="AD25" s="42" t="s">
        <v>96</v>
      </c>
      <c r="AF25" s="64">
        <f t="shared" si="13"/>
        <v>25288697.943267677</v>
      </c>
      <c r="AG25" s="64">
        <f t="shared" si="14"/>
        <v>1787114.3311005533</v>
      </c>
      <c r="AH25" s="6"/>
      <c r="AI25" s="64">
        <f t="shared" si="15"/>
        <v>19452844.571744367</v>
      </c>
      <c r="AJ25" s="64">
        <f t="shared" si="16"/>
        <v>7622967.7026238628</v>
      </c>
      <c r="AK25" s="64">
        <f t="shared" si="17"/>
        <v>-5835853.3715233095</v>
      </c>
      <c r="AL25" s="64">
        <f t="shared" si="18"/>
        <v>5835853.3715233095</v>
      </c>
      <c r="AM25" s="66">
        <f t="shared" si="19"/>
        <v>1</v>
      </c>
      <c r="AN25" s="6"/>
      <c r="AO25" s="59">
        <f t="shared" si="20"/>
        <v>1.1080000000000001</v>
      </c>
      <c r="AP25" s="64">
        <f t="shared" si="21"/>
        <v>27075812.27436823</v>
      </c>
      <c r="AQ25" s="64">
        <f t="shared" si="22"/>
        <v>0</v>
      </c>
      <c r="AR25" s="64">
        <f t="shared" si="23"/>
        <v>-1787114.3311005533</v>
      </c>
      <c r="AS25" s="64">
        <f t="shared" si="24"/>
        <v>1787114.3311005533</v>
      </c>
      <c r="AT25" s="66">
        <f t="shared" si="25"/>
        <v>1</v>
      </c>
      <c r="AV25" s="85" t="str">
        <f t="shared" si="12"/>
        <v/>
      </c>
    </row>
    <row r="26" spans="1:48" ht="15.6" x14ac:dyDescent="0.3">
      <c r="A26" s="42" t="s">
        <v>106</v>
      </c>
      <c r="B26" s="42" t="s">
        <v>110</v>
      </c>
      <c r="C26" s="42">
        <v>13</v>
      </c>
      <c r="D26" s="42" t="s">
        <v>99</v>
      </c>
      <c r="E26" s="69">
        <v>42782</v>
      </c>
      <c r="F26" s="69"/>
      <c r="G26" s="69">
        <v>43773</v>
      </c>
      <c r="H26" s="42" t="s">
        <v>22</v>
      </c>
      <c r="I26" s="42" t="s">
        <v>27</v>
      </c>
      <c r="J26" s="42" t="s">
        <v>23</v>
      </c>
      <c r="K26" s="86">
        <v>14893201.426181899</v>
      </c>
      <c r="L26" s="42" t="s">
        <v>24</v>
      </c>
      <c r="M26" s="42" t="s">
        <v>27</v>
      </c>
      <c r="N26" s="42" t="s">
        <v>25</v>
      </c>
      <c r="O26" s="88">
        <v>-16917187.5</v>
      </c>
      <c r="P26" s="70">
        <v>1.0649</v>
      </c>
      <c r="Q26" s="42" t="s">
        <v>26</v>
      </c>
      <c r="R26" s="70">
        <v>1.1358999999999999</v>
      </c>
      <c r="S26" s="70"/>
      <c r="T26" s="86"/>
      <c r="U26" s="86"/>
      <c r="V26" s="42"/>
      <c r="W26" s="70">
        <v>1.1412</v>
      </c>
      <c r="X26" s="70">
        <v>1.1993953989210648</v>
      </c>
      <c r="Y26" s="86">
        <v>796818.94510817446</v>
      </c>
      <c r="Z26" s="86">
        <v>796818.94510817446</v>
      </c>
      <c r="AA26" s="86">
        <v>796818.94510817446</v>
      </c>
      <c r="AB26" s="86">
        <v>0</v>
      </c>
      <c r="AC26" s="41"/>
      <c r="AD26" s="42" t="s">
        <v>100</v>
      </c>
      <c r="AF26" s="64">
        <f t="shared" si="13"/>
        <v>14104762.712294981</v>
      </c>
      <c r="AG26" s="64">
        <f t="shared" si="14"/>
        <v>788438.71388690174</v>
      </c>
      <c r="AH26" s="6"/>
      <c r="AI26" s="64">
        <f t="shared" si="15"/>
        <v>10849817.47099614</v>
      </c>
      <c r="AJ26" s="64">
        <f t="shared" si="16"/>
        <v>4043383.955185743</v>
      </c>
      <c r="AK26" s="64">
        <f t="shared" si="17"/>
        <v>-3254945.2412988413</v>
      </c>
      <c r="AL26" s="64">
        <f t="shared" si="18"/>
        <v>3254945.2412988413</v>
      </c>
      <c r="AM26" s="66">
        <f t="shared" si="19"/>
        <v>1</v>
      </c>
      <c r="AN26" s="6"/>
      <c r="AO26" s="59">
        <f t="shared" si="20"/>
        <v>1.1358999999999999</v>
      </c>
      <c r="AP26" s="64">
        <f t="shared" si="21"/>
        <v>14893201.426181883</v>
      </c>
      <c r="AQ26" s="64">
        <f t="shared" si="22"/>
        <v>0</v>
      </c>
      <c r="AR26" s="64">
        <f t="shared" si="23"/>
        <v>-788438.71388690174</v>
      </c>
      <c r="AS26" s="64">
        <f t="shared" si="24"/>
        <v>788438.71388690174</v>
      </c>
      <c r="AT26" s="66">
        <f t="shared" si="25"/>
        <v>1</v>
      </c>
      <c r="AV26" s="85" t="str">
        <f t="shared" si="12"/>
        <v/>
      </c>
    </row>
    <row r="27" spans="1:48" ht="15.6" x14ac:dyDescent="0.3">
      <c r="A27" s="42" t="s">
        <v>106</v>
      </c>
      <c r="B27" s="42" t="s">
        <v>111</v>
      </c>
      <c r="C27" s="42">
        <v>3</v>
      </c>
      <c r="D27" s="42" t="s">
        <v>95</v>
      </c>
      <c r="E27" s="69">
        <v>42713</v>
      </c>
      <c r="F27" s="69"/>
      <c r="G27" s="69">
        <v>43773</v>
      </c>
      <c r="H27" s="42" t="s">
        <v>22</v>
      </c>
      <c r="I27" s="42" t="s">
        <v>27</v>
      </c>
      <c r="J27" s="42" t="s">
        <v>23</v>
      </c>
      <c r="K27" s="86">
        <v>12528654.558279</v>
      </c>
      <c r="L27" s="42" t="s">
        <v>24</v>
      </c>
      <c r="M27" s="42" t="s">
        <v>27</v>
      </c>
      <c r="N27" s="42" t="s">
        <v>25</v>
      </c>
      <c r="O27" s="88">
        <v>-14210000</v>
      </c>
      <c r="P27" s="70">
        <v>1.0618000000000001</v>
      </c>
      <c r="Q27" s="42" t="s">
        <v>26</v>
      </c>
      <c r="R27" s="70">
        <v>1.1342000000000001</v>
      </c>
      <c r="S27" s="70"/>
      <c r="T27" s="86"/>
      <c r="U27" s="86"/>
      <c r="V27" s="42"/>
      <c r="W27" s="70">
        <v>1.1412</v>
      </c>
      <c r="X27" s="70">
        <v>1.1993953989210648</v>
      </c>
      <c r="Y27" s="86">
        <v>688257.12182431435</v>
      </c>
      <c r="Z27" s="86">
        <v>688257.12182431435</v>
      </c>
      <c r="AA27" s="86">
        <v>688257.12182431435</v>
      </c>
      <c r="AB27" s="86">
        <v>0</v>
      </c>
      <c r="AC27" s="41"/>
      <c r="AD27" s="42" t="s">
        <v>104</v>
      </c>
      <c r="AF27" s="64">
        <f t="shared" si="13"/>
        <v>11847635.911212292</v>
      </c>
      <c r="AG27" s="64">
        <f t="shared" si="14"/>
        <v>681018.6470666714</v>
      </c>
      <c r="AH27" s="6"/>
      <c r="AI27" s="64">
        <f t="shared" si="15"/>
        <v>9113566.0855479166</v>
      </c>
      <c r="AJ27" s="64">
        <f t="shared" si="16"/>
        <v>3415088.4727310464</v>
      </c>
      <c r="AK27" s="64">
        <f t="shared" si="17"/>
        <v>-2734069.825664375</v>
      </c>
      <c r="AL27" s="64">
        <f t="shared" si="18"/>
        <v>2734069.825664375</v>
      </c>
      <c r="AM27" s="66">
        <f t="shared" si="19"/>
        <v>1</v>
      </c>
      <c r="AN27" s="6"/>
      <c r="AO27" s="59">
        <f t="shared" si="20"/>
        <v>1.1342000000000001</v>
      </c>
      <c r="AP27" s="64">
        <f t="shared" si="21"/>
        <v>12528654.558278963</v>
      </c>
      <c r="AQ27" s="64">
        <f t="shared" si="22"/>
        <v>0</v>
      </c>
      <c r="AR27" s="64">
        <f t="shared" si="23"/>
        <v>-681018.6470666714</v>
      </c>
      <c r="AS27" s="64">
        <f t="shared" si="24"/>
        <v>681018.6470666714</v>
      </c>
      <c r="AT27" s="66">
        <f t="shared" si="25"/>
        <v>1</v>
      </c>
      <c r="AV27" s="85" t="str">
        <f t="shared" si="12"/>
        <v/>
      </c>
    </row>
    <row r="28" spans="1:48" ht="15.6" x14ac:dyDescent="0.3">
      <c r="A28" s="42" t="s">
        <v>106</v>
      </c>
      <c r="B28" s="42" t="s">
        <v>112</v>
      </c>
      <c r="C28" s="42">
        <v>4</v>
      </c>
      <c r="D28" s="42" t="s">
        <v>21</v>
      </c>
      <c r="E28" s="69">
        <v>42713</v>
      </c>
      <c r="F28" s="69"/>
      <c r="G28" s="69">
        <v>43773</v>
      </c>
      <c r="H28" s="42" t="s">
        <v>22</v>
      </c>
      <c r="I28" s="42" t="s">
        <v>27</v>
      </c>
      <c r="J28" s="42" t="s">
        <v>23</v>
      </c>
      <c r="K28" s="86">
        <v>12504399.859204501</v>
      </c>
      <c r="L28" s="42" t="s">
        <v>24</v>
      </c>
      <c r="M28" s="42" t="s">
        <v>27</v>
      </c>
      <c r="N28" s="42" t="s">
        <v>25</v>
      </c>
      <c r="O28" s="88">
        <v>-14210000</v>
      </c>
      <c r="P28" s="70">
        <v>1.0620000000000001</v>
      </c>
      <c r="Q28" s="42" t="s">
        <v>26</v>
      </c>
      <c r="R28" s="70">
        <v>1.1364000000000001</v>
      </c>
      <c r="S28" s="70"/>
      <c r="T28" s="86"/>
      <c r="U28" s="86"/>
      <c r="V28" s="42"/>
      <c r="W28" s="70">
        <v>1.1412</v>
      </c>
      <c r="X28" s="70">
        <v>1.1993953989210648</v>
      </c>
      <c r="Y28" s="86">
        <v>663744.62213343719</v>
      </c>
      <c r="Z28" s="86">
        <v>663744.62213343719</v>
      </c>
      <c r="AA28" s="86">
        <v>663744.62213343719</v>
      </c>
      <c r="AB28" s="86">
        <v>0</v>
      </c>
      <c r="AC28" s="41"/>
      <c r="AD28" s="42" t="s">
        <v>104</v>
      </c>
      <c r="AF28" s="64">
        <f t="shared" si="13"/>
        <v>11847635.911212292</v>
      </c>
      <c r="AG28" s="64">
        <f t="shared" si="14"/>
        <v>656763.94799221307</v>
      </c>
      <c r="AH28" s="6"/>
      <c r="AI28" s="64">
        <f t="shared" si="15"/>
        <v>9113566.0855479166</v>
      </c>
      <c r="AJ28" s="64">
        <f t="shared" si="16"/>
        <v>3390833.773656588</v>
      </c>
      <c r="AK28" s="64">
        <f t="shared" si="17"/>
        <v>-2734069.825664375</v>
      </c>
      <c r="AL28" s="64">
        <f t="shared" si="18"/>
        <v>2734069.825664375</v>
      </c>
      <c r="AM28" s="66">
        <f t="shared" si="19"/>
        <v>1</v>
      </c>
      <c r="AN28" s="6"/>
      <c r="AO28" s="59">
        <f t="shared" si="20"/>
        <v>1.1364000000000001</v>
      </c>
      <c r="AP28" s="64">
        <f t="shared" si="21"/>
        <v>12504399.859204505</v>
      </c>
      <c r="AQ28" s="64">
        <f t="shared" si="22"/>
        <v>0</v>
      </c>
      <c r="AR28" s="64">
        <f t="shared" si="23"/>
        <v>-656763.94799221307</v>
      </c>
      <c r="AS28" s="64">
        <f t="shared" si="24"/>
        <v>656763.94799221307</v>
      </c>
      <c r="AT28" s="66">
        <f t="shared" si="25"/>
        <v>1</v>
      </c>
      <c r="AV28" s="85" t="str">
        <f t="shared" si="12"/>
        <v/>
      </c>
    </row>
    <row r="29" spans="1:48" ht="15.6" x14ac:dyDescent="0.3">
      <c r="A29" s="43" t="s">
        <v>106</v>
      </c>
      <c r="B29" s="43" t="s">
        <v>113</v>
      </c>
      <c r="C29" s="43">
        <v>9</v>
      </c>
      <c r="D29" s="43" t="s">
        <v>28</v>
      </c>
      <c r="E29" s="46">
        <v>42732</v>
      </c>
      <c r="F29" s="46"/>
      <c r="G29" s="46">
        <v>43773</v>
      </c>
      <c r="H29" s="43" t="s">
        <v>22</v>
      </c>
      <c r="I29" s="43" t="s">
        <v>27</v>
      </c>
      <c r="J29" s="43" t="s">
        <v>23</v>
      </c>
      <c r="K29" s="87">
        <v>27778024.911031999</v>
      </c>
      <c r="L29" s="43" t="s">
        <v>24</v>
      </c>
      <c r="M29" s="43" t="s">
        <v>27</v>
      </c>
      <c r="N29" s="43" t="s">
        <v>25</v>
      </c>
      <c r="O29" s="71">
        <v>-31222500</v>
      </c>
      <c r="P29" s="51">
        <v>1.0458000000000001</v>
      </c>
      <c r="Q29" s="43" t="s">
        <v>26</v>
      </c>
      <c r="R29" s="51">
        <v>1.1240000000000001</v>
      </c>
      <c r="S29" s="51"/>
      <c r="T29" s="87"/>
      <c r="U29" s="87"/>
      <c r="V29" s="43"/>
      <c r="W29" s="51">
        <v>1.1412</v>
      </c>
      <c r="X29" s="51">
        <v>1.1993953989210648</v>
      </c>
      <c r="Y29" s="87">
        <v>1764718.9059656584</v>
      </c>
      <c r="Z29" s="87">
        <v>1764718.9059656584</v>
      </c>
      <c r="AA29" s="87">
        <v>1764718.9059656581</v>
      </c>
      <c r="AB29" s="87">
        <v>2.3283064365386963E-10</v>
      </c>
      <c r="AC29" s="41"/>
      <c r="AD29" s="43" t="s">
        <v>96</v>
      </c>
      <c r="AF29" s="64">
        <f t="shared" si="13"/>
        <v>26031865.745096818</v>
      </c>
      <c r="AG29" s="64">
        <f t="shared" si="14"/>
        <v>1746159.1659352072</v>
      </c>
      <c r="AH29" s="6"/>
      <c r="AI29" s="64">
        <f t="shared" si="15"/>
        <v>20024512.111612935</v>
      </c>
      <c r="AJ29" s="64">
        <f t="shared" si="16"/>
        <v>7753512.7994190902</v>
      </c>
      <c r="AK29" s="64">
        <f t="shared" si="17"/>
        <v>-6007353.633483883</v>
      </c>
      <c r="AL29" s="64">
        <f t="shared" si="18"/>
        <v>6007353.633483883</v>
      </c>
      <c r="AM29" s="66">
        <f t="shared" si="19"/>
        <v>1</v>
      </c>
      <c r="AN29" s="6"/>
      <c r="AO29" s="59">
        <f t="shared" si="20"/>
        <v>1.1240000000000001</v>
      </c>
      <c r="AP29" s="64">
        <f t="shared" si="21"/>
        <v>27778024.911032025</v>
      </c>
      <c r="AQ29" s="64">
        <f t="shared" si="22"/>
        <v>0</v>
      </c>
      <c r="AR29" s="64">
        <f t="shared" si="23"/>
        <v>-1746159.1659352072</v>
      </c>
      <c r="AS29" s="64">
        <f t="shared" si="24"/>
        <v>1746159.1659352072</v>
      </c>
      <c r="AT29" s="66">
        <f t="shared" si="25"/>
        <v>1</v>
      </c>
      <c r="AV29" s="85" t="str">
        <f t="shared" si="12"/>
        <v/>
      </c>
    </row>
    <row r="30" spans="1:48" ht="15.6" x14ac:dyDescent="0.3">
      <c r="A30" s="42" t="s">
        <v>114</v>
      </c>
      <c r="B30" s="42" t="s">
        <v>115</v>
      </c>
      <c r="C30" s="42">
        <v>14</v>
      </c>
      <c r="D30" s="42" t="s">
        <v>99</v>
      </c>
      <c r="E30" s="69">
        <v>42782</v>
      </c>
      <c r="F30" s="69"/>
      <c r="G30" s="69">
        <v>43958</v>
      </c>
      <c r="H30" s="42" t="s">
        <v>22</v>
      </c>
      <c r="I30" s="42" t="s">
        <v>27</v>
      </c>
      <c r="J30" s="42" t="s">
        <v>23</v>
      </c>
      <c r="K30" s="86">
        <v>18136020.1511335</v>
      </c>
      <c r="L30" s="42" t="s">
        <v>24</v>
      </c>
      <c r="M30" s="42" t="s">
        <v>27</v>
      </c>
      <c r="N30" s="42" t="s">
        <v>25</v>
      </c>
      <c r="O30" s="88">
        <v>-20880000</v>
      </c>
      <c r="P30" s="70">
        <v>1.0649</v>
      </c>
      <c r="Q30" s="42" t="s">
        <v>26</v>
      </c>
      <c r="R30" s="70">
        <v>1.1513</v>
      </c>
      <c r="S30" s="70"/>
      <c r="T30" s="86"/>
      <c r="U30" s="86"/>
      <c r="V30" s="42"/>
      <c r="W30" s="70">
        <v>1.1412</v>
      </c>
      <c r="X30" s="70">
        <v>1.2126898864127162</v>
      </c>
      <c r="Y30" s="86">
        <v>928647.13718604774</v>
      </c>
      <c r="Z30" s="86">
        <v>928647.13718604774</v>
      </c>
      <c r="AA30" s="86">
        <v>928647.13718604774</v>
      </c>
      <c r="AB30" s="86">
        <v>0</v>
      </c>
      <c r="AC30" s="41"/>
      <c r="AD30" s="42" t="s">
        <v>100</v>
      </c>
      <c r="AF30" s="64">
        <f t="shared" si="13"/>
        <v>17217922.103535943</v>
      </c>
      <c r="AG30" s="64">
        <f t="shared" si="14"/>
        <v>918098.04759755731</v>
      </c>
      <c r="AH30" s="6"/>
      <c r="AI30" s="64">
        <f t="shared" si="15"/>
        <v>13244555.464258417</v>
      </c>
      <c r="AJ30" s="64">
        <f t="shared" si="16"/>
        <v>4891464.6868750826</v>
      </c>
      <c r="AK30" s="64">
        <f t="shared" si="17"/>
        <v>-3973366.6392775252</v>
      </c>
      <c r="AL30" s="64">
        <f t="shared" si="18"/>
        <v>3973366.6392775252</v>
      </c>
      <c r="AM30" s="66">
        <f t="shared" si="19"/>
        <v>1</v>
      </c>
      <c r="AN30" s="6"/>
      <c r="AO30" s="59">
        <f t="shared" si="20"/>
        <v>1.1513</v>
      </c>
      <c r="AP30" s="64">
        <f t="shared" si="21"/>
        <v>18136020.1511335</v>
      </c>
      <c r="AQ30" s="64">
        <f t="shared" si="22"/>
        <v>0</v>
      </c>
      <c r="AR30" s="64">
        <f t="shared" si="23"/>
        <v>-918098.04759755731</v>
      </c>
      <c r="AS30" s="64">
        <f t="shared" si="24"/>
        <v>918098.04759755731</v>
      </c>
      <c r="AT30" s="66">
        <f t="shared" si="25"/>
        <v>1</v>
      </c>
      <c r="AV30" s="85" t="str">
        <f t="shared" si="12"/>
        <v/>
      </c>
    </row>
    <row r="31" spans="1:48" ht="15.6" x14ac:dyDescent="0.3">
      <c r="A31" s="43" t="s">
        <v>114</v>
      </c>
      <c r="B31" s="43" t="s">
        <v>116</v>
      </c>
      <c r="C31" s="43">
        <v>15</v>
      </c>
      <c r="D31" s="43" t="s">
        <v>99</v>
      </c>
      <c r="E31" s="46">
        <v>42782</v>
      </c>
      <c r="F31" s="46"/>
      <c r="G31" s="46">
        <v>44141</v>
      </c>
      <c r="H31" s="43" t="s">
        <v>22</v>
      </c>
      <c r="I31" s="43" t="s">
        <v>27</v>
      </c>
      <c r="J31" s="43" t="s">
        <v>23</v>
      </c>
      <c r="K31" s="87">
        <v>17899699.957136702</v>
      </c>
      <c r="L31" s="43" t="s">
        <v>24</v>
      </c>
      <c r="M31" s="43" t="s">
        <v>27</v>
      </c>
      <c r="N31" s="43" t="s">
        <v>25</v>
      </c>
      <c r="O31" s="71">
        <v>-20880000</v>
      </c>
      <c r="P31" s="51">
        <v>1.0649</v>
      </c>
      <c r="Q31" s="43" t="s">
        <v>26</v>
      </c>
      <c r="R31" s="51">
        <v>1.1665000000000001</v>
      </c>
      <c r="S31" s="51"/>
      <c r="T31" s="87"/>
      <c r="U31" s="87"/>
      <c r="V31" s="43"/>
      <c r="W31" s="51">
        <v>1.1412</v>
      </c>
      <c r="X31" s="51">
        <v>1.2258441592405542</v>
      </c>
      <c r="Y31" s="87">
        <v>876571.47349462658</v>
      </c>
      <c r="Z31" s="87">
        <v>876571.47349462658</v>
      </c>
      <c r="AA31" s="87">
        <v>876571.47349462647</v>
      </c>
      <c r="AB31" s="87">
        <v>1.1641532182693481E-10</v>
      </c>
      <c r="AC31" s="41"/>
      <c r="AD31" s="43" t="s">
        <v>100</v>
      </c>
      <c r="AF31" s="64">
        <f t="shared" si="13"/>
        <v>17033160.245210748</v>
      </c>
      <c r="AG31" s="64">
        <f t="shared" si="14"/>
        <v>866539.71192598343</v>
      </c>
      <c r="AH31" s="6"/>
      <c r="AI31" s="64">
        <f t="shared" si="15"/>
        <v>13102430.95785442</v>
      </c>
      <c r="AJ31" s="64">
        <f t="shared" si="16"/>
        <v>4797268.9992823116</v>
      </c>
      <c r="AK31" s="64">
        <f t="shared" si="17"/>
        <v>-3930729.2873563282</v>
      </c>
      <c r="AL31" s="64">
        <f t="shared" si="18"/>
        <v>3930729.2873563282</v>
      </c>
      <c r="AM31" s="66">
        <f t="shared" si="19"/>
        <v>1</v>
      </c>
      <c r="AN31" s="6"/>
      <c r="AO31" s="59">
        <f t="shared" si="20"/>
        <v>1.1665000000000001</v>
      </c>
      <c r="AP31" s="64">
        <f t="shared" si="21"/>
        <v>17899699.957136732</v>
      </c>
      <c r="AQ31" s="64">
        <f t="shared" si="22"/>
        <v>0</v>
      </c>
      <c r="AR31" s="64">
        <f t="shared" si="23"/>
        <v>-866539.71192598343</v>
      </c>
      <c r="AS31" s="64">
        <f t="shared" si="24"/>
        <v>866539.71192598343</v>
      </c>
      <c r="AT31" s="66">
        <f t="shared" si="25"/>
        <v>1</v>
      </c>
      <c r="AV31" s="85" t="str">
        <f t="shared" si="12"/>
        <v/>
      </c>
    </row>
    <row r="32" spans="1:48" ht="15.6" x14ac:dyDescent="0.3">
      <c r="A32" s="42" t="s">
        <v>117</v>
      </c>
      <c r="B32" s="42" t="s">
        <v>59</v>
      </c>
      <c r="C32" s="42">
        <v>264</v>
      </c>
      <c r="D32" s="42" t="s">
        <v>28</v>
      </c>
      <c r="E32" s="69">
        <v>42116</v>
      </c>
      <c r="F32" s="69"/>
      <c r="G32" s="69">
        <v>42929</v>
      </c>
      <c r="H32" s="42" t="s">
        <v>22</v>
      </c>
      <c r="I32" s="42" t="s">
        <v>27</v>
      </c>
      <c r="J32" s="42" t="s">
        <v>23</v>
      </c>
      <c r="K32" s="86">
        <v>10580112.9740877</v>
      </c>
      <c r="L32" s="42" t="s">
        <v>24</v>
      </c>
      <c r="M32" s="42" t="s">
        <v>27</v>
      </c>
      <c r="N32" s="42" t="s">
        <v>25</v>
      </c>
      <c r="O32" s="88">
        <v>-11800000</v>
      </c>
      <c r="P32" s="70">
        <v>1.0758000000000001</v>
      </c>
      <c r="Q32" s="42" t="s">
        <v>26</v>
      </c>
      <c r="R32" s="70">
        <v>1.1153</v>
      </c>
      <c r="S32" s="70"/>
      <c r="T32" s="86"/>
      <c r="U32" s="86"/>
      <c r="V32" s="42"/>
      <c r="W32" s="70">
        <v>1.1412</v>
      </c>
      <c r="X32" s="70">
        <v>1.1417067391715927</v>
      </c>
      <c r="Y32" s="86">
        <v>244703.3463533569</v>
      </c>
      <c r="Z32" s="86">
        <v>244703.3463533569</v>
      </c>
      <c r="AA32" s="86">
        <v>244703.34635335687</v>
      </c>
      <c r="AB32" s="86">
        <v>2.9103830456733704E-11</v>
      </c>
      <c r="AC32" s="41"/>
      <c r="AD32" s="42"/>
      <c r="AF32" s="64">
        <f t="shared" si="13"/>
        <v>10335403.650644932</v>
      </c>
      <c r="AG32" s="64">
        <f t="shared" si="14"/>
        <v>244709.32344275713</v>
      </c>
      <c r="AH32" s="6"/>
      <c r="AI32" s="64">
        <f t="shared" si="15"/>
        <v>7950310.5004961006</v>
      </c>
      <c r="AJ32" s="64">
        <f t="shared" si="16"/>
        <v>2629802.4735915884</v>
      </c>
      <c r="AK32" s="64">
        <f t="shared" si="17"/>
        <v>-2385093.1501488313</v>
      </c>
      <c r="AL32" s="64">
        <f t="shared" si="18"/>
        <v>2385093.1501488313</v>
      </c>
      <c r="AM32" s="66">
        <f t="shared" si="19"/>
        <v>1</v>
      </c>
      <c r="AN32" s="6"/>
      <c r="AO32" s="59">
        <f t="shared" si="20"/>
        <v>1.1153</v>
      </c>
      <c r="AP32" s="64">
        <f t="shared" si="21"/>
        <v>10580112.974087689</v>
      </c>
      <c r="AQ32" s="64">
        <f t="shared" si="22"/>
        <v>0</v>
      </c>
      <c r="AR32" s="64">
        <f t="shared" si="23"/>
        <v>-244709.32344275713</v>
      </c>
      <c r="AS32" s="64">
        <f t="shared" si="24"/>
        <v>244709.32344275713</v>
      </c>
      <c r="AT32" s="66">
        <f t="shared" si="25"/>
        <v>1</v>
      </c>
      <c r="AV32" s="85" t="str">
        <f t="shared" si="12"/>
        <v/>
      </c>
    </row>
    <row r="33" spans="1:48" ht="15.6" x14ac:dyDescent="0.3">
      <c r="A33" s="43" t="s">
        <v>117</v>
      </c>
      <c r="B33" s="43" t="s">
        <v>58</v>
      </c>
      <c r="C33" s="43">
        <v>263</v>
      </c>
      <c r="D33" s="43" t="s">
        <v>28</v>
      </c>
      <c r="E33" s="46">
        <v>42116</v>
      </c>
      <c r="F33" s="46"/>
      <c r="G33" s="46">
        <v>42947</v>
      </c>
      <c r="H33" s="43" t="s">
        <v>22</v>
      </c>
      <c r="I33" s="43" t="s">
        <v>27</v>
      </c>
      <c r="J33" s="43" t="s">
        <v>23</v>
      </c>
      <c r="K33" s="87">
        <v>10587232.5153649</v>
      </c>
      <c r="L33" s="43" t="s">
        <v>24</v>
      </c>
      <c r="M33" s="43" t="s">
        <v>27</v>
      </c>
      <c r="N33" s="43" t="s">
        <v>25</v>
      </c>
      <c r="O33" s="71">
        <v>-11800000</v>
      </c>
      <c r="P33" s="51">
        <v>1.0758000000000001</v>
      </c>
      <c r="Q33" s="43" t="s">
        <v>26</v>
      </c>
      <c r="R33" s="51">
        <v>1.1145499999999999</v>
      </c>
      <c r="S33" s="51"/>
      <c r="T33" s="87"/>
      <c r="U33" s="87"/>
      <c r="V33" s="43"/>
      <c r="W33" s="51">
        <v>1.1412</v>
      </c>
      <c r="X33" s="51">
        <v>1.1427410786765966</v>
      </c>
      <c r="Y33" s="87">
        <v>261244.6036919347</v>
      </c>
      <c r="Z33" s="87">
        <v>261244.6036919347</v>
      </c>
      <c r="AA33" s="87">
        <v>261244.6036919347</v>
      </c>
      <c r="AB33" s="87">
        <v>0</v>
      </c>
      <c r="AC33" s="41"/>
      <c r="AD33" s="43"/>
      <c r="AF33" s="64">
        <f t="shared" si="13"/>
        <v>10326048.673830409</v>
      </c>
      <c r="AG33" s="64">
        <f t="shared" si="14"/>
        <v>261183.84153453819</v>
      </c>
      <c r="AH33" s="6"/>
      <c r="AI33" s="64">
        <f t="shared" si="15"/>
        <v>7943114.3644849285</v>
      </c>
      <c r="AJ33" s="64">
        <f t="shared" si="16"/>
        <v>2644118.1508800182</v>
      </c>
      <c r="AK33" s="64">
        <f t="shared" si="17"/>
        <v>-2382934.3093454801</v>
      </c>
      <c r="AL33" s="64">
        <f t="shared" si="18"/>
        <v>2382934.3093454801</v>
      </c>
      <c r="AM33" s="66">
        <f t="shared" si="19"/>
        <v>1</v>
      </c>
      <c r="AN33" s="6"/>
      <c r="AO33" s="59">
        <f t="shared" si="20"/>
        <v>1.1145499999999999</v>
      </c>
      <c r="AP33" s="64">
        <f t="shared" si="21"/>
        <v>10587232.515364947</v>
      </c>
      <c r="AQ33" s="64">
        <f t="shared" si="22"/>
        <v>0</v>
      </c>
      <c r="AR33" s="64">
        <f t="shared" si="23"/>
        <v>-261183.84153453819</v>
      </c>
      <c r="AS33" s="64">
        <f t="shared" si="24"/>
        <v>261183.84153453819</v>
      </c>
      <c r="AT33" s="66">
        <f t="shared" si="25"/>
        <v>1</v>
      </c>
      <c r="AV33" s="85" t="str">
        <f t="shared" si="12"/>
        <v/>
      </c>
    </row>
    <row r="34" spans="1:48" ht="15.6" x14ac:dyDescent="0.3">
      <c r="A34" s="42" t="s">
        <v>118</v>
      </c>
      <c r="B34" s="42" t="s">
        <v>119</v>
      </c>
      <c r="C34" s="42">
        <v>91</v>
      </c>
      <c r="D34" s="42" t="s">
        <v>87</v>
      </c>
      <c r="E34" s="69">
        <v>42713</v>
      </c>
      <c r="F34" s="69"/>
      <c r="G34" s="69">
        <v>42929</v>
      </c>
      <c r="H34" s="42" t="s">
        <v>22</v>
      </c>
      <c r="I34" s="42" t="s">
        <v>27</v>
      </c>
      <c r="J34" s="42" t="s">
        <v>23</v>
      </c>
      <c r="K34" s="86">
        <v>13958682.3003908</v>
      </c>
      <c r="L34" s="42" t="s">
        <v>24</v>
      </c>
      <c r="M34" s="42" t="s">
        <v>27</v>
      </c>
      <c r="N34" s="42" t="s">
        <v>25</v>
      </c>
      <c r="O34" s="88">
        <v>-15000000</v>
      </c>
      <c r="P34" s="70">
        <v>1.0620000000000001</v>
      </c>
      <c r="Q34" s="42" t="s">
        <v>26</v>
      </c>
      <c r="R34" s="70">
        <v>1.0746</v>
      </c>
      <c r="S34" s="70"/>
      <c r="T34" s="86"/>
      <c r="U34" s="86"/>
      <c r="V34" s="42"/>
      <c r="W34" s="70">
        <v>1.1412</v>
      </c>
      <c r="X34" s="70">
        <v>1.1417067391715927</v>
      </c>
      <c r="Y34" s="86">
        <v>820437.28087222599</v>
      </c>
      <c r="Z34" s="86">
        <v>820437.28087222599</v>
      </c>
      <c r="AA34" s="86">
        <v>820437.28087222599</v>
      </c>
      <c r="AB34" s="86">
        <v>0</v>
      </c>
      <c r="AC34" s="41"/>
      <c r="AD34" s="42"/>
      <c r="AF34" s="64">
        <f t="shared" si="13"/>
        <v>13138224.979633387</v>
      </c>
      <c r="AG34" s="64">
        <f t="shared" si="14"/>
        <v>820457.32075745612</v>
      </c>
      <c r="AH34" s="6"/>
      <c r="AI34" s="64">
        <f t="shared" si="15"/>
        <v>10106326.907410298</v>
      </c>
      <c r="AJ34" s="64">
        <f t="shared" si="16"/>
        <v>3852355.3929805458</v>
      </c>
      <c r="AK34" s="64">
        <f t="shared" si="17"/>
        <v>-3031898.0722230896</v>
      </c>
      <c r="AL34" s="64">
        <f t="shared" si="18"/>
        <v>3031898.0722230896</v>
      </c>
      <c r="AM34" s="66">
        <f t="shared" si="19"/>
        <v>1</v>
      </c>
      <c r="AN34" s="6"/>
      <c r="AO34" s="59">
        <f t="shared" si="20"/>
        <v>1.0746</v>
      </c>
      <c r="AP34" s="64">
        <f t="shared" si="21"/>
        <v>13958682.300390843</v>
      </c>
      <c r="AQ34" s="64">
        <f t="shared" si="22"/>
        <v>0</v>
      </c>
      <c r="AR34" s="64">
        <f t="shared" si="23"/>
        <v>-820457.32075745612</v>
      </c>
      <c r="AS34" s="64">
        <f t="shared" si="24"/>
        <v>820457.32075745612</v>
      </c>
      <c r="AT34" s="66">
        <f t="shared" si="25"/>
        <v>1</v>
      </c>
      <c r="AV34" s="85" t="str">
        <f t="shared" si="12"/>
        <v/>
      </c>
    </row>
    <row r="35" spans="1:48" ht="15.6" x14ac:dyDescent="0.3">
      <c r="A35" s="42" t="s">
        <v>118</v>
      </c>
      <c r="B35" s="42" t="s">
        <v>120</v>
      </c>
      <c r="C35" s="42">
        <v>92</v>
      </c>
      <c r="D35" s="42" t="s">
        <v>87</v>
      </c>
      <c r="E35" s="69">
        <v>42713</v>
      </c>
      <c r="F35" s="69"/>
      <c r="G35" s="69">
        <v>43021</v>
      </c>
      <c r="H35" s="42" t="s">
        <v>22</v>
      </c>
      <c r="I35" s="42" t="s">
        <v>27</v>
      </c>
      <c r="J35" s="42" t="s">
        <v>23</v>
      </c>
      <c r="K35" s="86">
        <v>13891461.3817374</v>
      </c>
      <c r="L35" s="42" t="s">
        <v>24</v>
      </c>
      <c r="M35" s="42" t="s">
        <v>27</v>
      </c>
      <c r="N35" s="42" t="s">
        <v>25</v>
      </c>
      <c r="O35" s="88">
        <v>-15000000</v>
      </c>
      <c r="P35" s="70">
        <v>1.0620000000000001</v>
      </c>
      <c r="Q35" s="42" t="s">
        <v>26</v>
      </c>
      <c r="R35" s="70">
        <v>1.0798000000000001</v>
      </c>
      <c r="S35" s="70"/>
      <c r="T35" s="86"/>
      <c r="U35" s="86"/>
      <c r="V35" s="42"/>
      <c r="W35" s="70">
        <v>1.1412</v>
      </c>
      <c r="X35" s="70">
        <v>1.1472283067397258</v>
      </c>
      <c r="Y35" s="86">
        <v>817670.65785750665</v>
      </c>
      <c r="Z35" s="86">
        <v>817670.65785750665</v>
      </c>
      <c r="AA35" s="86">
        <v>817670.65785750665</v>
      </c>
      <c r="AB35" s="86">
        <v>0</v>
      </c>
      <c r="AC35" s="41"/>
      <c r="AD35" s="42"/>
      <c r="AF35" s="64">
        <f t="shared" si="13"/>
        <v>13074991.186913839</v>
      </c>
      <c r="AG35" s="64">
        <f t="shared" si="14"/>
        <v>816470.1948235184</v>
      </c>
      <c r="AH35" s="6"/>
      <c r="AI35" s="64">
        <f t="shared" si="15"/>
        <v>10057685.52839526</v>
      </c>
      <c r="AJ35" s="64">
        <f t="shared" si="16"/>
        <v>3833775.8533420973</v>
      </c>
      <c r="AK35" s="64">
        <f t="shared" si="17"/>
        <v>-3017305.6585185789</v>
      </c>
      <c r="AL35" s="64">
        <f t="shared" si="18"/>
        <v>3017305.6585185789</v>
      </c>
      <c r="AM35" s="66">
        <f t="shared" si="19"/>
        <v>1</v>
      </c>
      <c r="AN35" s="6"/>
      <c r="AO35" s="59">
        <f t="shared" si="20"/>
        <v>1.0798000000000001</v>
      </c>
      <c r="AP35" s="64">
        <f t="shared" si="21"/>
        <v>13891461.381737357</v>
      </c>
      <c r="AQ35" s="64">
        <f t="shared" si="22"/>
        <v>0</v>
      </c>
      <c r="AR35" s="64">
        <f t="shared" si="23"/>
        <v>-816470.1948235184</v>
      </c>
      <c r="AS35" s="64">
        <f t="shared" si="24"/>
        <v>816470.1948235184</v>
      </c>
      <c r="AT35" s="66">
        <f t="shared" si="25"/>
        <v>1</v>
      </c>
      <c r="AV35" s="85" t="str">
        <f t="shared" ref="AV35:AV84" si="26">IF(ISERROR(AO35),C35,"")</f>
        <v/>
      </c>
    </row>
    <row r="36" spans="1:48" ht="15.6" x14ac:dyDescent="0.3">
      <c r="A36" s="42" t="s">
        <v>118</v>
      </c>
      <c r="B36" s="42" t="s">
        <v>121</v>
      </c>
      <c r="C36" s="42">
        <v>93</v>
      </c>
      <c r="D36" s="42" t="s">
        <v>99</v>
      </c>
      <c r="E36" s="69">
        <v>42713</v>
      </c>
      <c r="F36" s="69"/>
      <c r="G36" s="69">
        <v>43224</v>
      </c>
      <c r="H36" s="42" t="s">
        <v>22</v>
      </c>
      <c r="I36" s="42" t="s">
        <v>27</v>
      </c>
      <c r="J36" s="42" t="s">
        <v>23</v>
      </c>
      <c r="K36" s="86">
        <v>4935011.4416476004</v>
      </c>
      <c r="L36" s="42" t="s">
        <v>24</v>
      </c>
      <c r="M36" s="42" t="s">
        <v>27</v>
      </c>
      <c r="N36" s="42" t="s">
        <v>25</v>
      </c>
      <c r="O36" s="88">
        <v>-5391500</v>
      </c>
      <c r="P36" s="70">
        <v>1.0616000000000001</v>
      </c>
      <c r="Q36" s="42" t="s">
        <v>26</v>
      </c>
      <c r="R36" s="70">
        <v>1.0925</v>
      </c>
      <c r="S36" s="70"/>
      <c r="T36" s="86"/>
      <c r="U36" s="86"/>
      <c r="V36" s="42"/>
      <c r="W36" s="70">
        <v>1.1412</v>
      </c>
      <c r="X36" s="70">
        <v>1.1604819216396198</v>
      </c>
      <c r="Y36" s="86">
        <v>290476.57972069335</v>
      </c>
      <c r="Z36" s="86">
        <v>290476.57972069335</v>
      </c>
      <c r="AA36" s="86">
        <v>290476.57972069335</v>
      </c>
      <c r="AB36" s="86">
        <v>0</v>
      </c>
      <c r="AC36" s="41"/>
      <c r="AD36" s="42"/>
      <c r="AF36" s="64">
        <f t="shared" si="13"/>
        <v>4645914.683774191</v>
      </c>
      <c r="AG36" s="64">
        <f t="shared" si="14"/>
        <v>289096.75787340663</v>
      </c>
      <c r="AH36" s="6"/>
      <c r="AI36" s="64">
        <f t="shared" si="15"/>
        <v>3573780.5259801471</v>
      </c>
      <c r="AJ36" s="64">
        <f t="shared" si="16"/>
        <v>1361230.9156674505</v>
      </c>
      <c r="AK36" s="64">
        <f t="shared" si="17"/>
        <v>-1072134.1577940439</v>
      </c>
      <c r="AL36" s="64">
        <f t="shared" si="18"/>
        <v>1072134.1577940439</v>
      </c>
      <c r="AM36" s="66">
        <f t="shared" si="19"/>
        <v>1</v>
      </c>
      <c r="AN36" s="6"/>
      <c r="AO36" s="59">
        <f t="shared" si="20"/>
        <v>1.0925</v>
      </c>
      <c r="AP36" s="64">
        <f t="shared" si="21"/>
        <v>4935011.4416475976</v>
      </c>
      <c r="AQ36" s="64">
        <f t="shared" si="22"/>
        <v>0</v>
      </c>
      <c r="AR36" s="64">
        <f t="shared" si="23"/>
        <v>-289096.75787340663</v>
      </c>
      <c r="AS36" s="64">
        <f t="shared" si="24"/>
        <v>289096.75787340663</v>
      </c>
      <c r="AT36" s="66">
        <f t="shared" si="25"/>
        <v>1</v>
      </c>
      <c r="AV36" s="85" t="str">
        <f t="shared" si="26"/>
        <v/>
      </c>
    </row>
    <row r="37" spans="1:48" ht="15.6" x14ac:dyDescent="0.3">
      <c r="A37" s="42" t="s">
        <v>118</v>
      </c>
      <c r="B37" s="42" t="s">
        <v>122</v>
      </c>
      <c r="C37" s="42">
        <v>94</v>
      </c>
      <c r="D37" s="42" t="s">
        <v>123</v>
      </c>
      <c r="E37" s="69">
        <v>42713</v>
      </c>
      <c r="F37" s="69"/>
      <c r="G37" s="69">
        <v>43410</v>
      </c>
      <c r="H37" s="42" t="s">
        <v>22</v>
      </c>
      <c r="I37" s="42" t="s">
        <v>27</v>
      </c>
      <c r="J37" s="42" t="s">
        <v>23</v>
      </c>
      <c r="K37" s="86">
        <v>8683687.3023045603</v>
      </c>
      <c r="L37" s="42" t="s">
        <v>24</v>
      </c>
      <c r="M37" s="42" t="s">
        <v>27</v>
      </c>
      <c r="N37" s="42" t="s">
        <v>25</v>
      </c>
      <c r="O37" s="88">
        <v>-9608500</v>
      </c>
      <c r="P37" s="70">
        <v>1.0617000000000001</v>
      </c>
      <c r="Q37" s="42" t="s">
        <v>26</v>
      </c>
      <c r="R37" s="70">
        <v>1.1065</v>
      </c>
      <c r="S37" s="70"/>
      <c r="T37" s="86"/>
      <c r="U37" s="86"/>
      <c r="V37" s="42"/>
      <c r="W37" s="70">
        <v>1.1412</v>
      </c>
      <c r="X37" s="70">
        <v>1.173106513562727</v>
      </c>
      <c r="Y37" s="86">
        <v>496589.41873367206</v>
      </c>
      <c r="Z37" s="86">
        <v>496589.41873367206</v>
      </c>
      <c r="AA37" s="86">
        <v>496589.41873367206</v>
      </c>
      <c r="AB37" s="86">
        <v>0</v>
      </c>
      <c r="AC37" s="41"/>
      <c r="AD37" s="42"/>
      <c r="AF37" s="64">
        <f t="shared" si="13"/>
        <v>8190645.8526250655</v>
      </c>
      <c r="AG37" s="64">
        <f t="shared" si="14"/>
        <v>493041.44967949856</v>
      </c>
      <c r="AH37" s="6"/>
      <c r="AI37" s="64">
        <f t="shared" si="15"/>
        <v>6300496.8097115885</v>
      </c>
      <c r="AJ37" s="64">
        <f t="shared" si="16"/>
        <v>2383190.4925929755</v>
      </c>
      <c r="AK37" s="64">
        <f t="shared" si="17"/>
        <v>-1890149.0429134769</v>
      </c>
      <c r="AL37" s="64">
        <f t="shared" si="18"/>
        <v>1890149.0429134769</v>
      </c>
      <c r="AM37" s="66">
        <f t="shared" si="19"/>
        <v>1</v>
      </c>
      <c r="AN37" s="6"/>
      <c r="AO37" s="59">
        <f t="shared" si="20"/>
        <v>1.1065</v>
      </c>
      <c r="AP37" s="64">
        <f t="shared" si="21"/>
        <v>8683687.302304564</v>
      </c>
      <c r="AQ37" s="64">
        <f t="shared" si="22"/>
        <v>0</v>
      </c>
      <c r="AR37" s="64">
        <f t="shared" si="23"/>
        <v>-493041.44967949856</v>
      </c>
      <c r="AS37" s="64">
        <f t="shared" si="24"/>
        <v>493041.44967949856</v>
      </c>
      <c r="AT37" s="66">
        <f t="shared" si="25"/>
        <v>1</v>
      </c>
      <c r="AV37" s="85" t="str">
        <f t="shared" si="26"/>
        <v/>
      </c>
    </row>
    <row r="38" spans="1:48" ht="15.6" x14ac:dyDescent="0.3">
      <c r="A38" s="42" t="s">
        <v>118</v>
      </c>
      <c r="B38" s="42" t="s">
        <v>124</v>
      </c>
      <c r="C38" s="42">
        <v>95</v>
      </c>
      <c r="D38" s="42" t="s">
        <v>123</v>
      </c>
      <c r="E38" s="69">
        <v>42713</v>
      </c>
      <c r="F38" s="69"/>
      <c r="G38" s="69">
        <v>43410</v>
      </c>
      <c r="H38" s="42" t="s">
        <v>22</v>
      </c>
      <c r="I38" s="42" t="s">
        <v>27</v>
      </c>
      <c r="J38" s="42" t="s">
        <v>23</v>
      </c>
      <c r="K38" s="86">
        <v>9037505.6484410297</v>
      </c>
      <c r="L38" s="42" t="s">
        <v>24</v>
      </c>
      <c r="M38" s="42" t="s">
        <v>27</v>
      </c>
      <c r="N38" s="42" t="s">
        <v>25</v>
      </c>
      <c r="O38" s="88">
        <v>-10000000</v>
      </c>
      <c r="P38" s="70">
        <v>1.0617000000000001</v>
      </c>
      <c r="Q38" s="42" t="s">
        <v>26</v>
      </c>
      <c r="R38" s="70">
        <v>1.1065</v>
      </c>
      <c r="S38" s="70"/>
      <c r="T38" s="86"/>
      <c r="U38" s="86"/>
      <c r="V38" s="42"/>
      <c r="W38" s="70">
        <v>1.1412</v>
      </c>
      <c r="X38" s="70">
        <v>1.173106513562727</v>
      </c>
      <c r="Y38" s="86">
        <v>516823.04078021832</v>
      </c>
      <c r="Z38" s="86">
        <v>516823.04078021832</v>
      </c>
      <c r="AA38" s="86">
        <v>516823.04078021832</v>
      </c>
      <c r="AB38" s="86">
        <v>0</v>
      </c>
      <c r="AC38" s="41"/>
      <c r="AD38" s="42"/>
      <c r="AF38" s="64">
        <f t="shared" si="13"/>
        <v>8524375.1393298283</v>
      </c>
      <c r="AG38" s="64">
        <f t="shared" si="14"/>
        <v>513130.50911120139</v>
      </c>
      <c r="AH38" s="6"/>
      <c r="AI38" s="64">
        <f t="shared" si="15"/>
        <v>6557211.645638329</v>
      </c>
      <c r="AJ38" s="64">
        <f t="shared" si="16"/>
        <v>2480294.0028027007</v>
      </c>
      <c r="AK38" s="64">
        <f t="shared" si="17"/>
        <v>-1967163.4936914993</v>
      </c>
      <c r="AL38" s="64">
        <f t="shared" si="18"/>
        <v>1967163.4936914993</v>
      </c>
      <c r="AM38" s="66">
        <f t="shared" si="19"/>
        <v>1</v>
      </c>
      <c r="AN38" s="6"/>
      <c r="AO38" s="59">
        <f t="shared" si="20"/>
        <v>1.1065</v>
      </c>
      <c r="AP38" s="64">
        <f t="shared" si="21"/>
        <v>9037505.6484410297</v>
      </c>
      <c r="AQ38" s="64">
        <f t="shared" si="22"/>
        <v>0</v>
      </c>
      <c r="AR38" s="64">
        <f t="shared" si="23"/>
        <v>-513130.50911120139</v>
      </c>
      <c r="AS38" s="64">
        <f t="shared" si="24"/>
        <v>513130.50911120139</v>
      </c>
      <c r="AT38" s="66">
        <f t="shared" si="25"/>
        <v>1</v>
      </c>
      <c r="AV38" s="85" t="str">
        <f t="shared" si="26"/>
        <v/>
      </c>
    </row>
    <row r="39" spans="1:48" ht="15.6" x14ac:dyDescent="0.3">
      <c r="A39" s="42" t="s">
        <v>118</v>
      </c>
      <c r="B39" s="42" t="s">
        <v>125</v>
      </c>
      <c r="C39" s="42">
        <v>96</v>
      </c>
      <c r="D39" s="42" t="s">
        <v>123</v>
      </c>
      <c r="E39" s="69">
        <v>42713</v>
      </c>
      <c r="F39" s="69"/>
      <c r="G39" s="69">
        <v>43410</v>
      </c>
      <c r="H39" s="42" t="s">
        <v>22</v>
      </c>
      <c r="I39" s="42" t="s">
        <v>27</v>
      </c>
      <c r="J39" s="42" t="s">
        <v>23</v>
      </c>
      <c r="K39" s="86">
        <v>6773158.6082241302</v>
      </c>
      <c r="L39" s="42" t="s">
        <v>24</v>
      </c>
      <c r="M39" s="42" t="s">
        <v>27</v>
      </c>
      <c r="N39" s="42" t="s">
        <v>25</v>
      </c>
      <c r="O39" s="88">
        <v>-7494500</v>
      </c>
      <c r="P39" s="70">
        <v>1.0617000000000001</v>
      </c>
      <c r="Q39" s="42" t="s">
        <v>26</v>
      </c>
      <c r="R39" s="70">
        <v>1.1065</v>
      </c>
      <c r="S39" s="70"/>
      <c r="T39" s="86"/>
      <c r="U39" s="86"/>
      <c r="V39" s="42"/>
      <c r="W39" s="70">
        <v>1.1412</v>
      </c>
      <c r="X39" s="70">
        <v>1.173106513562727</v>
      </c>
      <c r="Y39" s="86">
        <v>387333.02791273536</v>
      </c>
      <c r="Z39" s="86">
        <v>387333.02791273536</v>
      </c>
      <c r="AA39" s="86">
        <v>387333.02791273536</v>
      </c>
      <c r="AB39" s="86">
        <v>0</v>
      </c>
      <c r="AC39" s="41"/>
      <c r="AD39" s="42"/>
      <c r="AF39" s="64">
        <f t="shared" si="13"/>
        <v>6388592.9481707402</v>
      </c>
      <c r="AG39" s="64">
        <f t="shared" si="14"/>
        <v>384565.66005339008</v>
      </c>
      <c r="AH39" s="6"/>
      <c r="AI39" s="64">
        <f t="shared" si="15"/>
        <v>4914302.2678236458</v>
      </c>
      <c r="AJ39" s="64">
        <f t="shared" si="16"/>
        <v>1858856.3404004844</v>
      </c>
      <c r="AK39" s="64">
        <f t="shared" si="17"/>
        <v>-1474290.6803470943</v>
      </c>
      <c r="AL39" s="64">
        <f t="shared" si="18"/>
        <v>1474290.6803470943</v>
      </c>
      <c r="AM39" s="66">
        <f t="shared" si="19"/>
        <v>1</v>
      </c>
      <c r="AN39" s="6"/>
      <c r="AO39" s="59">
        <f t="shared" si="20"/>
        <v>1.1065</v>
      </c>
      <c r="AP39" s="64">
        <f t="shared" si="21"/>
        <v>6773158.6082241302</v>
      </c>
      <c r="AQ39" s="64">
        <f t="shared" si="22"/>
        <v>0</v>
      </c>
      <c r="AR39" s="64">
        <f t="shared" si="23"/>
        <v>-384565.66005339008</v>
      </c>
      <c r="AS39" s="64">
        <f t="shared" si="24"/>
        <v>384565.66005339008</v>
      </c>
      <c r="AT39" s="66">
        <f t="shared" si="25"/>
        <v>1</v>
      </c>
      <c r="AV39" s="85" t="str">
        <f t="shared" si="26"/>
        <v/>
      </c>
    </row>
    <row r="40" spans="1:48" ht="15.6" x14ac:dyDescent="0.3">
      <c r="A40" s="42" t="s">
        <v>118</v>
      </c>
      <c r="B40" s="42" t="s">
        <v>126</v>
      </c>
      <c r="C40" s="42">
        <v>97</v>
      </c>
      <c r="D40" s="42" t="s">
        <v>28</v>
      </c>
      <c r="E40" s="69">
        <v>42713</v>
      </c>
      <c r="F40" s="69"/>
      <c r="G40" s="69">
        <v>43410</v>
      </c>
      <c r="H40" s="42" t="s">
        <v>22</v>
      </c>
      <c r="I40" s="42" t="s">
        <v>27</v>
      </c>
      <c r="J40" s="42" t="s">
        <v>23</v>
      </c>
      <c r="K40" s="86">
        <v>2264551.6992046302</v>
      </c>
      <c r="L40" s="42" t="s">
        <v>24</v>
      </c>
      <c r="M40" s="42" t="s">
        <v>27</v>
      </c>
      <c r="N40" s="42" t="s">
        <v>25</v>
      </c>
      <c r="O40" s="88">
        <v>-2505500</v>
      </c>
      <c r="P40" s="70">
        <v>1.0618000000000001</v>
      </c>
      <c r="Q40" s="42" t="s">
        <v>26</v>
      </c>
      <c r="R40" s="70">
        <v>1.1064000000000001</v>
      </c>
      <c r="S40" s="70"/>
      <c r="T40" s="86"/>
      <c r="U40" s="86"/>
      <c r="V40" s="42"/>
      <c r="W40" s="70">
        <v>1.1412</v>
      </c>
      <c r="X40" s="70">
        <v>1.173106513562727</v>
      </c>
      <c r="Y40" s="86">
        <v>129696.14459904593</v>
      </c>
      <c r="Z40" s="86">
        <v>129696.14459904593</v>
      </c>
      <c r="AA40" s="86">
        <v>129696.14459904592</v>
      </c>
      <c r="AB40" s="86">
        <v>1.4551915228366852E-11</v>
      </c>
      <c r="AC40" s="41"/>
      <c r="AD40" s="42"/>
      <c r="AF40" s="64">
        <f t="shared" si="13"/>
        <v>2135782.1911590886</v>
      </c>
      <c r="AG40" s="64">
        <f t="shared" si="14"/>
        <v>128769.50804553879</v>
      </c>
      <c r="AH40" s="6"/>
      <c r="AI40" s="64">
        <f t="shared" si="15"/>
        <v>1642909.3778146834</v>
      </c>
      <c r="AJ40" s="64">
        <f t="shared" si="16"/>
        <v>621642.32138994406</v>
      </c>
      <c r="AK40" s="64">
        <f t="shared" si="17"/>
        <v>-492872.81334440527</v>
      </c>
      <c r="AL40" s="64">
        <f t="shared" si="18"/>
        <v>492872.81334440527</v>
      </c>
      <c r="AM40" s="66">
        <f t="shared" si="19"/>
        <v>1</v>
      </c>
      <c r="AN40" s="6"/>
      <c r="AO40" s="59">
        <f t="shared" si="20"/>
        <v>1.1064000000000001</v>
      </c>
      <c r="AP40" s="64">
        <f t="shared" si="21"/>
        <v>2264551.6992046274</v>
      </c>
      <c r="AQ40" s="64">
        <f t="shared" si="22"/>
        <v>0</v>
      </c>
      <c r="AR40" s="64">
        <f t="shared" si="23"/>
        <v>-128769.50804553879</v>
      </c>
      <c r="AS40" s="64">
        <f t="shared" si="24"/>
        <v>128769.50804553879</v>
      </c>
      <c r="AT40" s="66">
        <f t="shared" si="25"/>
        <v>1</v>
      </c>
      <c r="AV40" s="85" t="str">
        <f t="shared" si="26"/>
        <v/>
      </c>
    </row>
    <row r="41" spans="1:48" ht="15.6" x14ac:dyDescent="0.3">
      <c r="A41" s="42" t="s">
        <v>118</v>
      </c>
      <c r="B41" s="42" t="s">
        <v>127</v>
      </c>
      <c r="C41" s="42">
        <v>98</v>
      </c>
      <c r="D41" s="42" t="s">
        <v>28</v>
      </c>
      <c r="E41" s="69">
        <v>42713</v>
      </c>
      <c r="F41" s="69"/>
      <c r="G41" s="69">
        <v>43410</v>
      </c>
      <c r="H41" s="42" t="s">
        <v>22</v>
      </c>
      <c r="I41" s="42" t="s">
        <v>27</v>
      </c>
      <c r="J41" s="42" t="s">
        <v>23</v>
      </c>
      <c r="K41" s="86">
        <v>9038322.4873463493</v>
      </c>
      <c r="L41" s="42" t="s">
        <v>24</v>
      </c>
      <c r="M41" s="42" t="s">
        <v>27</v>
      </c>
      <c r="N41" s="42" t="s">
        <v>25</v>
      </c>
      <c r="O41" s="88">
        <v>-10000000</v>
      </c>
      <c r="P41" s="70">
        <v>1.0618000000000001</v>
      </c>
      <c r="Q41" s="42" t="s">
        <v>26</v>
      </c>
      <c r="R41" s="70">
        <v>1.1064000000000001</v>
      </c>
      <c r="S41" s="70"/>
      <c r="T41" s="86"/>
      <c r="U41" s="86"/>
      <c r="V41" s="42"/>
      <c r="W41" s="70">
        <v>1.1412</v>
      </c>
      <c r="X41" s="70">
        <v>1.173106513562727</v>
      </c>
      <c r="Y41" s="86">
        <v>517645.75772917783</v>
      </c>
      <c r="Z41" s="86">
        <v>517645.75772917783</v>
      </c>
      <c r="AA41" s="86">
        <v>517645.75772917783</v>
      </c>
      <c r="AB41" s="86">
        <v>0</v>
      </c>
      <c r="AC41" s="41"/>
      <c r="AD41" s="42"/>
      <c r="AF41" s="64">
        <f t="shared" si="13"/>
        <v>8524375.1393298283</v>
      </c>
      <c r="AG41" s="64">
        <f t="shared" si="14"/>
        <v>513947.3480165191</v>
      </c>
      <c r="AH41" s="6"/>
      <c r="AI41" s="64">
        <f t="shared" si="15"/>
        <v>6557211.645638329</v>
      </c>
      <c r="AJ41" s="64">
        <f t="shared" si="16"/>
        <v>2481110.8417080184</v>
      </c>
      <c r="AK41" s="64">
        <f t="shared" si="17"/>
        <v>-1967163.4936914993</v>
      </c>
      <c r="AL41" s="64">
        <f t="shared" si="18"/>
        <v>1967163.4936914993</v>
      </c>
      <c r="AM41" s="66">
        <f t="shared" si="19"/>
        <v>1</v>
      </c>
      <c r="AN41" s="6"/>
      <c r="AO41" s="59">
        <f t="shared" si="20"/>
        <v>1.1064000000000001</v>
      </c>
      <c r="AP41" s="64">
        <f t="shared" si="21"/>
        <v>9038322.4873463474</v>
      </c>
      <c r="AQ41" s="64">
        <f t="shared" si="22"/>
        <v>0</v>
      </c>
      <c r="AR41" s="64">
        <f t="shared" si="23"/>
        <v>-513947.3480165191</v>
      </c>
      <c r="AS41" s="64">
        <f t="shared" si="24"/>
        <v>513947.3480165191</v>
      </c>
      <c r="AT41" s="66">
        <f t="shared" si="25"/>
        <v>1</v>
      </c>
      <c r="AV41" s="85" t="str">
        <f t="shared" si="26"/>
        <v/>
      </c>
    </row>
    <row r="42" spans="1:48" ht="15.6" x14ac:dyDescent="0.3">
      <c r="A42" s="43" t="s">
        <v>118</v>
      </c>
      <c r="B42" s="43" t="s">
        <v>128</v>
      </c>
      <c r="C42" s="43">
        <v>99</v>
      </c>
      <c r="D42" s="43" t="s">
        <v>28</v>
      </c>
      <c r="E42" s="46">
        <v>42713</v>
      </c>
      <c r="F42" s="46"/>
      <c r="G42" s="46">
        <v>43410</v>
      </c>
      <c r="H42" s="43" t="s">
        <v>22</v>
      </c>
      <c r="I42" s="43" t="s">
        <v>27</v>
      </c>
      <c r="J42" s="43" t="s">
        <v>23</v>
      </c>
      <c r="K42" s="87">
        <v>9038322.4873463493</v>
      </c>
      <c r="L42" s="43" t="s">
        <v>24</v>
      </c>
      <c r="M42" s="43" t="s">
        <v>27</v>
      </c>
      <c r="N42" s="43" t="s">
        <v>25</v>
      </c>
      <c r="O42" s="71">
        <v>-10000000</v>
      </c>
      <c r="P42" s="51">
        <v>1.0618000000000001</v>
      </c>
      <c r="Q42" s="43" t="s">
        <v>26</v>
      </c>
      <c r="R42" s="51">
        <v>1.1064000000000001</v>
      </c>
      <c r="S42" s="51"/>
      <c r="T42" s="87"/>
      <c r="U42" s="87"/>
      <c r="V42" s="43"/>
      <c r="W42" s="51">
        <v>1.1412</v>
      </c>
      <c r="X42" s="51">
        <v>1.173106513562727</v>
      </c>
      <c r="Y42" s="87">
        <v>517645.75772917783</v>
      </c>
      <c r="Z42" s="87">
        <v>517645.75772917783</v>
      </c>
      <c r="AA42" s="87">
        <v>517645.75772917783</v>
      </c>
      <c r="AB42" s="87">
        <v>0</v>
      </c>
      <c r="AC42" s="41"/>
      <c r="AD42" s="43"/>
      <c r="AF42" s="64">
        <f t="shared" si="13"/>
        <v>8524375.1393298283</v>
      </c>
      <c r="AG42" s="64">
        <f t="shared" si="14"/>
        <v>513947.3480165191</v>
      </c>
      <c r="AH42" s="6"/>
      <c r="AI42" s="64">
        <f t="shared" si="15"/>
        <v>6557211.645638329</v>
      </c>
      <c r="AJ42" s="64">
        <f t="shared" si="16"/>
        <v>2481110.8417080184</v>
      </c>
      <c r="AK42" s="64">
        <f t="shared" si="17"/>
        <v>-1967163.4936914993</v>
      </c>
      <c r="AL42" s="64">
        <f t="shared" si="18"/>
        <v>1967163.4936914993</v>
      </c>
      <c r="AM42" s="66">
        <f t="shared" si="19"/>
        <v>1</v>
      </c>
      <c r="AN42" s="6"/>
      <c r="AO42" s="59">
        <f t="shared" si="20"/>
        <v>1.1064000000000001</v>
      </c>
      <c r="AP42" s="64">
        <f t="shared" si="21"/>
        <v>9038322.4873463474</v>
      </c>
      <c r="AQ42" s="64">
        <f t="shared" si="22"/>
        <v>0</v>
      </c>
      <c r="AR42" s="64">
        <f t="shared" si="23"/>
        <v>-513947.3480165191</v>
      </c>
      <c r="AS42" s="64">
        <f t="shared" si="24"/>
        <v>513947.3480165191</v>
      </c>
      <c r="AT42" s="66">
        <f t="shared" si="25"/>
        <v>1</v>
      </c>
      <c r="AV42" s="85" t="str">
        <f t="shared" si="26"/>
        <v/>
      </c>
    </row>
    <row r="43" spans="1:48" ht="15.6" x14ac:dyDescent="0.3">
      <c r="A43" s="43" t="s">
        <v>129</v>
      </c>
      <c r="B43" s="43" t="s">
        <v>130</v>
      </c>
      <c r="C43" s="43">
        <v>209</v>
      </c>
      <c r="D43" s="43" t="s">
        <v>21</v>
      </c>
      <c r="E43" s="46">
        <v>41862</v>
      </c>
      <c r="F43" s="46"/>
      <c r="G43" s="46">
        <v>42947</v>
      </c>
      <c r="H43" s="43" t="s">
        <v>22</v>
      </c>
      <c r="I43" s="43" t="s">
        <v>27</v>
      </c>
      <c r="J43" s="43" t="s">
        <v>23</v>
      </c>
      <c r="K43" s="87">
        <v>15204803.774394199</v>
      </c>
      <c r="L43" s="43" t="s">
        <v>24</v>
      </c>
      <c r="M43" s="43" t="s">
        <v>27</v>
      </c>
      <c r="N43" s="43" t="s">
        <v>25</v>
      </c>
      <c r="O43" s="71">
        <v>-21270000</v>
      </c>
      <c r="P43" s="51">
        <v>1.3399000000000001</v>
      </c>
      <c r="Q43" s="43" t="s">
        <v>26</v>
      </c>
      <c r="R43" s="51">
        <v>1.3989</v>
      </c>
      <c r="S43" s="51"/>
      <c r="T43" s="87"/>
      <c r="U43" s="87"/>
      <c r="V43" s="43"/>
      <c r="W43" s="51">
        <v>1.1412</v>
      </c>
      <c r="X43" s="51">
        <v>1.1427410786765966</v>
      </c>
      <c r="Y43" s="71">
        <v>-3409129.4245727463</v>
      </c>
      <c r="Z43" s="71">
        <v>-3409129.4245727463</v>
      </c>
      <c r="AA43" s="71">
        <v>-3409129.4245727463</v>
      </c>
      <c r="AB43" s="87">
        <v>0</v>
      </c>
      <c r="AC43" s="41"/>
      <c r="AD43" s="43"/>
      <c r="AF43" s="64">
        <f t="shared" si="13"/>
        <v>18613140.279014643</v>
      </c>
      <c r="AG43" s="64">
        <f t="shared" si="14"/>
        <v>-3408336.5046204776</v>
      </c>
      <c r="AH43" s="6"/>
      <c r="AI43" s="64">
        <f t="shared" si="15"/>
        <v>14317800.214626648</v>
      </c>
      <c r="AJ43" s="64">
        <f t="shared" si="16"/>
        <v>887003.55976751819</v>
      </c>
      <c r="AK43" s="64">
        <f t="shared" si="17"/>
        <v>-4295340.0643879957</v>
      </c>
      <c r="AL43" s="64">
        <f t="shared" si="18"/>
        <v>4295340.0643879957</v>
      </c>
      <c r="AM43" s="66">
        <f t="shared" si="19"/>
        <v>1</v>
      </c>
      <c r="AN43" s="6"/>
      <c r="AO43" s="59">
        <f t="shared" si="20"/>
        <v>1.3989</v>
      </c>
      <c r="AP43" s="64">
        <f t="shared" si="21"/>
        <v>15204803.774394166</v>
      </c>
      <c r="AQ43" s="64">
        <f t="shared" si="22"/>
        <v>0</v>
      </c>
      <c r="AR43" s="64">
        <f t="shared" si="23"/>
        <v>3408336.5046204776</v>
      </c>
      <c r="AS43" s="64">
        <f t="shared" si="24"/>
        <v>-3408336.5046204776</v>
      </c>
      <c r="AT43" s="66">
        <f t="shared" si="25"/>
        <v>1</v>
      </c>
      <c r="AV43" s="85" t="str">
        <f t="shared" si="26"/>
        <v/>
      </c>
    </row>
    <row r="44" spans="1:48" ht="15.6" x14ac:dyDescent="0.3">
      <c r="A44" s="43" t="s">
        <v>131</v>
      </c>
      <c r="B44" s="43" t="s">
        <v>132</v>
      </c>
      <c r="C44" s="43">
        <v>165</v>
      </c>
      <c r="D44" s="43" t="s">
        <v>99</v>
      </c>
      <c r="E44" s="46">
        <v>41382</v>
      </c>
      <c r="F44" s="46"/>
      <c r="G44" s="46">
        <v>42947</v>
      </c>
      <c r="H44" s="43" t="s">
        <v>22</v>
      </c>
      <c r="I44" s="43" t="s">
        <v>27</v>
      </c>
      <c r="J44" s="43" t="s">
        <v>23</v>
      </c>
      <c r="K44" s="87">
        <v>9450107.8949326593</v>
      </c>
      <c r="L44" s="43" t="s">
        <v>24</v>
      </c>
      <c r="M44" s="43" t="s">
        <v>27</v>
      </c>
      <c r="N44" s="43" t="s">
        <v>25</v>
      </c>
      <c r="O44" s="71">
        <v>-12700000</v>
      </c>
      <c r="P44" s="51">
        <v>1.2965</v>
      </c>
      <c r="Q44" s="43" t="s">
        <v>26</v>
      </c>
      <c r="R44" s="51">
        <v>1.3439000000000001</v>
      </c>
      <c r="S44" s="51"/>
      <c r="T44" s="87"/>
      <c r="U44" s="87"/>
      <c r="V44" s="43"/>
      <c r="W44" s="51">
        <v>1.1412</v>
      </c>
      <c r="X44" s="51">
        <v>1.1427410786765966</v>
      </c>
      <c r="Y44" s="71">
        <v>-1663907.7661848487</v>
      </c>
      <c r="Z44" s="71">
        <v>-1663907.7661848487</v>
      </c>
      <c r="AA44" s="71">
        <v>-1663907.7661848485</v>
      </c>
      <c r="AB44" s="71">
        <v>-2.3283064365386963E-10</v>
      </c>
      <c r="AC44" s="41"/>
      <c r="AD44" s="43"/>
      <c r="AF44" s="64">
        <f t="shared" si="13"/>
        <v>11113628.657427642</v>
      </c>
      <c r="AG44" s="64">
        <f t="shared" si="14"/>
        <v>-1663520.762494985</v>
      </c>
      <c r="AH44" s="6"/>
      <c r="AI44" s="64">
        <f t="shared" si="15"/>
        <v>8548945.1210981868</v>
      </c>
      <c r="AJ44" s="64">
        <f t="shared" si="16"/>
        <v>901162.77383447066</v>
      </c>
      <c r="AK44" s="64">
        <f t="shared" si="17"/>
        <v>-2564683.5363294557</v>
      </c>
      <c r="AL44" s="64">
        <f t="shared" si="18"/>
        <v>2564683.5363294557</v>
      </c>
      <c r="AM44" s="66">
        <f t="shared" si="19"/>
        <v>1</v>
      </c>
      <c r="AN44" s="6"/>
      <c r="AO44" s="59">
        <f t="shared" si="20"/>
        <v>1.3439000000000001</v>
      </c>
      <c r="AP44" s="64">
        <f t="shared" si="21"/>
        <v>9450107.8949326575</v>
      </c>
      <c r="AQ44" s="64">
        <f t="shared" si="22"/>
        <v>0</v>
      </c>
      <c r="AR44" s="64">
        <f t="shared" si="23"/>
        <v>1663520.762494985</v>
      </c>
      <c r="AS44" s="64">
        <f t="shared" si="24"/>
        <v>-1663520.762494985</v>
      </c>
      <c r="AT44" s="66">
        <f t="shared" si="25"/>
        <v>1</v>
      </c>
      <c r="AV44" s="85" t="str">
        <f t="shared" si="26"/>
        <v/>
      </c>
    </row>
    <row r="45" spans="1:48" ht="15.6" x14ac:dyDescent="0.3">
      <c r="A45" s="42" t="s">
        <v>133</v>
      </c>
      <c r="B45" s="42" t="s">
        <v>134</v>
      </c>
      <c r="C45" s="42">
        <v>73</v>
      </c>
      <c r="D45" s="42" t="s">
        <v>135</v>
      </c>
      <c r="E45" s="69">
        <v>42713</v>
      </c>
      <c r="F45" s="69"/>
      <c r="G45" s="69">
        <v>43045</v>
      </c>
      <c r="H45" s="42" t="s">
        <v>22</v>
      </c>
      <c r="I45" s="42" t="s">
        <v>27</v>
      </c>
      <c r="J45" s="42" t="s">
        <v>23</v>
      </c>
      <c r="K45" s="86">
        <v>3176900.3144072499</v>
      </c>
      <c r="L45" s="42" t="s">
        <v>24</v>
      </c>
      <c r="M45" s="42" t="s">
        <v>27</v>
      </c>
      <c r="N45" s="42" t="s">
        <v>25</v>
      </c>
      <c r="O45" s="88">
        <v>-3435500</v>
      </c>
      <c r="P45" s="70">
        <v>1.0620000000000001</v>
      </c>
      <c r="Q45" s="42" t="s">
        <v>26</v>
      </c>
      <c r="R45" s="70">
        <v>1.0813999999999999</v>
      </c>
      <c r="S45" s="70"/>
      <c r="T45" s="86"/>
      <c r="U45" s="86"/>
      <c r="V45" s="42"/>
      <c r="W45" s="70">
        <v>1.1412</v>
      </c>
      <c r="X45" s="70">
        <v>1.1486499999999999</v>
      </c>
      <c r="Y45" s="86">
        <v>186332.95283825527</v>
      </c>
      <c r="Z45" s="86">
        <v>186332.95283825527</v>
      </c>
      <c r="AA45" s="86">
        <v>186332.95283825527</v>
      </c>
      <c r="AB45" s="86">
        <v>0</v>
      </c>
      <c r="AC45" s="41"/>
      <c r="AD45" s="42"/>
      <c r="AF45" s="64">
        <f t="shared" si="13"/>
        <v>2990902.3636442781</v>
      </c>
      <c r="AG45" s="64">
        <f t="shared" si="14"/>
        <v>185997.95076297177</v>
      </c>
      <c r="AH45" s="6"/>
      <c r="AI45" s="64">
        <f t="shared" si="15"/>
        <v>2300694.1258802139</v>
      </c>
      <c r="AJ45" s="64">
        <f t="shared" si="16"/>
        <v>876206.18852703599</v>
      </c>
      <c r="AK45" s="64">
        <f t="shared" si="17"/>
        <v>-690208.23776406422</v>
      </c>
      <c r="AL45" s="64">
        <f t="shared" si="18"/>
        <v>690208.23776406422</v>
      </c>
      <c r="AM45" s="66">
        <f t="shared" si="19"/>
        <v>1</v>
      </c>
      <c r="AN45" s="6"/>
      <c r="AO45" s="59">
        <f t="shared" si="20"/>
        <v>1.0813999999999999</v>
      </c>
      <c r="AP45" s="64">
        <f t="shared" si="21"/>
        <v>3176900.3144072499</v>
      </c>
      <c r="AQ45" s="64">
        <f t="shared" si="22"/>
        <v>0</v>
      </c>
      <c r="AR45" s="64">
        <f t="shared" si="23"/>
        <v>-185997.95076297177</v>
      </c>
      <c r="AS45" s="64">
        <f t="shared" si="24"/>
        <v>185997.95076297177</v>
      </c>
      <c r="AT45" s="66">
        <f t="shared" si="25"/>
        <v>1</v>
      </c>
      <c r="AV45" s="85" t="str">
        <f t="shared" si="26"/>
        <v/>
      </c>
    </row>
    <row r="46" spans="1:48" ht="15.6" x14ac:dyDescent="0.3">
      <c r="A46" s="42" t="s">
        <v>133</v>
      </c>
      <c r="B46" s="42" t="s">
        <v>136</v>
      </c>
      <c r="C46" s="42">
        <v>78</v>
      </c>
      <c r="D46" s="42" t="s">
        <v>135</v>
      </c>
      <c r="E46" s="69">
        <v>42713</v>
      </c>
      <c r="F46" s="69"/>
      <c r="G46" s="69">
        <v>43045</v>
      </c>
      <c r="H46" s="42" t="s">
        <v>22</v>
      </c>
      <c r="I46" s="42" t="s">
        <v>27</v>
      </c>
      <c r="J46" s="42" t="s">
        <v>23</v>
      </c>
      <c r="K46" s="86">
        <v>8784908.4520066604</v>
      </c>
      <c r="L46" s="42" t="s">
        <v>24</v>
      </c>
      <c r="M46" s="42" t="s">
        <v>27</v>
      </c>
      <c r="N46" s="42" t="s">
        <v>25</v>
      </c>
      <c r="O46" s="88">
        <v>-9500000</v>
      </c>
      <c r="P46" s="70">
        <v>1.0620000000000001</v>
      </c>
      <c r="Q46" s="42" t="s">
        <v>26</v>
      </c>
      <c r="R46" s="70">
        <v>1.0813999999999999</v>
      </c>
      <c r="S46" s="70"/>
      <c r="T46" s="86"/>
      <c r="U46" s="86"/>
      <c r="V46" s="42"/>
      <c r="W46" s="70">
        <v>1.1412</v>
      </c>
      <c r="X46" s="70">
        <v>1.1486499999999999</v>
      </c>
      <c r="Y46" s="86">
        <v>515256.3096968215</v>
      </c>
      <c r="Z46" s="86">
        <v>515256.3096968215</v>
      </c>
      <c r="AA46" s="86">
        <v>515256.3096968215</v>
      </c>
      <c r="AB46" s="86">
        <v>0</v>
      </c>
      <c r="AC46" s="41"/>
      <c r="AD46" s="42"/>
      <c r="AF46" s="64">
        <f t="shared" si="13"/>
        <v>8270578.5052017588</v>
      </c>
      <c r="AG46" s="64">
        <f t="shared" si="14"/>
        <v>514329.94680489972</v>
      </c>
      <c r="AH46" s="6"/>
      <c r="AI46" s="64">
        <f t="shared" si="15"/>
        <v>6361983.4655398149</v>
      </c>
      <c r="AJ46" s="64">
        <f t="shared" si="16"/>
        <v>2422924.9864668436</v>
      </c>
      <c r="AK46" s="64">
        <f t="shared" si="17"/>
        <v>-1908595.0396619439</v>
      </c>
      <c r="AL46" s="64">
        <f t="shared" si="18"/>
        <v>1908595.0396619439</v>
      </c>
      <c r="AM46" s="66">
        <f t="shared" si="19"/>
        <v>1</v>
      </c>
      <c r="AN46" s="6"/>
      <c r="AO46" s="59">
        <f t="shared" si="20"/>
        <v>1.0813999999999999</v>
      </c>
      <c r="AP46" s="64">
        <f t="shared" si="21"/>
        <v>8784908.4520066585</v>
      </c>
      <c r="AQ46" s="64">
        <f t="shared" si="22"/>
        <v>0</v>
      </c>
      <c r="AR46" s="64">
        <f t="shared" si="23"/>
        <v>-514329.94680489972</v>
      </c>
      <c r="AS46" s="64">
        <f t="shared" si="24"/>
        <v>514329.94680489972</v>
      </c>
      <c r="AT46" s="66">
        <f t="shared" si="25"/>
        <v>1</v>
      </c>
      <c r="AV46" s="85" t="str">
        <f t="shared" si="26"/>
        <v/>
      </c>
    </row>
    <row r="47" spans="1:48" ht="15.6" x14ac:dyDescent="0.3">
      <c r="A47" s="42" t="s">
        <v>133</v>
      </c>
      <c r="B47" s="42" t="s">
        <v>137</v>
      </c>
      <c r="C47" s="42">
        <v>79</v>
      </c>
      <c r="D47" s="42" t="s">
        <v>99</v>
      </c>
      <c r="E47" s="69">
        <v>42713</v>
      </c>
      <c r="F47" s="69"/>
      <c r="G47" s="69">
        <v>43224</v>
      </c>
      <c r="H47" s="42" t="s">
        <v>22</v>
      </c>
      <c r="I47" s="42" t="s">
        <v>27</v>
      </c>
      <c r="J47" s="42" t="s">
        <v>23</v>
      </c>
      <c r="K47" s="86">
        <v>8695652.1739130393</v>
      </c>
      <c r="L47" s="42" t="s">
        <v>24</v>
      </c>
      <c r="M47" s="42" t="s">
        <v>27</v>
      </c>
      <c r="N47" s="42" t="s">
        <v>25</v>
      </c>
      <c r="O47" s="88">
        <v>-9500000</v>
      </c>
      <c r="P47" s="70">
        <v>1.0616000000000001</v>
      </c>
      <c r="Q47" s="42" t="s">
        <v>26</v>
      </c>
      <c r="R47" s="70">
        <v>1.0925</v>
      </c>
      <c r="S47" s="70"/>
      <c r="T47" s="86"/>
      <c r="U47" s="86"/>
      <c r="V47" s="42"/>
      <c r="W47" s="70">
        <v>1.1412</v>
      </c>
      <c r="X47" s="70">
        <v>1.1604819216396198</v>
      </c>
      <c r="Y47" s="86">
        <v>511829.26965530578</v>
      </c>
      <c r="Z47" s="86">
        <v>511829.26965530578</v>
      </c>
      <c r="AA47" s="86">
        <v>511829.26965530578</v>
      </c>
      <c r="AB47" s="86">
        <v>0</v>
      </c>
      <c r="AC47" s="41"/>
      <c r="AD47" s="42"/>
      <c r="AF47" s="64">
        <f t="shared" si="13"/>
        <v>8186254.1956514539</v>
      </c>
      <c r="AG47" s="64">
        <f t="shared" si="14"/>
        <v>509397.97826158907</v>
      </c>
      <c r="AH47" s="6"/>
      <c r="AI47" s="64">
        <f t="shared" si="15"/>
        <v>6297118.61203958</v>
      </c>
      <c r="AJ47" s="64">
        <f t="shared" si="16"/>
        <v>2398533.561873463</v>
      </c>
      <c r="AK47" s="64">
        <f t="shared" si="17"/>
        <v>-1889135.5836118739</v>
      </c>
      <c r="AL47" s="64">
        <f t="shared" si="18"/>
        <v>1889135.5836118739</v>
      </c>
      <c r="AM47" s="66">
        <f t="shared" si="19"/>
        <v>1</v>
      </c>
      <c r="AN47" s="6"/>
      <c r="AO47" s="59">
        <f t="shared" si="20"/>
        <v>1.0925</v>
      </c>
      <c r="AP47" s="64">
        <f t="shared" si="21"/>
        <v>8695652.173913043</v>
      </c>
      <c r="AQ47" s="64">
        <f t="shared" si="22"/>
        <v>0</v>
      </c>
      <c r="AR47" s="64">
        <f t="shared" si="23"/>
        <v>-509397.97826158907</v>
      </c>
      <c r="AS47" s="64">
        <f t="shared" si="24"/>
        <v>509397.97826158907</v>
      </c>
      <c r="AT47" s="66">
        <f t="shared" si="25"/>
        <v>1</v>
      </c>
      <c r="AV47" s="85" t="str">
        <f t="shared" si="26"/>
        <v/>
      </c>
    </row>
    <row r="48" spans="1:48" ht="15.6" x14ac:dyDescent="0.3">
      <c r="A48" s="42" t="s">
        <v>133</v>
      </c>
      <c r="B48" s="42" t="s">
        <v>138</v>
      </c>
      <c r="C48" s="42">
        <v>80</v>
      </c>
      <c r="D48" s="42" t="s">
        <v>99</v>
      </c>
      <c r="E48" s="69">
        <v>42713</v>
      </c>
      <c r="F48" s="69"/>
      <c r="G48" s="69">
        <v>43224</v>
      </c>
      <c r="H48" s="42" t="s">
        <v>22</v>
      </c>
      <c r="I48" s="42" t="s">
        <v>27</v>
      </c>
      <c r="J48" s="42" t="s">
        <v>23</v>
      </c>
      <c r="K48" s="86">
        <v>9898855.8352402691</v>
      </c>
      <c r="L48" s="42" t="s">
        <v>24</v>
      </c>
      <c r="M48" s="42" t="s">
        <v>27</v>
      </c>
      <c r="N48" s="42" t="s">
        <v>25</v>
      </c>
      <c r="O48" s="88">
        <v>-10814500</v>
      </c>
      <c r="P48" s="70">
        <v>1.0616000000000001</v>
      </c>
      <c r="Q48" s="42" t="s">
        <v>26</v>
      </c>
      <c r="R48" s="70">
        <v>1.0925</v>
      </c>
      <c r="S48" s="70"/>
      <c r="T48" s="86"/>
      <c r="U48" s="86"/>
      <c r="V48" s="42"/>
      <c r="W48" s="70">
        <v>1.1412</v>
      </c>
      <c r="X48" s="70">
        <v>1.1604819216396198</v>
      </c>
      <c r="Y48" s="86">
        <v>582650.2775460321</v>
      </c>
      <c r="Z48" s="86">
        <v>582650.2775460321</v>
      </c>
      <c r="AA48" s="86">
        <v>582650.2775460321</v>
      </c>
      <c r="AB48" s="86">
        <v>0</v>
      </c>
      <c r="AC48" s="41"/>
      <c r="AD48" s="42"/>
      <c r="AF48" s="64">
        <f t="shared" si="13"/>
        <v>9318973.2630392257</v>
      </c>
      <c r="AG48" s="64">
        <f t="shared" si="14"/>
        <v>579882.57220104896</v>
      </c>
      <c r="AH48" s="6"/>
      <c r="AI48" s="64">
        <f t="shared" si="15"/>
        <v>7168440.9715686357</v>
      </c>
      <c r="AJ48" s="64">
        <f t="shared" si="16"/>
        <v>2730414.863671639</v>
      </c>
      <c r="AK48" s="64">
        <f t="shared" si="17"/>
        <v>-2150532.29147059</v>
      </c>
      <c r="AL48" s="64">
        <f t="shared" si="18"/>
        <v>2150532.29147059</v>
      </c>
      <c r="AM48" s="66">
        <f t="shared" si="19"/>
        <v>1</v>
      </c>
      <c r="AN48" s="6"/>
      <c r="AO48" s="59">
        <f t="shared" si="20"/>
        <v>1.0925</v>
      </c>
      <c r="AP48" s="64">
        <f t="shared" si="21"/>
        <v>9898855.8352402747</v>
      </c>
      <c r="AQ48" s="64">
        <f t="shared" si="22"/>
        <v>0</v>
      </c>
      <c r="AR48" s="64">
        <f t="shared" si="23"/>
        <v>-579882.57220104896</v>
      </c>
      <c r="AS48" s="64">
        <f t="shared" si="24"/>
        <v>579882.57220104896</v>
      </c>
      <c r="AT48" s="66">
        <f t="shared" si="25"/>
        <v>1</v>
      </c>
      <c r="AV48" s="85" t="str">
        <f t="shared" si="26"/>
        <v/>
      </c>
    </row>
    <row r="49" spans="1:48" ht="15.6" x14ac:dyDescent="0.3">
      <c r="A49" s="42" t="s">
        <v>133</v>
      </c>
      <c r="B49" s="42" t="s">
        <v>139</v>
      </c>
      <c r="C49" s="42">
        <v>81</v>
      </c>
      <c r="D49" s="42" t="s">
        <v>99</v>
      </c>
      <c r="E49" s="69">
        <v>42713</v>
      </c>
      <c r="F49" s="69"/>
      <c r="G49" s="69">
        <v>43224</v>
      </c>
      <c r="H49" s="42" t="s">
        <v>22</v>
      </c>
      <c r="I49" s="42" t="s">
        <v>27</v>
      </c>
      <c r="J49" s="42" t="s">
        <v>23</v>
      </c>
      <c r="K49" s="86">
        <v>13043478.2608696</v>
      </c>
      <c r="L49" s="42" t="s">
        <v>24</v>
      </c>
      <c r="M49" s="42" t="s">
        <v>27</v>
      </c>
      <c r="N49" s="42" t="s">
        <v>25</v>
      </c>
      <c r="O49" s="88">
        <v>-14250000</v>
      </c>
      <c r="P49" s="70">
        <v>1.0616000000000001</v>
      </c>
      <c r="Q49" s="42" t="s">
        <v>26</v>
      </c>
      <c r="R49" s="70">
        <v>1.0925</v>
      </c>
      <c r="S49" s="70"/>
      <c r="T49" s="86"/>
      <c r="U49" s="86"/>
      <c r="V49" s="42"/>
      <c r="W49" s="70">
        <v>1.1412</v>
      </c>
      <c r="X49" s="70">
        <v>1.1604819216396198</v>
      </c>
      <c r="Y49" s="86">
        <v>767743.90448296105</v>
      </c>
      <c r="Z49" s="86">
        <v>767743.90448296105</v>
      </c>
      <c r="AA49" s="86">
        <v>767743.90448296105</v>
      </c>
      <c r="AB49" s="86">
        <v>0</v>
      </c>
      <c r="AC49" s="41"/>
      <c r="AD49" s="42"/>
      <c r="AF49" s="64">
        <f t="shared" si="13"/>
        <v>12279381.293477181</v>
      </c>
      <c r="AG49" s="64">
        <f t="shared" si="14"/>
        <v>764096.96739238314</v>
      </c>
      <c r="AH49" s="6"/>
      <c r="AI49" s="64">
        <f t="shared" si="15"/>
        <v>9445677.9180593695</v>
      </c>
      <c r="AJ49" s="64">
        <f t="shared" si="16"/>
        <v>3597800.3428101949</v>
      </c>
      <c r="AK49" s="64">
        <f t="shared" si="17"/>
        <v>-2833703.3754178118</v>
      </c>
      <c r="AL49" s="64">
        <f t="shared" si="18"/>
        <v>2833703.3754178118</v>
      </c>
      <c r="AM49" s="66">
        <f t="shared" si="19"/>
        <v>1</v>
      </c>
      <c r="AN49" s="6"/>
      <c r="AO49" s="59">
        <f t="shared" si="20"/>
        <v>1.0925</v>
      </c>
      <c r="AP49" s="64">
        <f t="shared" si="21"/>
        <v>13043478.260869564</v>
      </c>
      <c r="AQ49" s="64">
        <f t="shared" si="22"/>
        <v>0</v>
      </c>
      <c r="AR49" s="64">
        <f t="shared" si="23"/>
        <v>-764096.96739238314</v>
      </c>
      <c r="AS49" s="64">
        <f t="shared" si="24"/>
        <v>764096.96739238314</v>
      </c>
      <c r="AT49" s="66">
        <f t="shared" si="25"/>
        <v>1</v>
      </c>
      <c r="AV49" s="85" t="str">
        <f t="shared" si="26"/>
        <v/>
      </c>
    </row>
    <row r="50" spans="1:48" ht="15.6" x14ac:dyDescent="0.3">
      <c r="A50" s="43" t="s">
        <v>133</v>
      </c>
      <c r="B50" s="43" t="s">
        <v>140</v>
      </c>
      <c r="C50" s="43">
        <v>82</v>
      </c>
      <c r="D50" s="43" t="s">
        <v>99</v>
      </c>
      <c r="E50" s="46">
        <v>42713</v>
      </c>
      <c r="F50" s="46"/>
      <c r="G50" s="46">
        <v>43224</v>
      </c>
      <c r="H50" s="43" t="s">
        <v>22</v>
      </c>
      <c r="I50" s="43" t="s">
        <v>27</v>
      </c>
      <c r="J50" s="43" t="s">
        <v>23</v>
      </c>
      <c r="K50" s="87">
        <v>13043478.2608696</v>
      </c>
      <c r="L50" s="43" t="s">
        <v>24</v>
      </c>
      <c r="M50" s="43" t="s">
        <v>27</v>
      </c>
      <c r="N50" s="43" t="s">
        <v>25</v>
      </c>
      <c r="O50" s="71">
        <v>-14250000</v>
      </c>
      <c r="P50" s="51">
        <v>1.0616000000000001</v>
      </c>
      <c r="Q50" s="43" t="s">
        <v>26</v>
      </c>
      <c r="R50" s="51">
        <v>1.0925</v>
      </c>
      <c r="S50" s="51"/>
      <c r="T50" s="87"/>
      <c r="U50" s="87"/>
      <c r="V50" s="43"/>
      <c r="W50" s="51">
        <v>1.1412</v>
      </c>
      <c r="X50" s="51">
        <v>1.1604819216396198</v>
      </c>
      <c r="Y50" s="87">
        <v>767743.90448296105</v>
      </c>
      <c r="Z50" s="87">
        <v>767743.90448296105</v>
      </c>
      <c r="AA50" s="87">
        <v>767743.90448296105</v>
      </c>
      <c r="AB50" s="87">
        <v>0</v>
      </c>
      <c r="AC50" s="41"/>
      <c r="AD50" s="43"/>
      <c r="AF50" s="64">
        <f t="shared" si="13"/>
        <v>12279381.293477181</v>
      </c>
      <c r="AG50" s="64">
        <f t="shared" si="14"/>
        <v>764096.96739238314</v>
      </c>
      <c r="AH50" s="6"/>
      <c r="AI50" s="64">
        <f t="shared" si="15"/>
        <v>9445677.9180593695</v>
      </c>
      <c r="AJ50" s="64">
        <f t="shared" si="16"/>
        <v>3597800.3428101949</v>
      </c>
      <c r="AK50" s="64">
        <f t="shared" si="17"/>
        <v>-2833703.3754178118</v>
      </c>
      <c r="AL50" s="64">
        <f t="shared" si="18"/>
        <v>2833703.3754178118</v>
      </c>
      <c r="AM50" s="66">
        <f t="shared" si="19"/>
        <v>1</v>
      </c>
      <c r="AN50" s="6"/>
      <c r="AO50" s="59">
        <f t="shared" si="20"/>
        <v>1.0925</v>
      </c>
      <c r="AP50" s="64">
        <f t="shared" si="21"/>
        <v>13043478.260869564</v>
      </c>
      <c r="AQ50" s="64">
        <f t="shared" si="22"/>
        <v>0</v>
      </c>
      <c r="AR50" s="64">
        <f t="shared" si="23"/>
        <v>-764096.96739238314</v>
      </c>
      <c r="AS50" s="64">
        <f t="shared" si="24"/>
        <v>764096.96739238314</v>
      </c>
      <c r="AT50" s="66">
        <f t="shared" si="25"/>
        <v>1</v>
      </c>
      <c r="AV50" s="85" t="str">
        <f t="shared" si="26"/>
        <v/>
      </c>
    </row>
    <row r="51" spans="1:48" ht="15.6" x14ac:dyDescent="0.3">
      <c r="A51" s="42" t="s">
        <v>141</v>
      </c>
      <c r="B51" s="42" t="s">
        <v>142</v>
      </c>
      <c r="C51" s="42">
        <v>68</v>
      </c>
      <c r="D51" s="42" t="s">
        <v>135</v>
      </c>
      <c r="E51" s="69">
        <v>42713</v>
      </c>
      <c r="F51" s="69"/>
      <c r="G51" s="69">
        <v>43045</v>
      </c>
      <c r="H51" s="42" t="s">
        <v>22</v>
      </c>
      <c r="I51" s="42" t="s">
        <v>27</v>
      </c>
      <c r="J51" s="42" t="s">
        <v>23</v>
      </c>
      <c r="K51" s="86">
        <v>2759848.3447383</v>
      </c>
      <c r="L51" s="42" t="s">
        <v>24</v>
      </c>
      <c r="M51" s="42" t="s">
        <v>27</v>
      </c>
      <c r="N51" s="42" t="s">
        <v>25</v>
      </c>
      <c r="O51" s="88">
        <v>-2984500</v>
      </c>
      <c r="P51" s="70">
        <v>1.0620000000000001</v>
      </c>
      <c r="Q51" s="42" t="s">
        <v>26</v>
      </c>
      <c r="R51" s="70">
        <v>1.0813999999999999</v>
      </c>
      <c r="S51" s="70"/>
      <c r="T51" s="86"/>
      <c r="U51" s="86"/>
      <c r="V51" s="42"/>
      <c r="W51" s="70">
        <v>1.1412</v>
      </c>
      <c r="X51" s="70">
        <v>1.1486499999999999</v>
      </c>
      <c r="Y51" s="86">
        <v>161871.83750422794</v>
      </c>
      <c r="Z51" s="86">
        <v>161871.83750422794</v>
      </c>
      <c r="AA51" s="86">
        <v>161871.83750422791</v>
      </c>
      <c r="AB51" s="86">
        <v>2.9103830456733704E-11</v>
      </c>
      <c r="AC51" s="41"/>
      <c r="AD51" s="42"/>
      <c r="AF51" s="64">
        <f t="shared" si="13"/>
        <v>2598267.5314499633</v>
      </c>
      <c r="AG51" s="64">
        <f t="shared" si="14"/>
        <v>161580.81328833895</v>
      </c>
      <c r="AH51" s="6"/>
      <c r="AI51" s="64">
        <f t="shared" si="15"/>
        <v>1998667.331884587</v>
      </c>
      <c r="AJ51" s="64">
        <f t="shared" si="16"/>
        <v>761181.01285371534</v>
      </c>
      <c r="AK51" s="64">
        <f t="shared" si="17"/>
        <v>-599600.19956537639</v>
      </c>
      <c r="AL51" s="64">
        <f t="shared" si="18"/>
        <v>599600.19956537639</v>
      </c>
      <c r="AM51" s="66">
        <f t="shared" si="19"/>
        <v>1</v>
      </c>
      <c r="AN51" s="6"/>
      <c r="AO51" s="59">
        <f t="shared" si="20"/>
        <v>1.0813999999999999</v>
      </c>
      <c r="AP51" s="64">
        <f t="shared" si="21"/>
        <v>2759848.3447383023</v>
      </c>
      <c r="AQ51" s="64">
        <f t="shared" si="22"/>
        <v>0</v>
      </c>
      <c r="AR51" s="64">
        <f t="shared" si="23"/>
        <v>-161580.81328833895</v>
      </c>
      <c r="AS51" s="64">
        <f t="shared" si="24"/>
        <v>161580.81328833895</v>
      </c>
      <c r="AT51" s="66">
        <f t="shared" si="25"/>
        <v>1</v>
      </c>
      <c r="AV51" s="85" t="str">
        <f t="shared" si="26"/>
        <v/>
      </c>
    </row>
    <row r="52" spans="1:48" ht="15.6" x14ac:dyDescent="0.3">
      <c r="A52" s="42" t="s">
        <v>141</v>
      </c>
      <c r="B52" s="42" t="s">
        <v>143</v>
      </c>
      <c r="C52" s="42">
        <v>70</v>
      </c>
      <c r="D52" s="42" t="s">
        <v>135</v>
      </c>
      <c r="E52" s="69">
        <v>42713</v>
      </c>
      <c r="F52" s="69"/>
      <c r="G52" s="69">
        <v>43045</v>
      </c>
      <c r="H52" s="42" t="s">
        <v>22</v>
      </c>
      <c r="I52" s="42" t="s">
        <v>27</v>
      </c>
      <c r="J52" s="42" t="s">
        <v>23</v>
      </c>
      <c r="K52" s="86">
        <v>6408359.5339374896</v>
      </c>
      <c r="L52" s="42" t="s">
        <v>24</v>
      </c>
      <c r="M52" s="42" t="s">
        <v>27</v>
      </c>
      <c r="N52" s="42" t="s">
        <v>25</v>
      </c>
      <c r="O52" s="88">
        <v>-6930000</v>
      </c>
      <c r="P52" s="70">
        <v>1.0620000000000001</v>
      </c>
      <c r="Q52" s="42" t="s">
        <v>26</v>
      </c>
      <c r="R52" s="70">
        <v>1.0813999999999999</v>
      </c>
      <c r="S52" s="70"/>
      <c r="T52" s="86"/>
      <c r="U52" s="86"/>
      <c r="V52" s="42"/>
      <c r="W52" s="70">
        <v>1.1412</v>
      </c>
      <c r="X52" s="70">
        <v>1.1486499999999999</v>
      </c>
      <c r="Y52" s="86">
        <v>375865.91854726028</v>
      </c>
      <c r="Z52" s="86">
        <v>375865.91854726028</v>
      </c>
      <c r="AA52" s="86">
        <v>375865.91854726028</v>
      </c>
      <c r="AB52" s="86">
        <v>0</v>
      </c>
      <c r="AC52" s="41"/>
      <c r="AD52" s="42"/>
      <c r="AF52" s="64">
        <f t="shared" si="13"/>
        <v>6033169.3727419144</v>
      </c>
      <c r="AG52" s="64">
        <f t="shared" si="14"/>
        <v>375190.16119557433</v>
      </c>
      <c r="AH52" s="6"/>
      <c r="AI52" s="64">
        <f t="shared" si="15"/>
        <v>4640899.5174937807</v>
      </c>
      <c r="AJ52" s="64">
        <f t="shared" si="16"/>
        <v>1767460.016443708</v>
      </c>
      <c r="AK52" s="64">
        <f t="shared" si="17"/>
        <v>-1392269.8552481337</v>
      </c>
      <c r="AL52" s="64">
        <f t="shared" si="18"/>
        <v>1392269.8552481337</v>
      </c>
      <c r="AM52" s="66">
        <f t="shared" si="19"/>
        <v>1</v>
      </c>
      <c r="AN52" s="6"/>
      <c r="AO52" s="59">
        <f t="shared" si="20"/>
        <v>1.0813999999999999</v>
      </c>
      <c r="AP52" s="64">
        <f t="shared" si="21"/>
        <v>6408359.5339374887</v>
      </c>
      <c r="AQ52" s="64">
        <f t="shared" si="22"/>
        <v>0</v>
      </c>
      <c r="AR52" s="64">
        <f t="shared" si="23"/>
        <v>-375190.16119557433</v>
      </c>
      <c r="AS52" s="64">
        <f t="shared" si="24"/>
        <v>375190.16119557433</v>
      </c>
      <c r="AT52" s="66">
        <f t="shared" si="25"/>
        <v>1</v>
      </c>
      <c r="AV52" s="85" t="str">
        <f t="shared" si="26"/>
        <v/>
      </c>
    </row>
    <row r="53" spans="1:48" ht="15.6" x14ac:dyDescent="0.3">
      <c r="A53" s="42" t="s">
        <v>141</v>
      </c>
      <c r="B53" s="42" t="s">
        <v>144</v>
      </c>
      <c r="C53" s="42">
        <v>71</v>
      </c>
      <c r="D53" s="42" t="s">
        <v>135</v>
      </c>
      <c r="E53" s="69">
        <v>42713</v>
      </c>
      <c r="F53" s="69"/>
      <c r="G53" s="69">
        <v>43045</v>
      </c>
      <c r="H53" s="42" t="s">
        <v>22</v>
      </c>
      <c r="I53" s="42" t="s">
        <v>27</v>
      </c>
      <c r="J53" s="42" t="s">
        <v>23</v>
      </c>
      <c r="K53" s="86">
        <v>13732199.0012946</v>
      </c>
      <c r="L53" s="42" t="s">
        <v>24</v>
      </c>
      <c r="M53" s="42" t="s">
        <v>27</v>
      </c>
      <c r="N53" s="42" t="s">
        <v>25</v>
      </c>
      <c r="O53" s="88">
        <v>-14850000</v>
      </c>
      <c r="P53" s="70">
        <v>1.0620000000000001</v>
      </c>
      <c r="Q53" s="42" t="s">
        <v>26</v>
      </c>
      <c r="R53" s="70">
        <v>1.0813999999999999</v>
      </c>
      <c r="S53" s="70"/>
      <c r="T53" s="86"/>
      <c r="U53" s="86"/>
      <c r="V53" s="42"/>
      <c r="W53" s="70">
        <v>1.1412</v>
      </c>
      <c r="X53" s="70">
        <v>1.1486499999999999</v>
      </c>
      <c r="Y53" s="86">
        <v>805426.96831555618</v>
      </c>
      <c r="Z53" s="86">
        <v>805426.96831555618</v>
      </c>
      <c r="AA53" s="86">
        <v>805426.96831555618</v>
      </c>
      <c r="AB53" s="86">
        <v>0</v>
      </c>
      <c r="AC53" s="41"/>
      <c r="AD53" s="42"/>
      <c r="AF53" s="64">
        <f t="shared" ref="AF53:AF106" si="27">IF(S53="",ABS(O53/X53),"")</f>
        <v>12928220.084446959</v>
      </c>
      <c r="AG53" s="64">
        <f t="shared" ref="AG53:AG106" si="28">IF(S53="",
IF(H53="BUY",
IF(I53="CALL",MAX(-ABS(O53)/X53+ABS(O53)/R53,0),IF(I53="PUT",MAX(-ABS(O53)/R53+ABS(O53)/X53,0),IF(I53="FORWARD",-ABS(O53)/X53+ABS(O53)/R53,"TRADE NOT VALID"))),
-IF(I53="CALL",MAX(-ABS(O53)/X53+ABS(O53)/R53,0),IF(I53="PUT",MAX(-ABS(O53)/R53+ABS(O53)/X53,0),IF(I53="FORWARD",-ABS(O53)/X53+ABS(O53)/R53,"TRADE NOT VALID")))),"")</f>
        <v>803978.91684765927</v>
      </c>
      <c r="AH53" s="6"/>
      <c r="AI53" s="64">
        <f t="shared" ref="AI53:AI106" si="29">IF(S53="",
IF(I53="CALL",ABS(O53/(X53*(1+$AJ$3))),
IF(I53="PUT",ABS(O53/(X53*(1+$AJ$2))),
IF(I53="FORWARD",ABS(O53/(X53*(1+$AJ$3))),
"TRADE NOT VALID"))),
"")</f>
        <v>9944784.6803438161</v>
      </c>
      <c r="AJ53" s="64">
        <f t="shared" ref="AJ53:AJ106" si="30">IF(S53="",
IF(H53="BUY",
IF(I53="CALL",MAX(-ABS(O53)/(X53*(1+$AJ$3))+ABS(O53)/R53,0),IF(I53="PUT",MAX(-ABS(O53)/R53+ABS(O53)/(X53*(1+$AJ$2)),0),IF(I53="FORWARD",-ABS(O53)/(X53*(1+$AJ$3))+ABS(O53)/R53,"TRADE NOT VALID"))),
-IF(I53="CALL",MAX(-ABS(O53)/(X53*(1+$AJ$3))+ABS(O53)/R53,0),IF(I53="PUT",MAX(-ABS(O53)/R53+ABS(O53)/(X53*(1+$AJ$2)),0),IF(I53="FORWARD",-ABS(O53)/(X53*(1+$AJ$3))+ABS(O53)/R53,"TRADE NOT VALID")))),"")</f>
        <v>3787414.3209508024</v>
      </c>
      <c r="AK53" s="64">
        <f t="shared" ref="AK53:AK106" si="31">IF(S53="",
AI53-IF(AG53=0,ABS(O53/R53),AF53),"")</f>
        <v>-2983435.4041031431</v>
      </c>
      <c r="AL53" s="64">
        <f t="shared" ref="AL53:AL106" si="32">IF(S53="",AJ53-AG53,"")</f>
        <v>2983435.4041031431</v>
      </c>
      <c r="AM53" s="66">
        <f t="shared" ref="AM53:AM106" si="33">IF(S53="",IF(AL53=0,"CHOC INSUFFISANT",ABS(AL53/AK53)),"")</f>
        <v>1</v>
      </c>
      <c r="AN53" s="6"/>
      <c r="AO53" s="59">
        <f t="shared" si="20"/>
        <v>1.0813999999999999</v>
      </c>
      <c r="AP53" s="64">
        <f t="shared" ref="AP53:AP106" si="34">IF(S53="",ABS(O53/AO53),"")</f>
        <v>13732199.001294618</v>
      </c>
      <c r="AQ53" s="64">
        <f t="shared" ref="AQ53:AQ106" si="35">IF(S53="",
IF(H53="BUY",
IF(I53="CALL",MAX(-ABS(O53)/AO53+ABS(O53)/R53,0),IF(I53="PUT",MAX(-ABS(O53)/R53+ABS(O53)/AO53,0),IF(I53="FORWARD",-ABS(O53)/AO53+ABS(O53)/R53,"TRADE NOT VALID"))),
-IF(I53="CALL",MAX(-ABS(O53)/AO53+ABS(O53)/R53,0),IF(I53="PUT",MAX(-ABS(O53)/R53+ABS(O53)/AO53,0),IF(I53="FORWARD",-ABS(O53)/AO53+ABS(O53)/R53,"TRADE NOT VALID")))),"")</f>
        <v>0</v>
      </c>
      <c r="AR53" s="64">
        <f t="shared" ref="AR53:AR106" si="36">IF(S53="",
IF(AQ53=AG53,AF53-AP53,
IF(AG53=0,IF(H53="BUY",(ABS(O53)/AO53-ABS(O53)/R53),-(ABS(O53)/AO53-ABS(O53)/R53)),
IF(AQ53=0,IF(H53="BUY",(ABS(O53)/X53-ABS(O53)/R53),-(ABS(O53)/X53-ABS(O53)/R53)),AF53-AP53))),"")</f>
        <v>-803978.91684765927</v>
      </c>
      <c r="AS53" s="64">
        <f t="shared" ref="AS53:AS106" si="37">IF(S53="",
AG53-AQ53,
"")</f>
        <v>803978.91684765927</v>
      </c>
      <c r="AT53" s="66">
        <f t="shared" ref="AT53:AT106" si="38">IF(S53="",IF(AS53=0,"PAS DE VALEUR INTRINSEQUE",ABS(AS53/AR53)),"")</f>
        <v>1</v>
      </c>
      <c r="AV53" s="85" t="str">
        <f t="shared" si="26"/>
        <v/>
      </c>
    </row>
    <row r="54" spans="1:48" ht="15.6" x14ac:dyDescent="0.3">
      <c r="A54" s="42" t="s">
        <v>141</v>
      </c>
      <c r="B54" s="42" t="s">
        <v>145</v>
      </c>
      <c r="C54" s="42">
        <v>72</v>
      </c>
      <c r="D54" s="42" t="s">
        <v>135</v>
      </c>
      <c r="E54" s="69">
        <v>42713</v>
      </c>
      <c r="F54" s="69"/>
      <c r="G54" s="69">
        <v>43045</v>
      </c>
      <c r="H54" s="42" t="s">
        <v>22</v>
      </c>
      <c r="I54" s="42" t="s">
        <v>27</v>
      </c>
      <c r="J54" s="42" t="s">
        <v>23</v>
      </c>
      <c r="K54" s="86">
        <v>13732199.0012946</v>
      </c>
      <c r="L54" s="42" t="s">
        <v>24</v>
      </c>
      <c r="M54" s="42" t="s">
        <v>27</v>
      </c>
      <c r="N54" s="42" t="s">
        <v>25</v>
      </c>
      <c r="O54" s="88">
        <v>-14850000</v>
      </c>
      <c r="P54" s="70">
        <v>1.0620000000000001</v>
      </c>
      <c r="Q54" s="42" t="s">
        <v>26</v>
      </c>
      <c r="R54" s="70">
        <v>1.0813999999999999</v>
      </c>
      <c r="S54" s="70"/>
      <c r="T54" s="86"/>
      <c r="U54" s="86"/>
      <c r="V54" s="42"/>
      <c r="W54" s="70">
        <v>1.1412</v>
      </c>
      <c r="X54" s="70">
        <v>1.1486499999999999</v>
      </c>
      <c r="Y54" s="86">
        <v>805426.96831555618</v>
      </c>
      <c r="Z54" s="86">
        <v>805426.96831555618</v>
      </c>
      <c r="AA54" s="86">
        <v>805426.96831555618</v>
      </c>
      <c r="AB54" s="86">
        <v>0</v>
      </c>
      <c r="AC54" s="41"/>
      <c r="AD54" s="42"/>
      <c r="AF54" s="64">
        <f t="shared" si="27"/>
        <v>12928220.084446959</v>
      </c>
      <c r="AG54" s="64">
        <f t="shared" si="28"/>
        <v>803978.91684765927</v>
      </c>
      <c r="AH54" s="6"/>
      <c r="AI54" s="64">
        <f t="shared" si="29"/>
        <v>9944784.6803438161</v>
      </c>
      <c r="AJ54" s="64">
        <f t="shared" si="30"/>
        <v>3787414.3209508024</v>
      </c>
      <c r="AK54" s="64">
        <f t="shared" si="31"/>
        <v>-2983435.4041031431</v>
      </c>
      <c r="AL54" s="64">
        <f t="shared" si="32"/>
        <v>2983435.4041031431</v>
      </c>
      <c r="AM54" s="66">
        <f t="shared" si="33"/>
        <v>1</v>
      </c>
      <c r="AN54" s="6"/>
      <c r="AO54" s="59">
        <f t="shared" si="20"/>
        <v>1.0813999999999999</v>
      </c>
      <c r="AP54" s="64">
        <f t="shared" si="34"/>
        <v>13732199.001294618</v>
      </c>
      <c r="AQ54" s="64">
        <f t="shared" si="35"/>
        <v>0</v>
      </c>
      <c r="AR54" s="64">
        <f t="shared" si="36"/>
        <v>-803978.91684765927</v>
      </c>
      <c r="AS54" s="64">
        <f t="shared" si="37"/>
        <v>803978.91684765927</v>
      </c>
      <c r="AT54" s="66">
        <f t="shared" si="38"/>
        <v>1</v>
      </c>
      <c r="AV54" s="85" t="str">
        <f t="shared" si="26"/>
        <v/>
      </c>
    </row>
    <row r="55" spans="1:48" ht="15.6" x14ac:dyDescent="0.3">
      <c r="A55" s="42" t="s">
        <v>141</v>
      </c>
      <c r="B55" s="42" t="s">
        <v>146</v>
      </c>
      <c r="C55" s="42">
        <v>55</v>
      </c>
      <c r="D55" s="42" t="s">
        <v>135</v>
      </c>
      <c r="E55" s="69">
        <v>42480</v>
      </c>
      <c r="F55" s="69"/>
      <c r="G55" s="69">
        <v>43524</v>
      </c>
      <c r="H55" s="42" t="s">
        <v>22</v>
      </c>
      <c r="I55" s="42" t="s">
        <v>27</v>
      </c>
      <c r="J55" s="42" t="s">
        <v>23</v>
      </c>
      <c r="K55" s="86">
        <v>4624968.5376289999</v>
      </c>
      <c r="L55" s="42" t="s">
        <v>24</v>
      </c>
      <c r="M55" s="42" t="s">
        <v>27</v>
      </c>
      <c r="N55" s="42" t="s">
        <v>25</v>
      </c>
      <c r="O55" s="88">
        <v>-5512500</v>
      </c>
      <c r="P55" s="70">
        <v>1.1368</v>
      </c>
      <c r="Q55" s="42" t="s">
        <v>26</v>
      </c>
      <c r="R55" s="70">
        <v>1.1919</v>
      </c>
      <c r="S55" s="70"/>
      <c r="T55" s="86"/>
      <c r="U55" s="86"/>
      <c r="V55" s="42"/>
      <c r="W55" s="70">
        <v>1.1412</v>
      </c>
      <c r="X55" s="70">
        <v>1.1812736113281002</v>
      </c>
      <c r="Y55" s="88">
        <v>-41962.033899063055</v>
      </c>
      <c r="Z55" s="88">
        <v>-41962.033899063055</v>
      </c>
      <c r="AA55" s="88">
        <v>-41962.033899063055</v>
      </c>
      <c r="AB55" s="86">
        <v>0</v>
      </c>
      <c r="AC55" s="41"/>
      <c r="AD55" s="42"/>
      <c r="AF55" s="64">
        <f t="shared" si="27"/>
        <v>4666573.3892102465</v>
      </c>
      <c r="AG55" s="64">
        <f t="shared" si="28"/>
        <v>-41604.851581250317</v>
      </c>
      <c r="AH55" s="6"/>
      <c r="AI55" s="64">
        <f t="shared" si="29"/>
        <v>3589671.8378540357</v>
      </c>
      <c r="AJ55" s="64">
        <f t="shared" si="30"/>
        <v>1035296.6997749605</v>
      </c>
      <c r="AK55" s="64">
        <f t="shared" si="31"/>
        <v>-1076901.5513562108</v>
      </c>
      <c r="AL55" s="64">
        <f t="shared" si="32"/>
        <v>1076901.5513562108</v>
      </c>
      <c r="AM55" s="66">
        <f t="shared" si="33"/>
        <v>1</v>
      </c>
      <c r="AN55" s="6"/>
      <c r="AO55" s="59">
        <f t="shared" si="20"/>
        <v>1.1919</v>
      </c>
      <c r="AP55" s="64">
        <f t="shared" si="34"/>
        <v>4624968.5376289962</v>
      </c>
      <c r="AQ55" s="64">
        <f t="shared" si="35"/>
        <v>0</v>
      </c>
      <c r="AR55" s="64">
        <f t="shared" si="36"/>
        <v>41604.851581250317</v>
      </c>
      <c r="AS55" s="64">
        <f t="shared" si="37"/>
        <v>-41604.851581250317</v>
      </c>
      <c r="AT55" s="66">
        <f t="shared" si="38"/>
        <v>1</v>
      </c>
      <c r="AV55" s="85" t="str">
        <f t="shared" si="26"/>
        <v/>
      </c>
    </row>
    <row r="56" spans="1:48" ht="15.6" x14ac:dyDescent="0.3">
      <c r="A56" s="42" t="s">
        <v>141</v>
      </c>
      <c r="B56" s="42" t="s">
        <v>147</v>
      </c>
      <c r="C56" s="42">
        <v>56</v>
      </c>
      <c r="D56" s="42" t="s">
        <v>135</v>
      </c>
      <c r="E56" s="69">
        <v>42480</v>
      </c>
      <c r="F56" s="69"/>
      <c r="G56" s="69">
        <v>43553</v>
      </c>
      <c r="H56" s="42" t="s">
        <v>22</v>
      </c>
      <c r="I56" s="42" t="s">
        <v>27</v>
      </c>
      <c r="J56" s="42" t="s">
        <v>23</v>
      </c>
      <c r="K56" s="86">
        <v>1175632.6462208801</v>
      </c>
      <c r="L56" s="42" t="s">
        <v>24</v>
      </c>
      <c r="M56" s="42" t="s">
        <v>27</v>
      </c>
      <c r="N56" s="42" t="s">
        <v>25</v>
      </c>
      <c r="O56" s="88">
        <v>-1403000</v>
      </c>
      <c r="P56" s="70">
        <v>1.1368</v>
      </c>
      <c r="Q56" s="42" t="s">
        <v>26</v>
      </c>
      <c r="R56" s="70">
        <v>1.1934</v>
      </c>
      <c r="S56" s="70"/>
      <c r="T56" s="86"/>
      <c r="U56" s="86"/>
      <c r="V56" s="42"/>
      <c r="W56" s="70">
        <v>1.1412</v>
      </c>
      <c r="X56" s="70">
        <v>1.1833874721462572</v>
      </c>
      <c r="Y56" s="88">
        <v>-10035.627360597773</v>
      </c>
      <c r="Z56" s="88">
        <v>-10035.627360597773</v>
      </c>
      <c r="AA56" s="88">
        <v>-10035.627360597773</v>
      </c>
      <c r="AB56" s="86">
        <v>0</v>
      </c>
      <c r="AC56" s="41"/>
      <c r="AD56" s="42"/>
      <c r="AF56" s="64">
        <f t="shared" si="27"/>
        <v>1185579.5612365587</v>
      </c>
      <c r="AG56" s="64">
        <f t="shared" si="28"/>
        <v>-9946.915015677223</v>
      </c>
      <c r="AH56" s="6"/>
      <c r="AI56" s="64">
        <f t="shared" si="29"/>
        <v>911984.27787427604</v>
      </c>
      <c r="AJ56" s="64">
        <f t="shared" si="30"/>
        <v>263648.36834660545</v>
      </c>
      <c r="AK56" s="64">
        <f t="shared" si="31"/>
        <v>-273595.28336228267</v>
      </c>
      <c r="AL56" s="64">
        <f t="shared" si="32"/>
        <v>273595.28336228267</v>
      </c>
      <c r="AM56" s="66">
        <f t="shared" si="33"/>
        <v>1</v>
      </c>
      <c r="AN56" s="6"/>
      <c r="AO56" s="59">
        <f t="shared" si="20"/>
        <v>1.1934</v>
      </c>
      <c r="AP56" s="64">
        <f t="shared" si="34"/>
        <v>1175632.6462208815</v>
      </c>
      <c r="AQ56" s="64">
        <f t="shared" si="35"/>
        <v>0</v>
      </c>
      <c r="AR56" s="64">
        <f t="shared" si="36"/>
        <v>9946.915015677223</v>
      </c>
      <c r="AS56" s="64">
        <f t="shared" si="37"/>
        <v>-9946.915015677223</v>
      </c>
      <c r="AT56" s="66">
        <f t="shared" si="38"/>
        <v>1</v>
      </c>
      <c r="AV56" s="85" t="str">
        <f t="shared" si="26"/>
        <v/>
      </c>
    </row>
    <row r="57" spans="1:48" ht="15.6" x14ac:dyDescent="0.3">
      <c r="A57" s="42" t="s">
        <v>141</v>
      </c>
      <c r="B57" s="42" t="s">
        <v>148</v>
      </c>
      <c r="C57" s="42">
        <v>57</v>
      </c>
      <c r="D57" s="42" t="s">
        <v>135</v>
      </c>
      <c r="E57" s="69">
        <v>42480</v>
      </c>
      <c r="F57" s="69"/>
      <c r="G57" s="69">
        <v>43553</v>
      </c>
      <c r="H57" s="42" t="s">
        <v>22</v>
      </c>
      <c r="I57" s="42" t="s">
        <v>27</v>
      </c>
      <c r="J57" s="42" t="s">
        <v>23</v>
      </c>
      <c r="K57" s="86">
        <v>5687112.4518183302</v>
      </c>
      <c r="L57" s="42" t="s">
        <v>24</v>
      </c>
      <c r="M57" s="42" t="s">
        <v>27</v>
      </c>
      <c r="N57" s="42" t="s">
        <v>25</v>
      </c>
      <c r="O57" s="88">
        <v>-6787000</v>
      </c>
      <c r="P57" s="70">
        <v>1.1368</v>
      </c>
      <c r="Q57" s="42" t="s">
        <v>26</v>
      </c>
      <c r="R57" s="70">
        <v>1.1934</v>
      </c>
      <c r="S57" s="70"/>
      <c r="T57" s="86"/>
      <c r="U57" s="86"/>
      <c r="V57" s="42"/>
      <c r="W57" s="70">
        <v>1.1412</v>
      </c>
      <c r="X57" s="70">
        <v>1.1833874721462572</v>
      </c>
      <c r="Y57" s="88">
        <v>-48547.257944673678</v>
      </c>
      <c r="Z57" s="88">
        <v>-48547.257944673678</v>
      </c>
      <c r="AA57" s="88">
        <v>-48547.257944673678</v>
      </c>
      <c r="AB57" s="86">
        <v>0</v>
      </c>
      <c r="AC57" s="41"/>
      <c r="AD57" s="42"/>
      <c r="AF57" s="64">
        <f t="shared" si="27"/>
        <v>5735230.5645848354</v>
      </c>
      <c r="AG57" s="64">
        <f t="shared" si="28"/>
        <v>-48118.112766501494</v>
      </c>
      <c r="AH57" s="6"/>
      <c r="AI57" s="64">
        <f t="shared" si="29"/>
        <v>4411715.8189114118</v>
      </c>
      <c r="AJ57" s="64">
        <f t="shared" si="30"/>
        <v>1275396.6329069221</v>
      </c>
      <c r="AK57" s="64">
        <f t="shared" si="31"/>
        <v>-1323514.7456734236</v>
      </c>
      <c r="AL57" s="64">
        <f t="shared" si="32"/>
        <v>1323514.7456734236</v>
      </c>
      <c r="AM57" s="66">
        <f t="shared" si="33"/>
        <v>1</v>
      </c>
      <c r="AN57" s="6"/>
      <c r="AO57" s="59">
        <f t="shared" si="20"/>
        <v>1.1934</v>
      </c>
      <c r="AP57" s="64">
        <f t="shared" si="34"/>
        <v>5687112.4518183339</v>
      </c>
      <c r="AQ57" s="64">
        <f t="shared" si="35"/>
        <v>0</v>
      </c>
      <c r="AR57" s="64">
        <f t="shared" si="36"/>
        <v>48118.112766501494</v>
      </c>
      <c r="AS57" s="64">
        <f t="shared" si="37"/>
        <v>-48118.112766501494</v>
      </c>
      <c r="AT57" s="66">
        <f t="shared" si="38"/>
        <v>1</v>
      </c>
      <c r="AV57" s="85" t="str">
        <f t="shared" si="26"/>
        <v/>
      </c>
    </row>
    <row r="58" spans="1:48" ht="15.6" x14ac:dyDescent="0.3">
      <c r="A58" s="42" t="s">
        <v>141</v>
      </c>
      <c r="B58" s="42" t="s">
        <v>149</v>
      </c>
      <c r="C58" s="42">
        <v>58</v>
      </c>
      <c r="D58" s="42" t="s">
        <v>135</v>
      </c>
      <c r="E58" s="69">
        <v>42480</v>
      </c>
      <c r="F58" s="69"/>
      <c r="G58" s="69">
        <v>43585</v>
      </c>
      <c r="H58" s="42" t="s">
        <v>22</v>
      </c>
      <c r="I58" s="42" t="s">
        <v>27</v>
      </c>
      <c r="J58" s="42" t="s">
        <v>23</v>
      </c>
      <c r="K58" s="86">
        <v>3423626.7870579399</v>
      </c>
      <c r="L58" s="42" t="s">
        <v>24</v>
      </c>
      <c r="M58" s="42" t="s">
        <v>27</v>
      </c>
      <c r="N58" s="42" t="s">
        <v>25</v>
      </c>
      <c r="O58" s="88">
        <v>-4095000</v>
      </c>
      <c r="P58" s="70">
        <v>1.1368</v>
      </c>
      <c r="Q58" s="42" t="s">
        <v>26</v>
      </c>
      <c r="R58" s="70">
        <v>1.1960999999999999</v>
      </c>
      <c r="S58" s="70"/>
      <c r="T58" s="86"/>
      <c r="U58" s="86"/>
      <c r="V58" s="42"/>
      <c r="W58" s="70">
        <v>1.1412</v>
      </c>
      <c r="X58" s="70">
        <v>1.1857760939972077</v>
      </c>
      <c r="Y58" s="88">
        <v>-30084.728688753497</v>
      </c>
      <c r="Z58" s="88">
        <v>-30084.728688753497</v>
      </c>
      <c r="AA58" s="88">
        <v>-30084.728688753497</v>
      </c>
      <c r="AB58" s="86">
        <v>0</v>
      </c>
      <c r="AC58" s="41"/>
      <c r="AD58" s="42"/>
      <c r="AF58" s="64">
        <f t="shared" si="27"/>
        <v>3453434.4390397561</v>
      </c>
      <c r="AG58" s="64">
        <f t="shared" si="28"/>
        <v>-29807.651981817558</v>
      </c>
      <c r="AH58" s="6"/>
      <c r="AI58" s="64">
        <f t="shared" si="29"/>
        <v>2656488.0300305816</v>
      </c>
      <c r="AJ58" s="64">
        <f t="shared" si="30"/>
        <v>767138.75702735689</v>
      </c>
      <c r="AK58" s="64">
        <f t="shared" si="31"/>
        <v>-796946.40900917444</v>
      </c>
      <c r="AL58" s="64">
        <f t="shared" si="32"/>
        <v>796946.40900917444</v>
      </c>
      <c r="AM58" s="66">
        <f t="shared" si="33"/>
        <v>1</v>
      </c>
      <c r="AN58" s="6"/>
      <c r="AO58" s="59">
        <f t="shared" si="20"/>
        <v>1.1960999999999999</v>
      </c>
      <c r="AP58" s="64">
        <f>IF(S58="",ABS(O58/AO58),"")</f>
        <v>3423626.7870579385</v>
      </c>
      <c r="AQ58" s="64">
        <f t="shared" si="35"/>
        <v>0</v>
      </c>
      <c r="AR58" s="64">
        <f t="shared" si="36"/>
        <v>29807.651981817558</v>
      </c>
      <c r="AS58" s="64">
        <f t="shared" si="37"/>
        <v>-29807.651981817558</v>
      </c>
      <c r="AT58" s="66">
        <f t="shared" si="38"/>
        <v>1</v>
      </c>
      <c r="AV58" s="85" t="str">
        <f t="shared" si="26"/>
        <v/>
      </c>
    </row>
    <row r="59" spans="1:48" ht="15.6" x14ac:dyDescent="0.3">
      <c r="A59" s="42" t="s">
        <v>141</v>
      </c>
      <c r="B59" s="42" t="s">
        <v>150</v>
      </c>
      <c r="C59" s="42">
        <v>59</v>
      </c>
      <c r="D59" s="42" t="s">
        <v>87</v>
      </c>
      <c r="E59" s="69">
        <v>42480</v>
      </c>
      <c r="F59" s="69"/>
      <c r="G59" s="69">
        <v>43616</v>
      </c>
      <c r="H59" s="42" t="s">
        <v>22</v>
      </c>
      <c r="I59" s="42" t="s">
        <v>27</v>
      </c>
      <c r="J59" s="42" t="s">
        <v>23</v>
      </c>
      <c r="K59" s="86">
        <v>4852610.5420934297</v>
      </c>
      <c r="L59" s="42" t="s">
        <v>24</v>
      </c>
      <c r="M59" s="42" t="s">
        <v>27</v>
      </c>
      <c r="N59" s="42" t="s">
        <v>25</v>
      </c>
      <c r="O59" s="88">
        <v>-5827500</v>
      </c>
      <c r="P59" s="70">
        <v>1.1368</v>
      </c>
      <c r="Q59" s="42" t="s">
        <v>26</v>
      </c>
      <c r="R59" s="70">
        <v>1.2009000000000001</v>
      </c>
      <c r="S59" s="70"/>
      <c r="T59" s="86"/>
      <c r="U59" s="86"/>
      <c r="V59" s="42"/>
      <c r="W59" s="70">
        <v>1.1412</v>
      </c>
      <c r="X59" s="70">
        <v>1.1881050561621171</v>
      </c>
      <c r="Y59" s="88">
        <v>-52764.065413627432</v>
      </c>
      <c r="Z59" s="88">
        <v>-52764.065413627432</v>
      </c>
      <c r="AA59" s="88">
        <v>-52764.065413627432</v>
      </c>
      <c r="AB59" s="86">
        <v>0</v>
      </c>
      <c r="AC59" s="41"/>
      <c r="AD59" s="42"/>
      <c r="AF59" s="64">
        <f t="shared" si="27"/>
        <v>4904869.2872533631</v>
      </c>
      <c r="AG59" s="64">
        <f t="shared" si="28"/>
        <v>-52258.745159933344</v>
      </c>
      <c r="AH59" s="6"/>
      <c r="AI59" s="64">
        <f t="shared" si="29"/>
        <v>3772976.3748102789</v>
      </c>
      <c r="AJ59" s="64">
        <f t="shared" si="30"/>
        <v>1079634.1672831508</v>
      </c>
      <c r="AK59" s="64">
        <f t="shared" si="31"/>
        <v>-1131892.9124430842</v>
      </c>
      <c r="AL59" s="64">
        <f t="shared" si="32"/>
        <v>1131892.9124430842</v>
      </c>
      <c r="AM59" s="66">
        <f t="shared" si="33"/>
        <v>1</v>
      </c>
      <c r="AN59" s="6"/>
      <c r="AO59" s="59">
        <f t="shared" si="20"/>
        <v>1.2009000000000001</v>
      </c>
      <c r="AP59" s="64">
        <f t="shared" si="34"/>
        <v>4852610.5420934297</v>
      </c>
      <c r="AQ59" s="64">
        <f t="shared" si="35"/>
        <v>0</v>
      </c>
      <c r="AR59" s="64">
        <f t="shared" si="36"/>
        <v>52258.745159933344</v>
      </c>
      <c r="AS59" s="64">
        <f t="shared" si="37"/>
        <v>-52258.745159933344</v>
      </c>
      <c r="AT59" s="66">
        <f t="shared" si="38"/>
        <v>1</v>
      </c>
      <c r="AV59" s="85" t="str">
        <f t="shared" si="26"/>
        <v/>
      </c>
    </row>
    <row r="60" spans="1:48" ht="15.6" x14ac:dyDescent="0.3">
      <c r="A60" s="42" t="s">
        <v>141</v>
      </c>
      <c r="B60" s="42" t="s">
        <v>151</v>
      </c>
      <c r="C60" s="42">
        <v>60</v>
      </c>
      <c r="D60" s="42" t="s">
        <v>87</v>
      </c>
      <c r="E60" s="69">
        <v>42480</v>
      </c>
      <c r="F60" s="69"/>
      <c r="G60" s="69">
        <v>43644</v>
      </c>
      <c r="H60" s="42" t="s">
        <v>22</v>
      </c>
      <c r="I60" s="42" t="s">
        <v>27</v>
      </c>
      <c r="J60" s="42" t="s">
        <v>23</v>
      </c>
      <c r="K60" s="86">
        <v>2406668.3295917502</v>
      </c>
      <c r="L60" s="42" t="s">
        <v>24</v>
      </c>
      <c r="M60" s="42" t="s">
        <v>27</v>
      </c>
      <c r="N60" s="42" t="s">
        <v>25</v>
      </c>
      <c r="O60" s="88">
        <v>-2894500</v>
      </c>
      <c r="P60" s="70">
        <v>1.1368</v>
      </c>
      <c r="Q60" s="42" t="s">
        <v>26</v>
      </c>
      <c r="R60" s="70">
        <v>1.2027000000000001</v>
      </c>
      <c r="S60" s="70"/>
      <c r="T60" s="86"/>
      <c r="U60" s="86"/>
      <c r="V60" s="42"/>
      <c r="W60" s="70">
        <v>1.1412</v>
      </c>
      <c r="X60" s="70">
        <v>1.1902213682473284</v>
      </c>
      <c r="Y60" s="88">
        <v>-25484.922604058058</v>
      </c>
      <c r="Z60" s="88">
        <v>-25484.922604058058</v>
      </c>
      <c r="AA60" s="88">
        <v>-25484.922604058054</v>
      </c>
      <c r="AB60" s="88">
        <v>-3.637978807091713E-12</v>
      </c>
      <c r="AC60" s="41"/>
      <c r="AD60" s="42"/>
      <c r="AF60" s="64">
        <f t="shared" si="27"/>
        <v>2431900.5499475473</v>
      </c>
      <c r="AG60" s="64">
        <f t="shared" si="28"/>
        <v>-25232.220355795696</v>
      </c>
      <c r="AH60" s="6"/>
      <c r="AI60" s="64">
        <f t="shared" si="29"/>
        <v>1870692.7307288824</v>
      </c>
      <c r="AJ60" s="64">
        <f t="shared" si="30"/>
        <v>535975.5988628692</v>
      </c>
      <c r="AK60" s="64">
        <f t="shared" si="31"/>
        <v>-561207.8192186649</v>
      </c>
      <c r="AL60" s="64">
        <f t="shared" si="32"/>
        <v>561207.8192186649</v>
      </c>
      <c r="AM60" s="66">
        <f t="shared" si="33"/>
        <v>1</v>
      </c>
      <c r="AN60" s="6"/>
      <c r="AO60" s="59">
        <f t="shared" si="20"/>
        <v>1.2027000000000001</v>
      </c>
      <c r="AP60" s="64">
        <f t="shared" si="34"/>
        <v>2406668.3295917516</v>
      </c>
      <c r="AQ60" s="64">
        <f t="shared" si="35"/>
        <v>0</v>
      </c>
      <c r="AR60" s="64">
        <f t="shared" si="36"/>
        <v>25232.220355795696</v>
      </c>
      <c r="AS60" s="64">
        <f t="shared" si="37"/>
        <v>-25232.220355795696</v>
      </c>
      <c r="AT60" s="66">
        <f t="shared" si="38"/>
        <v>1</v>
      </c>
      <c r="AV60" s="85" t="str">
        <f t="shared" si="26"/>
        <v/>
      </c>
    </row>
    <row r="61" spans="1:48" ht="15.6" x14ac:dyDescent="0.3">
      <c r="A61" s="42" t="s">
        <v>141</v>
      </c>
      <c r="B61" s="42" t="s">
        <v>152</v>
      </c>
      <c r="C61" s="42">
        <v>61</v>
      </c>
      <c r="D61" s="42" t="s">
        <v>87</v>
      </c>
      <c r="E61" s="69">
        <v>42480</v>
      </c>
      <c r="F61" s="69"/>
      <c r="G61" s="69">
        <v>43644</v>
      </c>
      <c r="H61" s="42" t="s">
        <v>22</v>
      </c>
      <c r="I61" s="42" t="s">
        <v>27</v>
      </c>
      <c r="J61" s="42" t="s">
        <v>23</v>
      </c>
      <c r="K61" s="86">
        <v>2569634.9879437899</v>
      </c>
      <c r="L61" s="42" t="s">
        <v>24</v>
      </c>
      <c r="M61" s="42" t="s">
        <v>27</v>
      </c>
      <c r="N61" s="42" t="s">
        <v>25</v>
      </c>
      <c r="O61" s="88">
        <v>-3090500</v>
      </c>
      <c r="P61" s="70">
        <v>1.1368</v>
      </c>
      <c r="Q61" s="42" t="s">
        <v>26</v>
      </c>
      <c r="R61" s="70">
        <v>1.2027000000000001</v>
      </c>
      <c r="S61" s="70"/>
      <c r="T61" s="86"/>
      <c r="U61" s="86"/>
      <c r="V61" s="42"/>
      <c r="W61" s="70">
        <v>1.1412</v>
      </c>
      <c r="X61" s="70">
        <v>1.1902213682473284</v>
      </c>
      <c r="Y61" s="88">
        <v>-27210.624739278388</v>
      </c>
      <c r="Z61" s="88">
        <v>-27210.624739278388</v>
      </c>
      <c r="AA61" s="88">
        <v>-27210.624739278388</v>
      </c>
      <c r="AB61" s="86">
        <v>0</v>
      </c>
      <c r="AC61" s="41"/>
      <c r="AD61" s="42"/>
      <c r="AF61" s="64">
        <f t="shared" si="27"/>
        <v>2596575.7987952651</v>
      </c>
      <c r="AG61" s="64">
        <f t="shared" si="28"/>
        <v>-26940.81085147243</v>
      </c>
      <c r="AH61" s="6"/>
      <c r="AI61" s="64">
        <f t="shared" si="29"/>
        <v>1997365.9990732807</v>
      </c>
      <c r="AJ61" s="64">
        <f t="shared" si="30"/>
        <v>572268.988870512</v>
      </c>
      <c r="AK61" s="64">
        <f t="shared" si="31"/>
        <v>-599209.79972198443</v>
      </c>
      <c r="AL61" s="64">
        <f t="shared" si="32"/>
        <v>599209.79972198443</v>
      </c>
      <c r="AM61" s="66">
        <f t="shared" si="33"/>
        <v>1</v>
      </c>
      <c r="AN61" s="6"/>
      <c r="AO61" s="59">
        <f t="shared" si="20"/>
        <v>1.2027000000000001</v>
      </c>
      <c r="AP61" s="64">
        <f t="shared" si="34"/>
        <v>2569634.9879437927</v>
      </c>
      <c r="AQ61" s="64">
        <f t="shared" si="35"/>
        <v>0</v>
      </c>
      <c r="AR61" s="64">
        <f t="shared" si="36"/>
        <v>26940.81085147243</v>
      </c>
      <c r="AS61" s="64">
        <f t="shared" si="37"/>
        <v>-26940.81085147243</v>
      </c>
      <c r="AT61" s="66">
        <f t="shared" si="38"/>
        <v>1</v>
      </c>
      <c r="AV61" s="85" t="str">
        <f t="shared" si="26"/>
        <v/>
      </c>
    </row>
    <row r="62" spans="1:48" ht="15.6" x14ac:dyDescent="0.3">
      <c r="A62" s="42" t="s">
        <v>141</v>
      </c>
      <c r="B62" s="42" t="s">
        <v>153</v>
      </c>
      <c r="C62" s="42">
        <v>62</v>
      </c>
      <c r="D62" s="42" t="s">
        <v>62</v>
      </c>
      <c r="E62" s="69">
        <v>42480</v>
      </c>
      <c r="F62" s="69"/>
      <c r="G62" s="69">
        <v>43677</v>
      </c>
      <c r="H62" s="42" t="s">
        <v>22</v>
      </c>
      <c r="I62" s="42" t="s">
        <v>27</v>
      </c>
      <c r="J62" s="42" t="s">
        <v>23</v>
      </c>
      <c r="K62" s="86">
        <v>3797389.4246757599</v>
      </c>
      <c r="L62" s="42" t="s">
        <v>24</v>
      </c>
      <c r="M62" s="42" t="s">
        <v>27</v>
      </c>
      <c r="N62" s="42" t="s">
        <v>25</v>
      </c>
      <c r="O62" s="88">
        <v>-4567500</v>
      </c>
      <c r="P62" s="70">
        <v>1.1366000000000001</v>
      </c>
      <c r="Q62" s="42" t="s">
        <v>26</v>
      </c>
      <c r="R62" s="70">
        <v>1.2028000000000001</v>
      </c>
      <c r="S62" s="70"/>
      <c r="T62" s="86"/>
      <c r="U62" s="86"/>
      <c r="V62" s="42"/>
      <c r="W62" s="70">
        <v>1.1412</v>
      </c>
      <c r="X62" s="70">
        <v>1.1925844229783193</v>
      </c>
      <c r="Y62" s="88">
        <v>-32860.158786062239</v>
      </c>
      <c r="Z62" s="88">
        <v>-32860.158786062239</v>
      </c>
      <c r="AA62" s="88">
        <v>-32860.158786062239</v>
      </c>
      <c r="AB62" s="86">
        <v>0</v>
      </c>
      <c r="AC62" s="41"/>
      <c r="AD62" s="42"/>
      <c r="AF62" s="64">
        <f t="shared" si="27"/>
        <v>3829917.5404230775</v>
      </c>
      <c r="AG62" s="64">
        <f t="shared" si="28"/>
        <v>-32528.115747321397</v>
      </c>
      <c r="AH62" s="6"/>
      <c r="AI62" s="64">
        <f t="shared" si="29"/>
        <v>2946090.4157100599</v>
      </c>
      <c r="AJ62" s="64">
        <f t="shared" si="30"/>
        <v>851299.00896569621</v>
      </c>
      <c r="AK62" s="64">
        <f t="shared" si="31"/>
        <v>-883827.12471301761</v>
      </c>
      <c r="AL62" s="64">
        <f t="shared" si="32"/>
        <v>883827.12471301761</v>
      </c>
      <c r="AM62" s="66">
        <f t="shared" si="33"/>
        <v>1</v>
      </c>
      <c r="AN62" s="6"/>
      <c r="AO62" s="59">
        <f t="shared" si="20"/>
        <v>1.2028000000000001</v>
      </c>
      <c r="AP62" s="64">
        <f t="shared" si="34"/>
        <v>3797389.4246757561</v>
      </c>
      <c r="AQ62" s="64">
        <f t="shared" si="35"/>
        <v>0</v>
      </c>
      <c r="AR62" s="64">
        <f t="shared" si="36"/>
        <v>32528.115747321397</v>
      </c>
      <c r="AS62" s="64">
        <f t="shared" si="37"/>
        <v>-32528.115747321397</v>
      </c>
      <c r="AT62" s="66">
        <f t="shared" si="38"/>
        <v>1</v>
      </c>
      <c r="AV62" s="85" t="str">
        <f t="shared" si="26"/>
        <v/>
      </c>
    </row>
    <row r="63" spans="1:48" ht="15.6" x14ac:dyDescent="0.3">
      <c r="A63" s="42" t="s">
        <v>141</v>
      </c>
      <c r="B63" s="42" t="s">
        <v>154</v>
      </c>
      <c r="C63" s="42">
        <v>63</v>
      </c>
      <c r="D63" s="42" t="s">
        <v>62</v>
      </c>
      <c r="E63" s="69">
        <v>42480</v>
      </c>
      <c r="F63" s="69"/>
      <c r="G63" s="69">
        <v>43707</v>
      </c>
      <c r="H63" s="42" t="s">
        <v>22</v>
      </c>
      <c r="I63" s="42" t="s">
        <v>27</v>
      </c>
      <c r="J63" s="42" t="s">
        <v>23</v>
      </c>
      <c r="K63" s="86">
        <v>4966804.9792531095</v>
      </c>
      <c r="L63" s="42" t="s">
        <v>24</v>
      </c>
      <c r="M63" s="42" t="s">
        <v>27</v>
      </c>
      <c r="N63" s="42" t="s">
        <v>25</v>
      </c>
      <c r="O63" s="88">
        <v>-5985000</v>
      </c>
      <c r="P63" s="70">
        <v>1.1366000000000001</v>
      </c>
      <c r="Q63" s="42" t="s">
        <v>26</v>
      </c>
      <c r="R63" s="70">
        <v>1.2050000000000001</v>
      </c>
      <c r="S63" s="70"/>
      <c r="T63" s="86"/>
      <c r="U63" s="86"/>
      <c r="V63" s="42"/>
      <c r="W63" s="70">
        <v>1.1412</v>
      </c>
      <c r="X63" s="70">
        <v>1.1947064638221674</v>
      </c>
      <c r="Y63" s="88">
        <v>-43236.146731798493</v>
      </c>
      <c r="Z63" s="88">
        <v>-43236.146731798493</v>
      </c>
      <c r="AA63" s="88">
        <v>-43236.146731798486</v>
      </c>
      <c r="AB63" s="88">
        <v>-7.2759576141834259E-12</v>
      </c>
      <c r="AC63" s="41"/>
      <c r="AD63" s="42"/>
      <c r="AF63" s="64">
        <f t="shared" si="27"/>
        <v>5009598.7434875639</v>
      </c>
      <c r="AG63" s="64">
        <f t="shared" si="28"/>
        <v>-42793.764234452508</v>
      </c>
      <c r="AH63" s="6"/>
      <c r="AI63" s="64">
        <f t="shared" si="29"/>
        <v>3853537.4949904336</v>
      </c>
      <c r="AJ63" s="64">
        <f t="shared" si="30"/>
        <v>1113267.4842626778</v>
      </c>
      <c r="AK63" s="64">
        <f t="shared" si="31"/>
        <v>-1156061.2484971303</v>
      </c>
      <c r="AL63" s="64">
        <f t="shared" si="32"/>
        <v>1156061.2484971303</v>
      </c>
      <c r="AM63" s="66">
        <f t="shared" si="33"/>
        <v>1</v>
      </c>
      <c r="AN63" s="6"/>
      <c r="AO63" s="59">
        <f t="shared" si="20"/>
        <v>1.2050000000000001</v>
      </c>
      <c r="AP63" s="64">
        <f t="shared" si="34"/>
        <v>4966804.9792531114</v>
      </c>
      <c r="AQ63" s="64">
        <f t="shared" si="35"/>
        <v>0</v>
      </c>
      <c r="AR63" s="64">
        <f t="shared" si="36"/>
        <v>42793.764234452508</v>
      </c>
      <c r="AS63" s="64">
        <f t="shared" si="37"/>
        <v>-42793.764234452508</v>
      </c>
      <c r="AT63" s="66">
        <f t="shared" si="38"/>
        <v>1</v>
      </c>
      <c r="AV63" s="85" t="str">
        <f t="shared" si="26"/>
        <v/>
      </c>
    </row>
    <row r="64" spans="1:48" ht="15.6" x14ac:dyDescent="0.3">
      <c r="A64" s="42" t="s">
        <v>141</v>
      </c>
      <c r="B64" s="42" t="s">
        <v>155</v>
      </c>
      <c r="C64" s="42">
        <v>64</v>
      </c>
      <c r="D64" s="42" t="s">
        <v>21</v>
      </c>
      <c r="E64" s="69">
        <v>42480</v>
      </c>
      <c r="F64" s="69"/>
      <c r="G64" s="69">
        <v>43738</v>
      </c>
      <c r="H64" s="42" t="s">
        <v>22</v>
      </c>
      <c r="I64" s="42" t="s">
        <v>27</v>
      </c>
      <c r="J64" s="42" t="s">
        <v>23</v>
      </c>
      <c r="K64" s="86">
        <v>1156541.0930673501</v>
      </c>
      <c r="L64" s="42" t="s">
        <v>24</v>
      </c>
      <c r="M64" s="42" t="s">
        <v>27</v>
      </c>
      <c r="N64" s="42" t="s">
        <v>25</v>
      </c>
      <c r="O64" s="88">
        <v>-1403000</v>
      </c>
      <c r="P64" s="70">
        <v>1.137</v>
      </c>
      <c r="Q64" s="42" t="s">
        <v>26</v>
      </c>
      <c r="R64" s="70">
        <v>1.2131000000000001</v>
      </c>
      <c r="S64" s="70"/>
      <c r="T64" s="86"/>
      <c r="U64" s="86"/>
      <c r="V64" s="42"/>
      <c r="W64" s="70">
        <v>1.1412</v>
      </c>
      <c r="X64" s="70">
        <v>1.1969053341428098</v>
      </c>
      <c r="Y64" s="88">
        <v>-15812.411995007174</v>
      </c>
      <c r="Z64" s="88">
        <v>-15812.411995007174</v>
      </c>
      <c r="AA64" s="88">
        <v>-15812.411995007174</v>
      </c>
      <c r="AB64" s="86">
        <v>0</v>
      </c>
      <c r="AC64" s="41"/>
      <c r="AD64" s="42"/>
      <c r="AF64" s="64">
        <f t="shared" si="27"/>
        <v>1172189.612643668</v>
      </c>
      <c r="AG64" s="64">
        <f t="shared" si="28"/>
        <v>-15648.519576319959</v>
      </c>
      <c r="AH64" s="6"/>
      <c r="AI64" s="64">
        <f t="shared" si="29"/>
        <v>901684.31741820602</v>
      </c>
      <c r="AJ64" s="64">
        <f t="shared" si="30"/>
        <v>254856.77564914199</v>
      </c>
      <c r="AK64" s="64">
        <f t="shared" si="31"/>
        <v>-270505.29522546194</v>
      </c>
      <c r="AL64" s="64">
        <f t="shared" si="32"/>
        <v>270505.29522546194</v>
      </c>
      <c r="AM64" s="66">
        <f t="shared" si="33"/>
        <v>1</v>
      </c>
      <c r="AN64" s="6"/>
      <c r="AO64" s="59">
        <f t="shared" si="20"/>
        <v>1.2131000000000001</v>
      </c>
      <c r="AP64" s="64">
        <f t="shared" si="34"/>
        <v>1156541.093067348</v>
      </c>
      <c r="AQ64" s="64">
        <f t="shared" si="35"/>
        <v>0</v>
      </c>
      <c r="AR64" s="64">
        <f t="shared" si="36"/>
        <v>15648.519576319959</v>
      </c>
      <c r="AS64" s="64">
        <f t="shared" si="37"/>
        <v>-15648.519576319959</v>
      </c>
      <c r="AT64" s="66">
        <f t="shared" si="38"/>
        <v>1</v>
      </c>
      <c r="AV64" s="85" t="str">
        <f t="shared" si="26"/>
        <v/>
      </c>
    </row>
    <row r="65" spans="1:48" ht="15.6" x14ac:dyDescent="0.3">
      <c r="A65" s="42" t="s">
        <v>141</v>
      </c>
      <c r="B65" s="42" t="s">
        <v>156</v>
      </c>
      <c r="C65" s="42">
        <v>65</v>
      </c>
      <c r="D65" s="42" t="s">
        <v>21</v>
      </c>
      <c r="E65" s="69">
        <v>42480</v>
      </c>
      <c r="F65" s="69"/>
      <c r="G65" s="69">
        <v>43738</v>
      </c>
      <c r="H65" s="42" t="s">
        <v>22</v>
      </c>
      <c r="I65" s="42" t="s">
        <v>27</v>
      </c>
      <c r="J65" s="42" t="s">
        <v>23</v>
      </c>
      <c r="K65" s="86">
        <v>4166597.9721375001</v>
      </c>
      <c r="L65" s="42" t="s">
        <v>24</v>
      </c>
      <c r="M65" s="42" t="s">
        <v>27</v>
      </c>
      <c r="N65" s="42" t="s">
        <v>25</v>
      </c>
      <c r="O65" s="88">
        <v>-5054500</v>
      </c>
      <c r="P65" s="70">
        <v>1.137</v>
      </c>
      <c r="Q65" s="42" t="s">
        <v>26</v>
      </c>
      <c r="R65" s="70">
        <v>1.2131000000000001</v>
      </c>
      <c r="S65" s="70"/>
      <c r="T65" s="86"/>
      <c r="U65" s="86"/>
      <c r="V65" s="42"/>
      <c r="W65" s="70">
        <v>1.1412</v>
      </c>
      <c r="X65" s="70">
        <v>1.1969053341428098</v>
      </c>
      <c r="Y65" s="88">
        <v>-56966.383769610249</v>
      </c>
      <c r="Z65" s="88">
        <v>-56966.383769610249</v>
      </c>
      <c r="AA65" s="88">
        <v>-56966.383769610242</v>
      </c>
      <c r="AB65" s="88">
        <v>-7.2759576141834259E-12</v>
      </c>
      <c r="AC65" s="41"/>
      <c r="AD65" s="42"/>
      <c r="AF65" s="64">
        <f t="shared" si="27"/>
        <v>4222973.9109817669</v>
      </c>
      <c r="AG65" s="64">
        <f t="shared" si="28"/>
        <v>-56375.93884426821</v>
      </c>
      <c r="AH65" s="6"/>
      <c r="AI65" s="64">
        <f t="shared" si="29"/>
        <v>3248441.4699859745</v>
      </c>
      <c r="AJ65" s="64">
        <f t="shared" si="30"/>
        <v>918156.50215152418</v>
      </c>
      <c r="AK65" s="64">
        <f t="shared" si="31"/>
        <v>-974532.44099579239</v>
      </c>
      <c r="AL65" s="64">
        <f t="shared" si="32"/>
        <v>974532.44099579239</v>
      </c>
      <c r="AM65" s="66">
        <f t="shared" si="33"/>
        <v>1</v>
      </c>
      <c r="AN65" s="6"/>
      <c r="AO65" s="59">
        <f t="shared" si="20"/>
        <v>1.2131000000000001</v>
      </c>
      <c r="AP65" s="64">
        <f t="shared" si="34"/>
        <v>4166597.9721374987</v>
      </c>
      <c r="AQ65" s="64">
        <f t="shared" si="35"/>
        <v>0</v>
      </c>
      <c r="AR65" s="64">
        <f t="shared" si="36"/>
        <v>56375.93884426821</v>
      </c>
      <c r="AS65" s="64">
        <f t="shared" si="37"/>
        <v>-56375.93884426821</v>
      </c>
      <c r="AT65" s="66">
        <f t="shared" si="38"/>
        <v>1</v>
      </c>
      <c r="AV65" s="85" t="str">
        <f t="shared" si="26"/>
        <v/>
      </c>
    </row>
    <row r="66" spans="1:48" ht="15.6" x14ac:dyDescent="0.3">
      <c r="A66" s="42" t="s">
        <v>141</v>
      </c>
      <c r="B66" s="42" t="s">
        <v>157</v>
      </c>
      <c r="C66" s="42">
        <v>66</v>
      </c>
      <c r="D66" s="42" t="s">
        <v>21</v>
      </c>
      <c r="E66" s="69">
        <v>42480</v>
      </c>
      <c r="F66" s="69"/>
      <c r="G66" s="69">
        <v>43769</v>
      </c>
      <c r="H66" s="42" t="s">
        <v>22</v>
      </c>
      <c r="I66" s="42" t="s">
        <v>27</v>
      </c>
      <c r="J66" s="42" t="s">
        <v>23</v>
      </c>
      <c r="K66" s="86">
        <v>3756785.6555354502</v>
      </c>
      <c r="L66" s="42" t="s">
        <v>24</v>
      </c>
      <c r="M66" s="42" t="s">
        <v>27</v>
      </c>
      <c r="N66" s="42" t="s">
        <v>25</v>
      </c>
      <c r="O66" s="88">
        <v>-4567500</v>
      </c>
      <c r="P66" s="70">
        <v>1.137</v>
      </c>
      <c r="Q66" s="42" t="s">
        <v>26</v>
      </c>
      <c r="R66" s="70">
        <v>1.2158</v>
      </c>
      <c r="S66" s="70"/>
      <c r="T66" s="86"/>
      <c r="U66" s="86"/>
      <c r="V66" s="42"/>
      <c r="W66" s="70">
        <v>1.1412</v>
      </c>
      <c r="X66" s="70">
        <v>1.1991104183074361</v>
      </c>
      <c r="Y66" s="88">
        <v>-52842.908398624641</v>
      </c>
      <c r="Z66" s="88">
        <v>-52842.908398624641</v>
      </c>
      <c r="AA66" s="88">
        <v>-52842.908398624633</v>
      </c>
      <c r="AB66" s="88">
        <v>-7.2759576141834259E-12</v>
      </c>
      <c r="AC66" s="41"/>
      <c r="AD66" s="42"/>
      <c r="AF66" s="64">
        <f t="shared" si="27"/>
        <v>3809073.7352170623</v>
      </c>
      <c r="AG66" s="64">
        <f t="shared" si="28"/>
        <v>-52288.079681612551</v>
      </c>
      <c r="AH66" s="6"/>
      <c r="AI66" s="64">
        <f t="shared" si="29"/>
        <v>2930056.7193977404</v>
      </c>
      <c r="AJ66" s="64">
        <f t="shared" si="30"/>
        <v>826728.9361377093</v>
      </c>
      <c r="AK66" s="64">
        <f t="shared" si="31"/>
        <v>-879017.01581932185</v>
      </c>
      <c r="AL66" s="64">
        <f t="shared" si="32"/>
        <v>879017.01581932185</v>
      </c>
      <c r="AM66" s="66">
        <f t="shared" si="33"/>
        <v>1</v>
      </c>
      <c r="AN66" s="6"/>
      <c r="AO66" s="59">
        <f t="shared" si="20"/>
        <v>1.2158</v>
      </c>
      <c r="AP66" s="64">
        <f t="shared" si="34"/>
        <v>3756785.6555354497</v>
      </c>
      <c r="AQ66" s="64">
        <f t="shared" si="35"/>
        <v>0</v>
      </c>
      <c r="AR66" s="64">
        <f t="shared" si="36"/>
        <v>52288.079681612551</v>
      </c>
      <c r="AS66" s="64">
        <f t="shared" si="37"/>
        <v>-52288.079681612551</v>
      </c>
      <c r="AT66" s="66">
        <f t="shared" si="38"/>
        <v>1</v>
      </c>
      <c r="AV66" s="85" t="str">
        <f t="shared" si="26"/>
        <v/>
      </c>
    </row>
    <row r="67" spans="1:48" ht="15.6" x14ac:dyDescent="0.3">
      <c r="A67" s="43" t="s">
        <v>141</v>
      </c>
      <c r="B67" s="43" t="s">
        <v>158</v>
      </c>
      <c r="C67" s="43">
        <v>67</v>
      </c>
      <c r="D67" s="43" t="s">
        <v>99</v>
      </c>
      <c r="E67" s="46">
        <v>42480</v>
      </c>
      <c r="F67" s="46"/>
      <c r="G67" s="46">
        <v>43798</v>
      </c>
      <c r="H67" s="43" t="s">
        <v>22</v>
      </c>
      <c r="I67" s="43" t="s">
        <v>27</v>
      </c>
      <c r="J67" s="43" t="s">
        <v>23</v>
      </c>
      <c r="K67" s="87">
        <v>2674792.06126987</v>
      </c>
      <c r="L67" s="43" t="s">
        <v>24</v>
      </c>
      <c r="M67" s="43" t="s">
        <v>27</v>
      </c>
      <c r="N67" s="43" t="s">
        <v>25</v>
      </c>
      <c r="O67" s="71">
        <v>-3248000</v>
      </c>
      <c r="P67" s="51">
        <v>1.1368</v>
      </c>
      <c r="Q67" s="43" t="s">
        <v>26</v>
      </c>
      <c r="R67" s="51">
        <v>1.2142999999999999</v>
      </c>
      <c r="S67" s="51"/>
      <c r="T67" s="87"/>
      <c r="U67" s="87"/>
      <c r="V67" s="43"/>
      <c r="W67" s="51">
        <v>1.1412</v>
      </c>
      <c r="X67" s="51">
        <v>1.2011788816197737</v>
      </c>
      <c r="Y67" s="71">
        <v>-29532.027329954613</v>
      </c>
      <c r="Z67" s="71">
        <v>-29532.027329954613</v>
      </c>
      <c r="AA67" s="71">
        <v>-29532.027329954613</v>
      </c>
      <c r="AB67" s="87">
        <v>0</v>
      </c>
      <c r="AC67" s="41"/>
      <c r="AD67" s="43"/>
      <c r="AF67" s="64">
        <f t="shared" si="27"/>
        <v>2704010.2433536919</v>
      </c>
      <c r="AG67" s="64">
        <f t="shared" si="28"/>
        <v>-29218.182083824184</v>
      </c>
      <c r="AH67" s="6"/>
      <c r="AI67" s="64">
        <f t="shared" si="29"/>
        <v>2080007.8795028399</v>
      </c>
      <c r="AJ67" s="64">
        <f t="shared" si="30"/>
        <v>594784.18176702783</v>
      </c>
      <c r="AK67" s="64">
        <f t="shared" si="31"/>
        <v>-624002.36385085201</v>
      </c>
      <c r="AL67" s="64">
        <f t="shared" si="32"/>
        <v>624002.36385085201</v>
      </c>
      <c r="AM67" s="66">
        <f t="shared" si="33"/>
        <v>1</v>
      </c>
      <c r="AN67" s="6"/>
      <c r="AO67" s="59">
        <f t="shared" si="20"/>
        <v>1.2142999999999999</v>
      </c>
      <c r="AP67" s="64">
        <f t="shared" si="34"/>
        <v>2674792.0612698677</v>
      </c>
      <c r="AQ67" s="64">
        <f t="shared" si="35"/>
        <v>0</v>
      </c>
      <c r="AR67" s="64">
        <f t="shared" si="36"/>
        <v>29218.182083824184</v>
      </c>
      <c r="AS67" s="64">
        <f t="shared" si="37"/>
        <v>-29218.182083824184</v>
      </c>
      <c r="AT67" s="66">
        <f t="shared" si="38"/>
        <v>1</v>
      </c>
      <c r="AV67" s="85" t="str">
        <f t="shared" si="26"/>
        <v/>
      </c>
    </row>
    <row r="68" spans="1:48" ht="15.6" x14ac:dyDescent="0.3">
      <c r="A68" s="42" t="s">
        <v>159</v>
      </c>
      <c r="B68" s="42" t="s">
        <v>160</v>
      </c>
      <c r="C68" s="42">
        <v>282</v>
      </c>
      <c r="D68" s="42" t="s">
        <v>21</v>
      </c>
      <c r="E68" s="69">
        <v>42069</v>
      </c>
      <c r="F68" s="69"/>
      <c r="G68" s="69">
        <v>43006</v>
      </c>
      <c r="H68" s="42" t="s">
        <v>22</v>
      </c>
      <c r="I68" s="42" t="s">
        <v>27</v>
      </c>
      <c r="J68" s="42" t="s">
        <v>23</v>
      </c>
      <c r="K68" s="86">
        <v>7324091.0279884897</v>
      </c>
      <c r="L68" s="42" t="s">
        <v>24</v>
      </c>
      <c r="M68" s="42" t="s">
        <v>27</v>
      </c>
      <c r="N68" s="42" t="s">
        <v>25</v>
      </c>
      <c r="O68" s="88">
        <v>-8400000</v>
      </c>
      <c r="P68" s="70">
        <v>1.0963000000000001</v>
      </c>
      <c r="Q68" s="42" t="s">
        <v>26</v>
      </c>
      <c r="R68" s="70">
        <v>1.1469</v>
      </c>
      <c r="S68" s="70"/>
      <c r="T68" s="86"/>
      <c r="U68" s="86"/>
      <c r="V68" s="42"/>
      <c r="W68" s="70">
        <v>1.1412</v>
      </c>
      <c r="X68" s="70">
        <v>1.146296017905124</v>
      </c>
      <c r="Y68" s="88">
        <v>-3863.7392963589614</v>
      </c>
      <c r="Z68" s="88">
        <v>-3863.7392963589614</v>
      </c>
      <c r="AA68" s="88">
        <v>-3863.7392963589614</v>
      </c>
      <c r="AB68" s="86">
        <v>0</v>
      </c>
      <c r="AC68" s="41"/>
      <c r="AD68" s="42"/>
      <c r="AF68" s="64">
        <f t="shared" si="27"/>
        <v>7327950.0833922001</v>
      </c>
      <c r="AG68" s="64">
        <f t="shared" si="28"/>
        <v>-3859.0554037094116</v>
      </c>
      <c r="AH68" s="6"/>
      <c r="AI68" s="64">
        <f t="shared" si="29"/>
        <v>5636884.6795324609</v>
      </c>
      <c r="AJ68" s="64">
        <f t="shared" si="30"/>
        <v>1687206.3484560298</v>
      </c>
      <c r="AK68" s="64">
        <f t="shared" si="31"/>
        <v>-1691065.4038597392</v>
      </c>
      <c r="AL68" s="64">
        <f t="shared" si="32"/>
        <v>1691065.4038597392</v>
      </c>
      <c r="AM68" s="66">
        <f t="shared" si="33"/>
        <v>1</v>
      </c>
      <c r="AN68" s="6"/>
      <c r="AO68" s="59">
        <f t="shared" si="20"/>
        <v>1.1469</v>
      </c>
      <c r="AP68" s="64">
        <f t="shared" si="34"/>
        <v>7324091.0279884906</v>
      </c>
      <c r="AQ68" s="64">
        <f t="shared" si="35"/>
        <v>0</v>
      </c>
      <c r="AR68" s="64">
        <f t="shared" si="36"/>
        <v>3859.0554037094116</v>
      </c>
      <c r="AS68" s="64">
        <f t="shared" si="37"/>
        <v>-3859.0554037094116</v>
      </c>
      <c r="AT68" s="66">
        <f t="shared" si="38"/>
        <v>1</v>
      </c>
      <c r="AV68" s="85" t="str">
        <f t="shared" si="26"/>
        <v/>
      </c>
    </row>
    <row r="69" spans="1:48" ht="15.6" x14ac:dyDescent="0.3">
      <c r="A69" s="43" t="s">
        <v>159</v>
      </c>
      <c r="B69" s="43" t="s">
        <v>161</v>
      </c>
      <c r="C69" s="43">
        <v>283</v>
      </c>
      <c r="D69" s="43" t="s">
        <v>21</v>
      </c>
      <c r="E69" s="46">
        <v>42069</v>
      </c>
      <c r="F69" s="46"/>
      <c r="G69" s="46">
        <v>43098</v>
      </c>
      <c r="H69" s="43" t="s">
        <v>22</v>
      </c>
      <c r="I69" s="43" t="s">
        <v>27</v>
      </c>
      <c r="J69" s="43" t="s">
        <v>23</v>
      </c>
      <c r="K69" s="87">
        <v>7280922.2501516901</v>
      </c>
      <c r="L69" s="43" t="s">
        <v>24</v>
      </c>
      <c r="M69" s="43" t="s">
        <v>27</v>
      </c>
      <c r="N69" s="43" t="s">
        <v>25</v>
      </c>
      <c r="O69" s="71">
        <v>-8400000</v>
      </c>
      <c r="P69" s="51">
        <v>1.0963000000000001</v>
      </c>
      <c r="Q69" s="43" t="s">
        <v>26</v>
      </c>
      <c r="R69" s="51">
        <v>1.1536999999999999</v>
      </c>
      <c r="S69" s="51"/>
      <c r="T69" s="87"/>
      <c r="U69" s="87"/>
      <c r="V69" s="43"/>
      <c r="W69" s="51">
        <v>1.1412</v>
      </c>
      <c r="X69" s="51">
        <v>1.1522103211207875</v>
      </c>
      <c r="Y69" s="71">
        <v>-9440.3912708164244</v>
      </c>
      <c r="Z69" s="71">
        <v>-9440.3912708164244</v>
      </c>
      <c r="AA69" s="71">
        <v>-9440.3912708164244</v>
      </c>
      <c r="AB69" s="87">
        <v>0</v>
      </c>
      <c r="AC69" s="41"/>
      <c r="AD69" s="43"/>
      <c r="AF69" s="64">
        <f t="shared" si="27"/>
        <v>7290335.667041312</v>
      </c>
      <c r="AG69" s="64">
        <f t="shared" si="28"/>
        <v>-9413.4168896256015</v>
      </c>
      <c r="AH69" s="6"/>
      <c r="AI69" s="64">
        <f t="shared" si="29"/>
        <v>5607950.5131087005</v>
      </c>
      <c r="AJ69" s="64">
        <f t="shared" si="30"/>
        <v>1672971.7370429859</v>
      </c>
      <c r="AK69" s="64">
        <f t="shared" si="31"/>
        <v>-1682385.1539326115</v>
      </c>
      <c r="AL69" s="64">
        <f t="shared" si="32"/>
        <v>1682385.1539326115</v>
      </c>
      <c r="AM69" s="66">
        <f t="shared" si="33"/>
        <v>1</v>
      </c>
      <c r="AN69" s="6"/>
      <c r="AO69" s="59">
        <f t="shared" si="20"/>
        <v>1.1536999999999999</v>
      </c>
      <c r="AP69" s="64">
        <f t="shared" si="34"/>
        <v>7280922.2501516864</v>
      </c>
      <c r="AQ69" s="64">
        <f t="shared" si="35"/>
        <v>0</v>
      </c>
      <c r="AR69" s="64">
        <f t="shared" si="36"/>
        <v>9413.4168896256015</v>
      </c>
      <c r="AS69" s="64">
        <f t="shared" si="37"/>
        <v>-9413.4168896256015</v>
      </c>
      <c r="AT69" s="66">
        <f t="shared" si="38"/>
        <v>1</v>
      </c>
      <c r="AV69" s="85" t="str">
        <f t="shared" si="26"/>
        <v/>
      </c>
    </row>
    <row r="70" spans="1:48" ht="15.6" x14ac:dyDescent="0.3">
      <c r="A70" s="42" t="s">
        <v>162</v>
      </c>
      <c r="B70" s="42" t="s">
        <v>163</v>
      </c>
      <c r="C70" s="42">
        <v>118</v>
      </c>
      <c r="D70" s="42" t="s">
        <v>87</v>
      </c>
      <c r="E70" s="69">
        <v>42417</v>
      </c>
      <c r="F70" s="69"/>
      <c r="G70" s="69">
        <v>43007</v>
      </c>
      <c r="H70" s="42" t="s">
        <v>22</v>
      </c>
      <c r="I70" s="42" t="s">
        <v>27</v>
      </c>
      <c r="J70" s="42" t="s">
        <v>23</v>
      </c>
      <c r="K70" s="86">
        <v>15196285.3524694</v>
      </c>
      <c r="L70" s="42" t="s">
        <v>24</v>
      </c>
      <c r="M70" s="42" t="s">
        <v>27</v>
      </c>
      <c r="N70" s="42" t="s">
        <v>25</v>
      </c>
      <c r="O70" s="88">
        <v>-18000000</v>
      </c>
      <c r="P70" s="70">
        <v>1.2170000000000001</v>
      </c>
      <c r="Q70" s="42" t="s">
        <v>26</v>
      </c>
      <c r="R70" s="70">
        <v>1.1845000000000001</v>
      </c>
      <c r="S70" s="70"/>
      <c r="T70" s="86"/>
      <c r="U70" s="86"/>
      <c r="V70" s="42"/>
      <c r="W70" s="70">
        <v>1.1412</v>
      </c>
      <c r="X70" s="70">
        <v>1.146360237451145</v>
      </c>
      <c r="Y70" s="88">
        <v>-506208.92221941147</v>
      </c>
      <c r="Z70" s="88">
        <v>-506208.92221941147</v>
      </c>
      <c r="AA70" s="88">
        <v>-506208.92221941147</v>
      </c>
      <c r="AB70" s="86">
        <v>0</v>
      </c>
      <c r="AC70" s="41"/>
      <c r="AD70" s="42"/>
      <c r="AE70" s="72"/>
      <c r="AF70" s="64">
        <f t="shared" si="27"/>
        <v>15701870.504529877</v>
      </c>
      <c r="AG70" s="64">
        <f t="shared" si="28"/>
        <v>-505585.15206048079</v>
      </c>
      <c r="AH70" s="6"/>
      <c r="AI70" s="64">
        <f t="shared" si="29"/>
        <v>12078361.926561443</v>
      </c>
      <c r="AJ70" s="64">
        <f t="shared" si="30"/>
        <v>3117923.4259079527</v>
      </c>
      <c r="AK70" s="64">
        <f t="shared" si="31"/>
        <v>-3623508.5779684335</v>
      </c>
      <c r="AL70" s="64">
        <f t="shared" si="32"/>
        <v>3623508.5779684335</v>
      </c>
      <c r="AM70" s="66">
        <f t="shared" si="33"/>
        <v>1</v>
      </c>
      <c r="AN70" s="6"/>
      <c r="AO70" s="59">
        <f t="shared" si="20"/>
        <v>1.1845000000000001</v>
      </c>
      <c r="AP70" s="64">
        <f t="shared" si="34"/>
        <v>15196285.352469396</v>
      </c>
      <c r="AQ70" s="64">
        <f t="shared" si="35"/>
        <v>0</v>
      </c>
      <c r="AR70" s="64">
        <f t="shared" si="36"/>
        <v>505585.15206048079</v>
      </c>
      <c r="AS70" s="64">
        <f t="shared" si="37"/>
        <v>-505585.15206048079</v>
      </c>
      <c r="AT70" s="66">
        <f t="shared" si="38"/>
        <v>1</v>
      </c>
      <c r="AV70" s="85" t="str">
        <f t="shared" si="26"/>
        <v/>
      </c>
    </row>
    <row r="71" spans="1:48" ht="15.6" x14ac:dyDescent="0.3">
      <c r="A71" s="42" t="s">
        <v>162</v>
      </c>
      <c r="B71" s="42" t="s">
        <v>164</v>
      </c>
      <c r="C71" s="42">
        <v>119</v>
      </c>
      <c r="D71" s="42" t="s">
        <v>87</v>
      </c>
      <c r="E71" s="69">
        <v>42417</v>
      </c>
      <c r="F71" s="69"/>
      <c r="G71" s="69">
        <v>43007</v>
      </c>
      <c r="H71" s="42" t="s">
        <v>22</v>
      </c>
      <c r="I71" s="42" t="s">
        <v>27</v>
      </c>
      <c r="J71" s="42" t="s">
        <v>23</v>
      </c>
      <c r="K71" s="86">
        <v>27072758.037225001</v>
      </c>
      <c r="L71" s="42" t="s">
        <v>24</v>
      </c>
      <c r="M71" s="42" t="s">
        <v>27</v>
      </c>
      <c r="N71" s="42" t="s">
        <v>25</v>
      </c>
      <c r="O71" s="88">
        <v>-32000000</v>
      </c>
      <c r="P71" s="70">
        <v>1.2170000000000001</v>
      </c>
      <c r="Q71" s="42" t="s">
        <v>26</v>
      </c>
      <c r="R71" s="70">
        <v>1.1819999999999999</v>
      </c>
      <c r="S71" s="70"/>
      <c r="T71" s="86"/>
      <c r="U71" s="86"/>
      <c r="V71" s="42"/>
      <c r="W71" s="70">
        <v>1.1412</v>
      </c>
      <c r="X71" s="70">
        <v>1.146360237451145</v>
      </c>
      <c r="Y71" s="88">
        <v>-842716.84347144945</v>
      </c>
      <c r="Z71" s="88">
        <v>-842716.84347144945</v>
      </c>
      <c r="AA71" s="88">
        <v>-842716.84347144945</v>
      </c>
      <c r="AB71" s="86">
        <v>0</v>
      </c>
      <c r="AC71" s="41"/>
      <c r="AD71" s="42"/>
      <c r="AE71" s="72"/>
      <c r="AF71" s="64">
        <f t="shared" si="27"/>
        <v>27914436.452497561</v>
      </c>
      <c r="AG71" s="64">
        <f t="shared" si="28"/>
        <v>-841678.41527251527</v>
      </c>
      <c r="AH71" s="6"/>
      <c r="AI71" s="64">
        <f t="shared" si="29"/>
        <v>21472643.424998123</v>
      </c>
      <c r="AJ71" s="64">
        <f t="shared" si="30"/>
        <v>5600114.6122269221</v>
      </c>
      <c r="AK71" s="64">
        <f t="shared" si="31"/>
        <v>-6441793.0274994373</v>
      </c>
      <c r="AL71" s="64">
        <f t="shared" si="32"/>
        <v>6441793.0274994373</v>
      </c>
      <c r="AM71" s="66">
        <f t="shared" si="33"/>
        <v>1</v>
      </c>
      <c r="AN71" s="6"/>
      <c r="AO71" s="59">
        <f t="shared" si="20"/>
        <v>1.1819999999999999</v>
      </c>
      <c r="AP71" s="64">
        <f t="shared" si="34"/>
        <v>27072758.037225045</v>
      </c>
      <c r="AQ71" s="64">
        <f t="shared" si="35"/>
        <v>0</v>
      </c>
      <c r="AR71" s="64">
        <f t="shared" si="36"/>
        <v>841678.41527251527</v>
      </c>
      <c r="AS71" s="64">
        <f t="shared" si="37"/>
        <v>-841678.41527251527</v>
      </c>
      <c r="AT71" s="66">
        <f t="shared" si="38"/>
        <v>1</v>
      </c>
      <c r="AV71" s="85" t="str">
        <f t="shared" si="26"/>
        <v/>
      </c>
    </row>
    <row r="72" spans="1:48" ht="15.6" x14ac:dyDescent="0.3">
      <c r="A72" s="42" t="s">
        <v>162</v>
      </c>
      <c r="B72" s="42" t="s">
        <v>165</v>
      </c>
      <c r="C72" s="42">
        <v>110</v>
      </c>
      <c r="D72" s="42" t="s">
        <v>87</v>
      </c>
      <c r="E72" s="69">
        <v>42417</v>
      </c>
      <c r="F72" s="69"/>
      <c r="G72" s="69">
        <v>43084</v>
      </c>
      <c r="H72" s="42" t="s">
        <v>22</v>
      </c>
      <c r="I72" s="42" t="s">
        <v>27</v>
      </c>
      <c r="J72" s="42" t="s">
        <v>23</v>
      </c>
      <c r="K72" s="86">
        <v>14162509.5121333</v>
      </c>
      <c r="L72" s="42" t="s">
        <v>24</v>
      </c>
      <c r="M72" s="42" t="s">
        <v>27</v>
      </c>
      <c r="N72" s="42" t="s">
        <v>25</v>
      </c>
      <c r="O72" s="88">
        <v>-16750000</v>
      </c>
      <c r="P72" s="70">
        <v>1.2170000000000001</v>
      </c>
      <c r="Q72" s="42" t="s">
        <v>26</v>
      </c>
      <c r="R72" s="70">
        <v>1.1827000000000001</v>
      </c>
      <c r="S72" s="70"/>
      <c r="T72" s="86"/>
      <c r="U72" s="86"/>
      <c r="V72" s="42"/>
      <c r="W72" s="70">
        <v>1.1412</v>
      </c>
      <c r="X72" s="70">
        <v>1.1511620141488617</v>
      </c>
      <c r="Y72" s="88">
        <v>-388979.75994145405</v>
      </c>
      <c r="Z72" s="88">
        <v>-388979.75994145405</v>
      </c>
      <c r="AA72" s="88">
        <v>-388979.75994145405</v>
      </c>
      <c r="AB72" s="86">
        <v>0</v>
      </c>
      <c r="AC72" s="41"/>
      <c r="AD72" s="42"/>
      <c r="AE72" s="72"/>
      <c r="AF72" s="64">
        <f t="shared" si="27"/>
        <v>14550514.865958726</v>
      </c>
      <c r="AG72" s="64">
        <f t="shared" si="28"/>
        <v>-388005.3538254723</v>
      </c>
      <c r="AH72" s="6"/>
      <c r="AI72" s="64">
        <f t="shared" si="29"/>
        <v>11192703.743045174</v>
      </c>
      <c r="AJ72" s="64">
        <f t="shared" si="30"/>
        <v>2969805.7690880802</v>
      </c>
      <c r="AK72" s="64">
        <f t="shared" si="31"/>
        <v>-3357811.1229135524</v>
      </c>
      <c r="AL72" s="64">
        <f t="shared" si="32"/>
        <v>3357811.1229135524</v>
      </c>
      <c r="AM72" s="66">
        <f t="shared" si="33"/>
        <v>1</v>
      </c>
      <c r="AN72" s="6"/>
      <c r="AO72" s="59">
        <f t="shared" si="20"/>
        <v>1.1827000000000001</v>
      </c>
      <c r="AP72" s="64">
        <f t="shared" si="34"/>
        <v>14162509.512133254</v>
      </c>
      <c r="AQ72" s="64">
        <f t="shared" si="35"/>
        <v>0</v>
      </c>
      <c r="AR72" s="64">
        <f t="shared" si="36"/>
        <v>388005.3538254723</v>
      </c>
      <c r="AS72" s="64">
        <f t="shared" si="37"/>
        <v>-388005.3538254723</v>
      </c>
      <c r="AT72" s="66">
        <f t="shared" si="38"/>
        <v>1</v>
      </c>
      <c r="AV72" s="85" t="str">
        <f t="shared" si="26"/>
        <v/>
      </c>
    </row>
    <row r="73" spans="1:48" ht="15.6" x14ac:dyDescent="0.3">
      <c r="A73" s="42" t="s">
        <v>162</v>
      </c>
      <c r="B73" s="42" t="s">
        <v>166</v>
      </c>
      <c r="C73" s="42">
        <v>120</v>
      </c>
      <c r="D73" s="42" t="s">
        <v>87</v>
      </c>
      <c r="E73" s="69">
        <v>42417</v>
      </c>
      <c r="F73" s="69"/>
      <c r="G73" s="69">
        <v>43159</v>
      </c>
      <c r="H73" s="42" t="s">
        <v>22</v>
      </c>
      <c r="I73" s="42" t="s">
        <v>27</v>
      </c>
      <c r="J73" s="42" t="s">
        <v>23</v>
      </c>
      <c r="K73" s="86">
        <v>33642594.4500167</v>
      </c>
      <c r="L73" s="42" t="s">
        <v>24</v>
      </c>
      <c r="M73" s="42" t="s">
        <v>27</v>
      </c>
      <c r="N73" s="42" t="s">
        <v>25</v>
      </c>
      <c r="O73" s="88">
        <v>-40250000</v>
      </c>
      <c r="P73" s="70">
        <v>1.2170000000000001</v>
      </c>
      <c r="Q73" s="42" t="s">
        <v>26</v>
      </c>
      <c r="R73" s="70">
        <v>1.1963999999999999</v>
      </c>
      <c r="S73" s="70"/>
      <c r="T73" s="86"/>
      <c r="U73" s="86"/>
      <c r="V73" s="42"/>
      <c r="W73" s="70">
        <v>1.1412</v>
      </c>
      <c r="X73" s="70">
        <v>1.1562274783084836</v>
      </c>
      <c r="Y73" s="88">
        <v>-1173402.3740990993</v>
      </c>
      <c r="Z73" s="88">
        <v>-1173402.3740990993</v>
      </c>
      <c r="AA73" s="88">
        <v>-1173402.3740990991</v>
      </c>
      <c r="AB73" s="88">
        <v>-2.3283064365386963E-10</v>
      </c>
      <c r="AC73" s="41"/>
      <c r="AD73" s="42"/>
      <c r="AF73" s="64">
        <f t="shared" si="27"/>
        <v>34811488.876638882</v>
      </c>
      <c r="AG73" s="64">
        <f t="shared" si="28"/>
        <v>-1168894.4266221598</v>
      </c>
      <c r="AH73" s="6"/>
      <c r="AI73" s="64">
        <f t="shared" si="29"/>
        <v>26778068.366645291</v>
      </c>
      <c r="AJ73" s="64">
        <f t="shared" si="30"/>
        <v>6864526.0833714306</v>
      </c>
      <c r="AK73" s="64">
        <f t="shared" si="31"/>
        <v>-8033420.5099935904</v>
      </c>
      <c r="AL73" s="64">
        <f t="shared" si="32"/>
        <v>8033420.5099935904</v>
      </c>
      <c r="AM73" s="66">
        <f t="shared" si="33"/>
        <v>1</v>
      </c>
      <c r="AN73" s="6"/>
      <c r="AO73" s="59">
        <f t="shared" si="20"/>
        <v>1.1963999999999999</v>
      </c>
      <c r="AP73" s="64">
        <f t="shared" si="34"/>
        <v>33642594.450016722</v>
      </c>
      <c r="AQ73" s="64">
        <f t="shared" si="35"/>
        <v>0</v>
      </c>
      <c r="AR73" s="64">
        <f t="shared" si="36"/>
        <v>1168894.4266221598</v>
      </c>
      <c r="AS73" s="64">
        <f t="shared" si="37"/>
        <v>-1168894.4266221598</v>
      </c>
      <c r="AT73" s="66">
        <f t="shared" si="38"/>
        <v>1</v>
      </c>
      <c r="AV73" s="85" t="str">
        <f t="shared" si="26"/>
        <v/>
      </c>
    </row>
    <row r="74" spans="1:48" ht="15.6" x14ac:dyDescent="0.3">
      <c r="A74" s="42" t="s">
        <v>162</v>
      </c>
      <c r="B74" s="42" t="s">
        <v>167</v>
      </c>
      <c r="C74" s="42">
        <v>111</v>
      </c>
      <c r="D74" s="42" t="s">
        <v>87</v>
      </c>
      <c r="E74" s="69">
        <v>42417</v>
      </c>
      <c r="F74" s="69"/>
      <c r="G74" s="69">
        <v>43448</v>
      </c>
      <c r="H74" s="42" t="s">
        <v>22</v>
      </c>
      <c r="I74" s="42" t="s">
        <v>27</v>
      </c>
      <c r="J74" s="42" t="s">
        <v>23</v>
      </c>
      <c r="K74" s="86">
        <v>3325850.1704498199</v>
      </c>
      <c r="L74" s="42" t="s">
        <v>24</v>
      </c>
      <c r="M74" s="42" t="s">
        <v>27</v>
      </c>
      <c r="N74" s="42" t="s">
        <v>25</v>
      </c>
      <c r="O74" s="88">
        <v>-4000000</v>
      </c>
      <c r="P74" s="70">
        <v>1.2170000000000001</v>
      </c>
      <c r="Q74" s="42" t="s">
        <v>26</v>
      </c>
      <c r="R74" s="70">
        <v>1.2027000000000001</v>
      </c>
      <c r="S74" s="70"/>
      <c r="T74" s="86"/>
      <c r="U74" s="86"/>
      <c r="V74" s="42"/>
      <c r="W74" s="70">
        <v>1.1412</v>
      </c>
      <c r="X74" s="70">
        <v>1.17580129622967</v>
      </c>
      <c r="Y74" s="88">
        <v>-76670.898896616898</v>
      </c>
      <c r="Z74" s="88">
        <v>-76670.898896616898</v>
      </c>
      <c r="AA74" s="88">
        <v>-76670.898896616898</v>
      </c>
      <c r="AB74" s="86">
        <v>0</v>
      </c>
      <c r="AC74" s="41"/>
      <c r="AD74" s="42"/>
      <c r="AF74" s="64">
        <f t="shared" si="27"/>
        <v>3401935.3549161912</v>
      </c>
      <c r="AG74" s="64">
        <f t="shared" si="28"/>
        <v>-76085.184466370381</v>
      </c>
      <c r="AH74" s="6"/>
      <c r="AI74" s="64">
        <f t="shared" si="29"/>
        <v>2616873.3499355316</v>
      </c>
      <c r="AJ74" s="64">
        <f t="shared" si="30"/>
        <v>708976.8205142892</v>
      </c>
      <c r="AK74" s="64">
        <f t="shared" si="31"/>
        <v>-785062.00498065958</v>
      </c>
      <c r="AL74" s="64">
        <f t="shared" si="32"/>
        <v>785062.00498065958</v>
      </c>
      <c r="AM74" s="66">
        <f t="shared" si="33"/>
        <v>1</v>
      </c>
      <c r="AN74" s="6"/>
      <c r="AO74" s="59">
        <f t="shared" si="20"/>
        <v>1.2027000000000001</v>
      </c>
      <c r="AP74" s="64">
        <f t="shared" si="34"/>
        <v>3325850.1704498208</v>
      </c>
      <c r="AQ74" s="64">
        <f t="shared" si="35"/>
        <v>0</v>
      </c>
      <c r="AR74" s="64">
        <f t="shared" si="36"/>
        <v>76085.184466370381</v>
      </c>
      <c r="AS74" s="64">
        <f t="shared" si="37"/>
        <v>-76085.184466370381</v>
      </c>
      <c r="AT74" s="66">
        <f t="shared" si="38"/>
        <v>1</v>
      </c>
      <c r="AV74" s="85" t="str">
        <f t="shared" si="26"/>
        <v/>
      </c>
    </row>
    <row r="75" spans="1:48" ht="15.6" x14ac:dyDescent="0.3">
      <c r="A75" s="42" t="s">
        <v>162</v>
      </c>
      <c r="B75" s="42" t="s">
        <v>168</v>
      </c>
      <c r="C75" s="42">
        <v>112</v>
      </c>
      <c r="D75" s="42" t="s">
        <v>123</v>
      </c>
      <c r="E75" s="69">
        <v>42286</v>
      </c>
      <c r="F75" s="69"/>
      <c r="G75" s="69">
        <v>43448</v>
      </c>
      <c r="H75" s="42" t="s">
        <v>22</v>
      </c>
      <c r="I75" s="42" t="s">
        <v>27</v>
      </c>
      <c r="J75" s="42" t="s">
        <v>23</v>
      </c>
      <c r="K75" s="86">
        <v>24183560.9466452</v>
      </c>
      <c r="L75" s="42" t="s">
        <v>24</v>
      </c>
      <c r="M75" s="42" t="s">
        <v>27</v>
      </c>
      <c r="N75" s="42" t="s">
        <v>25</v>
      </c>
      <c r="O75" s="88">
        <v>-28510000</v>
      </c>
      <c r="P75" s="70">
        <v>1.1274</v>
      </c>
      <c r="Q75" s="42" t="s">
        <v>26</v>
      </c>
      <c r="R75" s="70">
        <v>1.1789000000000001</v>
      </c>
      <c r="S75" s="70"/>
      <c r="T75" s="86"/>
      <c r="U75" s="86"/>
      <c r="V75" s="42"/>
      <c r="W75" s="70">
        <v>1.1412</v>
      </c>
      <c r="X75" s="70">
        <v>1.17580129622967</v>
      </c>
      <c r="Y75" s="88">
        <v>-64223.92337525553</v>
      </c>
      <c r="Z75" s="88">
        <v>-64223.92337525553</v>
      </c>
      <c r="AA75" s="88">
        <v>-64223.92337525553</v>
      </c>
      <c r="AB75" s="86">
        <v>0</v>
      </c>
      <c r="AC75" s="41"/>
      <c r="AD75" s="42"/>
      <c r="AF75" s="64">
        <f t="shared" si="27"/>
        <v>24247294.242165152</v>
      </c>
      <c r="AG75" s="64">
        <f t="shared" si="28"/>
        <v>-63733.295519974083</v>
      </c>
      <c r="AH75" s="6"/>
      <c r="AI75" s="64">
        <f t="shared" si="29"/>
        <v>18651764.8016655</v>
      </c>
      <c r="AJ75" s="64">
        <f t="shared" si="30"/>
        <v>5531796.1449796781</v>
      </c>
      <c r="AK75" s="64">
        <f t="shared" si="31"/>
        <v>-5595529.4404996522</v>
      </c>
      <c r="AL75" s="64">
        <f t="shared" si="32"/>
        <v>5595529.4404996522</v>
      </c>
      <c r="AM75" s="66">
        <f t="shared" si="33"/>
        <v>1</v>
      </c>
      <c r="AN75" s="6"/>
      <c r="AO75" s="59">
        <f t="shared" ref="AO75:AO117" si="39">R75</f>
        <v>1.1789000000000001</v>
      </c>
      <c r="AP75" s="64">
        <f t="shared" si="34"/>
        <v>24183560.946645178</v>
      </c>
      <c r="AQ75" s="64">
        <f t="shared" si="35"/>
        <v>0</v>
      </c>
      <c r="AR75" s="64">
        <f t="shared" si="36"/>
        <v>63733.295519974083</v>
      </c>
      <c r="AS75" s="64">
        <f t="shared" si="37"/>
        <v>-63733.295519974083</v>
      </c>
      <c r="AT75" s="66">
        <f t="shared" si="38"/>
        <v>1</v>
      </c>
      <c r="AV75" s="85" t="str">
        <f t="shared" si="26"/>
        <v/>
      </c>
    </row>
    <row r="76" spans="1:48" ht="15.6" x14ac:dyDescent="0.3">
      <c r="A76" s="42" t="s">
        <v>162</v>
      </c>
      <c r="B76" s="42" t="s">
        <v>169</v>
      </c>
      <c r="C76" s="42">
        <v>113</v>
      </c>
      <c r="D76" s="42" t="s">
        <v>123</v>
      </c>
      <c r="E76" s="69">
        <v>42286</v>
      </c>
      <c r="F76" s="69"/>
      <c r="G76" s="69">
        <v>43630</v>
      </c>
      <c r="H76" s="42" t="s">
        <v>22</v>
      </c>
      <c r="I76" s="42" t="s">
        <v>27</v>
      </c>
      <c r="J76" s="42" t="s">
        <v>23</v>
      </c>
      <c r="K76" s="86">
        <v>12100092.367117301</v>
      </c>
      <c r="L76" s="42" t="s">
        <v>24</v>
      </c>
      <c r="M76" s="42" t="s">
        <v>27</v>
      </c>
      <c r="N76" s="42" t="s">
        <v>25</v>
      </c>
      <c r="O76" s="88">
        <v>-14410000</v>
      </c>
      <c r="P76" s="70">
        <v>1.1274</v>
      </c>
      <c r="Q76" s="42" t="s">
        <v>26</v>
      </c>
      <c r="R76" s="70">
        <v>1.1909000000000001</v>
      </c>
      <c r="S76" s="70"/>
      <c r="T76" s="86"/>
      <c r="U76" s="86"/>
      <c r="V76" s="42"/>
      <c r="W76" s="70">
        <v>1.1412</v>
      </c>
      <c r="X76" s="70">
        <v>1.1891616980438451</v>
      </c>
      <c r="Y76" s="88">
        <v>-17861.839082446884</v>
      </c>
      <c r="Z76" s="88">
        <v>-17861.839082446884</v>
      </c>
      <c r="AA76" s="88">
        <v>-17861.839082446884</v>
      </c>
      <c r="AB76" s="86">
        <v>0</v>
      </c>
      <c r="AC76" s="41"/>
      <c r="AD76" s="42"/>
      <c r="AF76" s="64">
        <f t="shared" si="27"/>
        <v>12117780.133437071</v>
      </c>
      <c r="AG76" s="64">
        <f t="shared" si="28"/>
        <v>-17687.766319764778</v>
      </c>
      <c r="AH76" s="6"/>
      <c r="AI76" s="64">
        <f t="shared" si="29"/>
        <v>9321369.3334131315</v>
      </c>
      <c r="AJ76" s="64">
        <f t="shared" si="30"/>
        <v>2778723.0337041747</v>
      </c>
      <c r="AK76" s="64">
        <f t="shared" si="31"/>
        <v>-2796410.8000239395</v>
      </c>
      <c r="AL76" s="64">
        <f t="shared" si="32"/>
        <v>2796410.8000239395</v>
      </c>
      <c r="AM76" s="66">
        <f t="shared" si="33"/>
        <v>1</v>
      </c>
      <c r="AN76" s="6"/>
      <c r="AO76" s="59">
        <f t="shared" si="39"/>
        <v>1.1909000000000001</v>
      </c>
      <c r="AP76" s="64">
        <f t="shared" si="34"/>
        <v>12100092.367117306</v>
      </c>
      <c r="AQ76" s="64">
        <f t="shared" si="35"/>
        <v>0</v>
      </c>
      <c r="AR76" s="64">
        <f t="shared" si="36"/>
        <v>17687.766319764778</v>
      </c>
      <c r="AS76" s="64">
        <f t="shared" si="37"/>
        <v>-17687.766319764778</v>
      </c>
      <c r="AT76" s="66">
        <f t="shared" si="38"/>
        <v>1</v>
      </c>
      <c r="AV76" s="85" t="str">
        <f t="shared" si="26"/>
        <v/>
      </c>
    </row>
    <row r="77" spans="1:48" ht="15.6" x14ac:dyDescent="0.3">
      <c r="A77" s="42" t="s">
        <v>162</v>
      </c>
      <c r="B77" s="42" t="s">
        <v>170</v>
      </c>
      <c r="C77" s="42">
        <v>114</v>
      </c>
      <c r="D77" s="42" t="s">
        <v>123</v>
      </c>
      <c r="E77" s="69">
        <v>42286</v>
      </c>
      <c r="F77" s="69"/>
      <c r="G77" s="69">
        <v>43815</v>
      </c>
      <c r="H77" s="42" t="s">
        <v>22</v>
      </c>
      <c r="I77" s="42" t="s">
        <v>27</v>
      </c>
      <c r="J77" s="42" t="s">
        <v>23</v>
      </c>
      <c r="K77" s="86">
        <v>32488153.628730599</v>
      </c>
      <c r="L77" s="42" t="s">
        <v>24</v>
      </c>
      <c r="M77" s="42" t="s">
        <v>27</v>
      </c>
      <c r="N77" s="42" t="s">
        <v>25</v>
      </c>
      <c r="O77" s="88">
        <v>-39080000</v>
      </c>
      <c r="P77" s="70">
        <v>1.1274</v>
      </c>
      <c r="Q77" s="42" t="s">
        <v>26</v>
      </c>
      <c r="R77" s="70">
        <v>1.2029000000000001</v>
      </c>
      <c r="S77" s="70"/>
      <c r="T77" s="86"/>
      <c r="U77" s="86"/>
      <c r="V77" s="42"/>
      <c r="W77" s="70">
        <v>1.1412</v>
      </c>
      <c r="X77" s="70">
        <v>1.2023939715883618</v>
      </c>
      <c r="Y77" s="88">
        <v>-13820.583791113917</v>
      </c>
      <c r="Z77" s="88">
        <v>-13820.583791113917</v>
      </c>
      <c r="AA77" s="88">
        <v>-13820.583791113917</v>
      </c>
      <c r="AB77" s="86">
        <v>0</v>
      </c>
      <c r="AC77" s="41"/>
      <c r="AD77" s="42"/>
      <c r="AF77" s="64">
        <f t="shared" si="27"/>
        <v>32501826.292737763</v>
      </c>
      <c r="AG77" s="64">
        <f t="shared" si="28"/>
        <v>-13672.664007198066</v>
      </c>
      <c r="AH77" s="6"/>
      <c r="AI77" s="64">
        <f t="shared" si="29"/>
        <v>25001404.840567511</v>
      </c>
      <c r="AJ77" s="64">
        <f t="shared" si="30"/>
        <v>7486748.7881630547</v>
      </c>
      <c r="AK77" s="64">
        <f t="shared" si="31"/>
        <v>-7500421.4521702528</v>
      </c>
      <c r="AL77" s="64">
        <f t="shared" si="32"/>
        <v>7500421.4521702528</v>
      </c>
      <c r="AM77" s="66">
        <f t="shared" si="33"/>
        <v>1</v>
      </c>
      <c r="AN77" s="6"/>
      <c r="AO77" s="59">
        <f t="shared" si="39"/>
        <v>1.2029000000000001</v>
      </c>
      <c r="AP77" s="64">
        <f t="shared" si="34"/>
        <v>32488153.628730565</v>
      </c>
      <c r="AQ77" s="64">
        <f t="shared" si="35"/>
        <v>0</v>
      </c>
      <c r="AR77" s="64">
        <f t="shared" si="36"/>
        <v>13672.664007198066</v>
      </c>
      <c r="AS77" s="64">
        <f t="shared" si="37"/>
        <v>-13672.664007198066</v>
      </c>
      <c r="AT77" s="66">
        <f t="shared" si="38"/>
        <v>1</v>
      </c>
      <c r="AV77" s="85" t="str">
        <f t="shared" si="26"/>
        <v/>
      </c>
    </row>
    <row r="78" spans="1:48" ht="15.6" x14ac:dyDescent="0.3">
      <c r="A78" s="43" t="s">
        <v>162</v>
      </c>
      <c r="B78" s="43" t="s">
        <v>171</v>
      </c>
      <c r="C78" s="43">
        <v>115</v>
      </c>
      <c r="D78" s="43" t="s">
        <v>123</v>
      </c>
      <c r="E78" s="46">
        <v>42286</v>
      </c>
      <c r="F78" s="46"/>
      <c r="G78" s="46">
        <v>43845</v>
      </c>
      <c r="H78" s="43" t="s">
        <v>22</v>
      </c>
      <c r="I78" s="43" t="s">
        <v>27</v>
      </c>
      <c r="J78" s="43" t="s">
        <v>23</v>
      </c>
      <c r="K78" s="87">
        <v>20748609.843140502</v>
      </c>
      <c r="L78" s="43" t="s">
        <v>24</v>
      </c>
      <c r="M78" s="43" t="s">
        <v>27</v>
      </c>
      <c r="N78" s="43" t="s">
        <v>25</v>
      </c>
      <c r="O78" s="71">
        <v>-25000000</v>
      </c>
      <c r="P78" s="51">
        <v>1.1274</v>
      </c>
      <c r="Q78" s="43" t="s">
        <v>26</v>
      </c>
      <c r="R78" s="51">
        <v>1.2049000000000001</v>
      </c>
      <c r="S78" s="51"/>
      <c r="T78" s="87"/>
      <c r="U78" s="87"/>
      <c r="V78" s="43"/>
      <c r="W78" s="51">
        <v>1.1412</v>
      </c>
      <c r="X78" s="51">
        <v>1.2045428440408961</v>
      </c>
      <c r="Y78" s="71">
        <v>-6219.5221954696153</v>
      </c>
      <c r="Z78" s="71">
        <v>-6219.5221954696153</v>
      </c>
      <c r="AA78" s="71">
        <v>-6219.5221954696153</v>
      </c>
      <c r="AB78" s="87">
        <v>0</v>
      </c>
      <c r="AC78" s="41"/>
      <c r="AD78" s="43"/>
      <c r="AF78" s="64">
        <f t="shared" si="27"/>
        <v>20754761.961087383</v>
      </c>
      <c r="AG78" s="64">
        <f t="shared" si="28"/>
        <v>-6152.1179468743503</v>
      </c>
      <c r="AH78" s="6"/>
      <c r="AI78" s="64">
        <f t="shared" si="29"/>
        <v>15965201.508528756</v>
      </c>
      <c r="AJ78" s="64">
        <f t="shared" si="30"/>
        <v>4783408.334611753</v>
      </c>
      <c r="AK78" s="64">
        <f t="shared" si="31"/>
        <v>-4789560.4525586274</v>
      </c>
      <c r="AL78" s="64">
        <f t="shared" si="32"/>
        <v>4789560.4525586274</v>
      </c>
      <c r="AM78" s="66">
        <f t="shared" si="33"/>
        <v>1</v>
      </c>
      <c r="AN78" s="6"/>
      <c r="AO78" s="59">
        <f t="shared" si="39"/>
        <v>1.2049000000000001</v>
      </c>
      <c r="AP78" s="64">
        <f t="shared" si="34"/>
        <v>20748609.843140509</v>
      </c>
      <c r="AQ78" s="64">
        <f t="shared" si="35"/>
        <v>0</v>
      </c>
      <c r="AR78" s="64">
        <f t="shared" si="36"/>
        <v>6152.1179468743503</v>
      </c>
      <c r="AS78" s="64">
        <f t="shared" si="37"/>
        <v>-6152.1179468743503</v>
      </c>
      <c r="AT78" s="66">
        <f t="shared" si="38"/>
        <v>1</v>
      </c>
      <c r="AV78" s="85" t="str">
        <f t="shared" si="26"/>
        <v/>
      </c>
    </row>
    <row r="79" spans="1:48" ht="15.6" x14ac:dyDescent="0.3">
      <c r="A79" s="42" t="s">
        <v>172</v>
      </c>
      <c r="B79" s="42" t="s">
        <v>173</v>
      </c>
      <c r="C79" s="42">
        <v>124</v>
      </c>
      <c r="D79" s="42" t="s">
        <v>87</v>
      </c>
      <c r="E79" s="69">
        <v>42493</v>
      </c>
      <c r="F79" s="69"/>
      <c r="G79" s="69">
        <v>42947</v>
      </c>
      <c r="H79" s="42" t="s">
        <v>22</v>
      </c>
      <c r="I79" s="42" t="s">
        <v>27</v>
      </c>
      <c r="J79" s="42" t="s">
        <v>23</v>
      </c>
      <c r="K79" s="86">
        <v>978740.85417730105</v>
      </c>
      <c r="L79" s="42" t="s">
        <v>24</v>
      </c>
      <c r="M79" s="42" t="s">
        <v>27</v>
      </c>
      <c r="N79" s="42" t="s">
        <v>25</v>
      </c>
      <c r="O79" s="88">
        <v>-1150412</v>
      </c>
      <c r="P79" s="70">
        <v>1.1515</v>
      </c>
      <c r="Q79" s="42" t="s">
        <v>26</v>
      </c>
      <c r="R79" s="70">
        <v>1.1754</v>
      </c>
      <c r="S79" s="70"/>
      <c r="T79" s="86"/>
      <c r="U79" s="86"/>
      <c r="V79" s="42"/>
      <c r="W79" s="70">
        <v>1.1412</v>
      </c>
      <c r="X79" s="70">
        <v>1.1427410786765966</v>
      </c>
      <c r="Y79" s="88">
        <v>-27978.391116892843</v>
      </c>
      <c r="Z79" s="88">
        <v>-27978.391116892843</v>
      </c>
      <c r="AA79" s="88">
        <v>-27978.391116892843</v>
      </c>
      <c r="AB79" s="86">
        <v>0</v>
      </c>
      <c r="AC79" s="41"/>
      <c r="AD79" s="42"/>
      <c r="AF79" s="64">
        <f t="shared" si="27"/>
        <v>1006712.7378778463</v>
      </c>
      <c r="AG79" s="64">
        <f t="shared" si="28"/>
        <v>-27971.883700544946</v>
      </c>
      <c r="AH79" s="6"/>
      <c r="AI79" s="64">
        <f t="shared" si="29"/>
        <v>774394.41375218949</v>
      </c>
      <c r="AJ79" s="64">
        <f t="shared" si="30"/>
        <v>204346.44042511191</v>
      </c>
      <c r="AK79" s="64">
        <f t="shared" si="31"/>
        <v>-232318.32412565686</v>
      </c>
      <c r="AL79" s="64">
        <f t="shared" si="32"/>
        <v>232318.32412565686</v>
      </c>
      <c r="AM79" s="66">
        <f t="shared" si="33"/>
        <v>1</v>
      </c>
      <c r="AN79" s="6"/>
      <c r="AO79" s="59">
        <f t="shared" si="39"/>
        <v>1.1754</v>
      </c>
      <c r="AP79" s="64">
        <f t="shared" si="34"/>
        <v>978740.8541773014</v>
      </c>
      <c r="AQ79" s="64">
        <f t="shared" si="35"/>
        <v>0</v>
      </c>
      <c r="AR79" s="64">
        <f t="shared" si="36"/>
        <v>27971.883700544946</v>
      </c>
      <c r="AS79" s="64">
        <f t="shared" si="37"/>
        <v>-27971.883700544946</v>
      </c>
      <c r="AT79" s="66">
        <f t="shared" si="38"/>
        <v>1</v>
      </c>
      <c r="AV79" s="85" t="str">
        <f t="shared" si="26"/>
        <v/>
      </c>
    </row>
    <row r="80" spans="1:48" ht="15.6" x14ac:dyDescent="0.3">
      <c r="A80" s="42" t="s">
        <v>172</v>
      </c>
      <c r="B80" s="42" t="s">
        <v>174</v>
      </c>
      <c r="C80" s="42">
        <v>131</v>
      </c>
      <c r="D80" s="42" t="s">
        <v>87</v>
      </c>
      <c r="E80" s="69">
        <v>42493</v>
      </c>
      <c r="F80" s="69"/>
      <c r="G80" s="69">
        <v>43059</v>
      </c>
      <c r="H80" s="42" t="s">
        <v>22</v>
      </c>
      <c r="I80" s="42" t="s">
        <v>27</v>
      </c>
      <c r="J80" s="42" t="s">
        <v>23</v>
      </c>
      <c r="K80" s="86">
        <v>13632783.9851024</v>
      </c>
      <c r="L80" s="42" t="s">
        <v>24</v>
      </c>
      <c r="M80" s="42" t="s">
        <v>27</v>
      </c>
      <c r="N80" s="42" t="s">
        <v>25</v>
      </c>
      <c r="O80" s="88">
        <v>-16105771</v>
      </c>
      <c r="P80" s="70">
        <v>1.1515</v>
      </c>
      <c r="Q80" s="42" t="s">
        <v>26</v>
      </c>
      <c r="R80" s="70">
        <v>1.1814</v>
      </c>
      <c r="S80" s="70"/>
      <c r="T80" s="86"/>
      <c r="U80" s="86"/>
      <c r="V80" s="42"/>
      <c r="W80" s="70">
        <v>1.1412</v>
      </c>
      <c r="X80" s="70">
        <v>1.1495175835631233</v>
      </c>
      <c r="Y80" s="88">
        <v>-378878.08628544334</v>
      </c>
      <c r="Z80" s="88">
        <v>-378878.08628544334</v>
      </c>
      <c r="AA80" s="88">
        <v>-378878.08628544334</v>
      </c>
      <c r="AB80" s="86">
        <v>0</v>
      </c>
      <c r="AC80" s="41"/>
      <c r="AD80" s="42"/>
      <c r="AF80" s="64">
        <f t="shared" si="27"/>
        <v>14010895.727299318</v>
      </c>
      <c r="AG80" s="64">
        <f t="shared" si="28"/>
        <v>-378111.74219689704</v>
      </c>
      <c r="AH80" s="6"/>
      <c r="AI80" s="64">
        <f t="shared" si="29"/>
        <v>10777612.097922551</v>
      </c>
      <c r="AJ80" s="64">
        <f t="shared" si="30"/>
        <v>2855171.8871798702</v>
      </c>
      <c r="AK80" s="64">
        <f t="shared" si="31"/>
        <v>-3233283.6293767672</v>
      </c>
      <c r="AL80" s="64">
        <f t="shared" si="32"/>
        <v>3233283.6293767672</v>
      </c>
      <c r="AM80" s="66">
        <f t="shared" si="33"/>
        <v>1</v>
      </c>
      <c r="AN80" s="6"/>
      <c r="AO80" s="59">
        <f t="shared" si="39"/>
        <v>1.1814</v>
      </c>
      <c r="AP80" s="64">
        <f t="shared" si="34"/>
        <v>13632783.985102421</v>
      </c>
      <c r="AQ80" s="64">
        <f t="shared" si="35"/>
        <v>0</v>
      </c>
      <c r="AR80" s="64">
        <f t="shared" si="36"/>
        <v>378111.74219689704</v>
      </c>
      <c r="AS80" s="64">
        <f t="shared" si="37"/>
        <v>-378111.74219689704</v>
      </c>
      <c r="AT80" s="66">
        <f t="shared" si="38"/>
        <v>1</v>
      </c>
      <c r="AV80" s="85" t="str">
        <f t="shared" si="26"/>
        <v/>
      </c>
    </row>
    <row r="81" spans="1:48" ht="15.6" x14ac:dyDescent="0.3">
      <c r="A81" s="42" t="s">
        <v>172</v>
      </c>
      <c r="B81" s="42" t="s">
        <v>175</v>
      </c>
      <c r="C81" s="42">
        <v>129</v>
      </c>
      <c r="D81" s="42" t="s">
        <v>87</v>
      </c>
      <c r="E81" s="69">
        <v>42493</v>
      </c>
      <c r="F81" s="69"/>
      <c r="G81" s="69">
        <v>43089</v>
      </c>
      <c r="H81" s="42" t="s">
        <v>22</v>
      </c>
      <c r="I81" s="42" t="s">
        <v>27</v>
      </c>
      <c r="J81" s="42" t="s">
        <v>23</v>
      </c>
      <c r="K81" s="86">
        <v>1764771.2694125599</v>
      </c>
      <c r="L81" s="42" t="s">
        <v>24</v>
      </c>
      <c r="M81" s="42" t="s">
        <v>27</v>
      </c>
      <c r="N81" s="42" t="s">
        <v>25</v>
      </c>
      <c r="O81" s="88">
        <v>-2090901</v>
      </c>
      <c r="P81" s="70">
        <v>1.1515</v>
      </c>
      <c r="Q81" s="42" t="s">
        <v>26</v>
      </c>
      <c r="R81" s="70">
        <v>1.1848000000000001</v>
      </c>
      <c r="S81" s="70"/>
      <c r="T81" s="86"/>
      <c r="U81" s="86"/>
      <c r="V81" s="42"/>
      <c r="W81" s="70">
        <v>1.1412</v>
      </c>
      <c r="X81" s="70">
        <v>1.151522518645548</v>
      </c>
      <c r="Y81" s="88">
        <v>-51133.972708811321</v>
      </c>
      <c r="Z81" s="88">
        <v>-51133.972708811321</v>
      </c>
      <c r="AA81" s="88">
        <v>-51133.972708811321</v>
      </c>
      <c r="AB81" s="86">
        <v>0</v>
      </c>
      <c r="AC81" s="41"/>
      <c r="AD81" s="42"/>
      <c r="AF81" s="64">
        <f t="shared" si="27"/>
        <v>1815770.8304822163</v>
      </c>
      <c r="AG81" s="64">
        <f t="shared" si="28"/>
        <v>-50999.561069657328</v>
      </c>
      <c r="AH81" s="6"/>
      <c r="AI81" s="64">
        <f t="shared" si="29"/>
        <v>1396746.7926786277</v>
      </c>
      <c r="AJ81" s="64">
        <f t="shared" si="30"/>
        <v>368024.47673393134</v>
      </c>
      <c r="AK81" s="64">
        <f t="shared" si="31"/>
        <v>-419024.03780358867</v>
      </c>
      <c r="AL81" s="64">
        <f t="shared" si="32"/>
        <v>419024.03780358867</v>
      </c>
      <c r="AM81" s="66">
        <f t="shared" si="33"/>
        <v>1</v>
      </c>
      <c r="AN81" s="6"/>
      <c r="AO81" s="59">
        <f t="shared" si="39"/>
        <v>1.1848000000000001</v>
      </c>
      <c r="AP81" s="64">
        <f t="shared" si="34"/>
        <v>1764771.269412559</v>
      </c>
      <c r="AQ81" s="64">
        <f t="shared" si="35"/>
        <v>0</v>
      </c>
      <c r="AR81" s="64">
        <f t="shared" si="36"/>
        <v>50999.561069657328</v>
      </c>
      <c r="AS81" s="64">
        <f t="shared" si="37"/>
        <v>-50999.561069657328</v>
      </c>
      <c r="AT81" s="66">
        <f t="shared" si="38"/>
        <v>1</v>
      </c>
      <c r="AV81" s="85" t="str">
        <f t="shared" si="26"/>
        <v/>
      </c>
    </row>
    <row r="82" spans="1:48" ht="15.6" x14ac:dyDescent="0.3">
      <c r="A82" s="42" t="s">
        <v>172</v>
      </c>
      <c r="B82" s="42" t="s">
        <v>176</v>
      </c>
      <c r="C82" s="42">
        <v>130</v>
      </c>
      <c r="D82" s="42" t="s">
        <v>87</v>
      </c>
      <c r="E82" s="69">
        <v>42493</v>
      </c>
      <c r="F82" s="69"/>
      <c r="G82" s="69">
        <v>43089</v>
      </c>
      <c r="H82" s="42" t="s">
        <v>22</v>
      </c>
      <c r="I82" s="42" t="s">
        <v>27</v>
      </c>
      <c r="J82" s="42" t="s">
        <v>23</v>
      </c>
      <c r="K82" s="86">
        <v>4128879.9797434201</v>
      </c>
      <c r="L82" s="42" t="s">
        <v>24</v>
      </c>
      <c r="M82" s="42" t="s">
        <v>27</v>
      </c>
      <c r="N82" s="42" t="s">
        <v>25</v>
      </c>
      <c r="O82" s="88">
        <v>-4891897</v>
      </c>
      <c r="P82" s="70">
        <v>1.1515</v>
      </c>
      <c r="Q82" s="42" t="s">
        <v>26</v>
      </c>
      <c r="R82" s="70">
        <v>1.1848000000000001</v>
      </c>
      <c r="S82" s="70"/>
      <c r="T82" s="86"/>
      <c r="U82" s="86"/>
      <c r="V82" s="42"/>
      <c r="W82" s="70">
        <v>1.1412</v>
      </c>
      <c r="X82" s="70">
        <v>1.151522518645548</v>
      </c>
      <c r="Y82" s="88">
        <v>-119633.65443524929</v>
      </c>
      <c r="Z82" s="88">
        <v>-119633.65443524929</v>
      </c>
      <c r="AA82" s="88">
        <v>-119633.65443524928</v>
      </c>
      <c r="AB82" s="88">
        <v>-1.4551915228366852E-11</v>
      </c>
      <c r="AC82" s="41"/>
      <c r="AD82" s="42"/>
      <c r="AF82" s="64">
        <f t="shared" si="27"/>
        <v>4248199.1630992871</v>
      </c>
      <c r="AG82" s="64">
        <f t="shared" si="28"/>
        <v>-119319.18335587066</v>
      </c>
      <c r="AH82" s="6"/>
      <c r="AI82" s="64">
        <f t="shared" si="29"/>
        <v>3267845.5100763743</v>
      </c>
      <c r="AJ82" s="64">
        <f t="shared" si="30"/>
        <v>861034.46966704214</v>
      </c>
      <c r="AK82" s="64">
        <f t="shared" si="31"/>
        <v>-980353.6530229128</v>
      </c>
      <c r="AL82" s="64">
        <f t="shared" si="32"/>
        <v>980353.6530229128</v>
      </c>
      <c r="AM82" s="66">
        <f t="shared" si="33"/>
        <v>1</v>
      </c>
      <c r="AN82" s="6"/>
      <c r="AO82" s="59">
        <f t="shared" si="39"/>
        <v>1.1848000000000001</v>
      </c>
      <c r="AP82" s="64">
        <f t="shared" si="34"/>
        <v>4128879.9797434164</v>
      </c>
      <c r="AQ82" s="64">
        <f t="shared" si="35"/>
        <v>0</v>
      </c>
      <c r="AR82" s="64">
        <f t="shared" si="36"/>
        <v>119319.18335587066</v>
      </c>
      <c r="AS82" s="64">
        <f t="shared" si="37"/>
        <v>-119319.18335587066</v>
      </c>
      <c r="AT82" s="66">
        <f t="shared" si="38"/>
        <v>1</v>
      </c>
      <c r="AV82" s="85" t="str">
        <f t="shared" si="26"/>
        <v/>
      </c>
    </row>
    <row r="83" spans="1:48" ht="15.6" x14ac:dyDescent="0.3">
      <c r="A83" s="42" t="s">
        <v>172</v>
      </c>
      <c r="B83" s="42" t="s">
        <v>177</v>
      </c>
      <c r="C83" s="42">
        <v>132</v>
      </c>
      <c r="D83" s="42" t="s">
        <v>87</v>
      </c>
      <c r="E83" s="69">
        <v>42493</v>
      </c>
      <c r="F83" s="69"/>
      <c r="G83" s="69">
        <v>43089</v>
      </c>
      <c r="H83" s="42" t="s">
        <v>22</v>
      </c>
      <c r="I83" s="42" t="s">
        <v>27</v>
      </c>
      <c r="J83" s="42" t="s">
        <v>23</v>
      </c>
      <c r="K83" s="86">
        <v>560133.53617308999</v>
      </c>
      <c r="L83" s="42" t="s">
        <v>24</v>
      </c>
      <c r="M83" s="42" t="s">
        <v>27</v>
      </c>
      <c r="N83" s="42" t="s">
        <v>25</v>
      </c>
      <c r="O83" s="88">
        <v>-662750</v>
      </c>
      <c r="P83" s="70">
        <v>1.1515</v>
      </c>
      <c r="Q83" s="42" t="s">
        <v>26</v>
      </c>
      <c r="R83" s="70">
        <v>1.1832</v>
      </c>
      <c r="S83" s="70"/>
      <c r="T83" s="86"/>
      <c r="U83" s="86"/>
      <c r="V83" s="42"/>
      <c r="W83" s="70">
        <v>1.1412</v>
      </c>
      <c r="X83" s="70">
        <v>1.151522518645548</v>
      </c>
      <c r="Y83" s="88">
        <v>-15449.444946536185</v>
      </c>
      <c r="Z83" s="88">
        <v>-15449.444946536185</v>
      </c>
      <c r="AA83" s="88">
        <v>-15449.444946536183</v>
      </c>
      <c r="AB83" s="88">
        <v>-1.8189894035458565E-12</v>
      </c>
      <c r="AC83" s="41"/>
      <c r="AD83" s="42"/>
      <c r="AF83" s="64">
        <f t="shared" si="27"/>
        <v>575542.37044321501</v>
      </c>
      <c r="AG83" s="64">
        <f t="shared" si="28"/>
        <v>-15408.834270125139</v>
      </c>
      <c r="AH83" s="6"/>
      <c r="AI83" s="64">
        <f t="shared" si="29"/>
        <v>442724.90034093463</v>
      </c>
      <c r="AJ83" s="64">
        <f t="shared" si="30"/>
        <v>117408.63583215524</v>
      </c>
      <c r="AK83" s="64">
        <f t="shared" si="31"/>
        <v>-132817.47010228038</v>
      </c>
      <c r="AL83" s="64">
        <f t="shared" si="32"/>
        <v>132817.47010228038</v>
      </c>
      <c r="AM83" s="66">
        <f t="shared" si="33"/>
        <v>1</v>
      </c>
      <c r="AN83" s="6"/>
      <c r="AO83" s="59">
        <f t="shared" si="39"/>
        <v>1.1832</v>
      </c>
      <c r="AP83" s="64">
        <f t="shared" si="34"/>
        <v>560133.53617308987</v>
      </c>
      <c r="AQ83" s="64">
        <f t="shared" si="35"/>
        <v>0</v>
      </c>
      <c r="AR83" s="64">
        <f t="shared" si="36"/>
        <v>15408.834270125139</v>
      </c>
      <c r="AS83" s="64">
        <f t="shared" si="37"/>
        <v>-15408.834270125139</v>
      </c>
      <c r="AT83" s="66">
        <f t="shared" si="38"/>
        <v>1</v>
      </c>
      <c r="AV83" s="85" t="str">
        <f t="shared" si="26"/>
        <v/>
      </c>
    </row>
    <row r="84" spans="1:48" ht="15.6" x14ac:dyDescent="0.3">
      <c r="A84" s="42" t="s">
        <v>172</v>
      </c>
      <c r="B84" s="42" t="s">
        <v>178</v>
      </c>
      <c r="C84" s="42">
        <v>133</v>
      </c>
      <c r="D84" s="42" t="s">
        <v>87</v>
      </c>
      <c r="E84" s="69">
        <v>42493</v>
      </c>
      <c r="F84" s="69"/>
      <c r="G84" s="69">
        <v>43089</v>
      </c>
      <c r="H84" s="42" t="s">
        <v>22</v>
      </c>
      <c r="I84" s="42" t="s">
        <v>27</v>
      </c>
      <c r="J84" s="42" t="s">
        <v>23</v>
      </c>
      <c r="K84" s="86">
        <v>1767157.7079107501</v>
      </c>
      <c r="L84" s="42" t="s">
        <v>24</v>
      </c>
      <c r="M84" s="42" t="s">
        <v>27</v>
      </c>
      <c r="N84" s="42" t="s">
        <v>25</v>
      </c>
      <c r="O84" s="88">
        <v>-2090901</v>
      </c>
      <c r="P84" s="70">
        <v>1.1515</v>
      </c>
      <c r="Q84" s="42" t="s">
        <v>26</v>
      </c>
      <c r="R84" s="70">
        <v>1.1832</v>
      </c>
      <c r="S84" s="70"/>
      <c r="T84" s="86"/>
      <c r="U84" s="86"/>
      <c r="V84" s="42"/>
      <c r="W84" s="70">
        <v>1.1412</v>
      </c>
      <c r="X84" s="70">
        <v>1.151522518645548</v>
      </c>
      <c r="Y84" s="88">
        <v>-48741.244644522492</v>
      </c>
      <c r="Z84" s="88">
        <v>-48741.244644522492</v>
      </c>
      <c r="AA84" s="88">
        <v>-48741.244644522492</v>
      </c>
      <c r="AB84" s="86">
        <v>0</v>
      </c>
      <c r="AC84" s="41"/>
      <c r="AD84" s="42"/>
      <c r="AF84" s="64">
        <f t="shared" si="27"/>
        <v>1815770.8304822163</v>
      </c>
      <c r="AG84" s="64">
        <f t="shared" si="28"/>
        <v>-48613.122571465792</v>
      </c>
      <c r="AH84" s="6"/>
      <c r="AI84" s="64">
        <f t="shared" si="29"/>
        <v>1396746.7926786277</v>
      </c>
      <c r="AJ84" s="64">
        <f t="shared" si="30"/>
        <v>370410.91523212288</v>
      </c>
      <c r="AK84" s="64">
        <f t="shared" si="31"/>
        <v>-419024.03780358867</v>
      </c>
      <c r="AL84" s="64">
        <f t="shared" si="32"/>
        <v>419024.03780358867</v>
      </c>
      <c r="AM84" s="66">
        <f t="shared" si="33"/>
        <v>1</v>
      </c>
      <c r="AN84" s="6"/>
      <c r="AO84" s="59">
        <f t="shared" si="39"/>
        <v>1.1832</v>
      </c>
      <c r="AP84" s="64">
        <f t="shared" si="34"/>
        <v>1767157.7079107505</v>
      </c>
      <c r="AQ84" s="64">
        <f t="shared" si="35"/>
        <v>0</v>
      </c>
      <c r="AR84" s="64">
        <f t="shared" si="36"/>
        <v>48613.122571465792</v>
      </c>
      <c r="AS84" s="64">
        <f t="shared" si="37"/>
        <v>-48613.122571465792</v>
      </c>
      <c r="AT84" s="66">
        <f t="shared" si="38"/>
        <v>1</v>
      </c>
      <c r="AV84" s="85" t="str">
        <f t="shared" si="26"/>
        <v/>
      </c>
    </row>
    <row r="85" spans="1:48" ht="15.6" x14ac:dyDescent="0.3">
      <c r="A85" s="42" t="s">
        <v>172</v>
      </c>
      <c r="B85" s="42" t="s">
        <v>179</v>
      </c>
      <c r="C85" s="42">
        <v>134</v>
      </c>
      <c r="D85" s="42" t="s">
        <v>87</v>
      </c>
      <c r="E85" s="69">
        <v>42493</v>
      </c>
      <c r="F85" s="69"/>
      <c r="G85" s="69">
        <v>43089</v>
      </c>
      <c r="H85" s="42" t="s">
        <v>22</v>
      </c>
      <c r="I85" s="42" t="s">
        <v>27</v>
      </c>
      <c r="J85" s="42" t="s">
        <v>23</v>
      </c>
      <c r="K85" s="86">
        <v>8268926.6396213695</v>
      </c>
      <c r="L85" s="42" t="s">
        <v>24</v>
      </c>
      <c r="M85" s="42" t="s">
        <v>27</v>
      </c>
      <c r="N85" s="42" t="s">
        <v>25</v>
      </c>
      <c r="O85" s="88">
        <v>-9783794</v>
      </c>
      <c r="P85" s="70">
        <v>1.1515</v>
      </c>
      <c r="Q85" s="42" t="s">
        <v>26</v>
      </c>
      <c r="R85" s="70">
        <v>1.1832</v>
      </c>
      <c r="S85" s="70"/>
      <c r="T85" s="86"/>
      <c r="U85" s="86"/>
      <c r="V85" s="42"/>
      <c r="W85" s="70">
        <v>1.1412</v>
      </c>
      <c r="X85" s="70">
        <v>1.151522518645548</v>
      </c>
      <c r="Y85" s="88">
        <v>-228071.19844775632</v>
      </c>
      <c r="Z85" s="88">
        <v>-228071.19844775632</v>
      </c>
      <c r="AA85" s="88">
        <v>-228071.19844775632</v>
      </c>
      <c r="AB85" s="86">
        <v>0</v>
      </c>
      <c r="AC85" s="41"/>
      <c r="AD85" s="42"/>
      <c r="AF85" s="64">
        <f t="shared" si="27"/>
        <v>8496398.3261985742</v>
      </c>
      <c r="AG85" s="64">
        <f t="shared" si="28"/>
        <v>-227471.68657720834</v>
      </c>
      <c r="AH85" s="6"/>
      <c r="AI85" s="64">
        <f t="shared" si="29"/>
        <v>6535691.0201527486</v>
      </c>
      <c r="AJ85" s="64">
        <f t="shared" si="30"/>
        <v>1733235.6194686173</v>
      </c>
      <c r="AK85" s="64">
        <f t="shared" si="31"/>
        <v>-1960707.3060458256</v>
      </c>
      <c r="AL85" s="64">
        <f t="shared" si="32"/>
        <v>1960707.3060458256</v>
      </c>
      <c r="AM85" s="66">
        <f t="shared" si="33"/>
        <v>1</v>
      </c>
      <c r="AN85" s="6"/>
      <c r="AO85" s="59">
        <f t="shared" si="39"/>
        <v>1.1832</v>
      </c>
      <c r="AP85" s="64">
        <f t="shared" si="34"/>
        <v>8268926.6396213658</v>
      </c>
      <c r="AQ85" s="64">
        <f t="shared" si="35"/>
        <v>0</v>
      </c>
      <c r="AR85" s="64">
        <f t="shared" si="36"/>
        <v>227471.68657720834</v>
      </c>
      <c r="AS85" s="64">
        <f t="shared" si="37"/>
        <v>-227471.68657720834</v>
      </c>
      <c r="AT85" s="66">
        <f t="shared" si="38"/>
        <v>1</v>
      </c>
      <c r="AV85" s="85" t="str">
        <f t="shared" ref="AV85:AV117" si="40">IF(ISERROR(AO85),C85,"")</f>
        <v/>
      </c>
    </row>
    <row r="86" spans="1:48" ht="15.6" x14ac:dyDescent="0.3">
      <c r="A86" s="42" t="s">
        <v>172</v>
      </c>
      <c r="B86" s="42" t="s">
        <v>180</v>
      </c>
      <c r="C86" s="42">
        <v>135</v>
      </c>
      <c r="D86" s="42" t="s">
        <v>87</v>
      </c>
      <c r="E86" s="69">
        <v>42493</v>
      </c>
      <c r="F86" s="69"/>
      <c r="G86" s="69">
        <v>43179</v>
      </c>
      <c r="H86" s="42" t="s">
        <v>22</v>
      </c>
      <c r="I86" s="42" t="s">
        <v>27</v>
      </c>
      <c r="J86" s="42" t="s">
        <v>23</v>
      </c>
      <c r="K86" s="86">
        <v>278982.15187742002</v>
      </c>
      <c r="L86" s="42" t="s">
        <v>24</v>
      </c>
      <c r="M86" s="42" t="s">
        <v>27</v>
      </c>
      <c r="N86" s="42" t="s">
        <v>25</v>
      </c>
      <c r="O86" s="88">
        <v>-331375</v>
      </c>
      <c r="P86" s="70">
        <v>1.1515</v>
      </c>
      <c r="Q86" s="42" t="s">
        <v>26</v>
      </c>
      <c r="R86" s="70">
        <v>1.1878</v>
      </c>
      <c r="S86" s="70"/>
      <c r="T86" s="86"/>
      <c r="U86" s="86"/>
      <c r="V86" s="42"/>
      <c r="W86" s="70">
        <v>1.1412</v>
      </c>
      <c r="X86" s="70">
        <v>1.1574977533584436</v>
      </c>
      <c r="Y86" s="88">
        <v>-7333.7263651344801</v>
      </c>
      <c r="Z86" s="88">
        <v>-7333.7263651344801</v>
      </c>
      <c r="AA86" s="88">
        <v>-7333.7263651344801</v>
      </c>
      <c r="AB86" s="86">
        <v>0</v>
      </c>
      <c r="AC86" s="41"/>
      <c r="AD86" s="42"/>
      <c r="AF86" s="64">
        <f t="shared" si="27"/>
        <v>286285.65285636688</v>
      </c>
      <c r="AG86" s="64">
        <f t="shared" si="28"/>
        <v>-7303.500978946453</v>
      </c>
      <c r="AH86" s="6"/>
      <c r="AI86" s="64">
        <f t="shared" si="29"/>
        <v>220219.73296643607</v>
      </c>
      <c r="AJ86" s="64">
        <f t="shared" si="30"/>
        <v>58762.418910984357</v>
      </c>
      <c r="AK86" s="64">
        <f t="shared" si="31"/>
        <v>-66065.91988993081</v>
      </c>
      <c r="AL86" s="64">
        <f t="shared" si="32"/>
        <v>66065.91988993081</v>
      </c>
      <c r="AM86" s="66">
        <f t="shared" si="33"/>
        <v>1</v>
      </c>
      <c r="AN86" s="6"/>
      <c r="AO86" s="59">
        <f t="shared" si="39"/>
        <v>1.1878</v>
      </c>
      <c r="AP86" s="64">
        <f t="shared" si="34"/>
        <v>278982.15187742043</v>
      </c>
      <c r="AQ86" s="64">
        <f t="shared" si="35"/>
        <v>0</v>
      </c>
      <c r="AR86" s="64">
        <f t="shared" si="36"/>
        <v>7303.500978946453</v>
      </c>
      <c r="AS86" s="64">
        <f t="shared" si="37"/>
        <v>-7303.500978946453</v>
      </c>
      <c r="AT86" s="66">
        <f t="shared" si="38"/>
        <v>1</v>
      </c>
      <c r="AV86" s="85" t="str">
        <f t="shared" si="40"/>
        <v/>
      </c>
    </row>
    <row r="87" spans="1:48" ht="15.6" x14ac:dyDescent="0.3">
      <c r="A87" s="42" t="s">
        <v>172</v>
      </c>
      <c r="B87" s="42" t="s">
        <v>181</v>
      </c>
      <c r="C87" s="42">
        <v>136</v>
      </c>
      <c r="D87" s="42" t="s">
        <v>87</v>
      </c>
      <c r="E87" s="69">
        <v>42493</v>
      </c>
      <c r="F87" s="69"/>
      <c r="G87" s="69">
        <v>43271</v>
      </c>
      <c r="H87" s="42" t="s">
        <v>22</v>
      </c>
      <c r="I87" s="42" t="s">
        <v>27</v>
      </c>
      <c r="J87" s="42" t="s">
        <v>23</v>
      </c>
      <c r="K87" s="86">
        <v>699824.28248682094</v>
      </c>
      <c r="L87" s="42" t="s">
        <v>24</v>
      </c>
      <c r="M87" s="42" t="s">
        <v>27</v>
      </c>
      <c r="N87" s="42" t="s">
        <v>25</v>
      </c>
      <c r="O87" s="88">
        <v>-836360</v>
      </c>
      <c r="P87" s="70">
        <v>1.1515</v>
      </c>
      <c r="Q87" s="42" t="s">
        <v>26</v>
      </c>
      <c r="R87" s="70">
        <v>1.1951000000000001</v>
      </c>
      <c r="S87" s="70"/>
      <c r="T87" s="86"/>
      <c r="U87" s="86"/>
      <c r="V87" s="42"/>
      <c r="W87" s="70">
        <v>1.1412</v>
      </c>
      <c r="X87" s="70">
        <v>1.1636144496678607</v>
      </c>
      <c r="Y87" s="88">
        <v>-19039.186087162441</v>
      </c>
      <c r="Z87" s="88">
        <v>-19039.186087162441</v>
      </c>
      <c r="AA87" s="88">
        <v>-19039.186087162441</v>
      </c>
      <c r="AB87" s="86">
        <v>0</v>
      </c>
      <c r="AC87" s="41"/>
      <c r="AD87" s="42"/>
      <c r="AF87" s="64">
        <f t="shared" si="27"/>
        <v>718760.41092367715</v>
      </c>
      <c r="AG87" s="64">
        <f t="shared" si="28"/>
        <v>-18936.128436855972</v>
      </c>
      <c r="AH87" s="6"/>
      <c r="AI87" s="64">
        <f t="shared" si="29"/>
        <v>552892.62378744397</v>
      </c>
      <c r="AJ87" s="64">
        <f t="shared" si="30"/>
        <v>146931.65869937721</v>
      </c>
      <c r="AK87" s="64">
        <f t="shared" si="31"/>
        <v>-165867.78713623318</v>
      </c>
      <c r="AL87" s="64">
        <f t="shared" si="32"/>
        <v>165867.78713623318</v>
      </c>
      <c r="AM87" s="66">
        <f t="shared" si="33"/>
        <v>1</v>
      </c>
      <c r="AN87" s="6"/>
      <c r="AO87" s="59">
        <f t="shared" si="39"/>
        <v>1.1951000000000001</v>
      </c>
      <c r="AP87" s="64">
        <f t="shared" si="34"/>
        <v>699824.28248682118</v>
      </c>
      <c r="AQ87" s="64">
        <f t="shared" si="35"/>
        <v>0</v>
      </c>
      <c r="AR87" s="64">
        <f t="shared" si="36"/>
        <v>18936.128436855972</v>
      </c>
      <c r="AS87" s="64">
        <f t="shared" si="37"/>
        <v>-18936.128436855972</v>
      </c>
      <c r="AT87" s="66">
        <f t="shared" si="38"/>
        <v>1</v>
      </c>
      <c r="AV87" s="85" t="str">
        <f t="shared" si="40"/>
        <v/>
      </c>
    </row>
    <row r="88" spans="1:48" ht="15.6" x14ac:dyDescent="0.3">
      <c r="A88" s="42" t="s">
        <v>172</v>
      </c>
      <c r="B88" s="42" t="s">
        <v>182</v>
      </c>
      <c r="C88" s="42">
        <v>137</v>
      </c>
      <c r="D88" s="42" t="s">
        <v>87</v>
      </c>
      <c r="E88" s="69">
        <v>42493</v>
      </c>
      <c r="F88" s="69"/>
      <c r="G88" s="69">
        <v>43271</v>
      </c>
      <c r="H88" s="42" t="s">
        <v>22</v>
      </c>
      <c r="I88" s="42" t="s">
        <v>27</v>
      </c>
      <c r="J88" s="42" t="s">
        <v>23</v>
      </c>
      <c r="K88" s="86">
        <v>1109110.5346832899</v>
      </c>
      <c r="L88" s="42" t="s">
        <v>24</v>
      </c>
      <c r="M88" s="42" t="s">
        <v>27</v>
      </c>
      <c r="N88" s="42" t="s">
        <v>25</v>
      </c>
      <c r="O88" s="88">
        <v>-1325498</v>
      </c>
      <c r="P88" s="70">
        <v>1.1515</v>
      </c>
      <c r="Q88" s="42" t="s">
        <v>26</v>
      </c>
      <c r="R88" s="70">
        <v>1.1951000000000001</v>
      </c>
      <c r="S88" s="70"/>
      <c r="T88" s="86"/>
      <c r="U88" s="86"/>
      <c r="V88" s="42"/>
      <c r="W88" s="70">
        <v>1.1412</v>
      </c>
      <c r="X88" s="70">
        <v>1.1636144496678607</v>
      </c>
      <c r="Y88" s="88">
        <v>-30174.091396242649</v>
      </c>
      <c r="Z88" s="88">
        <v>-30174.091396242649</v>
      </c>
      <c r="AA88" s="88">
        <v>-30174.091396242646</v>
      </c>
      <c r="AB88" s="88">
        <v>-3.637978807091713E-12</v>
      </c>
      <c r="AC88" s="41"/>
      <c r="AD88" s="42"/>
      <c r="AF88" s="64">
        <f t="shared" si="27"/>
        <v>1139121.2960429867</v>
      </c>
      <c r="AG88" s="64">
        <f t="shared" si="28"/>
        <v>-30010.761359696742</v>
      </c>
      <c r="AH88" s="6"/>
      <c r="AI88" s="64">
        <f t="shared" si="29"/>
        <v>876247.15080229728</v>
      </c>
      <c r="AJ88" s="64">
        <f t="shared" si="30"/>
        <v>232863.38388099265</v>
      </c>
      <c r="AK88" s="64">
        <f t="shared" si="31"/>
        <v>-262874.14524068939</v>
      </c>
      <c r="AL88" s="64">
        <f t="shared" si="32"/>
        <v>262874.14524068939</v>
      </c>
      <c r="AM88" s="66">
        <f t="shared" si="33"/>
        <v>1</v>
      </c>
      <c r="AN88" s="6"/>
      <c r="AO88" s="59">
        <f t="shared" si="39"/>
        <v>1.1951000000000001</v>
      </c>
      <c r="AP88" s="64">
        <f t="shared" si="34"/>
        <v>1109110.5346832899</v>
      </c>
      <c r="AQ88" s="64">
        <f t="shared" si="35"/>
        <v>0</v>
      </c>
      <c r="AR88" s="64">
        <f t="shared" si="36"/>
        <v>30010.761359696742</v>
      </c>
      <c r="AS88" s="64">
        <f t="shared" si="37"/>
        <v>-30010.761359696742</v>
      </c>
      <c r="AT88" s="66">
        <f t="shared" si="38"/>
        <v>1</v>
      </c>
      <c r="AV88" s="85" t="str">
        <f t="shared" si="40"/>
        <v/>
      </c>
    </row>
    <row r="89" spans="1:48" ht="15.6" x14ac:dyDescent="0.3">
      <c r="A89" s="42" t="s">
        <v>172</v>
      </c>
      <c r="B89" s="42" t="s">
        <v>183</v>
      </c>
      <c r="C89" s="42">
        <v>138</v>
      </c>
      <c r="D89" s="42" t="s">
        <v>87</v>
      </c>
      <c r="E89" s="69">
        <v>42493</v>
      </c>
      <c r="F89" s="69"/>
      <c r="G89" s="69">
        <v>43271</v>
      </c>
      <c r="H89" s="42" t="s">
        <v>22</v>
      </c>
      <c r="I89" s="42" t="s">
        <v>27</v>
      </c>
      <c r="J89" s="42" t="s">
        <v>23</v>
      </c>
      <c r="K89" s="86">
        <v>6139943.1009957297</v>
      </c>
      <c r="L89" s="42" t="s">
        <v>24</v>
      </c>
      <c r="M89" s="42" t="s">
        <v>27</v>
      </c>
      <c r="N89" s="42" t="s">
        <v>25</v>
      </c>
      <c r="O89" s="88">
        <v>-7337846</v>
      </c>
      <c r="P89" s="70">
        <v>1.1515</v>
      </c>
      <c r="Q89" s="42" t="s">
        <v>26</v>
      </c>
      <c r="R89" s="70">
        <v>1.1951000000000001</v>
      </c>
      <c r="S89" s="70"/>
      <c r="T89" s="86"/>
      <c r="U89" s="86"/>
      <c r="V89" s="42"/>
      <c r="W89" s="70">
        <v>1.1412</v>
      </c>
      <c r="X89" s="70">
        <v>1.1636144496678607</v>
      </c>
      <c r="Y89" s="88">
        <v>-167041.24476653719</v>
      </c>
      <c r="Z89" s="88">
        <v>-167041.24476653719</v>
      </c>
      <c r="AA89" s="88">
        <v>-167041.24476653719</v>
      </c>
      <c r="AB89" s="86">
        <v>0</v>
      </c>
      <c r="AC89" s="41"/>
      <c r="AD89" s="42"/>
      <c r="AF89" s="64">
        <f t="shared" si="27"/>
        <v>6306080.1643486787</v>
      </c>
      <c r="AG89" s="64">
        <f t="shared" si="28"/>
        <v>-166137.06335294619</v>
      </c>
      <c r="AH89" s="6"/>
      <c r="AI89" s="64">
        <f t="shared" si="29"/>
        <v>4850830.8956528297</v>
      </c>
      <c r="AJ89" s="64">
        <f t="shared" si="30"/>
        <v>1289112.2053429028</v>
      </c>
      <c r="AK89" s="64">
        <f t="shared" si="31"/>
        <v>-1455249.268695849</v>
      </c>
      <c r="AL89" s="64">
        <f t="shared" si="32"/>
        <v>1455249.268695849</v>
      </c>
      <c r="AM89" s="66">
        <f t="shared" si="33"/>
        <v>1</v>
      </c>
      <c r="AN89" s="6"/>
      <c r="AO89" s="59">
        <f t="shared" si="39"/>
        <v>1.1951000000000001</v>
      </c>
      <c r="AP89" s="64">
        <f t="shared" si="34"/>
        <v>6139943.1009957325</v>
      </c>
      <c r="AQ89" s="64">
        <f t="shared" si="35"/>
        <v>0</v>
      </c>
      <c r="AR89" s="64">
        <f t="shared" si="36"/>
        <v>166137.06335294619</v>
      </c>
      <c r="AS89" s="64">
        <f t="shared" si="37"/>
        <v>-166137.06335294619</v>
      </c>
      <c r="AT89" s="66">
        <f t="shared" si="38"/>
        <v>1</v>
      </c>
      <c r="AV89" s="85" t="str">
        <f t="shared" si="40"/>
        <v/>
      </c>
    </row>
    <row r="90" spans="1:48" ht="15.6" x14ac:dyDescent="0.3">
      <c r="A90" s="42" t="s">
        <v>172</v>
      </c>
      <c r="B90" s="42" t="s">
        <v>184</v>
      </c>
      <c r="C90" s="42">
        <v>139</v>
      </c>
      <c r="D90" s="42" t="s">
        <v>87</v>
      </c>
      <c r="E90" s="69">
        <v>42493</v>
      </c>
      <c r="F90" s="69"/>
      <c r="G90" s="69">
        <v>43454</v>
      </c>
      <c r="H90" s="42" t="s">
        <v>22</v>
      </c>
      <c r="I90" s="42" t="s">
        <v>27</v>
      </c>
      <c r="J90" s="42" t="s">
        <v>23</v>
      </c>
      <c r="K90" s="86">
        <v>693154.31791811704</v>
      </c>
      <c r="L90" s="42" t="s">
        <v>24</v>
      </c>
      <c r="M90" s="42" t="s">
        <v>27</v>
      </c>
      <c r="N90" s="42" t="s">
        <v>25</v>
      </c>
      <c r="O90" s="88">
        <v>-836360</v>
      </c>
      <c r="P90" s="70">
        <v>1.1515</v>
      </c>
      <c r="Q90" s="42" t="s">
        <v>26</v>
      </c>
      <c r="R90" s="70">
        <v>1.2065999999999999</v>
      </c>
      <c r="S90" s="70"/>
      <c r="T90" s="86"/>
      <c r="U90" s="86"/>
      <c r="V90" s="42"/>
      <c r="W90" s="70">
        <v>1.1412</v>
      </c>
      <c r="X90" s="70">
        <v>1.1762295314968974</v>
      </c>
      <c r="Y90" s="88">
        <v>-18036.560888773976</v>
      </c>
      <c r="Z90" s="88">
        <v>-18036.560888773976</v>
      </c>
      <c r="AA90" s="88">
        <v>-18036.560888773976</v>
      </c>
      <c r="AB90" s="86">
        <v>0</v>
      </c>
      <c r="AC90" s="41"/>
      <c r="AD90" s="42"/>
      <c r="AF90" s="64">
        <f t="shared" si="27"/>
        <v>711051.69323170162</v>
      </c>
      <c r="AG90" s="64">
        <f t="shared" si="28"/>
        <v>-17897.375313584576</v>
      </c>
      <c r="AH90" s="6"/>
      <c r="AI90" s="64">
        <f t="shared" si="29"/>
        <v>546962.84094746283</v>
      </c>
      <c r="AJ90" s="64">
        <f t="shared" si="30"/>
        <v>146191.47697065421</v>
      </c>
      <c r="AK90" s="64">
        <f t="shared" si="31"/>
        <v>-164088.85228423879</v>
      </c>
      <c r="AL90" s="64">
        <f t="shared" si="32"/>
        <v>164088.85228423879</v>
      </c>
      <c r="AM90" s="66">
        <f t="shared" si="33"/>
        <v>1</v>
      </c>
      <c r="AN90" s="6"/>
      <c r="AO90" s="59">
        <f t="shared" si="39"/>
        <v>1.2065999999999999</v>
      </c>
      <c r="AP90" s="64">
        <f t="shared" si="34"/>
        <v>693154.31791811704</v>
      </c>
      <c r="AQ90" s="64">
        <f t="shared" si="35"/>
        <v>0</v>
      </c>
      <c r="AR90" s="64">
        <f t="shared" si="36"/>
        <v>17897.375313584576</v>
      </c>
      <c r="AS90" s="64">
        <f t="shared" si="37"/>
        <v>-17897.375313584576</v>
      </c>
      <c r="AT90" s="66">
        <f t="shared" si="38"/>
        <v>1</v>
      </c>
      <c r="AV90" s="85" t="str">
        <f t="shared" si="40"/>
        <v/>
      </c>
    </row>
    <row r="91" spans="1:48" ht="15.6" x14ac:dyDescent="0.3">
      <c r="A91" s="42" t="s">
        <v>172</v>
      </c>
      <c r="B91" s="42" t="s">
        <v>185</v>
      </c>
      <c r="C91" s="42">
        <v>140</v>
      </c>
      <c r="D91" s="42" t="s">
        <v>87</v>
      </c>
      <c r="E91" s="69">
        <v>42493</v>
      </c>
      <c r="F91" s="69"/>
      <c r="G91" s="69">
        <v>43454</v>
      </c>
      <c r="H91" s="42" t="s">
        <v>22</v>
      </c>
      <c r="I91" s="42" t="s">
        <v>27</v>
      </c>
      <c r="J91" s="42" t="s">
        <v>23</v>
      </c>
      <c r="K91" s="86">
        <v>1373175.03729488</v>
      </c>
      <c r="L91" s="42" t="s">
        <v>24</v>
      </c>
      <c r="M91" s="42" t="s">
        <v>27</v>
      </c>
      <c r="N91" s="42" t="s">
        <v>25</v>
      </c>
      <c r="O91" s="88">
        <v>-1656873</v>
      </c>
      <c r="P91" s="70">
        <v>1.1515</v>
      </c>
      <c r="Q91" s="42" t="s">
        <v>26</v>
      </c>
      <c r="R91" s="70">
        <v>1.2065999999999999</v>
      </c>
      <c r="S91" s="70"/>
      <c r="T91" s="86"/>
      <c r="U91" s="86"/>
      <c r="V91" s="42"/>
      <c r="W91" s="70">
        <v>1.1412</v>
      </c>
      <c r="X91" s="70">
        <v>1.1762295314968974</v>
      </c>
      <c r="Y91" s="88">
        <v>-35731.3725542416</v>
      </c>
      <c r="Z91" s="88">
        <v>-35731.3725542416</v>
      </c>
      <c r="AA91" s="88">
        <v>-35731.3725542416</v>
      </c>
      <c r="AB91" s="86">
        <v>0</v>
      </c>
      <c r="AC91" s="41"/>
      <c r="AD91" s="42"/>
      <c r="AF91" s="64">
        <f t="shared" si="27"/>
        <v>1408630.6759288933</v>
      </c>
      <c r="AG91" s="64">
        <f t="shared" si="28"/>
        <v>-35455.638634014875</v>
      </c>
      <c r="AH91" s="6"/>
      <c r="AI91" s="64">
        <f t="shared" si="29"/>
        <v>1083562.058406841</v>
      </c>
      <c r="AJ91" s="64">
        <f t="shared" si="30"/>
        <v>289612.97888803738</v>
      </c>
      <c r="AK91" s="64">
        <f t="shared" si="31"/>
        <v>-325068.61752205226</v>
      </c>
      <c r="AL91" s="64">
        <f t="shared" si="32"/>
        <v>325068.61752205226</v>
      </c>
      <c r="AM91" s="66">
        <f t="shared" si="33"/>
        <v>1</v>
      </c>
      <c r="AN91" s="6"/>
      <c r="AO91" s="59">
        <f t="shared" si="39"/>
        <v>1.2065999999999999</v>
      </c>
      <c r="AP91" s="64">
        <f t="shared" si="34"/>
        <v>1373175.0372948784</v>
      </c>
      <c r="AQ91" s="64">
        <f t="shared" si="35"/>
        <v>0</v>
      </c>
      <c r="AR91" s="64">
        <f t="shared" si="36"/>
        <v>35455.638634014875</v>
      </c>
      <c r="AS91" s="64">
        <f t="shared" si="37"/>
        <v>-35455.638634014875</v>
      </c>
      <c r="AT91" s="66">
        <f t="shared" si="38"/>
        <v>1</v>
      </c>
      <c r="AV91" s="85" t="str">
        <f t="shared" si="40"/>
        <v/>
      </c>
    </row>
    <row r="92" spans="1:48" ht="15.6" x14ac:dyDescent="0.3">
      <c r="A92" s="42" t="s">
        <v>172</v>
      </c>
      <c r="B92" s="42" t="s">
        <v>186</v>
      </c>
      <c r="C92" s="42">
        <v>141</v>
      </c>
      <c r="D92" s="42" t="s">
        <v>87</v>
      </c>
      <c r="E92" s="69">
        <v>42493</v>
      </c>
      <c r="F92" s="69"/>
      <c r="G92" s="69">
        <v>43454</v>
      </c>
      <c r="H92" s="42" t="s">
        <v>22</v>
      </c>
      <c r="I92" s="42" t="s">
        <v>27</v>
      </c>
      <c r="J92" s="42" t="s">
        <v>23</v>
      </c>
      <c r="K92" s="86">
        <v>6081423.8355710302</v>
      </c>
      <c r="L92" s="42" t="s">
        <v>24</v>
      </c>
      <c r="M92" s="42" t="s">
        <v>27</v>
      </c>
      <c r="N92" s="42" t="s">
        <v>25</v>
      </c>
      <c r="O92" s="88">
        <v>-7337846</v>
      </c>
      <c r="P92" s="70">
        <v>1.1515</v>
      </c>
      <c r="Q92" s="42" t="s">
        <v>26</v>
      </c>
      <c r="R92" s="70">
        <v>1.2065999999999999</v>
      </c>
      <c r="S92" s="70"/>
      <c r="T92" s="86"/>
      <c r="U92" s="86"/>
      <c r="V92" s="42"/>
      <c r="W92" s="70">
        <v>1.1412</v>
      </c>
      <c r="X92" s="70">
        <v>1.1762295314968974</v>
      </c>
      <c r="Y92" s="88">
        <v>-158244.66279048039</v>
      </c>
      <c r="Z92" s="88">
        <v>-158244.66279048039</v>
      </c>
      <c r="AA92" s="88">
        <v>-158244.66279048039</v>
      </c>
      <c r="AB92" s="86">
        <v>0</v>
      </c>
      <c r="AC92" s="41"/>
      <c r="AD92" s="42"/>
      <c r="AF92" s="64">
        <f t="shared" si="27"/>
        <v>6238447.3468045685</v>
      </c>
      <c r="AG92" s="64">
        <f t="shared" si="28"/>
        <v>-157023.51123354211</v>
      </c>
      <c r="AH92" s="6"/>
      <c r="AI92" s="64">
        <f t="shared" si="29"/>
        <v>4798805.6513881292</v>
      </c>
      <c r="AJ92" s="64">
        <f t="shared" si="30"/>
        <v>1282618.1841828972</v>
      </c>
      <c r="AK92" s="64">
        <f t="shared" si="31"/>
        <v>-1439641.6954164393</v>
      </c>
      <c r="AL92" s="64">
        <f t="shared" si="32"/>
        <v>1439641.6954164393</v>
      </c>
      <c r="AM92" s="66">
        <f t="shared" si="33"/>
        <v>1</v>
      </c>
      <c r="AN92" s="6"/>
      <c r="AO92" s="59">
        <f t="shared" si="39"/>
        <v>1.2065999999999999</v>
      </c>
      <c r="AP92" s="64">
        <f t="shared" si="34"/>
        <v>6081423.8355710264</v>
      </c>
      <c r="AQ92" s="64">
        <f t="shared" si="35"/>
        <v>0</v>
      </c>
      <c r="AR92" s="64">
        <f t="shared" si="36"/>
        <v>157023.51123354211</v>
      </c>
      <c r="AS92" s="64">
        <f t="shared" si="37"/>
        <v>-157023.51123354211</v>
      </c>
      <c r="AT92" s="66">
        <f t="shared" si="38"/>
        <v>1</v>
      </c>
      <c r="AV92" s="85" t="str">
        <f t="shared" si="40"/>
        <v/>
      </c>
    </row>
    <row r="93" spans="1:48" ht="15.6" x14ac:dyDescent="0.3">
      <c r="A93" s="42" t="s">
        <v>172</v>
      </c>
      <c r="B93" s="42" t="s">
        <v>187</v>
      </c>
      <c r="C93" s="42">
        <v>142</v>
      </c>
      <c r="D93" s="42" t="s">
        <v>87</v>
      </c>
      <c r="E93" s="69">
        <v>42493</v>
      </c>
      <c r="F93" s="69"/>
      <c r="G93" s="69">
        <v>43636</v>
      </c>
      <c r="H93" s="42" t="s">
        <v>22</v>
      </c>
      <c r="I93" s="42" t="s">
        <v>27</v>
      </c>
      <c r="J93" s="42" t="s">
        <v>23</v>
      </c>
      <c r="K93" s="86">
        <v>686328.573773182</v>
      </c>
      <c r="L93" s="42" t="s">
        <v>24</v>
      </c>
      <c r="M93" s="42" t="s">
        <v>27</v>
      </c>
      <c r="N93" s="42" t="s">
        <v>25</v>
      </c>
      <c r="O93" s="88">
        <v>-836360</v>
      </c>
      <c r="P93" s="70">
        <v>1.1515</v>
      </c>
      <c r="Q93" s="42" t="s">
        <v>26</v>
      </c>
      <c r="R93" s="70">
        <v>1.2185999999999999</v>
      </c>
      <c r="S93" s="70"/>
      <c r="T93" s="86"/>
      <c r="U93" s="86"/>
      <c r="V93" s="42"/>
      <c r="W93" s="70">
        <v>1.1412</v>
      </c>
      <c r="X93" s="70">
        <v>1.1896154712280547</v>
      </c>
      <c r="Y93" s="88">
        <v>-16887.945122644087</v>
      </c>
      <c r="Z93" s="88">
        <v>-16887.945122644087</v>
      </c>
      <c r="AA93" s="88">
        <v>-16887.945122644083</v>
      </c>
      <c r="AB93" s="88">
        <v>-3.637978807091713E-12</v>
      </c>
      <c r="AC93" s="41"/>
      <c r="AD93" s="42"/>
      <c r="AF93" s="64">
        <f t="shared" si="27"/>
        <v>703050.70859293325</v>
      </c>
      <c r="AG93" s="64">
        <f t="shared" si="28"/>
        <v>-16722.134819750907</v>
      </c>
      <c r="AH93" s="6"/>
      <c r="AI93" s="64">
        <f t="shared" si="29"/>
        <v>540808.23737917945</v>
      </c>
      <c r="AJ93" s="64">
        <f t="shared" si="30"/>
        <v>145520.33639400289</v>
      </c>
      <c r="AK93" s="64">
        <f t="shared" si="31"/>
        <v>-162242.4712137538</v>
      </c>
      <c r="AL93" s="64">
        <f t="shared" si="32"/>
        <v>162242.4712137538</v>
      </c>
      <c r="AM93" s="66">
        <f t="shared" si="33"/>
        <v>1</v>
      </c>
      <c r="AN93" s="6"/>
      <c r="AO93" s="59">
        <f t="shared" si="39"/>
        <v>1.2185999999999999</v>
      </c>
      <c r="AP93" s="64">
        <f t="shared" si="34"/>
        <v>686328.57377318235</v>
      </c>
      <c r="AQ93" s="64">
        <f t="shared" si="35"/>
        <v>0</v>
      </c>
      <c r="AR93" s="64">
        <f t="shared" si="36"/>
        <v>16722.134819750907</v>
      </c>
      <c r="AS93" s="64">
        <f t="shared" si="37"/>
        <v>-16722.134819750907</v>
      </c>
      <c r="AT93" s="66">
        <f t="shared" si="38"/>
        <v>1</v>
      </c>
      <c r="AV93" s="85" t="str">
        <f t="shared" si="40"/>
        <v/>
      </c>
    </row>
    <row r="94" spans="1:48" ht="15.6" x14ac:dyDescent="0.3">
      <c r="A94" s="42" t="s">
        <v>172</v>
      </c>
      <c r="B94" s="42" t="s">
        <v>188</v>
      </c>
      <c r="C94" s="42">
        <v>143</v>
      </c>
      <c r="D94" s="42" t="s">
        <v>87</v>
      </c>
      <c r="E94" s="69">
        <v>42493</v>
      </c>
      <c r="F94" s="69"/>
      <c r="G94" s="69">
        <v>43636</v>
      </c>
      <c r="H94" s="42" t="s">
        <v>22</v>
      </c>
      <c r="I94" s="42" t="s">
        <v>27</v>
      </c>
      <c r="J94" s="42" t="s">
        <v>23</v>
      </c>
      <c r="K94" s="86">
        <v>1087721.9760380799</v>
      </c>
      <c r="L94" s="42" t="s">
        <v>24</v>
      </c>
      <c r="M94" s="42" t="s">
        <v>27</v>
      </c>
      <c r="N94" s="42" t="s">
        <v>25</v>
      </c>
      <c r="O94" s="88">
        <v>-1325498</v>
      </c>
      <c r="P94" s="70">
        <v>1.1515</v>
      </c>
      <c r="Q94" s="42" t="s">
        <v>26</v>
      </c>
      <c r="R94" s="70">
        <v>1.2185999999999999</v>
      </c>
      <c r="S94" s="70"/>
      <c r="T94" s="86"/>
      <c r="U94" s="86"/>
      <c r="V94" s="42"/>
      <c r="W94" s="70">
        <v>1.1412</v>
      </c>
      <c r="X94" s="70">
        <v>1.1896154712280547</v>
      </c>
      <c r="Y94" s="88">
        <v>-26764.715534189589</v>
      </c>
      <c r="Z94" s="88">
        <v>-26764.715534189589</v>
      </c>
      <c r="AA94" s="88">
        <v>-26764.715534189589</v>
      </c>
      <c r="AB94" s="86">
        <v>0</v>
      </c>
      <c r="AC94" s="41"/>
      <c r="AD94" s="42"/>
      <c r="AF94" s="64">
        <f t="shared" si="27"/>
        <v>1114223.9085304365</v>
      </c>
      <c r="AG94" s="64">
        <f t="shared" si="28"/>
        <v>-26501.932492360007</v>
      </c>
      <c r="AH94" s="6"/>
      <c r="AI94" s="64">
        <f t="shared" si="29"/>
        <v>857095.31425418193</v>
      </c>
      <c r="AJ94" s="64">
        <f t="shared" si="30"/>
        <v>230626.66178389452</v>
      </c>
      <c r="AK94" s="64">
        <f t="shared" si="31"/>
        <v>-257128.59427625453</v>
      </c>
      <c r="AL94" s="64">
        <f t="shared" si="32"/>
        <v>257128.59427625453</v>
      </c>
      <c r="AM94" s="66">
        <f t="shared" si="33"/>
        <v>1</v>
      </c>
      <c r="AN94" s="6"/>
      <c r="AO94" s="59">
        <f t="shared" si="39"/>
        <v>1.2185999999999999</v>
      </c>
      <c r="AP94" s="64">
        <f t="shared" si="34"/>
        <v>1087721.9760380764</v>
      </c>
      <c r="AQ94" s="64">
        <f t="shared" si="35"/>
        <v>0</v>
      </c>
      <c r="AR94" s="64">
        <f t="shared" si="36"/>
        <v>26501.932492360007</v>
      </c>
      <c r="AS94" s="64">
        <f t="shared" si="37"/>
        <v>-26501.932492360007</v>
      </c>
      <c r="AT94" s="66">
        <f t="shared" si="38"/>
        <v>1</v>
      </c>
      <c r="AV94" s="85" t="str">
        <f t="shared" si="40"/>
        <v/>
      </c>
    </row>
    <row r="95" spans="1:48" ht="15.6" x14ac:dyDescent="0.3">
      <c r="A95" s="42" t="s">
        <v>172</v>
      </c>
      <c r="B95" s="42" t="s">
        <v>189</v>
      </c>
      <c r="C95" s="42">
        <v>144</v>
      </c>
      <c r="D95" s="42" t="s">
        <v>87</v>
      </c>
      <c r="E95" s="69">
        <v>42493</v>
      </c>
      <c r="F95" s="69"/>
      <c r="G95" s="69">
        <v>43636</v>
      </c>
      <c r="H95" s="42" t="s">
        <v>22</v>
      </c>
      <c r="I95" s="42" t="s">
        <v>27</v>
      </c>
      <c r="J95" s="42" t="s">
        <v>23</v>
      </c>
      <c r="K95" s="86">
        <v>6021537.8302970603</v>
      </c>
      <c r="L95" s="42" t="s">
        <v>24</v>
      </c>
      <c r="M95" s="42" t="s">
        <v>27</v>
      </c>
      <c r="N95" s="42" t="s">
        <v>25</v>
      </c>
      <c r="O95" s="88">
        <v>-7337846</v>
      </c>
      <c r="P95" s="70">
        <v>1.1515</v>
      </c>
      <c r="Q95" s="42" t="s">
        <v>26</v>
      </c>
      <c r="R95" s="70">
        <v>1.2185999999999999</v>
      </c>
      <c r="S95" s="70"/>
      <c r="T95" s="86"/>
      <c r="U95" s="86"/>
      <c r="V95" s="42"/>
      <c r="W95" s="70">
        <v>1.1412</v>
      </c>
      <c r="X95" s="70">
        <v>1.1896154712280547</v>
      </c>
      <c r="Y95" s="88">
        <v>-148167.22531734401</v>
      </c>
      <c r="Z95" s="88">
        <v>-148167.22531734401</v>
      </c>
      <c r="AA95" s="88">
        <v>-148167.22531734401</v>
      </c>
      <c r="AB95" s="86">
        <v>0</v>
      </c>
      <c r="AC95" s="41"/>
      <c r="AD95" s="42"/>
      <c r="AF95" s="64">
        <f t="shared" si="27"/>
        <v>6168250.3106865715</v>
      </c>
      <c r="AG95" s="64">
        <f t="shared" si="28"/>
        <v>-146712.48038950842</v>
      </c>
      <c r="AH95" s="6"/>
      <c r="AI95" s="64">
        <f t="shared" si="29"/>
        <v>4744807.9312973628</v>
      </c>
      <c r="AJ95" s="64">
        <f t="shared" si="30"/>
        <v>1276729.8989997003</v>
      </c>
      <c r="AK95" s="64">
        <f t="shared" si="31"/>
        <v>-1423442.3793892087</v>
      </c>
      <c r="AL95" s="64">
        <f t="shared" si="32"/>
        <v>1423442.3793892087</v>
      </c>
      <c r="AM95" s="66">
        <f t="shared" si="33"/>
        <v>1</v>
      </c>
      <c r="AN95" s="6"/>
      <c r="AO95" s="59">
        <f t="shared" si="39"/>
        <v>1.2185999999999999</v>
      </c>
      <c r="AP95" s="64">
        <f t="shared" si="34"/>
        <v>6021537.8302970631</v>
      </c>
      <c r="AQ95" s="64">
        <f t="shared" si="35"/>
        <v>0</v>
      </c>
      <c r="AR95" s="64">
        <f t="shared" si="36"/>
        <v>146712.48038950842</v>
      </c>
      <c r="AS95" s="64">
        <f t="shared" si="37"/>
        <v>-146712.48038950842</v>
      </c>
      <c r="AT95" s="66">
        <f t="shared" si="38"/>
        <v>1</v>
      </c>
      <c r="AV95" s="85" t="str">
        <f t="shared" si="40"/>
        <v/>
      </c>
    </row>
    <row r="96" spans="1:48" ht="15.6" x14ac:dyDescent="0.3">
      <c r="A96" s="42" t="s">
        <v>172</v>
      </c>
      <c r="B96" s="42" t="s">
        <v>190</v>
      </c>
      <c r="C96" s="42">
        <v>145</v>
      </c>
      <c r="D96" s="42" t="s">
        <v>87</v>
      </c>
      <c r="E96" s="69">
        <v>42493</v>
      </c>
      <c r="F96" s="69"/>
      <c r="G96" s="69">
        <v>43728</v>
      </c>
      <c r="H96" s="42" t="s">
        <v>22</v>
      </c>
      <c r="I96" s="42" t="s">
        <v>27</v>
      </c>
      <c r="J96" s="42" t="s">
        <v>23</v>
      </c>
      <c r="K96" s="86">
        <v>683691.65372353501</v>
      </c>
      <c r="L96" s="42" t="s">
        <v>24</v>
      </c>
      <c r="M96" s="42" t="s">
        <v>27</v>
      </c>
      <c r="N96" s="42" t="s">
        <v>25</v>
      </c>
      <c r="O96" s="88">
        <v>-836360</v>
      </c>
      <c r="P96" s="70">
        <v>1.1515</v>
      </c>
      <c r="Q96" s="42" t="s">
        <v>26</v>
      </c>
      <c r="R96" s="70">
        <v>1.2233000000000001</v>
      </c>
      <c r="S96" s="70"/>
      <c r="T96" s="86"/>
      <c r="U96" s="86"/>
      <c r="V96" s="42"/>
      <c r="W96" s="70">
        <v>1.1412</v>
      </c>
      <c r="X96" s="70">
        <v>1.1961953431378987</v>
      </c>
      <c r="Y96" s="88">
        <v>-15653.376570170365</v>
      </c>
      <c r="Z96" s="88">
        <v>-15653.376570170365</v>
      </c>
      <c r="AA96" s="88">
        <v>-15653.376570170365</v>
      </c>
      <c r="AB96" s="86">
        <v>0</v>
      </c>
      <c r="AC96" s="41"/>
      <c r="AD96" s="42"/>
      <c r="AF96" s="64">
        <f t="shared" si="27"/>
        <v>699183.46096050926</v>
      </c>
      <c r="AG96" s="64">
        <f t="shared" si="28"/>
        <v>-15491.807236974593</v>
      </c>
      <c r="AH96" s="6"/>
      <c r="AI96" s="64">
        <f t="shared" si="29"/>
        <v>537833.43150808406</v>
      </c>
      <c r="AJ96" s="64">
        <f t="shared" si="30"/>
        <v>145858.2222154506</v>
      </c>
      <c r="AK96" s="64">
        <f t="shared" si="31"/>
        <v>-161350.02945242519</v>
      </c>
      <c r="AL96" s="64">
        <f t="shared" si="32"/>
        <v>161350.02945242519</v>
      </c>
      <c r="AM96" s="66">
        <f t="shared" si="33"/>
        <v>1</v>
      </c>
      <c r="AN96" s="6"/>
      <c r="AO96" s="59">
        <f t="shared" si="39"/>
        <v>1.2233000000000001</v>
      </c>
      <c r="AP96" s="64">
        <f t="shared" si="34"/>
        <v>683691.65372353466</v>
      </c>
      <c r="AQ96" s="64">
        <f t="shared" si="35"/>
        <v>0</v>
      </c>
      <c r="AR96" s="64">
        <f t="shared" si="36"/>
        <v>15491.807236974593</v>
      </c>
      <c r="AS96" s="64">
        <f t="shared" si="37"/>
        <v>-15491.807236974593</v>
      </c>
      <c r="AT96" s="66">
        <f t="shared" si="38"/>
        <v>1</v>
      </c>
      <c r="AV96" s="85" t="str">
        <f t="shared" si="40"/>
        <v/>
      </c>
    </row>
    <row r="97" spans="1:48" ht="15.6" x14ac:dyDescent="0.3">
      <c r="A97" s="42" t="s">
        <v>172</v>
      </c>
      <c r="B97" s="42" t="s">
        <v>191</v>
      </c>
      <c r="C97" s="42">
        <v>146</v>
      </c>
      <c r="D97" s="42" t="s">
        <v>87</v>
      </c>
      <c r="E97" s="69">
        <v>42493</v>
      </c>
      <c r="F97" s="69"/>
      <c r="G97" s="69">
        <v>43728</v>
      </c>
      <c r="H97" s="42" t="s">
        <v>22</v>
      </c>
      <c r="I97" s="42" t="s">
        <v>27</v>
      </c>
      <c r="J97" s="42" t="s">
        <v>23</v>
      </c>
      <c r="K97" s="86">
        <v>1083542.8758276801</v>
      </c>
      <c r="L97" s="42" t="s">
        <v>24</v>
      </c>
      <c r="M97" s="42" t="s">
        <v>27</v>
      </c>
      <c r="N97" s="42" t="s">
        <v>25</v>
      </c>
      <c r="O97" s="88">
        <v>-1325498</v>
      </c>
      <c r="P97" s="70">
        <v>1.1515</v>
      </c>
      <c r="Q97" s="42" t="s">
        <v>26</v>
      </c>
      <c r="R97" s="70">
        <v>1.2233000000000001</v>
      </c>
      <c r="S97" s="70"/>
      <c r="T97" s="86"/>
      <c r="U97" s="86"/>
      <c r="V97" s="42"/>
      <c r="W97" s="70">
        <v>1.1412</v>
      </c>
      <c r="X97" s="70">
        <v>1.1961953431378987</v>
      </c>
      <c r="Y97" s="88">
        <v>-24808.120112161672</v>
      </c>
      <c r="Z97" s="88">
        <v>-24808.120112161672</v>
      </c>
      <c r="AA97" s="88">
        <v>-24808.120112161672</v>
      </c>
      <c r="AB97" s="86">
        <v>0</v>
      </c>
      <c r="AC97" s="41"/>
      <c r="AD97" s="42"/>
      <c r="AF97" s="64">
        <f t="shared" si="27"/>
        <v>1108094.9341626011</v>
      </c>
      <c r="AG97" s="64">
        <f t="shared" si="28"/>
        <v>-24552.058334921952</v>
      </c>
      <c r="AH97" s="6"/>
      <c r="AI97" s="64">
        <f t="shared" si="29"/>
        <v>852380.71858661633</v>
      </c>
      <c r="AJ97" s="64">
        <f t="shared" si="30"/>
        <v>231162.15724106284</v>
      </c>
      <c r="AK97" s="64">
        <f t="shared" si="31"/>
        <v>-255714.2155759848</v>
      </c>
      <c r="AL97" s="64">
        <f t="shared" si="32"/>
        <v>255714.2155759848</v>
      </c>
      <c r="AM97" s="66">
        <f t="shared" si="33"/>
        <v>1</v>
      </c>
      <c r="AN97" s="6"/>
      <c r="AO97" s="59">
        <f t="shared" si="39"/>
        <v>1.2233000000000001</v>
      </c>
      <c r="AP97" s="64">
        <f t="shared" si="34"/>
        <v>1083542.8758276792</v>
      </c>
      <c r="AQ97" s="64">
        <f t="shared" si="35"/>
        <v>0</v>
      </c>
      <c r="AR97" s="64">
        <f t="shared" si="36"/>
        <v>24552.058334921952</v>
      </c>
      <c r="AS97" s="64">
        <f t="shared" si="37"/>
        <v>-24552.058334921952</v>
      </c>
      <c r="AT97" s="66">
        <f t="shared" si="38"/>
        <v>1</v>
      </c>
      <c r="AV97" s="85" t="str">
        <f t="shared" si="40"/>
        <v/>
      </c>
    </row>
    <row r="98" spans="1:48" ht="15.6" x14ac:dyDescent="0.3">
      <c r="A98" s="43" t="s">
        <v>172</v>
      </c>
      <c r="B98" s="43" t="s">
        <v>192</v>
      </c>
      <c r="C98" s="43">
        <v>147</v>
      </c>
      <c r="D98" s="43" t="s">
        <v>87</v>
      </c>
      <c r="E98" s="46">
        <v>42493</v>
      </c>
      <c r="F98" s="46"/>
      <c r="G98" s="46">
        <v>43728</v>
      </c>
      <c r="H98" s="43" t="s">
        <v>22</v>
      </c>
      <c r="I98" s="43" t="s">
        <v>27</v>
      </c>
      <c r="J98" s="43" t="s">
        <v>23</v>
      </c>
      <c r="K98" s="87">
        <v>3998934.8483609902</v>
      </c>
      <c r="L98" s="43" t="s">
        <v>24</v>
      </c>
      <c r="M98" s="43" t="s">
        <v>27</v>
      </c>
      <c r="N98" s="43" t="s">
        <v>25</v>
      </c>
      <c r="O98" s="71">
        <v>-4891897</v>
      </c>
      <c r="P98" s="51">
        <v>1.1515</v>
      </c>
      <c r="Q98" s="43" t="s">
        <v>26</v>
      </c>
      <c r="R98" s="51">
        <v>1.2233000000000001</v>
      </c>
      <c r="S98" s="51"/>
      <c r="T98" s="87"/>
      <c r="U98" s="87"/>
      <c r="V98" s="43"/>
      <c r="W98" s="51">
        <v>1.1412</v>
      </c>
      <c r="X98" s="51">
        <v>1.1961953431378987</v>
      </c>
      <c r="Y98" s="71">
        <v>-91557.111630739848</v>
      </c>
      <c r="Z98" s="71">
        <v>-91557.111630739848</v>
      </c>
      <c r="AA98" s="71">
        <v>-91557.111630739848</v>
      </c>
      <c r="AB98" s="87">
        <v>0</v>
      </c>
      <c r="AC98" s="41"/>
      <c r="AD98" s="43"/>
      <c r="AF98" s="64">
        <f t="shared" si="27"/>
        <v>4089546.9356764224</v>
      </c>
      <c r="AG98" s="64">
        <f t="shared" si="28"/>
        <v>-90612.087315431796</v>
      </c>
      <c r="AH98" s="6"/>
      <c r="AI98" s="64">
        <f t="shared" si="29"/>
        <v>3145805.3351357095</v>
      </c>
      <c r="AJ98" s="64">
        <f t="shared" si="30"/>
        <v>853129.51322528115</v>
      </c>
      <c r="AK98" s="64">
        <f t="shared" si="31"/>
        <v>-943741.60054071294</v>
      </c>
      <c r="AL98" s="64">
        <f t="shared" si="32"/>
        <v>943741.60054071294</v>
      </c>
      <c r="AM98" s="66">
        <f t="shared" si="33"/>
        <v>1</v>
      </c>
      <c r="AN98" s="6"/>
      <c r="AO98" s="59">
        <f t="shared" si="39"/>
        <v>1.2233000000000001</v>
      </c>
      <c r="AP98" s="64">
        <f t="shared" si="34"/>
        <v>3998934.8483609906</v>
      </c>
      <c r="AQ98" s="64">
        <f t="shared" si="35"/>
        <v>0</v>
      </c>
      <c r="AR98" s="64">
        <f t="shared" si="36"/>
        <v>90612.087315431796</v>
      </c>
      <c r="AS98" s="64">
        <f t="shared" si="37"/>
        <v>-90612.087315431796</v>
      </c>
      <c r="AT98" s="66">
        <f t="shared" si="38"/>
        <v>1</v>
      </c>
      <c r="AV98" s="85" t="str">
        <f t="shared" si="40"/>
        <v/>
      </c>
    </row>
    <row r="99" spans="1:48" ht="15.6" x14ac:dyDescent="0.3">
      <c r="A99" s="42" t="s">
        <v>193</v>
      </c>
      <c r="B99" s="42" t="s">
        <v>47</v>
      </c>
      <c r="C99" s="42">
        <v>246</v>
      </c>
      <c r="D99" s="42" t="s">
        <v>62</v>
      </c>
      <c r="E99" s="69">
        <v>40917</v>
      </c>
      <c r="F99" s="69"/>
      <c r="G99" s="69">
        <v>42947</v>
      </c>
      <c r="H99" s="42" t="s">
        <v>22</v>
      </c>
      <c r="I99" s="42" t="s">
        <v>27</v>
      </c>
      <c r="J99" s="42" t="s">
        <v>23</v>
      </c>
      <c r="K99" s="86">
        <v>9196321.4714114293</v>
      </c>
      <c r="L99" s="42" t="s">
        <v>24</v>
      </c>
      <c r="M99" s="42" t="s">
        <v>27</v>
      </c>
      <c r="N99" s="42" t="s">
        <v>25</v>
      </c>
      <c r="O99" s="88">
        <v>-11500000</v>
      </c>
      <c r="P99" s="70">
        <v>1.2058</v>
      </c>
      <c r="Q99" s="42" t="s">
        <v>26</v>
      </c>
      <c r="R99" s="70">
        <v>1.2504999999999999</v>
      </c>
      <c r="S99" s="70"/>
      <c r="T99" s="86"/>
      <c r="U99" s="86"/>
      <c r="V99" s="42"/>
      <c r="W99" s="70">
        <v>1.1412</v>
      </c>
      <c r="X99" s="70">
        <v>1.1427410786765966</v>
      </c>
      <c r="Y99" s="88">
        <v>-867402.28791092942</v>
      </c>
      <c r="Z99" s="88">
        <v>-867402.28791092942</v>
      </c>
      <c r="AA99" s="88">
        <v>-867402.28791092942</v>
      </c>
      <c r="AB99" s="86">
        <v>0</v>
      </c>
      <c r="AC99" s="41"/>
      <c r="AD99" s="42"/>
      <c r="AF99" s="64">
        <f t="shared" si="27"/>
        <v>10063522.012631331</v>
      </c>
      <c r="AG99" s="64">
        <f t="shared" si="28"/>
        <v>-867200.54121989571</v>
      </c>
      <c r="AH99" s="6"/>
      <c r="AI99" s="64">
        <f t="shared" si="29"/>
        <v>7741170.7789471764</v>
      </c>
      <c r="AJ99" s="64">
        <f t="shared" si="30"/>
        <v>1455150.6924642585</v>
      </c>
      <c r="AK99" s="64">
        <f t="shared" si="31"/>
        <v>-2322351.2336841542</v>
      </c>
      <c r="AL99" s="64">
        <f t="shared" si="32"/>
        <v>2322351.2336841542</v>
      </c>
      <c r="AM99" s="66">
        <f t="shared" si="33"/>
        <v>1</v>
      </c>
      <c r="AN99" s="6"/>
      <c r="AO99" s="59">
        <f t="shared" si="39"/>
        <v>1.2504999999999999</v>
      </c>
      <c r="AP99" s="64">
        <f t="shared" si="34"/>
        <v>9196321.4714114349</v>
      </c>
      <c r="AQ99" s="64">
        <f t="shared" si="35"/>
        <v>0</v>
      </c>
      <c r="AR99" s="64">
        <f t="shared" si="36"/>
        <v>867200.54121989571</v>
      </c>
      <c r="AS99" s="64">
        <f t="shared" si="37"/>
        <v>-867200.54121989571</v>
      </c>
      <c r="AT99" s="66">
        <f t="shared" si="38"/>
        <v>1</v>
      </c>
      <c r="AV99" s="85" t="str">
        <f t="shared" si="40"/>
        <v/>
      </c>
    </row>
    <row r="100" spans="1:48" ht="15.6" x14ac:dyDescent="0.3">
      <c r="A100" s="42" t="s">
        <v>193</v>
      </c>
      <c r="B100" s="42" t="s">
        <v>48</v>
      </c>
      <c r="C100" s="42">
        <v>248</v>
      </c>
      <c r="D100" s="42" t="s">
        <v>62</v>
      </c>
      <c r="E100" s="69">
        <v>40917</v>
      </c>
      <c r="F100" s="69"/>
      <c r="G100" s="69">
        <v>42970</v>
      </c>
      <c r="H100" s="42" t="s">
        <v>22</v>
      </c>
      <c r="I100" s="42" t="s">
        <v>27</v>
      </c>
      <c r="J100" s="42" t="s">
        <v>23</v>
      </c>
      <c r="K100" s="86">
        <v>4622186.4951768499</v>
      </c>
      <c r="L100" s="42" t="s">
        <v>24</v>
      </c>
      <c r="M100" s="42" t="s">
        <v>27</v>
      </c>
      <c r="N100" s="42" t="s">
        <v>25</v>
      </c>
      <c r="O100" s="88">
        <v>-5750000</v>
      </c>
      <c r="P100" s="70">
        <v>1.2058</v>
      </c>
      <c r="Q100" s="42" t="s">
        <v>26</v>
      </c>
      <c r="R100" s="70">
        <v>1.244</v>
      </c>
      <c r="S100" s="70"/>
      <c r="T100" s="86"/>
      <c r="U100" s="86"/>
      <c r="V100" s="42"/>
      <c r="W100" s="70">
        <v>1.1412</v>
      </c>
      <c r="X100" s="70">
        <v>1.144083618226621</v>
      </c>
      <c r="Y100" s="88">
        <v>-403903.36223169195</v>
      </c>
      <c r="Z100" s="88">
        <v>-403903.36223169195</v>
      </c>
      <c r="AA100" s="88">
        <v>-403903.36223169189</v>
      </c>
      <c r="AB100" s="88">
        <v>-5.8207660913467407E-11</v>
      </c>
      <c r="AC100" s="41"/>
      <c r="AD100" s="42"/>
      <c r="AF100" s="64">
        <f t="shared" si="27"/>
        <v>5025856.4220268689</v>
      </c>
      <c r="AG100" s="64">
        <f t="shared" si="28"/>
        <v>-403669.92685001995</v>
      </c>
      <c r="AH100" s="6"/>
      <c r="AI100" s="64">
        <f t="shared" si="29"/>
        <v>3866043.4015591303</v>
      </c>
      <c r="AJ100" s="64">
        <f t="shared" si="30"/>
        <v>756143.09361771867</v>
      </c>
      <c r="AK100" s="64">
        <f t="shared" si="31"/>
        <v>-1159813.0204677386</v>
      </c>
      <c r="AL100" s="64">
        <f t="shared" si="32"/>
        <v>1159813.0204677386</v>
      </c>
      <c r="AM100" s="66">
        <f t="shared" si="33"/>
        <v>1</v>
      </c>
      <c r="AN100" s="6"/>
      <c r="AO100" s="59">
        <f t="shared" si="39"/>
        <v>1.244</v>
      </c>
      <c r="AP100" s="64">
        <f t="shared" si="34"/>
        <v>4622186.495176849</v>
      </c>
      <c r="AQ100" s="64">
        <f t="shared" si="35"/>
        <v>0</v>
      </c>
      <c r="AR100" s="64">
        <f t="shared" si="36"/>
        <v>403669.92685001995</v>
      </c>
      <c r="AS100" s="64">
        <f t="shared" si="37"/>
        <v>-403669.92685001995</v>
      </c>
      <c r="AT100" s="66">
        <f t="shared" si="38"/>
        <v>1</v>
      </c>
      <c r="AV100" s="85" t="str">
        <f t="shared" si="40"/>
        <v/>
      </c>
    </row>
    <row r="101" spans="1:48" ht="15.6" x14ac:dyDescent="0.3">
      <c r="A101" s="43" t="s">
        <v>193</v>
      </c>
      <c r="B101" s="43" t="s">
        <v>49</v>
      </c>
      <c r="C101" s="43">
        <v>249</v>
      </c>
      <c r="D101" s="43" t="s">
        <v>62</v>
      </c>
      <c r="E101" s="46">
        <v>40917</v>
      </c>
      <c r="F101" s="46"/>
      <c r="G101" s="46">
        <v>43028</v>
      </c>
      <c r="H101" s="43" t="s">
        <v>22</v>
      </c>
      <c r="I101" s="43" t="s">
        <v>27</v>
      </c>
      <c r="J101" s="43" t="s">
        <v>23</v>
      </c>
      <c r="K101" s="87">
        <v>4622186.4951768499</v>
      </c>
      <c r="L101" s="43" t="s">
        <v>24</v>
      </c>
      <c r="M101" s="43" t="s">
        <v>27</v>
      </c>
      <c r="N101" s="43" t="s">
        <v>25</v>
      </c>
      <c r="O101" s="71">
        <v>-5750000</v>
      </c>
      <c r="P101" s="51">
        <v>1.2058</v>
      </c>
      <c r="Q101" s="43" t="s">
        <v>26</v>
      </c>
      <c r="R101" s="51">
        <v>1.244</v>
      </c>
      <c r="S101" s="51"/>
      <c r="T101" s="87"/>
      <c r="U101" s="87"/>
      <c r="V101" s="43"/>
      <c r="W101" s="51">
        <v>1.1412</v>
      </c>
      <c r="X101" s="51">
        <v>1.1476450184514366</v>
      </c>
      <c r="Y101" s="71">
        <v>-388682.34782327339</v>
      </c>
      <c r="Z101" s="71">
        <v>-388682.34782327339</v>
      </c>
      <c r="AA101" s="71">
        <v>-388682.34782327339</v>
      </c>
      <c r="AB101" s="87">
        <v>0</v>
      </c>
      <c r="AC101" s="41"/>
      <c r="AD101" s="43"/>
      <c r="AF101" s="64">
        <f t="shared" si="27"/>
        <v>5010260.0608668225</v>
      </c>
      <c r="AG101" s="64">
        <f t="shared" si="28"/>
        <v>-388073.56568997353</v>
      </c>
      <c r="AH101" s="6"/>
      <c r="AI101" s="64">
        <f t="shared" si="29"/>
        <v>3854046.2006667862</v>
      </c>
      <c r="AJ101" s="64">
        <f t="shared" si="30"/>
        <v>768140.29451006278</v>
      </c>
      <c r="AK101" s="64">
        <f t="shared" si="31"/>
        <v>-1156213.8602000363</v>
      </c>
      <c r="AL101" s="64">
        <f t="shared" si="32"/>
        <v>1156213.8602000363</v>
      </c>
      <c r="AM101" s="66">
        <f t="shared" si="33"/>
        <v>1</v>
      </c>
      <c r="AN101" s="6"/>
      <c r="AO101" s="59">
        <f t="shared" si="39"/>
        <v>1.244</v>
      </c>
      <c r="AP101" s="64">
        <f t="shared" si="34"/>
        <v>4622186.495176849</v>
      </c>
      <c r="AQ101" s="64">
        <f t="shared" si="35"/>
        <v>0</v>
      </c>
      <c r="AR101" s="64">
        <f t="shared" si="36"/>
        <v>388073.56568997353</v>
      </c>
      <c r="AS101" s="64">
        <f t="shared" si="37"/>
        <v>-388073.56568997353</v>
      </c>
      <c r="AT101" s="66">
        <f t="shared" si="38"/>
        <v>1</v>
      </c>
      <c r="AV101" s="85" t="str">
        <f t="shared" si="40"/>
        <v/>
      </c>
    </row>
    <row r="102" spans="1:48" ht="15.6" x14ac:dyDescent="0.3">
      <c r="A102" s="42" t="s">
        <v>194</v>
      </c>
      <c r="B102" s="42" t="s">
        <v>195</v>
      </c>
      <c r="C102" s="42">
        <v>409</v>
      </c>
      <c r="D102" s="42" t="s">
        <v>87</v>
      </c>
      <c r="E102" s="69">
        <v>42069</v>
      </c>
      <c r="F102" s="69"/>
      <c r="G102" s="69">
        <v>43465</v>
      </c>
      <c r="H102" s="42" t="s">
        <v>24</v>
      </c>
      <c r="I102" s="42" t="s">
        <v>27</v>
      </c>
      <c r="J102" s="42" t="s">
        <v>23</v>
      </c>
      <c r="K102" s="88">
        <v>-1121463.0779848199</v>
      </c>
      <c r="L102" s="42" t="s">
        <v>22</v>
      </c>
      <c r="M102" s="42" t="s">
        <v>27</v>
      </c>
      <c r="N102" s="42" t="s">
        <v>25</v>
      </c>
      <c r="O102" s="86">
        <v>1300000</v>
      </c>
      <c r="P102" s="70">
        <v>1.0963000000000001</v>
      </c>
      <c r="Q102" s="42" t="s">
        <v>26</v>
      </c>
      <c r="R102" s="70">
        <v>1.1592</v>
      </c>
      <c r="S102" s="70"/>
      <c r="T102" s="86"/>
      <c r="U102" s="86"/>
      <c r="V102" s="42"/>
      <c r="W102" s="70">
        <v>1.1412</v>
      </c>
      <c r="X102" s="70">
        <v>1.1770418893787762</v>
      </c>
      <c r="Y102" s="88">
        <v>-17134.080536221743</v>
      </c>
      <c r="Z102" s="88">
        <v>-17134.080536221743</v>
      </c>
      <c r="AA102" s="88">
        <v>-17134.080536221743</v>
      </c>
      <c r="AB102" s="86">
        <v>0</v>
      </c>
      <c r="AC102" s="41"/>
      <c r="AD102" s="42"/>
      <c r="AF102" s="64">
        <f t="shared" si="27"/>
        <v>1104463.6658480517</v>
      </c>
      <c r="AG102" s="64">
        <f t="shared" si="28"/>
        <v>-16999.41213676543</v>
      </c>
      <c r="AH102" s="6"/>
      <c r="AI102" s="64">
        <f t="shared" si="29"/>
        <v>849587.4352677319</v>
      </c>
      <c r="AJ102" s="64">
        <f t="shared" si="30"/>
        <v>-271875.6427170852</v>
      </c>
      <c r="AK102" s="64">
        <f t="shared" si="31"/>
        <v>-254876.23058031977</v>
      </c>
      <c r="AL102" s="64">
        <f t="shared" si="32"/>
        <v>-254876.23058031977</v>
      </c>
      <c r="AM102" s="66">
        <f t="shared" si="33"/>
        <v>1</v>
      </c>
      <c r="AN102" s="6"/>
      <c r="AO102" s="59">
        <f t="shared" si="39"/>
        <v>1.1592</v>
      </c>
      <c r="AP102" s="64">
        <f t="shared" si="34"/>
        <v>1121463.0779848171</v>
      </c>
      <c r="AQ102" s="64">
        <f t="shared" si="35"/>
        <v>0</v>
      </c>
      <c r="AR102" s="64">
        <f t="shared" si="36"/>
        <v>16999.41213676543</v>
      </c>
      <c r="AS102" s="64">
        <f t="shared" si="37"/>
        <v>-16999.41213676543</v>
      </c>
      <c r="AT102" s="66">
        <f t="shared" si="38"/>
        <v>1</v>
      </c>
      <c r="AV102" s="85" t="str">
        <f t="shared" si="40"/>
        <v/>
      </c>
    </row>
    <row r="103" spans="1:48" ht="15.6" x14ac:dyDescent="0.3">
      <c r="A103" s="42" t="s">
        <v>194</v>
      </c>
      <c r="B103" s="42" t="s">
        <v>196</v>
      </c>
      <c r="C103" s="42">
        <v>410</v>
      </c>
      <c r="D103" s="42" t="s">
        <v>87</v>
      </c>
      <c r="E103" s="69">
        <v>42069</v>
      </c>
      <c r="F103" s="69"/>
      <c r="G103" s="69">
        <v>43465</v>
      </c>
      <c r="H103" s="42" t="s">
        <v>24</v>
      </c>
      <c r="I103" s="42" t="s">
        <v>27</v>
      </c>
      <c r="J103" s="42" t="s">
        <v>23</v>
      </c>
      <c r="K103" s="88">
        <v>-1121463.0779848199</v>
      </c>
      <c r="L103" s="42" t="s">
        <v>22</v>
      </c>
      <c r="M103" s="42" t="s">
        <v>27</v>
      </c>
      <c r="N103" s="42" t="s">
        <v>25</v>
      </c>
      <c r="O103" s="86">
        <v>1300000</v>
      </c>
      <c r="P103" s="70">
        <v>1.0963000000000001</v>
      </c>
      <c r="Q103" s="42" t="s">
        <v>26</v>
      </c>
      <c r="R103" s="70">
        <v>1.1592</v>
      </c>
      <c r="S103" s="70"/>
      <c r="T103" s="86"/>
      <c r="U103" s="86"/>
      <c r="V103" s="42"/>
      <c r="W103" s="70">
        <v>1.1412</v>
      </c>
      <c r="X103" s="70">
        <v>1.1770418893787762</v>
      </c>
      <c r="Y103" s="88">
        <v>-17134.080536221743</v>
      </c>
      <c r="Z103" s="88">
        <v>-17134.080536221743</v>
      </c>
      <c r="AA103" s="88">
        <v>-17134.080536221743</v>
      </c>
      <c r="AB103" s="86">
        <v>0</v>
      </c>
      <c r="AC103" s="41"/>
      <c r="AD103" s="42"/>
      <c r="AF103" s="64">
        <f t="shared" si="27"/>
        <v>1104463.6658480517</v>
      </c>
      <c r="AG103" s="64">
        <f t="shared" si="28"/>
        <v>-16999.41213676543</v>
      </c>
      <c r="AH103" s="6"/>
      <c r="AI103" s="64">
        <f t="shared" si="29"/>
        <v>849587.4352677319</v>
      </c>
      <c r="AJ103" s="64">
        <f t="shared" si="30"/>
        <v>-271875.6427170852</v>
      </c>
      <c r="AK103" s="64">
        <f t="shared" si="31"/>
        <v>-254876.23058031977</v>
      </c>
      <c r="AL103" s="64">
        <f t="shared" si="32"/>
        <v>-254876.23058031977</v>
      </c>
      <c r="AM103" s="66">
        <f t="shared" si="33"/>
        <v>1</v>
      </c>
      <c r="AN103" s="6"/>
      <c r="AO103" s="59">
        <f t="shared" si="39"/>
        <v>1.1592</v>
      </c>
      <c r="AP103" s="64">
        <f t="shared" si="34"/>
        <v>1121463.0779848171</v>
      </c>
      <c r="AQ103" s="64">
        <f t="shared" si="35"/>
        <v>0</v>
      </c>
      <c r="AR103" s="64">
        <f t="shared" si="36"/>
        <v>16999.41213676543</v>
      </c>
      <c r="AS103" s="64">
        <f t="shared" si="37"/>
        <v>-16999.41213676543</v>
      </c>
      <c r="AT103" s="66">
        <f t="shared" si="38"/>
        <v>1</v>
      </c>
      <c r="AV103" s="85" t="str">
        <f t="shared" si="40"/>
        <v/>
      </c>
    </row>
    <row r="104" spans="1:48" ht="15.6" x14ac:dyDescent="0.3">
      <c r="A104" s="42" t="s">
        <v>194</v>
      </c>
      <c r="B104" s="42" t="s">
        <v>197</v>
      </c>
      <c r="C104" s="42">
        <v>411</v>
      </c>
      <c r="D104" s="42" t="s">
        <v>87</v>
      </c>
      <c r="E104" s="69">
        <v>42069</v>
      </c>
      <c r="F104" s="69"/>
      <c r="G104" s="69">
        <v>43465</v>
      </c>
      <c r="H104" s="42" t="s">
        <v>24</v>
      </c>
      <c r="I104" s="42" t="s">
        <v>27</v>
      </c>
      <c r="J104" s="42" t="s">
        <v>23</v>
      </c>
      <c r="K104" s="88">
        <v>-1121463.0779848199</v>
      </c>
      <c r="L104" s="42" t="s">
        <v>22</v>
      </c>
      <c r="M104" s="42" t="s">
        <v>27</v>
      </c>
      <c r="N104" s="42" t="s">
        <v>25</v>
      </c>
      <c r="O104" s="86">
        <v>1300000</v>
      </c>
      <c r="P104" s="70">
        <v>1.0963000000000001</v>
      </c>
      <c r="Q104" s="42" t="s">
        <v>26</v>
      </c>
      <c r="R104" s="70">
        <v>1.1592</v>
      </c>
      <c r="S104" s="70"/>
      <c r="T104" s="86"/>
      <c r="U104" s="86"/>
      <c r="V104" s="42"/>
      <c r="W104" s="70">
        <v>1.1412</v>
      </c>
      <c r="X104" s="70">
        <v>1.1770418893787762</v>
      </c>
      <c r="Y104" s="88">
        <v>-17134.080536221743</v>
      </c>
      <c r="Z104" s="88">
        <v>-17134.080536221743</v>
      </c>
      <c r="AA104" s="88">
        <v>-17134.080536221743</v>
      </c>
      <c r="AB104" s="86">
        <v>0</v>
      </c>
      <c r="AC104" s="41"/>
      <c r="AD104" s="42"/>
      <c r="AF104" s="64">
        <f t="shared" si="27"/>
        <v>1104463.6658480517</v>
      </c>
      <c r="AG104" s="64">
        <f t="shared" si="28"/>
        <v>-16999.41213676543</v>
      </c>
      <c r="AH104" s="6"/>
      <c r="AI104" s="64">
        <f t="shared" si="29"/>
        <v>849587.4352677319</v>
      </c>
      <c r="AJ104" s="64">
        <f t="shared" si="30"/>
        <v>-271875.6427170852</v>
      </c>
      <c r="AK104" s="64">
        <f t="shared" si="31"/>
        <v>-254876.23058031977</v>
      </c>
      <c r="AL104" s="64">
        <f t="shared" si="32"/>
        <v>-254876.23058031977</v>
      </c>
      <c r="AM104" s="66">
        <f t="shared" si="33"/>
        <v>1</v>
      </c>
      <c r="AN104" s="6"/>
      <c r="AO104" s="59">
        <f t="shared" si="39"/>
        <v>1.1592</v>
      </c>
      <c r="AP104" s="64">
        <f t="shared" si="34"/>
        <v>1121463.0779848171</v>
      </c>
      <c r="AQ104" s="64">
        <f t="shared" si="35"/>
        <v>0</v>
      </c>
      <c r="AR104" s="64">
        <f t="shared" si="36"/>
        <v>16999.41213676543</v>
      </c>
      <c r="AS104" s="64">
        <f t="shared" si="37"/>
        <v>-16999.41213676543</v>
      </c>
      <c r="AT104" s="66">
        <f t="shared" si="38"/>
        <v>1</v>
      </c>
      <c r="AV104" s="85" t="str">
        <f t="shared" si="40"/>
        <v/>
      </c>
    </row>
    <row r="105" spans="1:48" ht="15.6" x14ac:dyDescent="0.3">
      <c r="A105" s="42" t="s">
        <v>194</v>
      </c>
      <c r="B105" s="42" t="s">
        <v>198</v>
      </c>
      <c r="C105" s="42">
        <v>412</v>
      </c>
      <c r="D105" s="42" t="s">
        <v>87</v>
      </c>
      <c r="E105" s="69">
        <v>42069</v>
      </c>
      <c r="F105" s="69"/>
      <c r="G105" s="69">
        <v>43465</v>
      </c>
      <c r="H105" s="42" t="s">
        <v>24</v>
      </c>
      <c r="I105" s="42" t="s">
        <v>27</v>
      </c>
      <c r="J105" s="42" t="s">
        <v>23</v>
      </c>
      <c r="K105" s="88">
        <v>-1121463.0779848199</v>
      </c>
      <c r="L105" s="42" t="s">
        <v>22</v>
      </c>
      <c r="M105" s="42" t="s">
        <v>27</v>
      </c>
      <c r="N105" s="42" t="s">
        <v>25</v>
      </c>
      <c r="O105" s="86">
        <v>1300000</v>
      </c>
      <c r="P105" s="70">
        <v>1.0963000000000001</v>
      </c>
      <c r="Q105" s="42" t="s">
        <v>26</v>
      </c>
      <c r="R105" s="70">
        <v>1.1592</v>
      </c>
      <c r="S105" s="70"/>
      <c r="T105" s="86"/>
      <c r="U105" s="86"/>
      <c r="V105" s="42"/>
      <c r="W105" s="70">
        <v>1.1412</v>
      </c>
      <c r="X105" s="70">
        <v>1.1770418893787762</v>
      </c>
      <c r="Y105" s="88">
        <v>-17134.080536221743</v>
      </c>
      <c r="Z105" s="88">
        <v>-17134.080536221743</v>
      </c>
      <c r="AA105" s="88">
        <v>-17134.080536221743</v>
      </c>
      <c r="AB105" s="86">
        <v>0</v>
      </c>
      <c r="AC105" s="41"/>
      <c r="AD105" s="42"/>
      <c r="AF105" s="64">
        <f t="shared" si="27"/>
        <v>1104463.6658480517</v>
      </c>
      <c r="AG105" s="64">
        <f t="shared" si="28"/>
        <v>-16999.41213676543</v>
      </c>
      <c r="AH105" s="6"/>
      <c r="AI105" s="64">
        <f t="shared" si="29"/>
        <v>849587.4352677319</v>
      </c>
      <c r="AJ105" s="64">
        <f t="shared" si="30"/>
        <v>-271875.6427170852</v>
      </c>
      <c r="AK105" s="64">
        <f t="shared" si="31"/>
        <v>-254876.23058031977</v>
      </c>
      <c r="AL105" s="64">
        <f t="shared" si="32"/>
        <v>-254876.23058031977</v>
      </c>
      <c r="AM105" s="66">
        <f t="shared" si="33"/>
        <v>1</v>
      </c>
      <c r="AN105" s="6"/>
      <c r="AO105" s="59">
        <f t="shared" si="39"/>
        <v>1.1592</v>
      </c>
      <c r="AP105" s="64">
        <f t="shared" si="34"/>
        <v>1121463.0779848171</v>
      </c>
      <c r="AQ105" s="64">
        <f t="shared" si="35"/>
        <v>0</v>
      </c>
      <c r="AR105" s="64">
        <f t="shared" si="36"/>
        <v>16999.41213676543</v>
      </c>
      <c r="AS105" s="64">
        <f t="shared" si="37"/>
        <v>-16999.41213676543</v>
      </c>
      <c r="AT105" s="66">
        <f t="shared" si="38"/>
        <v>1</v>
      </c>
      <c r="AV105" s="85" t="str">
        <f t="shared" si="40"/>
        <v/>
      </c>
    </row>
    <row r="106" spans="1:48" ht="15.6" x14ac:dyDescent="0.3">
      <c r="A106" s="42" t="s">
        <v>194</v>
      </c>
      <c r="B106" s="42" t="s">
        <v>199</v>
      </c>
      <c r="C106" s="42">
        <v>413</v>
      </c>
      <c r="D106" s="42" t="s">
        <v>87</v>
      </c>
      <c r="E106" s="69">
        <v>42069</v>
      </c>
      <c r="F106" s="69"/>
      <c r="G106" s="69">
        <v>43465</v>
      </c>
      <c r="H106" s="42" t="s">
        <v>24</v>
      </c>
      <c r="I106" s="42" t="s">
        <v>27</v>
      </c>
      <c r="J106" s="42" t="s">
        <v>23</v>
      </c>
      <c r="K106" s="88">
        <v>-6901311.2491373401</v>
      </c>
      <c r="L106" s="42" t="s">
        <v>22</v>
      </c>
      <c r="M106" s="42" t="s">
        <v>27</v>
      </c>
      <c r="N106" s="42" t="s">
        <v>25</v>
      </c>
      <c r="O106" s="86">
        <v>8000000</v>
      </c>
      <c r="P106" s="70">
        <v>1.0963000000000001</v>
      </c>
      <c r="Q106" s="42" t="s">
        <v>26</v>
      </c>
      <c r="R106" s="70">
        <v>1.1592</v>
      </c>
      <c r="S106" s="70"/>
      <c r="T106" s="86"/>
      <c r="U106" s="86"/>
      <c r="V106" s="42"/>
      <c r="W106" s="70">
        <v>1.1412</v>
      </c>
      <c r="X106" s="70">
        <v>1.1770418893787762</v>
      </c>
      <c r="Y106" s="88">
        <v>-105440.49560751791</v>
      </c>
      <c r="Z106" s="88">
        <v>-105440.49560751791</v>
      </c>
      <c r="AA106" s="88">
        <v>-105440.49560751791</v>
      </c>
      <c r="AB106" s="86">
        <v>0</v>
      </c>
      <c r="AC106" s="41"/>
      <c r="AD106" s="42"/>
      <c r="AF106" s="64">
        <f t="shared" si="27"/>
        <v>6796699.4821418561</v>
      </c>
      <c r="AG106" s="64">
        <f t="shared" si="28"/>
        <v>-104611.76699548028</v>
      </c>
      <c r="AH106" s="6"/>
      <c r="AI106" s="64">
        <f t="shared" si="29"/>
        <v>5228230.37087835</v>
      </c>
      <c r="AJ106" s="64">
        <f t="shared" si="30"/>
        <v>-1673080.8782589864</v>
      </c>
      <c r="AK106" s="64">
        <f t="shared" si="31"/>
        <v>-1568469.1112635061</v>
      </c>
      <c r="AL106" s="64">
        <f t="shared" si="32"/>
        <v>-1568469.1112635061</v>
      </c>
      <c r="AM106" s="66">
        <f t="shared" si="33"/>
        <v>1</v>
      </c>
      <c r="AN106" s="6"/>
      <c r="AO106" s="59">
        <f t="shared" si="39"/>
        <v>1.1592</v>
      </c>
      <c r="AP106" s="64">
        <f t="shared" si="34"/>
        <v>6901311.2491373364</v>
      </c>
      <c r="AQ106" s="64">
        <f t="shared" si="35"/>
        <v>0</v>
      </c>
      <c r="AR106" s="64">
        <f t="shared" si="36"/>
        <v>104611.76699548028</v>
      </c>
      <c r="AS106" s="64">
        <f t="shared" si="37"/>
        <v>-104611.76699548028</v>
      </c>
      <c r="AT106" s="66">
        <f t="shared" si="38"/>
        <v>1</v>
      </c>
      <c r="AV106" s="85" t="str">
        <f t="shared" si="40"/>
        <v/>
      </c>
    </row>
    <row r="107" spans="1:48" ht="15.6" x14ac:dyDescent="0.3">
      <c r="A107" s="42" t="s">
        <v>194</v>
      </c>
      <c r="B107" s="42" t="s">
        <v>200</v>
      </c>
      <c r="C107" s="42">
        <v>414</v>
      </c>
      <c r="D107" s="42" t="s">
        <v>87</v>
      </c>
      <c r="E107" s="69">
        <v>42069</v>
      </c>
      <c r="F107" s="69"/>
      <c r="G107" s="69">
        <v>43465</v>
      </c>
      <c r="H107" s="42" t="s">
        <v>24</v>
      </c>
      <c r="I107" s="42" t="s">
        <v>27</v>
      </c>
      <c r="J107" s="42" t="s">
        <v>23</v>
      </c>
      <c r="K107" s="88">
        <v>-6901311.2491373401</v>
      </c>
      <c r="L107" s="42" t="s">
        <v>22</v>
      </c>
      <c r="M107" s="42" t="s">
        <v>27</v>
      </c>
      <c r="N107" s="42" t="s">
        <v>25</v>
      </c>
      <c r="O107" s="86">
        <v>8000000</v>
      </c>
      <c r="P107" s="70">
        <v>1.0963000000000001</v>
      </c>
      <c r="Q107" s="42" t="s">
        <v>26</v>
      </c>
      <c r="R107" s="70">
        <v>1.1592</v>
      </c>
      <c r="S107" s="70"/>
      <c r="T107" s="86"/>
      <c r="U107" s="86"/>
      <c r="V107" s="42"/>
      <c r="W107" s="70">
        <v>1.1412</v>
      </c>
      <c r="X107" s="70">
        <v>1.1770418893787762</v>
      </c>
      <c r="Y107" s="88">
        <v>-105440.49560751791</v>
      </c>
      <c r="Z107" s="88">
        <v>-105440.49560751791</v>
      </c>
      <c r="AA107" s="88">
        <v>-105440.49560751791</v>
      </c>
      <c r="AB107" s="86">
        <v>0</v>
      </c>
      <c r="AC107" s="41"/>
      <c r="AD107" s="42"/>
      <c r="AF107" s="64">
        <f t="shared" ref="AF107:AF117" si="41">IF(S107="",ABS(O107/X107),"")</f>
        <v>6796699.4821418561</v>
      </c>
      <c r="AG107" s="64">
        <f t="shared" ref="AG107:AG117" si="42">IF(S107="",
IF(H107="BUY",
IF(I107="CALL",MAX(-ABS(O107)/X107+ABS(O107)/R107,0),IF(I107="PUT",MAX(-ABS(O107)/R107+ABS(O107)/X107,0),IF(I107="FORWARD",-ABS(O107)/X107+ABS(O107)/R107,"TRADE NOT VALID"))),
-IF(I107="CALL",MAX(-ABS(O107)/X107+ABS(O107)/R107,0),IF(I107="PUT",MAX(-ABS(O107)/R107+ABS(O107)/X107,0),IF(I107="FORWARD",-ABS(O107)/X107+ABS(O107)/R107,"TRADE NOT VALID")))),"")</f>
        <v>-104611.76699548028</v>
      </c>
      <c r="AH107" s="6"/>
      <c r="AI107" s="64">
        <f t="shared" ref="AI107:AI117" si="43">IF(S107="",
IF(I107="CALL",ABS(O107/(X107*(1+$AJ$3))),
IF(I107="PUT",ABS(O107/(X107*(1+$AJ$2))),
IF(I107="FORWARD",ABS(O107/(X107*(1+$AJ$3))),
"TRADE NOT VALID"))),
"")</f>
        <v>5228230.37087835</v>
      </c>
      <c r="AJ107" s="64">
        <f t="shared" ref="AJ107:AJ117" si="44">IF(S107="",
IF(H107="BUY",
IF(I107="CALL",MAX(-ABS(O107)/(X107*(1+$AJ$3))+ABS(O107)/R107,0),IF(I107="PUT",MAX(-ABS(O107)/R107+ABS(O107)/(X107*(1+$AJ$2)),0),IF(I107="FORWARD",-ABS(O107)/(X107*(1+$AJ$3))+ABS(O107)/R107,"TRADE NOT VALID"))),
-IF(I107="CALL",MAX(-ABS(O107)/(X107*(1+$AJ$3))+ABS(O107)/R107,0),IF(I107="PUT",MAX(-ABS(O107)/R107+ABS(O107)/(X107*(1+$AJ$2)),0),IF(I107="FORWARD",-ABS(O107)/(X107*(1+$AJ$3))+ABS(O107)/R107,"TRADE NOT VALID")))),"")</f>
        <v>-1673080.8782589864</v>
      </c>
      <c r="AK107" s="64">
        <f t="shared" ref="AK107:AK117" si="45">IF(S107="",
AI107-IF(AG107=0,ABS(O107/R107),AF107),"")</f>
        <v>-1568469.1112635061</v>
      </c>
      <c r="AL107" s="64">
        <f t="shared" ref="AL107:AL117" si="46">IF(S107="",AJ107-AG107,"")</f>
        <v>-1568469.1112635061</v>
      </c>
      <c r="AM107" s="66">
        <f t="shared" ref="AM107:AM117" si="47">IF(S107="",IF(AL107=0,"CHOC INSUFFISANT",ABS(AL107/AK107)),"")</f>
        <v>1</v>
      </c>
      <c r="AN107" s="6"/>
      <c r="AO107" s="59">
        <f t="shared" si="39"/>
        <v>1.1592</v>
      </c>
      <c r="AP107" s="64">
        <f t="shared" ref="AP107:AP117" si="48">IF(S107="",ABS(O107/AO107),"")</f>
        <v>6901311.2491373364</v>
      </c>
      <c r="AQ107" s="64">
        <f t="shared" ref="AQ107:AQ117" si="49">IF(S107="",
IF(H107="BUY",
IF(I107="CALL",MAX(-ABS(O107)/AO107+ABS(O107)/R107,0),IF(I107="PUT",MAX(-ABS(O107)/R107+ABS(O107)/AO107,0),IF(I107="FORWARD",-ABS(O107)/AO107+ABS(O107)/R107,"TRADE NOT VALID"))),
-IF(I107="CALL",MAX(-ABS(O107)/AO107+ABS(O107)/R107,0),IF(I107="PUT",MAX(-ABS(O107)/R107+ABS(O107)/AO107,0),IF(I107="FORWARD",-ABS(O107)/AO107+ABS(O107)/R107,"TRADE NOT VALID")))),"")</f>
        <v>0</v>
      </c>
      <c r="AR107" s="64">
        <f t="shared" ref="AR107:AR117" si="50">IF(S107="",
IF(AQ107=AG107,AF107-AP107,
IF(AG107=0,IF(H107="BUY",(ABS(O107)/AO107-ABS(O107)/R107),-(ABS(O107)/AO107-ABS(O107)/R107)),
IF(AQ107=0,IF(H107="BUY",(ABS(O107)/X107-ABS(O107)/R107),-(ABS(O107)/X107-ABS(O107)/R107)),AF107-AP107))),"")</f>
        <v>104611.76699548028</v>
      </c>
      <c r="AS107" s="64">
        <f t="shared" ref="AS107:AS117" si="51">IF(S107="",
AG107-AQ107,
"")</f>
        <v>-104611.76699548028</v>
      </c>
      <c r="AT107" s="66">
        <f t="shared" ref="AT107:AT117" si="52">IF(S107="",IF(AS107=0,"PAS DE VALEUR INTRINSEQUE",ABS(AS107/AR107)),"")</f>
        <v>1</v>
      </c>
      <c r="AV107" s="85" t="str">
        <f t="shared" si="40"/>
        <v/>
      </c>
    </row>
    <row r="108" spans="1:48" ht="15.6" x14ac:dyDescent="0.3">
      <c r="A108" s="42" t="s">
        <v>194</v>
      </c>
      <c r="B108" s="42" t="s">
        <v>201</v>
      </c>
      <c r="C108" s="42">
        <v>415</v>
      </c>
      <c r="D108" s="42" t="s">
        <v>87</v>
      </c>
      <c r="E108" s="69">
        <v>42069</v>
      </c>
      <c r="F108" s="69"/>
      <c r="G108" s="69">
        <v>43465</v>
      </c>
      <c r="H108" s="42" t="s">
        <v>24</v>
      </c>
      <c r="I108" s="42" t="s">
        <v>27</v>
      </c>
      <c r="J108" s="42" t="s">
        <v>23</v>
      </c>
      <c r="K108" s="88">
        <v>-6901311.2491373401</v>
      </c>
      <c r="L108" s="42" t="s">
        <v>22</v>
      </c>
      <c r="M108" s="42" t="s">
        <v>27</v>
      </c>
      <c r="N108" s="42" t="s">
        <v>25</v>
      </c>
      <c r="O108" s="86">
        <v>8000000</v>
      </c>
      <c r="P108" s="70">
        <v>1.0963000000000001</v>
      </c>
      <c r="Q108" s="42" t="s">
        <v>26</v>
      </c>
      <c r="R108" s="70">
        <v>1.1592</v>
      </c>
      <c r="S108" s="70"/>
      <c r="T108" s="86"/>
      <c r="U108" s="86"/>
      <c r="V108" s="42"/>
      <c r="W108" s="70">
        <v>1.1412</v>
      </c>
      <c r="X108" s="70">
        <v>1.1770418893787762</v>
      </c>
      <c r="Y108" s="88">
        <v>-105440.49560751791</v>
      </c>
      <c r="Z108" s="88">
        <v>-105440.49560751791</v>
      </c>
      <c r="AA108" s="88">
        <v>-105440.49560751791</v>
      </c>
      <c r="AB108" s="86">
        <v>0</v>
      </c>
      <c r="AC108" s="41"/>
      <c r="AD108" s="42"/>
      <c r="AF108" s="64">
        <f t="shared" si="41"/>
        <v>6796699.4821418561</v>
      </c>
      <c r="AG108" s="64">
        <f t="shared" si="42"/>
        <v>-104611.76699548028</v>
      </c>
      <c r="AH108" s="6"/>
      <c r="AI108" s="64">
        <f t="shared" si="43"/>
        <v>5228230.37087835</v>
      </c>
      <c r="AJ108" s="64">
        <f t="shared" si="44"/>
        <v>-1673080.8782589864</v>
      </c>
      <c r="AK108" s="64">
        <f t="shared" si="45"/>
        <v>-1568469.1112635061</v>
      </c>
      <c r="AL108" s="64">
        <f t="shared" si="46"/>
        <v>-1568469.1112635061</v>
      </c>
      <c r="AM108" s="66">
        <f t="shared" si="47"/>
        <v>1</v>
      </c>
      <c r="AN108" s="6"/>
      <c r="AO108" s="59">
        <f t="shared" si="39"/>
        <v>1.1592</v>
      </c>
      <c r="AP108" s="64">
        <f t="shared" si="48"/>
        <v>6901311.2491373364</v>
      </c>
      <c r="AQ108" s="64">
        <f t="shared" si="49"/>
        <v>0</v>
      </c>
      <c r="AR108" s="64">
        <f t="shared" si="50"/>
        <v>104611.76699548028</v>
      </c>
      <c r="AS108" s="64">
        <f t="shared" si="51"/>
        <v>-104611.76699548028</v>
      </c>
      <c r="AT108" s="66">
        <f t="shared" si="52"/>
        <v>1</v>
      </c>
      <c r="AV108" s="85" t="str">
        <f t="shared" si="40"/>
        <v/>
      </c>
    </row>
    <row r="109" spans="1:48" ht="15.6" x14ac:dyDescent="0.3">
      <c r="A109" s="42" t="s">
        <v>194</v>
      </c>
      <c r="B109" s="42" t="s">
        <v>202</v>
      </c>
      <c r="C109" s="42">
        <v>416</v>
      </c>
      <c r="D109" s="42" t="s">
        <v>87</v>
      </c>
      <c r="E109" s="69">
        <v>42069</v>
      </c>
      <c r="F109" s="69"/>
      <c r="G109" s="69">
        <v>43830</v>
      </c>
      <c r="H109" s="42" t="s">
        <v>24</v>
      </c>
      <c r="I109" s="42" t="s">
        <v>27</v>
      </c>
      <c r="J109" s="42" t="s">
        <v>23</v>
      </c>
      <c r="K109" s="88">
        <v>-1096121.4165261399</v>
      </c>
      <c r="L109" s="42" t="s">
        <v>22</v>
      </c>
      <c r="M109" s="42" t="s">
        <v>27</v>
      </c>
      <c r="N109" s="42" t="s">
        <v>25</v>
      </c>
      <c r="O109" s="86">
        <v>1300000</v>
      </c>
      <c r="P109" s="70">
        <v>1.0963000000000001</v>
      </c>
      <c r="Q109" s="42" t="s">
        <v>26</v>
      </c>
      <c r="R109" s="70">
        <v>1.1859999999999999</v>
      </c>
      <c r="S109" s="70"/>
      <c r="T109" s="86"/>
      <c r="U109" s="86"/>
      <c r="V109" s="42"/>
      <c r="W109" s="70">
        <v>1.1412</v>
      </c>
      <c r="X109" s="70">
        <v>1.2034676736157692</v>
      </c>
      <c r="Y109" s="88">
        <v>-16082.813234208495</v>
      </c>
      <c r="Z109" s="88">
        <v>-16082.813234208495</v>
      </c>
      <c r="AA109" s="88">
        <v>-16082.813234208494</v>
      </c>
      <c r="AB109" s="88">
        <v>-1.8189894035458565E-12</v>
      </c>
      <c r="AC109" s="41"/>
      <c r="AD109" s="42"/>
      <c r="AF109" s="64">
        <f t="shared" si="41"/>
        <v>1080211.8149914267</v>
      </c>
      <c r="AG109" s="64">
        <f t="shared" si="42"/>
        <v>-15909.601534711663</v>
      </c>
      <c r="AH109" s="6"/>
      <c r="AI109" s="64">
        <f t="shared" si="43"/>
        <v>830932.16537802049</v>
      </c>
      <c r="AJ109" s="64">
        <f t="shared" si="44"/>
        <v>-265189.25114811782</v>
      </c>
      <c r="AK109" s="64">
        <f t="shared" si="45"/>
        <v>-249279.64961340616</v>
      </c>
      <c r="AL109" s="64">
        <f t="shared" si="46"/>
        <v>-249279.64961340616</v>
      </c>
      <c r="AM109" s="66">
        <f t="shared" si="47"/>
        <v>1</v>
      </c>
      <c r="AN109" s="6"/>
      <c r="AO109" s="59">
        <f t="shared" si="39"/>
        <v>1.1859999999999999</v>
      </c>
      <c r="AP109" s="64">
        <f t="shared" si="48"/>
        <v>1096121.4165261383</v>
      </c>
      <c r="AQ109" s="64">
        <f t="shared" si="49"/>
        <v>0</v>
      </c>
      <c r="AR109" s="64">
        <f t="shared" si="50"/>
        <v>15909.601534711663</v>
      </c>
      <c r="AS109" s="64">
        <f t="shared" si="51"/>
        <v>-15909.601534711663</v>
      </c>
      <c r="AT109" s="66">
        <f t="shared" si="52"/>
        <v>1</v>
      </c>
      <c r="AV109" s="85" t="str">
        <f t="shared" si="40"/>
        <v/>
      </c>
    </row>
    <row r="110" spans="1:48" ht="15.6" x14ac:dyDescent="0.3">
      <c r="A110" s="42" t="s">
        <v>194</v>
      </c>
      <c r="B110" s="42" t="s">
        <v>203</v>
      </c>
      <c r="C110" s="42">
        <v>417</v>
      </c>
      <c r="D110" s="42" t="s">
        <v>87</v>
      </c>
      <c r="E110" s="69">
        <v>42069</v>
      </c>
      <c r="F110" s="69"/>
      <c r="G110" s="69">
        <v>43830</v>
      </c>
      <c r="H110" s="42" t="s">
        <v>24</v>
      </c>
      <c r="I110" s="42" t="s">
        <v>27</v>
      </c>
      <c r="J110" s="42" t="s">
        <v>23</v>
      </c>
      <c r="K110" s="88">
        <v>-6745362.5632377705</v>
      </c>
      <c r="L110" s="42" t="s">
        <v>22</v>
      </c>
      <c r="M110" s="42" t="s">
        <v>27</v>
      </c>
      <c r="N110" s="42" t="s">
        <v>25</v>
      </c>
      <c r="O110" s="86">
        <v>8000000</v>
      </c>
      <c r="P110" s="70">
        <v>1.0963000000000001</v>
      </c>
      <c r="Q110" s="42" t="s">
        <v>26</v>
      </c>
      <c r="R110" s="70">
        <v>1.1859999999999999</v>
      </c>
      <c r="S110" s="70"/>
      <c r="T110" s="86"/>
      <c r="U110" s="86"/>
      <c r="V110" s="42"/>
      <c r="W110" s="70">
        <v>1.1412</v>
      </c>
      <c r="X110" s="70">
        <v>1.2034676736157692</v>
      </c>
      <c r="Y110" s="88">
        <v>-98971.158364359086</v>
      </c>
      <c r="Z110" s="88">
        <v>-98971.158364359086</v>
      </c>
      <c r="AA110" s="88">
        <v>-98971.158364359086</v>
      </c>
      <c r="AB110" s="86">
        <v>0</v>
      </c>
      <c r="AC110" s="41"/>
      <c r="AD110" s="42"/>
      <c r="AF110" s="64">
        <f t="shared" si="41"/>
        <v>6647457.323024164</v>
      </c>
      <c r="AG110" s="64">
        <f t="shared" si="42"/>
        <v>-97905.240213610232</v>
      </c>
      <c r="AH110" s="6"/>
      <c r="AI110" s="64">
        <f t="shared" si="43"/>
        <v>5113428.7100185882</v>
      </c>
      <c r="AJ110" s="64">
        <f t="shared" si="44"/>
        <v>-1631933.853219186</v>
      </c>
      <c r="AK110" s="64">
        <f t="shared" si="45"/>
        <v>-1534028.6130055757</v>
      </c>
      <c r="AL110" s="64">
        <f t="shared" si="46"/>
        <v>-1534028.6130055757</v>
      </c>
      <c r="AM110" s="66">
        <f t="shared" si="47"/>
        <v>1</v>
      </c>
      <c r="AN110" s="6"/>
      <c r="AO110" s="59">
        <f t="shared" si="39"/>
        <v>1.1859999999999999</v>
      </c>
      <c r="AP110" s="64">
        <f t="shared" si="48"/>
        <v>6745362.5632377742</v>
      </c>
      <c r="AQ110" s="64">
        <f t="shared" si="49"/>
        <v>0</v>
      </c>
      <c r="AR110" s="64">
        <f t="shared" si="50"/>
        <v>97905.240213610232</v>
      </c>
      <c r="AS110" s="64">
        <f t="shared" si="51"/>
        <v>-97905.240213610232</v>
      </c>
      <c r="AT110" s="66">
        <f t="shared" si="52"/>
        <v>1</v>
      </c>
      <c r="AV110" s="85" t="str">
        <f t="shared" si="40"/>
        <v/>
      </c>
    </row>
    <row r="111" spans="1:48" ht="15.6" x14ac:dyDescent="0.3">
      <c r="A111" s="42" t="s">
        <v>194</v>
      </c>
      <c r="B111" s="42" t="s">
        <v>204</v>
      </c>
      <c r="C111" s="42">
        <v>418</v>
      </c>
      <c r="D111" s="42" t="s">
        <v>87</v>
      </c>
      <c r="E111" s="69">
        <v>42069</v>
      </c>
      <c r="F111" s="69"/>
      <c r="G111" s="69">
        <v>43830</v>
      </c>
      <c r="H111" s="42" t="s">
        <v>24</v>
      </c>
      <c r="I111" s="42" t="s">
        <v>27</v>
      </c>
      <c r="J111" s="42" t="s">
        <v>23</v>
      </c>
      <c r="K111" s="88">
        <v>-6745362.5632377705</v>
      </c>
      <c r="L111" s="42" t="s">
        <v>22</v>
      </c>
      <c r="M111" s="42" t="s">
        <v>27</v>
      </c>
      <c r="N111" s="42" t="s">
        <v>25</v>
      </c>
      <c r="O111" s="86">
        <v>8000000</v>
      </c>
      <c r="P111" s="70">
        <v>1.0963000000000001</v>
      </c>
      <c r="Q111" s="42" t="s">
        <v>26</v>
      </c>
      <c r="R111" s="70">
        <v>1.1859999999999999</v>
      </c>
      <c r="S111" s="70"/>
      <c r="T111" s="86"/>
      <c r="U111" s="86"/>
      <c r="V111" s="42"/>
      <c r="W111" s="70">
        <v>1.1412</v>
      </c>
      <c r="X111" s="70">
        <v>1.2034676736157692</v>
      </c>
      <c r="Y111" s="88">
        <v>-98971.158364359086</v>
      </c>
      <c r="Z111" s="88">
        <v>-98971.158364359086</v>
      </c>
      <c r="AA111" s="88">
        <v>-98971.158364359086</v>
      </c>
      <c r="AB111" s="86">
        <v>0</v>
      </c>
      <c r="AC111" s="41"/>
      <c r="AD111" s="42"/>
      <c r="AF111" s="64">
        <f t="shared" si="41"/>
        <v>6647457.323024164</v>
      </c>
      <c r="AG111" s="64">
        <f t="shared" si="42"/>
        <v>-97905.240213610232</v>
      </c>
      <c r="AH111" s="6"/>
      <c r="AI111" s="64">
        <f t="shared" si="43"/>
        <v>5113428.7100185882</v>
      </c>
      <c r="AJ111" s="64">
        <f t="shared" si="44"/>
        <v>-1631933.853219186</v>
      </c>
      <c r="AK111" s="64">
        <f t="shared" si="45"/>
        <v>-1534028.6130055757</v>
      </c>
      <c r="AL111" s="64">
        <f t="shared" si="46"/>
        <v>-1534028.6130055757</v>
      </c>
      <c r="AM111" s="66">
        <f t="shared" si="47"/>
        <v>1</v>
      </c>
      <c r="AN111" s="6"/>
      <c r="AO111" s="59">
        <f t="shared" si="39"/>
        <v>1.1859999999999999</v>
      </c>
      <c r="AP111" s="64">
        <f t="shared" si="48"/>
        <v>6745362.5632377742</v>
      </c>
      <c r="AQ111" s="64">
        <f t="shared" si="49"/>
        <v>0</v>
      </c>
      <c r="AR111" s="64">
        <f t="shared" si="50"/>
        <v>97905.240213610232</v>
      </c>
      <c r="AS111" s="64">
        <f t="shared" si="51"/>
        <v>-97905.240213610232</v>
      </c>
      <c r="AT111" s="66">
        <f t="shared" si="52"/>
        <v>1</v>
      </c>
      <c r="AV111" s="85" t="str">
        <f t="shared" si="40"/>
        <v/>
      </c>
    </row>
    <row r="112" spans="1:48" ht="15.6" x14ac:dyDescent="0.3">
      <c r="A112" s="43" t="s">
        <v>194</v>
      </c>
      <c r="B112" s="43" t="s">
        <v>205</v>
      </c>
      <c r="C112" s="43">
        <v>419</v>
      </c>
      <c r="D112" s="43" t="s">
        <v>87</v>
      </c>
      <c r="E112" s="46">
        <v>42069</v>
      </c>
      <c r="F112" s="46"/>
      <c r="G112" s="46">
        <v>43896</v>
      </c>
      <c r="H112" s="43" t="s">
        <v>24</v>
      </c>
      <c r="I112" s="43" t="s">
        <v>27</v>
      </c>
      <c r="J112" s="43" t="s">
        <v>23</v>
      </c>
      <c r="K112" s="71">
        <v>-1090421.07029022</v>
      </c>
      <c r="L112" s="43" t="s">
        <v>22</v>
      </c>
      <c r="M112" s="43" t="s">
        <v>27</v>
      </c>
      <c r="N112" s="43" t="s">
        <v>25</v>
      </c>
      <c r="O112" s="87">
        <v>1300000</v>
      </c>
      <c r="P112" s="51">
        <v>1.0963000000000001</v>
      </c>
      <c r="Q112" s="43" t="s">
        <v>26</v>
      </c>
      <c r="R112" s="51">
        <v>1.1921999999999999</v>
      </c>
      <c r="S112" s="51"/>
      <c r="T112" s="87"/>
      <c r="U112" s="87"/>
      <c r="V112" s="43"/>
      <c r="W112" s="51">
        <v>1.1412</v>
      </c>
      <c r="X112" s="51">
        <v>1.2082094370497234</v>
      </c>
      <c r="Y112" s="71">
        <v>-14610.417807570664</v>
      </c>
      <c r="Z112" s="71">
        <v>-14610.417807570664</v>
      </c>
      <c r="AA112" s="71">
        <v>-14610.417807570664</v>
      </c>
      <c r="AB112" s="87">
        <v>0</v>
      </c>
      <c r="AC112" s="41"/>
      <c r="AD112" s="43"/>
      <c r="AF112" s="64">
        <f t="shared" si="41"/>
        <v>1075972.3936393149</v>
      </c>
      <c r="AG112" s="64">
        <f t="shared" si="42"/>
        <v>-14448.676650904818</v>
      </c>
      <c r="AH112" s="6"/>
      <c r="AI112" s="64">
        <f t="shared" si="43"/>
        <v>827671.07203024218</v>
      </c>
      <c r="AJ112" s="64">
        <f t="shared" si="44"/>
        <v>-262749.99825997755</v>
      </c>
      <c r="AK112" s="64">
        <f t="shared" si="45"/>
        <v>-248301.32160907274</v>
      </c>
      <c r="AL112" s="64">
        <f t="shared" si="46"/>
        <v>-248301.32160907274</v>
      </c>
      <c r="AM112" s="66">
        <f t="shared" si="47"/>
        <v>1</v>
      </c>
      <c r="AN112" s="6"/>
      <c r="AO112" s="59">
        <f t="shared" si="39"/>
        <v>1.1921999999999999</v>
      </c>
      <c r="AP112" s="64">
        <f t="shared" si="48"/>
        <v>1090421.0702902197</v>
      </c>
      <c r="AQ112" s="64">
        <f t="shared" si="49"/>
        <v>0</v>
      </c>
      <c r="AR112" s="64">
        <f t="shared" si="50"/>
        <v>14448.676650904818</v>
      </c>
      <c r="AS112" s="64">
        <f t="shared" si="51"/>
        <v>-14448.676650904818</v>
      </c>
      <c r="AT112" s="66">
        <f t="shared" si="52"/>
        <v>1</v>
      </c>
      <c r="AV112" s="85" t="str">
        <f t="shared" si="40"/>
        <v/>
      </c>
    </row>
    <row r="113" spans="1:48" ht="15.6" x14ac:dyDescent="0.3">
      <c r="A113" s="42" t="s">
        <v>206</v>
      </c>
      <c r="B113" s="42" t="s">
        <v>207</v>
      </c>
      <c r="C113" s="42">
        <v>399</v>
      </c>
      <c r="D113" s="42" t="s">
        <v>87</v>
      </c>
      <c r="E113" s="69">
        <v>42069</v>
      </c>
      <c r="F113" s="69"/>
      <c r="G113" s="69">
        <v>43465</v>
      </c>
      <c r="H113" s="42" t="s">
        <v>24</v>
      </c>
      <c r="I113" s="42" t="s">
        <v>27</v>
      </c>
      <c r="J113" s="42" t="s">
        <v>23</v>
      </c>
      <c r="K113" s="88">
        <v>-241545.89371980701</v>
      </c>
      <c r="L113" s="42" t="s">
        <v>22</v>
      </c>
      <c r="M113" s="42" t="s">
        <v>27</v>
      </c>
      <c r="N113" s="42" t="s">
        <v>25</v>
      </c>
      <c r="O113" s="86">
        <v>280000</v>
      </c>
      <c r="P113" s="70">
        <v>1.0963000000000001</v>
      </c>
      <c r="Q113" s="42" t="s">
        <v>26</v>
      </c>
      <c r="R113" s="70">
        <v>1.1592</v>
      </c>
      <c r="S113" s="70"/>
      <c r="T113" s="86"/>
      <c r="U113" s="86"/>
      <c r="V113" s="42"/>
      <c r="W113" s="70">
        <v>1.1412</v>
      </c>
      <c r="X113" s="70">
        <v>1.1770418893787762</v>
      </c>
      <c r="Y113" s="88">
        <v>-3690.4173462631352</v>
      </c>
      <c r="Z113" s="88">
        <v>-3690.4173462631352</v>
      </c>
      <c r="AA113" s="88">
        <v>-3690.4173462631347</v>
      </c>
      <c r="AB113" s="88">
        <v>-4.5474735088646412E-13</v>
      </c>
      <c r="AC113" s="41"/>
      <c r="AD113" s="42"/>
      <c r="AF113" s="64">
        <f t="shared" si="41"/>
        <v>237884.48187496496</v>
      </c>
      <c r="AG113" s="64">
        <f t="shared" si="42"/>
        <v>-3661.4118448418158</v>
      </c>
      <c r="AH113" s="6"/>
      <c r="AI113" s="64">
        <f t="shared" si="43"/>
        <v>182988.06298074225</v>
      </c>
      <c r="AJ113" s="64">
        <f t="shared" si="44"/>
        <v>-58557.83073906452</v>
      </c>
      <c r="AK113" s="64">
        <f t="shared" si="45"/>
        <v>-54896.418894222705</v>
      </c>
      <c r="AL113" s="64">
        <f t="shared" si="46"/>
        <v>-54896.418894222705</v>
      </c>
      <c r="AM113" s="66">
        <f t="shared" si="47"/>
        <v>1</v>
      </c>
      <c r="AN113" s="6"/>
      <c r="AO113" s="59">
        <f t="shared" si="39"/>
        <v>1.1592</v>
      </c>
      <c r="AP113" s="64">
        <f t="shared" si="48"/>
        <v>241545.89371980677</v>
      </c>
      <c r="AQ113" s="64">
        <f t="shared" si="49"/>
        <v>0</v>
      </c>
      <c r="AR113" s="64">
        <f t="shared" si="50"/>
        <v>3661.4118448418158</v>
      </c>
      <c r="AS113" s="64">
        <f t="shared" si="51"/>
        <v>-3661.4118448418158</v>
      </c>
      <c r="AT113" s="66">
        <f t="shared" si="52"/>
        <v>1</v>
      </c>
      <c r="AV113" s="85" t="str">
        <f t="shared" si="40"/>
        <v/>
      </c>
    </row>
    <row r="114" spans="1:48" ht="15.6" x14ac:dyDescent="0.3">
      <c r="A114" s="42" t="s">
        <v>206</v>
      </c>
      <c r="B114" s="42" t="s">
        <v>208</v>
      </c>
      <c r="C114" s="42">
        <v>400</v>
      </c>
      <c r="D114" s="42" t="s">
        <v>87</v>
      </c>
      <c r="E114" s="69">
        <v>42069</v>
      </c>
      <c r="F114" s="69"/>
      <c r="G114" s="69">
        <v>43465</v>
      </c>
      <c r="H114" s="42" t="s">
        <v>24</v>
      </c>
      <c r="I114" s="42" t="s">
        <v>27</v>
      </c>
      <c r="J114" s="42" t="s">
        <v>23</v>
      </c>
      <c r="K114" s="88">
        <v>-241545.89371980701</v>
      </c>
      <c r="L114" s="42" t="s">
        <v>22</v>
      </c>
      <c r="M114" s="42" t="s">
        <v>27</v>
      </c>
      <c r="N114" s="42" t="s">
        <v>25</v>
      </c>
      <c r="O114" s="86">
        <v>280000</v>
      </c>
      <c r="P114" s="70">
        <v>1.0963000000000001</v>
      </c>
      <c r="Q114" s="42" t="s">
        <v>26</v>
      </c>
      <c r="R114" s="70">
        <v>1.1592</v>
      </c>
      <c r="S114" s="70"/>
      <c r="T114" s="86"/>
      <c r="U114" s="86"/>
      <c r="V114" s="42"/>
      <c r="W114" s="70">
        <v>1.1412</v>
      </c>
      <c r="X114" s="70">
        <v>1.1770418893787762</v>
      </c>
      <c r="Y114" s="88">
        <v>-3690.4173462631352</v>
      </c>
      <c r="Z114" s="88">
        <v>-3690.4173462631352</v>
      </c>
      <c r="AA114" s="88">
        <v>-3690.4173462631347</v>
      </c>
      <c r="AB114" s="88">
        <v>-4.5474735088646412E-13</v>
      </c>
      <c r="AC114" s="41"/>
      <c r="AD114" s="42"/>
      <c r="AF114" s="64">
        <f t="shared" si="41"/>
        <v>237884.48187496496</v>
      </c>
      <c r="AG114" s="64">
        <f t="shared" si="42"/>
        <v>-3661.4118448418158</v>
      </c>
      <c r="AH114" s="6"/>
      <c r="AI114" s="64">
        <f t="shared" si="43"/>
        <v>182988.06298074225</v>
      </c>
      <c r="AJ114" s="64">
        <f t="shared" si="44"/>
        <v>-58557.83073906452</v>
      </c>
      <c r="AK114" s="64">
        <f t="shared" si="45"/>
        <v>-54896.418894222705</v>
      </c>
      <c r="AL114" s="64">
        <f t="shared" si="46"/>
        <v>-54896.418894222705</v>
      </c>
      <c r="AM114" s="66">
        <f t="shared" si="47"/>
        <v>1</v>
      </c>
      <c r="AN114" s="6"/>
      <c r="AO114" s="59">
        <f t="shared" si="39"/>
        <v>1.1592</v>
      </c>
      <c r="AP114" s="64">
        <f t="shared" si="48"/>
        <v>241545.89371980677</v>
      </c>
      <c r="AQ114" s="64">
        <f t="shared" si="49"/>
        <v>0</v>
      </c>
      <c r="AR114" s="64">
        <f t="shared" si="50"/>
        <v>3661.4118448418158</v>
      </c>
      <c r="AS114" s="64">
        <f t="shared" si="51"/>
        <v>-3661.4118448418158</v>
      </c>
      <c r="AT114" s="66">
        <f t="shared" si="52"/>
        <v>1</v>
      </c>
      <c r="AV114" s="85" t="str">
        <f t="shared" si="40"/>
        <v/>
      </c>
    </row>
    <row r="115" spans="1:48" ht="15.6" x14ac:dyDescent="0.3">
      <c r="A115" s="42" t="s">
        <v>206</v>
      </c>
      <c r="B115" s="42" t="s">
        <v>209</v>
      </c>
      <c r="C115" s="42">
        <v>401</v>
      </c>
      <c r="D115" s="42" t="s">
        <v>87</v>
      </c>
      <c r="E115" s="69">
        <v>42069</v>
      </c>
      <c r="F115" s="69"/>
      <c r="G115" s="69">
        <v>43465</v>
      </c>
      <c r="H115" s="42" t="s">
        <v>24</v>
      </c>
      <c r="I115" s="42" t="s">
        <v>27</v>
      </c>
      <c r="J115" s="42" t="s">
        <v>23</v>
      </c>
      <c r="K115" s="88">
        <v>-241545.89371980701</v>
      </c>
      <c r="L115" s="42" t="s">
        <v>22</v>
      </c>
      <c r="M115" s="42" t="s">
        <v>27</v>
      </c>
      <c r="N115" s="42" t="s">
        <v>25</v>
      </c>
      <c r="O115" s="86">
        <v>280000</v>
      </c>
      <c r="P115" s="70">
        <v>1.0963000000000001</v>
      </c>
      <c r="Q115" s="42" t="s">
        <v>26</v>
      </c>
      <c r="R115" s="70">
        <v>1.1592</v>
      </c>
      <c r="S115" s="70"/>
      <c r="T115" s="86"/>
      <c r="U115" s="86"/>
      <c r="V115" s="42"/>
      <c r="W115" s="70">
        <v>1.1412</v>
      </c>
      <c r="X115" s="70">
        <v>1.1770418893787762</v>
      </c>
      <c r="Y115" s="88">
        <v>-3690.4173462631352</v>
      </c>
      <c r="Z115" s="88">
        <v>-3690.4173462631352</v>
      </c>
      <c r="AA115" s="88">
        <v>-3690.4173462631347</v>
      </c>
      <c r="AB115" s="88">
        <v>-4.5474735088646412E-13</v>
      </c>
      <c r="AC115" s="41"/>
      <c r="AD115" s="42"/>
      <c r="AF115" s="64">
        <f t="shared" si="41"/>
        <v>237884.48187496496</v>
      </c>
      <c r="AG115" s="64">
        <f t="shared" si="42"/>
        <v>-3661.4118448418158</v>
      </c>
      <c r="AH115" s="6"/>
      <c r="AI115" s="64">
        <f t="shared" si="43"/>
        <v>182988.06298074225</v>
      </c>
      <c r="AJ115" s="64">
        <f t="shared" si="44"/>
        <v>-58557.83073906452</v>
      </c>
      <c r="AK115" s="64">
        <f t="shared" si="45"/>
        <v>-54896.418894222705</v>
      </c>
      <c r="AL115" s="64">
        <f t="shared" si="46"/>
        <v>-54896.418894222705</v>
      </c>
      <c r="AM115" s="66">
        <f t="shared" si="47"/>
        <v>1</v>
      </c>
      <c r="AN115" s="6"/>
      <c r="AO115" s="59">
        <f t="shared" si="39"/>
        <v>1.1592</v>
      </c>
      <c r="AP115" s="64">
        <f t="shared" si="48"/>
        <v>241545.89371980677</v>
      </c>
      <c r="AQ115" s="64">
        <f t="shared" si="49"/>
        <v>0</v>
      </c>
      <c r="AR115" s="64">
        <f t="shared" si="50"/>
        <v>3661.4118448418158</v>
      </c>
      <c r="AS115" s="64">
        <f t="shared" si="51"/>
        <v>-3661.4118448418158</v>
      </c>
      <c r="AT115" s="66">
        <f t="shared" si="52"/>
        <v>1</v>
      </c>
      <c r="AV115" s="85" t="str">
        <f t="shared" si="40"/>
        <v/>
      </c>
    </row>
    <row r="116" spans="1:48" ht="15.6" x14ac:dyDescent="0.3">
      <c r="A116" s="42" t="s">
        <v>206</v>
      </c>
      <c r="B116" s="42" t="s">
        <v>210</v>
      </c>
      <c r="C116" s="42">
        <v>402</v>
      </c>
      <c r="D116" s="42" t="s">
        <v>87</v>
      </c>
      <c r="E116" s="69">
        <v>42069</v>
      </c>
      <c r="F116" s="69"/>
      <c r="G116" s="69">
        <v>43465</v>
      </c>
      <c r="H116" s="42" t="s">
        <v>24</v>
      </c>
      <c r="I116" s="42" t="s">
        <v>27</v>
      </c>
      <c r="J116" s="42" t="s">
        <v>23</v>
      </c>
      <c r="K116" s="88">
        <v>-267425.81090407202</v>
      </c>
      <c r="L116" s="42" t="s">
        <v>22</v>
      </c>
      <c r="M116" s="42" t="s">
        <v>27</v>
      </c>
      <c r="N116" s="42" t="s">
        <v>25</v>
      </c>
      <c r="O116" s="86">
        <v>310000</v>
      </c>
      <c r="P116" s="70">
        <v>1.0963000000000001</v>
      </c>
      <c r="Q116" s="42" t="s">
        <v>26</v>
      </c>
      <c r="R116" s="70">
        <v>1.1592</v>
      </c>
      <c r="S116" s="70"/>
      <c r="T116" s="86"/>
      <c r="U116" s="86"/>
      <c r="V116" s="42"/>
      <c r="W116" s="70">
        <v>1.1412</v>
      </c>
      <c r="X116" s="70">
        <v>1.1770418893787762</v>
      </c>
      <c r="Y116" s="88">
        <v>-4085.8192047913353</v>
      </c>
      <c r="Z116" s="88">
        <v>-4085.8192047913353</v>
      </c>
      <c r="AA116" s="88">
        <v>-4085.8192047913353</v>
      </c>
      <c r="AB116" s="86">
        <v>0</v>
      </c>
      <c r="AC116" s="41"/>
      <c r="AD116" s="42"/>
      <c r="AF116" s="64">
        <f t="shared" si="41"/>
        <v>263372.10493299691</v>
      </c>
      <c r="AG116" s="64">
        <f t="shared" si="42"/>
        <v>-4053.7059710748727</v>
      </c>
      <c r="AH116" s="6"/>
      <c r="AI116" s="64">
        <f t="shared" si="43"/>
        <v>202593.92687153607</v>
      </c>
      <c r="AJ116" s="64">
        <f t="shared" si="44"/>
        <v>-64831.884032535716</v>
      </c>
      <c r="AK116" s="64">
        <f t="shared" si="45"/>
        <v>-60778.178061460843</v>
      </c>
      <c r="AL116" s="64">
        <f t="shared" si="46"/>
        <v>-60778.178061460843</v>
      </c>
      <c r="AM116" s="66">
        <f t="shared" si="47"/>
        <v>1</v>
      </c>
      <c r="AN116" s="6"/>
      <c r="AO116" s="59">
        <f t="shared" si="39"/>
        <v>1.1592</v>
      </c>
      <c r="AP116" s="64">
        <f t="shared" si="48"/>
        <v>267425.81090407178</v>
      </c>
      <c r="AQ116" s="64">
        <f t="shared" si="49"/>
        <v>0</v>
      </c>
      <c r="AR116" s="64">
        <f t="shared" si="50"/>
        <v>4053.7059710748727</v>
      </c>
      <c r="AS116" s="64">
        <f t="shared" si="51"/>
        <v>-4053.7059710748727</v>
      </c>
      <c r="AT116" s="66">
        <f t="shared" si="52"/>
        <v>1</v>
      </c>
      <c r="AV116" s="85" t="str">
        <f t="shared" si="40"/>
        <v/>
      </c>
    </row>
    <row r="117" spans="1:48" ht="15.6" x14ac:dyDescent="0.3">
      <c r="A117" s="42" t="s">
        <v>206</v>
      </c>
      <c r="B117" s="42" t="s">
        <v>211</v>
      </c>
      <c r="C117" s="42">
        <v>403</v>
      </c>
      <c r="D117" s="42" t="s">
        <v>87</v>
      </c>
      <c r="E117" s="69">
        <v>42069</v>
      </c>
      <c r="F117" s="69"/>
      <c r="G117" s="69">
        <v>43830</v>
      </c>
      <c r="H117" s="42" t="s">
        <v>24</v>
      </c>
      <c r="I117" s="42" t="s">
        <v>27</v>
      </c>
      <c r="J117" s="42" t="s">
        <v>23</v>
      </c>
      <c r="K117" s="88">
        <v>-236087.689713322</v>
      </c>
      <c r="L117" s="42" t="s">
        <v>22</v>
      </c>
      <c r="M117" s="42" t="s">
        <v>27</v>
      </c>
      <c r="N117" s="42" t="s">
        <v>25</v>
      </c>
      <c r="O117" s="86">
        <v>280000</v>
      </c>
      <c r="P117" s="70">
        <v>1.0963000000000001</v>
      </c>
      <c r="Q117" s="42" t="s">
        <v>26</v>
      </c>
      <c r="R117" s="70">
        <v>1.1859999999999999</v>
      </c>
      <c r="S117" s="70"/>
      <c r="T117" s="86"/>
      <c r="U117" s="86"/>
      <c r="V117" s="42"/>
      <c r="W117" s="70">
        <v>1.1412</v>
      </c>
      <c r="X117" s="70">
        <v>1.2034676736157692</v>
      </c>
      <c r="Y117" s="88">
        <v>-3463.9905427525928</v>
      </c>
      <c r="Z117" s="88">
        <v>-3463.9905427525928</v>
      </c>
      <c r="AA117" s="88">
        <v>-3463.9905427525928</v>
      </c>
      <c r="AB117" s="86">
        <v>0</v>
      </c>
      <c r="AC117" s="41"/>
      <c r="AD117" s="42"/>
      <c r="AF117" s="64">
        <f t="shared" si="41"/>
        <v>232661.00630584575</v>
      </c>
      <c r="AG117" s="64">
        <f t="shared" si="42"/>
        <v>-3426.6834074763465</v>
      </c>
      <c r="AH117" s="6"/>
      <c r="AI117" s="64">
        <f t="shared" si="43"/>
        <v>178970.00485065058</v>
      </c>
      <c r="AJ117" s="64">
        <f t="shared" si="44"/>
        <v>-57117.684862671507</v>
      </c>
      <c r="AK117" s="64">
        <f t="shared" si="45"/>
        <v>-53691.001455195161</v>
      </c>
      <c r="AL117" s="64">
        <f t="shared" si="46"/>
        <v>-53691.001455195161</v>
      </c>
      <c r="AM117" s="66">
        <f t="shared" si="47"/>
        <v>1</v>
      </c>
      <c r="AN117" s="6"/>
      <c r="AO117" s="59">
        <f t="shared" si="39"/>
        <v>1.1859999999999999</v>
      </c>
      <c r="AP117" s="64">
        <f t="shared" si="48"/>
        <v>236087.68971332209</v>
      </c>
      <c r="AQ117" s="64">
        <f t="shared" si="49"/>
        <v>0</v>
      </c>
      <c r="AR117" s="64">
        <f t="shared" si="50"/>
        <v>3426.6834074763465</v>
      </c>
      <c r="AS117" s="64">
        <f t="shared" si="51"/>
        <v>-3426.6834074763465</v>
      </c>
      <c r="AT117" s="66">
        <f t="shared" si="52"/>
        <v>1</v>
      </c>
      <c r="AV117" s="85" t="str">
        <f t="shared" si="40"/>
        <v/>
      </c>
    </row>
    <row r="118" spans="1:48" ht="15.6" x14ac:dyDescent="0.3">
      <c r="A118" s="43" t="s">
        <v>206</v>
      </c>
      <c r="B118" s="43" t="s">
        <v>212</v>
      </c>
      <c r="C118" s="43">
        <v>404</v>
      </c>
      <c r="D118" s="43" t="s">
        <v>87</v>
      </c>
      <c r="E118" s="46">
        <v>42069</v>
      </c>
      <c r="F118" s="46"/>
      <c r="G118" s="46">
        <v>43896</v>
      </c>
      <c r="H118" s="43" t="s">
        <v>24</v>
      </c>
      <c r="I118" s="43" t="s">
        <v>27</v>
      </c>
      <c r="J118" s="43" t="s">
        <v>23</v>
      </c>
      <c r="K118" s="71">
        <v>-234859.92283174</v>
      </c>
      <c r="L118" s="43" t="s">
        <v>22</v>
      </c>
      <c r="M118" s="43" t="s">
        <v>27</v>
      </c>
      <c r="N118" s="43" t="s">
        <v>25</v>
      </c>
      <c r="O118" s="87">
        <v>280000</v>
      </c>
      <c r="P118" s="51">
        <v>1.0963000000000001</v>
      </c>
      <c r="Q118" s="43" t="s">
        <v>26</v>
      </c>
      <c r="R118" s="51">
        <v>1.1921999999999999</v>
      </c>
      <c r="S118" s="51"/>
      <c r="T118" s="87"/>
      <c r="U118" s="87"/>
      <c r="V118" s="43"/>
      <c r="W118" s="51">
        <v>1.1412</v>
      </c>
      <c r="X118" s="51">
        <v>1.2082094370497234</v>
      </c>
      <c r="Y118" s="71">
        <v>-3146.8592200922003</v>
      </c>
      <c r="Z118" s="71">
        <v>-3146.8592200922003</v>
      </c>
      <c r="AA118" s="71">
        <v>-3146.8592200922003</v>
      </c>
      <c r="AB118" s="87">
        <v>0</v>
      </c>
      <c r="AC118" s="41"/>
      <c r="AD118" s="43"/>
      <c r="AF118" s="64">
        <f t="shared" ref="AF118:AF159" si="53">IF(S118="",ABS(O118/X118),"")</f>
        <v>231747.90016846781</v>
      </c>
      <c r="AG118" s="64">
        <f t="shared" ref="AG118:AG159" si="54">IF(S118="",
IF(H118="BUY",
IF(I118="CALL",MAX(-ABS(O118)/X118+ABS(O118)/R118,0),IF(I118="PUT",MAX(-ABS(O118)/R118+ABS(O118)/X118,0),IF(I118="FORWARD",-ABS(O118)/X118+ABS(O118)/R118,"TRADE NOT VALID"))),
-IF(I118="CALL",MAX(-ABS(O118)/X118+ABS(O118)/R118,0),IF(I118="PUT",MAX(-ABS(O118)/R118+ABS(O118)/X118,0),IF(I118="FORWARD",-ABS(O118)/X118+ABS(O118)/R118,"TRADE NOT VALID")))),"")</f>
        <v>-3112.0226632718404</v>
      </c>
      <c r="AH118" s="6"/>
      <c r="AI118" s="64">
        <f t="shared" ref="AI118:AI159" si="55">IF(S118="",
IF(I118="CALL",ABS(O118/(X118*(1+$AJ$3))),
IF(I118="PUT",ABS(O118/(X118*(1+$AJ$2))),
IF(I118="FORWARD",ABS(O118/(X118*(1+$AJ$3))),
"TRADE NOT VALID"))),
"")</f>
        <v>178267.615514206</v>
      </c>
      <c r="AJ118" s="64">
        <f t="shared" ref="AJ118:AJ159" si="56">IF(S118="",
IF(H118="BUY",
IF(I118="CALL",MAX(-ABS(O118)/(X118*(1+$AJ$3))+ABS(O118)/R118,0),IF(I118="PUT",MAX(-ABS(O118)/R118+ABS(O118)/(X118*(1+$AJ$2)),0),IF(I118="FORWARD",-ABS(O118)/(X118*(1+$AJ$3))+ABS(O118)/R118,"TRADE NOT VALID"))),
-IF(I118="CALL",MAX(-ABS(O118)/(X118*(1+$AJ$3))+ABS(O118)/R118,0),IF(I118="PUT",MAX(-ABS(O118)/R118+ABS(O118)/(X118*(1+$AJ$2)),0),IF(I118="FORWARD",-ABS(O118)/(X118*(1+$AJ$3))+ABS(O118)/R118,"TRADE NOT VALID")))),"")</f>
        <v>-56592.307317533647</v>
      </c>
      <c r="AK118" s="64">
        <f t="shared" ref="AK118:AK159" si="57">IF(S118="",
AI118-IF(AG118=0,ABS(O118/R118),AF118),"")</f>
        <v>-53480.284654261806</v>
      </c>
      <c r="AL118" s="64">
        <f t="shared" ref="AL118:AL159" si="58">IF(S118="",AJ118-AG118,"")</f>
        <v>-53480.284654261806</v>
      </c>
      <c r="AM118" s="66">
        <f t="shared" ref="AM118:AM159" si="59">IF(S118="",IF(AL118=0,"CHOC INSUFFISANT",ABS(AL118/AK118)),"")</f>
        <v>1</v>
      </c>
      <c r="AN118" s="6"/>
      <c r="AO118" s="59">
        <f t="shared" ref="AO118:AO159" si="60">R118</f>
        <v>1.1921999999999999</v>
      </c>
      <c r="AP118" s="64">
        <f t="shared" ref="AP118:AP159" si="61">IF(S118="",ABS(O118/AO118),"")</f>
        <v>234859.92283173965</v>
      </c>
      <c r="AQ118" s="64">
        <f t="shared" ref="AQ118:AQ159" si="62">IF(S118="",
IF(H118="BUY",
IF(I118="CALL",MAX(-ABS(O118)/AO118+ABS(O118)/R118,0),IF(I118="PUT",MAX(-ABS(O118)/R118+ABS(O118)/AO118,0),IF(I118="FORWARD",-ABS(O118)/AO118+ABS(O118)/R118,"TRADE NOT VALID"))),
-IF(I118="CALL",MAX(-ABS(O118)/AO118+ABS(O118)/R118,0),IF(I118="PUT",MAX(-ABS(O118)/R118+ABS(O118)/AO118,0),IF(I118="FORWARD",-ABS(O118)/AO118+ABS(O118)/R118,"TRADE NOT VALID")))),"")</f>
        <v>0</v>
      </c>
      <c r="AR118" s="64">
        <f t="shared" ref="AR118:AR159" si="63">IF(S118="",
IF(AQ118=AG118,AF118-AP118,
IF(AG118=0,IF(H118="BUY",(ABS(O118)/AO118-ABS(O118)/R118),-(ABS(O118)/AO118-ABS(O118)/R118)),
IF(AQ118=0,IF(H118="BUY",(ABS(O118)/X118-ABS(O118)/R118),-(ABS(O118)/X118-ABS(O118)/R118)),AF118-AP118))),"")</f>
        <v>3112.0226632718404</v>
      </c>
      <c r="AS118" s="64">
        <f t="shared" ref="AS118:AS159" si="64">IF(S118="",
AG118-AQ118,
"")</f>
        <v>-3112.0226632718404</v>
      </c>
      <c r="AT118" s="66">
        <f t="shared" ref="AT118:AT159" si="65">IF(S118="",IF(AS118=0,"PAS DE VALEUR INTRINSEQUE",ABS(AS118/AR118)),"")</f>
        <v>1</v>
      </c>
    </row>
    <row r="119" spans="1:48" ht="15.6" x14ac:dyDescent="0.3">
      <c r="A119" s="42" t="s">
        <v>213</v>
      </c>
      <c r="B119" s="42" t="s">
        <v>214</v>
      </c>
      <c r="C119" s="42">
        <v>37</v>
      </c>
      <c r="D119" s="42" t="s">
        <v>21</v>
      </c>
      <c r="E119" s="69">
        <v>42480</v>
      </c>
      <c r="F119" s="69"/>
      <c r="G119" s="69">
        <v>43098</v>
      </c>
      <c r="H119" s="42" t="s">
        <v>22</v>
      </c>
      <c r="I119" s="42" t="s">
        <v>27</v>
      </c>
      <c r="J119" s="42" t="s">
        <v>23</v>
      </c>
      <c r="K119" s="86">
        <v>5588861.4493740899</v>
      </c>
      <c r="L119" s="42" t="s">
        <v>24</v>
      </c>
      <c r="M119" s="42" t="s">
        <v>27</v>
      </c>
      <c r="N119" s="42" t="s">
        <v>25</v>
      </c>
      <c r="O119" s="88">
        <v>-6563000</v>
      </c>
      <c r="P119" s="70">
        <v>1.137</v>
      </c>
      <c r="Q119" s="42" t="s">
        <v>26</v>
      </c>
      <c r="R119" s="70">
        <v>1.1742999999999999</v>
      </c>
      <c r="S119" s="70"/>
      <c r="T119" s="86"/>
      <c r="U119" s="86"/>
      <c r="V119" s="42"/>
      <c r="W119" s="70">
        <v>1.1412</v>
      </c>
      <c r="X119" s="70">
        <v>1.1522103211207875</v>
      </c>
      <c r="Y119" s="88">
        <v>-107454.27214298245</v>
      </c>
      <c r="Z119" s="88">
        <v>-107454.27214298245</v>
      </c>
      <c r="AA119" s="88">
        <v>-107454.27214298245</v>
      </c>
      <c r="AB119" s="86">
        <v>0</v>
      </c>
      <c r="AC119" s="41"/>
      <c r="AD119" s="42"/>
      <c r="AF119" s="64">
        <f t="shared" si="53"/>
        <v>5696008.6884276345</v>
      </c>
      <c r="AG119" s="64">
        <f t="shared" si="54"/>
        <v>-107147.239053539</v>
      </c>
      <c r="AH119" s="6"/>
      <c r="AI119" s="64">
        <f t="shared" si="55"/>
        <v>4381545.1449443335</v>
      </c>
      <c r="AJ119" s="64">
        <f t="shared" si="56"/>
        <v>1207316.3044297621</v>
      </c>
      <c r="AK119" s="64">
        <f t="shared" si="57"/>
        <v>-1314463.5434833011</v>
      </c>
      <c r="AL119" s="64">
        <f t="shared" si="58"/>
        <v>1314463.5434833011</v>
      </c>
      <c r="AM119" s="66">
        <f t="shared" si="59"/>
        <v>1</v>
      </c>
      <c r="AN119" s="6"/>
      <c r="AO119" s="59">
        <f t="shared" si="60"/>
        <v>1.1742999999999999</v>
      </c>
      <c r="AP119" s="64">
        <f t="shared" si="61"/>
        <v>5588861.4493740955</v>
      </c>
      <c r="AQ119" s="64">
        <f t="shared" si="62"/>
        <v>0</v>
      </c>
      <c r="AR119" s="64">
        <f t="shared" si="63"/>
        <v>107147.239053539</v>
      </c>
      <c r="AS119" s="64">
        <f t="shared" si="64"/>
        <v>-107147.239053539</v>
      </c>
      <c r="AT119" s="66">
        <f t="shared" si="65"/>
        <v>1</v>
      </c>
    </row>
    <row r="120" spans="1:48" ht="15.6" x14ac:dyDescent="0.3">
      <c r="A120" s="42" t="s">
        <v>213</v>
      </c>
      <c r="B120" s="42" t="s">
        <v>215</v>
      </c>
      <c r="C120" s="42">
        <v>38</v>
      </c>
      <c r="D120" s="42" t="s">
        <v>99</v>
      </c>
      <c r="E120" s="69">
        <v>42480</v>
      </c>
      <c r="F120" s="69"/>
      <c r="G120" s="69">
        <v>43131</v>
      </c>
      <c r="H120" s="42" t="s">
        <v>22</v>
      </c>
      <c r="I120" s="42" t="s">
        <v>27</v>
      </c>
      <c r="J120" s="42" t="s">
        <v>23</v>
      </c>
      <c r="K120" s="86">
        <v>7813034.5535408799</v>
      </c>
      <c r="L120" s="42" t="s">
        <v>24</v>
      </c>
      <c r="M120" s="42" t="s">
        <v>27</v>
      </c>
      <c r="N120" s="42" t="s">
        <v>25</v>
      </c>
      <c r="O120" s="88">
        <v>-9135000</v>
      </c>
      <c r="P120" s="70">
        <v>1.1368</v>
      </c>
      <c r="Q120" s="42" t="s">
        <v>26</v>
      </c>
      <c r="R120" s="70">
        <v>1.1692</v>
      </c>
      <c r="S120" s="70"/>
      <c r="T120" s="86"/>
      <c r="U120" s="86"/>
      <c r="V120" s="42"/>
      <c r="W120" s="70">
        <v>1.1412</v>
      </c>
      <c r="X120" s="70">
        <v>1.154418604870471</v>
      </c>
      <c r="Y120" s="88">
        <v>-100383.06900108467</v>
      </c>
      <c r="Z120" s="88">
        <v>-100383.06900108467</v>
      </c>
      <c r="AA120" s="88">
        <v>-100383.06900108467</v>
      </c>
      <c r="AB120" s="86">
        <v>0</v>
      </c>
      <c r="AC120" s="41"/>
      <c r="AD120" s="42"/>
      <c r="AF120" s="64">
        <f t="shared" si="53"/>
        <v>7913074.1322598252</v>
      </c>
      <c r="AG120" s="64">
        <f t="shared" si="54"/>
        <v>-100039.57871894259</v>
      </c>
      <c r="AH120" s="6"/>
      <c r="AI120" s="64">
        <f t="shared" si="55"/>
        <v>6086980.1017383263</v>
      </c>
      <c r="AJ120" s="64">
        <f t="shared" si="56"/>
        <v>1726054.4518025564</v>
      </c>
      <c r="AK120" s="64">
        <f t="shared" si="57"/>
        <v>-1826094.030521499</v>
      </c>
      <c r="AL120" s="64">
        <f t="shared" si="58"/>
        <v>1826094.030521499</v>
      </c>
      <c r="AM120" s="66">
        <f t="shared" si="59"/>
        <v>1</v>
      </c>
      <c r="AN120" s="6"/>
      <c r="AO120" s="59">
        <f t="shared" si="60"/>
        <v>1.1692</v>
      </c>
      <c r="AP120" s="64">
        <f t="shared" si="61"/>
        <v>7813034.5535408827</v>
      </c>
      <c r="AQ120" s="64">
        <f t="shared" si="62"/>
        <v>0</v>
      </c>
      <c r="AR120" s="64">
        <f t="shared" si="63"/>
        <v>100039.57871894259</v>
      </c>
      <c r="AS120" s="64">
        <f t="shared" si="64"/>
        <v>-100039.57871894259</v>
      </c>
      <c r="AT120" s="66">
        <f t="shared" si="65"/>
        <v>1</v>
      </c>
    </row>
    <row r="121" spans="1:48" ht="15.6" x14ac:dyDescent="0.3">
      <c r="A121" s="42" t="s">
        <v>213</v>
      </c>
      <c r="B121" s="42" t="s">
        <v>216</v>
      </c>
      <c r="C121" s="42">
        <v>39</v>
      </c>
      <c r="D121" s="42" t="s">
        <v>99</v>
      </c>
      <c r="E121" s="69">
        <v>42480</v>
      </c>
      <c r="F121" s="69"/>
      <c r="G121" s="69">
        <v>43159</v>
      </c>
      <c r="H121" s="42" t="s">
        <v>22</v>
      </c>
      <c r="I121" s="42" t="s">
        <v>27</v>
      </c>
      <c r="J121" s="42" t="s">
        <v>23</v>
      </c>
      <c r="K121" s="86">
        <v>10494618.144541301</v>
      </c>
      <c r="L121" s="42" t="s">
        <v>24</v>
      </c>
      <c r="M121" s="42" t="s">
        <v>27</v>
      </c>
      <c r="N121" s="42" t="s">
        <v>25</v>
      </c>
      <c r="O121" s="88">
        <v>-12285000</v>
      </c>
      <c r="P121" s="70">
        <v>1.1368</v>
      </c>
      <c r="Q121" s="42" t="s">
        <v>26</v>
      </c>
      <c r="R121" s="70">
        <v>1.1706000000000001</v>
      </c>
      <c r="S121" s="70"/>
      <c r="T121" s="86"/>
      <c r="U121" s="86"/>
      <c r="V121" s="42"/>
      <c r="W121" s="70">
        <v>1.1412</v>
      </c>
      <c r="X121" s="70">
        <v>1.1562274783084836</v>
      </c>
      <c r="Y121" s="88">
        <v>-130956.78425876962</v>
      </c>
      <c r="Z121" s="88">
        <v>-130956.78425876962</v>
      </c>
      <c r="AA121" s="88">
        <v>-130956.78425876961</v>
      </c>
      <c r="AB121" s="88">
        <v>-1.4551915228366852E-11</v>
      </c>
      <c r="AC121" s="41"/>
      <c r="AD121" s="42"/>
      <c r="AF121" s="64">
        <f t="shared" si="53"/>
        <v>10625071.822348041</v>
      </c>
      <c r="AG121" s="64">
        <f t="shared" si="54"/>
        <v>-130453.6778067816</v>
      </c>
      <c r="AH121" s="6"/>
      <c r="AI121" s="64">
        <f t="shared" si="55"/>
        <v>8173132.171036954</v>
      </c>
      <c r="AJ121" s="64">
        <f t="shared" si="56"/>
        <v>2321485.9735043058</v>
      </c>
      <c r="AK121" s="64">
        <f t="shared" si="57"/>
        <v>-2451939.6513110874</v>
      </c>
      <c r="AL121" s="64">
        <f t="shared" si="58"/>
        <v>2451939.6513110874</v>
      </c>
      <c r="AM121" s="66">
        <f t="shared" si="59"/>
        <v>1</v>
      </c>
      <c r="AN121" s="6"/>
      <c r="AO121" s="59">
        <f t="shared" si="60"/>
        <v>1.1706000000000001</v>
      </c>
      <c r="AP121" s="64">
        <f t="shared" si="61"/>
        <v>10494618.14454126</v>
      </c>
      <c r="AQ121" s="64">
        <f t="shared" si="62"/>
        <v>0</v>
      </c>
      <c r="AR121" s="64">
        <f t="shared" si="63"/>
        <v>130453.6778067816</v>
      </c>
      <c r="AS121" s="64">
        <f t="shared" si="64"/>
        <v>-130453.6778067816</v>
      </c>
      <c r="AT121" s="66">
        <f t="shared" si="65"/>
        <v>1</v>
      </c>
    </row>
    <row r="122" spans="1:48" ht="15.6" x14ac:dyDescent="0.3">
      <c r="A122" s="42" t="s">
        <v>213</v>
      </c>
      <c r="B122" s="42" t="s">
        <v>217</v>
      </c>
      <c r="C122" s="42">
        <v>40</v>
      </c>
      <c r="D122" s="42" t="s">
        <v>99</v>
      </c>
      <c r="E122" s="69">
        <v>42480</v>
      </c>
      <c r="F122" s="69"/>
      <c r="G122" s="69">
        <v>43188</v>
      </c>
      <c r="H122" s="42" t="s">
        <v>22</v>
      </c>
      <c r="I122" s="42" t="s">
        <v>27</v>
      </c>
      <c r="J122" s="42" t="s">
        <v>23</v>
      </c>
      <c r="K122" s="86">
        <v>12618256.200460199</v>
      </c>
      <c r="L122" s="42" t="s">
        <v>24</v>
      </c>
      <c r="M122" s="42" t="s">
        <v>27</v>
      </c>
      <c r="N122" s="42" t="s">
        <v>25</v>
      </c>
      <c r="O122" s="88">
        <v>-14805000</v>
      </c>
      <c r="P122" s="70">
        <v>1.1368</v>
      </c>
      <c r="Q122" s="42" t="s">
        <v>26</v>
      </c>
      <c r="R122" s="70">
        <v>1.1733</v>
      </c>
      <c r="S122" s="70"/>
      <c r="T122" s="86"/>
      <c r="U122" s="86"/>
      <c r="V122" s="42"/>
      <c r="W122" s="70">
        <v>1.1412</v>
      </c>
      <c r="X122" s="70">
        <v>1.1580897554590022</v>
      </c>
      <c r="Y122" s="88">
        <v>-166433.29230004147</v>
      </c>
      <c r="Z122" s="88">
        <v>-166433.29230004147</v>
      </c>
      <c r="AA122" s="88">
        <v>-166433.29230004147</v>
      </c>
      <c r="AB122" s="86">
        <v>0</v>
      </c>
      <c r="AC122" s="41"/>
      <c r="AD122" s="42"/>
      <c r="AF122" s="64">
        <f t="shared" si="53"/>
        <v>12783983.219100427</v>
      </c>
      <c r="AG122" s="64">
        <f t="shared" si="54"/>
        <v>-165727.01864018664</v>
      </c>
      <c r="AH122" s="6"/>
      <c r="AI122" s="64">
        <f t="shared" si="55"/>
        <v>9833833.2454618663</v>
      </c>
      <c r="AJ122" s="64">
        <f t="shared" si="56"/>
        <v>2784422.954998374</v>
      </c>
      <c r="AK122" s="64">
        <f t="shared" si="57"/>
        <v>-2950149.9736385606</v>
      </c>
      <c r="AL122" s="64">
        <f t="shared" si="58"/>
        <v>2950149.9736385606</v>
      </c>
      <c r="AM122" s="66">
        <f t="shared" si="59"/>
        <v>1</v>
      </c>
      <c r="AN122" s="6"/>
      <c r="AO122" s="59">
        <f t="shared" si="60"/>
        <v>1.1733</v>
      </c>
      <c r="AP122" s="64">
        <f t="shared" si="61"/>
        <v>12618256.20046024</v>
      </c>
      <c r="AQ122" s="64">
        <f t="shared" si="62"/>
        <v>0</v>
      </c>
      <c r="AR122" s="64">
        <f t="shared" si="63"/>
        <v>165727.01864018664</v>
      </c>
      <c r="AS122" s="64">
        <f t="shared" si="64"/>
        <v>-165727.01864018664</v>
      </c>
      <c r="AT122" s="66">
        <f t="shared" si="65"/>
        <v>1</v>
      </c>
    </row>
    <row r="123" spans="1:48" ht="15.6" x14ac:dyDescent="0.3">
      <c r="A123" s="43" t="s">
        <v>213</v>
      </c>
      <c r="B123" s="43" t="s">
        <v>218</v>
      </c>
      <c r="C123" s="43">
        <v>41</v>
      </c>
      <c r="D123" s="43" t="s">
        <v>99</v>
      </c>
      <c r="E123" s="46">
        <v>42480</v>
      </c>
      <c r="F123" s="46"/>
      <c r="G123" s="46">
        <v>43220</v>
      </c>
      <c r="H123" s="43" t="s">
        <v>22</v>
      </c>
      <c r="I123" s="43" t="s">
        <v>27</v>
      </c>
      <c r="J123" s="43" t="s">
        <v>23</v>
      </c>
      <c r="K123" s="87">
        <v>7412575.5126350699</v>
      </c>
      <c r="L123" s="43" t="s">
        <v>24</v>
      </c>
      <c r="M123" s="43" t="s">
        <v>27</v>
      </c>
      <c r="N123" s="43" t="s">
        <v>25</v>
      </c>
      <c r="O123" s="71">
        <v>-8712000</v>
      </c>
      <c r="P123" s="51">
        <v>1.1368</v>
      </c>
      <c r="Q123" s="43" t="s">
        <v>26</v>
      </c>
      <c r="R123" s="51">
        <v>1.1753</v>
      </c>
      <c r="S123" s="51"/>
      <c r="T123" s="87"/>
      <c r="U123" s="87"/>
      <c r="V123" s="43"/>
      <c r="W123" s="51">
        <v>1.1412</v>
      </c>
      <c r="X123" s="51">
        <v>1.1602152822075709</v>
      </c>
      <c r="Y123" s="71">
        <v>-96830.206535166726</v>
      </c>
      <c r="Z123" s="71">
        <v>-96830.206535166726</v>
      </c>
      <c r="AA123" s="71">
        <v>-96830.206535166712</v>
      </c>
      <c r="AB123" s="71">
        <v>-1.4551915228366852E-11</v>
      </c>
      <c r="AC123" s="41"/>
      <c r="AD123" s="43"/>
      <c r="AF123" s="64">
        <f t="shared" si="53"/>
        <v>7508951.2555148024</v>
      </c>
      <c r="AG123" s="64">
        <f t="shared" si="54"/>
        <v>-96375.742879730649</v>
      </c>
      <c r="AH123" s="6"/>
      <c r="AI123" s="64">
        <f t="shared" si="55"/>
        <v>5776116.3503960008</v>
      </c>
      <c r="AJ123" s="64">
        <f t="shared" si="56"/>
        <v>1636459.162239071</v>
      </c>
      <c r="AK123" s="64">
        <f t="shared" si="57"/>
        <v>-1732834.9051188016</v>
      </c>
      <c r="AL123" s="64">
        <f t="shared" si="58"/>
        <v>1732834.9051188016</v>
      </c>
      <c r="AM123" s="66">
        <f t="shared" si="59"/>
        <v>1</v>
      </c>
      <c r="AN123" s="6"/>
      <c r="AO123" s="59">
        <f t="shared" si="60"/>
        <v>1.1753</v>
      </c>
      <c r="AP123" s="64">
        <f t="shared" si="61"/>
        <v>7412575.5126350718</v>
      </c>
      <c r="AQ123" s="64">
        <f t="shared" si="62"/>
        <v>0</v>
      </c>
      <c r="AR123" s="64">
        <f t="shared" si="63"/>
        <v>96375.742879730649</v>
      </c>
      <c r="AS123" s="64">
        <f t="shared" si="64"/>
        <v>-96375.742879730649</v>
      </c>
      <c r="AT123" s="66">
        <f t="shared" si="65"/>
        <v>1</v>
      </c>
    </row>
    <row r="124" spans="1:48" ht="15.6" x14ac:dyDescent="0.3">
      <c r="A124" s="42" t="s">
        <v>219</v>
      </c>
      <c r="B124" s="42" t="s">
        <v>220</v>
      </c>
      <c r="C124" s="42">
        <v>294</v>
      </c>
      <c r="D124" s="42" t="s">
        <v>87</v>
      </c>
      <c r="E124" s="69">
        <v>42781</v>
      </c>
      <c r="F124" s="69"/>
      <c r="G124" s="69">
        <v>43202</v>
      </c>
      <c r="H124" s="42" t="s">
        <v>24</v>
      </c>
      <c r="I124" s="42" t="s">
        <v>27</v>
      </c>
      <c r="J124" s="42" t="s">
        <v>23</v>
      </c>
      <c r="K124" s="88">
        <v>-8511471.6246290803</v>
      </c>
      <c r="L124" s="42" t="s">
        <v>22</v>
      </c>
      <c r="M124" s="42" t="s">
        <v>27</v>
      </c>
      <c r="N124" s="42" t="s">
        <v>25</v>
      </c>
      <c r="O124" s="86">
        <v>9178771</v>
      </c>
      <c r="P124" s="70">
        <v>1.0557000000000001</v>
      </c>
      <c r="Q124" s="42" t="s">
        <v>26</v>
      </c>
      <c r="R124" s="70">
        <v>1.0784</v>
      </c>
      <c r="S124" s="70"/>
      <c r="T124" s="86"/>
      <c r="U124" s="86"/>
      <c r="V124" s="42"/>
      <c r="W124" s="70">
        <v>1.1412</v>
      </c>
      <c r="X124" s="70">
        <v>1.159016068054616</v>
      </c>
      <c r="Y124" s="88">
        <v>-594659.52305757313</v>
      </c>
      <c r="Z124" s="88">
        <v>-594659.52305757313</v>
      </c>
      <c r="AA124" s="88">
        <v>-594659.52305757313</v>
      </c>
      <c r="AB124" s="86">
        <v>0</v>
      </c>
      <c r="AC124" s="41"/>
      <c r="AD124" s="42"/>
      <c r="AF124" s="64">
        <f t="shared" si="53"/>
        <v>7919451.0352271246</v>
      </c>
      <c r="AG124" s="64">
        <f t="shared" si="54"/>
        <v>-592020.58940195572</v>
      </c>
      <c r="AH124" s="6"/>
      <c r="AI124" s="64">
        <f t="shared" si="55"/>
        <v>6091885.4117131727</v>
      </c>
      <c r="AJ124" s="64">
        <f t="shared" si="56"/>
        <v>-2419586.2129159076</v>
      </c>
      <c r="AK124" s="64">
        <f t="shared" si="57"/>
        <v>-1827565.6235139519</v>
      </c>
      <c r="AL124" s="64">
        <f t="shared" si="58"/>
        <v>-1827565.6235139519</v>
      </c>
      <c r="AM124" s="66">
        <f t="shared" si="59"/>
        <v>1</v>
      </c>
      <c r="AN124" s="6"/>
      <c r="AO124" s="59">
        <f t="shared" si="60"/>
        <v>1.0784</v>
      </c>
      <c r="AP124" s="64">
        <f t="shared" si="61"/>
        <v>8511471.6246290803</v>
      </c>
      <c r="AQ124" s="64">
        <f t="shared" si="62"/>
        <v>0</v>
      </c>
      <c r="AR124" s="64">
        <f t="shared" si="63"/>
        <v>592020.58940195572</v>
      </c>
      <c r="AS124" s="64">
        <f t="shared" si="64"/>
        <v>-592020.58940195572</v>
      </c>
      <c r="AT124" s="66">
        <f t="shared" si="65"/>
        <v>1</v>
      </c>
    </row>
    <row r="125" spans="1:48" ht="15.6" x14ac:dyDescent="0.3">
      <c r="A125" s="42" t="s">
        <v>219</v>
      </c>
      <c r="B125" s="42" t="s">
        <v>221</v>
      </c>
      <c r="C125" s="42">
        <v>295</v>
      </c>
      <c r="D125" s="42" t="s">
        <v>87</v>
      </c>
      <c r="E125" s="69">
        <v>42781</v>
      </c>
      <c r="F125" s="69"/>
      <c r="G125" s="69">
        <v>43357</v>
      </c>
      <c r="H125" s="42" t="s">
        <v>24</v>
      </c>
      <c r="I125" s="42" t="s">
        <v>27</v>
      </c>
      <c r="J125" s="42" t="s">
        <v>23</v>
      </c>
      <c r="K125" s="88">
        <v>-7795108.3363936804</v>
      </c>
      <c r="L125" s="42" t="s">
        <v>22</v>
      </c>
      <c r="M125" s="42" t="s">
        <v>27</v>
      </c>
      <c r="N125" s="42" t="s">
        <v>25</v>
      </c>
      <c r="O125" s="86">
        <v>8490432</v>
      </c>
      <c r="P125" s="70">
        <v>1.0557000000000001</v>
      </c>
      <c r="Q125" s="42" t="s">
        <v>26</v>
      </c>
      <c r="R125" s="70">
        <v>1.0891999999999999</v>
      </c>
      <c r="S125" s="70"/>
      <c r="T125" s="86"/>
      <c r="U125" s="86"/>
      <c r="V125" s="42"/>
      <c r="W125" s="70">
        <v>1.1412</v>
      </c>
      <c r="X125" s="70">
        <v>1.1694242704180504</v>
      </c>
      <c r="Y125" s="88">
        <v>-538253.93466407119</v>
      </c>
      <c r="Z125" s="88">
        <v>-538253.93466407119</v>
      </c>
      <c r="AA125" s="88">
        <v>-538253.93466407119</v>
      </c>
      <c r="AB125" s="86">
        <v>0</v>
      </c>
      <c r="AC125" s="41"/>
      <c r="AD125" s="42"/>
      <c r="AF125" s="64">
        <f t="shared" si="53"/>
        <v>7260352.1363250026</v>
      </c>
      <c r="AG125" s="64">
        <f t="shared" si="54"/>
        <v>-534756.2000686815</v>
      </c>
      <c r="AH125" s="6"/>
      <c r="AI125" s="64">
        <f t="shared" si="55"/>
        <v>5584886.2587115401</v>
      </c>
      <c r="AJ125" s="64">
        <f t="shared" si="56"/>
        <v>-2210222.077682144</v>
      </c>
      <c r="AK125" s="64">
        <f t="shared" si="57"/>
        <v>-1675465.8776134625</v>
      </c>
      <c r="AL125" s="64">
        <f t="shared" si="58"/>
        <v>-1675465.8776134625</v>
      </c>
      <c r="AM125" s="66">
        <f t="shared" si="59"/>
        <v>1</v>
      </c>
      <c r="AN125" s="6"/>
      <c r="AO125" s="59">
        <f t="shared" si="60"/>
        <v>1.0891999999999999</v>
      </c>
      <c r="AP125" s="64">
        <f t="shared" si="61"/>
        <v>7795108.3363936841</v>
      </c>
      <c r="AQ125" s="64">
        <f t="shared" si="62"/>
        <v>0</v>
      </c>
      <c r="AR125" s="64">
        <f t="shared" si="63"/>
        <v>534756.2000686815</v>
      </c>
      <c r="AS125" s="64">
        <f t="shared" si="64"/>
        <v>-534756.2000686815</v>
      </c>
      <c r="AT125" s="66">
        <f t="shared" si="65"/>
        <v>1</v>
      </c>
    </row>
    <row r="126" spans="1:48" ht="15.6" x14ac:dyDescent="0.3">
      <c r="A126" s="42" t="s">
        <v>219</v>
      </c>
      <c r="B126" s="42" t="s">
        <v>222</v>
      </c>
      <c r="C126" s="42">
        <v>296</v>
      </c>
      <c r="D126" s="42" t="s">
        <v>87</v>
      </c>
      <c r="E126" s="69">
        <v>42781</v>
      </c>
      <c r="F126" s="69"/>
      <c r="G126" s="69">
        <v>43753</v>
      </c>
      <c r="H126" s="42" t="s">
        <v>24</v>
      </c>
      <c r="I126" s="42" t="s">
        <v>27</v>
      </c>
      <c r="J126" s="42" t="s">
        <v>23</v>
      </c>
      <c r="K126" s="88">
        <v>-3910929.31820213</v>
      </c>
      <c r="L126" s="42" t="s">
        <v>22</v>
      </c>
      <c r="M126" s="42" t="s">
        <v>27</v>
      </c>
      <c r="N126" s="42" t="s">
        <v>25</v>
      </c>
      <c r="O126" s="86">
        <v>4376721</v>
      </c>
      <c r="P126" s="70">
        <v>1.0557000000000001</v>
      </c>
      <c r="Q126" s="42" t="s">
        <v>26</v>
      </c>
      <c r="R126" s="70">
        <v>1.1191</v>
      </c>
      <c r="S126" s="70"/>
      <c r="T126" s="86"/>
      <c r="U126" s="86"/>
      <c r="V126" s="42"/>
      <c r="W126" s="70">
        <v>1.1412</v>
      </c>
      <c r="X126" s="70">
        <v>1.1979715332311567</v>
      </c>
      <c r="Y126" s="88">
        <v>-260199.9100888278</v>
      </c>
      <c r="Z126" s="88">
        <v>-260199.9100888278</v>
      </c>
      <c r="AA126" s="88">
        <v>-260199.91008882778</v>
      </c>
      <c r="AB126" s="88">
        <v>-2.9103830456733704E-11</v>
      </c>
      <c r="AC126" s="41"/>
      <c r="AD126" s="42"/>
      <c r="AF126" s="64">
        <f t="shared" si="53"/>
        <v>3653443.2401704509</v>
      </c>
      <c r="AG126" s="64">
        <f t="shared" si="54"/>
        <v>-257486.07803167589</v>
      </c>
      <c r="AH126" s="6"/>
      <c r="AI126" s="64">
        <f t="shared" si="55"/>
        <v>2810340.9539772696</v>
      </c>
      <c r="AJ126" s="64">
        <f t="shared" si="56"/>
        <v>-1100588.3642248572</v>
      </c>
      <c r="AK126" s="64">
        <f t="shared" si="57"/>
        <v>-843102.28619318129</v>
      </c>
      <c r="AL126" s="64">
        <f t="shared" si="58"/>
        <v>-843102.28619318129</v>
      </c>
      <c r="AM126" s="66">
        <f t="shared" si="59"/>
        <v>1</v>
      </c>
      <c r="AN126" s="6"/>
      <c r="AO126" s="59">
        <f t="shared" si="60"/>
        <v>1.1191</v>
      </c>
      <c r="AP126" s="64">
        <f t="shared" si="61"/>
        <v>3910929.3182021268</v>
      </c>
      <c r="AQ126" s="64">
        <f t="shared" si="62"/>
        <v>0</v>
      </c>
      <c r="AR126" s="64">
        <f t="shared" si="63"/>
        <v>257486.07803167589</v>
      </c>
      <c r="AS126" s="64">
        <f t="shared" si="64"/>
        <v>-257486.07803167589</v>
      </c>
      <c r="AT126" s="66">
        <f t="shared" si="65"/>
        <v>1</v>
      </c>
    </row>
    <row r="127" spans="1:48" ht="15.6" x14ac:dyDescent="0.3">
      <c r="A127" s="42" t="s">
        <v>219</v>
      </c>
      <c r="B127" s="42" t="s">
        <v>223</v>
      </c>
      <c r="C127" s="42">
        <v>297</v>
      </c>
      <c r="D127" s="42" t="s">
        <v>87</v>
      </c>
      <c r="E127" s="69">
        <v>42781</v>
      </c>
      <c r="F127" s="69"/>
      <c r="G127" s="69">
        <v>43812</v>
      </c>
      <c r="H127" s="42" t="s">
        <v>24</v>
      </c>
      <c r="I127" s="42" t="s">
        <v>27</v>
      </c>
      <c r="J127" s="42" t="s">
        <v>23</v>
      </c>
      <c r="K127" s="88">
        <v>-3905463.6233951501</v>
      </c>
      <c r="L127" s="42" t="s">
        <v>22</v>
      </c>
      <c r="M127" s="42" t="s">
        <v>27</v>
      </c>
      <c r="N127" s="42" t="s">
        <v>25</v>
      </c>
      <c r="O127" s="86">
        <v>4380368</v>
      </c>
      <c r="P127" s="70">
        <v>1.0557000000000001</v>
      </c>
      <c r="Q127" s="42" t="s">
        <v>26</v>
      </c>
      <c r="R127" s="70">
        <v>1.1215999999999999</v>
      </c>
      <c r="S127" s="70"/>
      <c r="T127" s="86"/>
      <c r="U127" s="86"/>
      <c r="V127" s="42"/>
      <c r="W127" s="70">
        <v>1.1412</v>
      </c>
      <c r="X127" s="70">
        <v>1.2021794071953391</v>
      </c>
      <c r="Y127" s="88">
        <v>-264602.99502387858</v>
      </c>
      <c r="Z127" s="88">
        <v>-264602.99502387858</v>
      </c>
      <c r="AA127" s="88">
        <v>-264602.99502387858</v>
      </c>
      <c r="AB127" s="86">
        <v>0</v>
      </c>
      <c r="AC127" s="41"/>
      <c r="AD127" s="42"/>
      <c r="AF127" s="64">
        <f t="shared" si="53"/>
        <v>3643689.0981349549</v>
      </c>
      <c r="AG127" s="64">
        <f t="shared" si="54"/>
        <v>-261774.52526019514</v>
      </c>
      <c r="AH127" s="6"/>
      <c r="AI127" s="64">
        <f t="shared" si="55"/>
        <v>2802837.7677961192</v>
      </c>
      <c r="AJ127" s="64">
        <f t="shared" si="56"/>
        <v>-1102625.8555990309</v>
      </c>
      <c r="AK127" s="64">
        <f t="shared" si="57"/>
        <v>-840851.33033883572</v>
      </c>
      <c r="AL127" s="64">
        <f t="shared" si="58"/>
        <v>-840851.33033883572</v>
      </c>
      <c r="AM127" s="66">
        <f t="shared" si="59"/>
        <v>1</v>
      </c>
      <c r="AN127" s="6"/>
      <c r="AO127" s="59">
        <f t="shared" si="60"/>
        <v>1.1215999999999999</v>
      </c>
      <c r="AP127" s="64">
        <f t="shared" si="61"/>
        <v>3905463.6233951501</v>
      </c>
      <c r="AQ127" s="64">
        <f t="shared" si="62"/>
        <v>0</v>
      </c>
      <c r="AR127" s="64">
        <f t="shared" si="63"/>
        <v>261774.52526019514</v>
      </c>
      <c r="AS127" s="64">
        <f t="shared" si="64"/>
        <v>-261774.52526019514</v>
      </c>
      <c r="AT127" s="66">
        <f t="shared" si="65"/>
        <v>1</v>
      </c>
    </row>
    <row r="128" spans="1:48" ht="15.6" x14ac:dyDescent="0.3">
      <c r="A128" s="42" t="s">
        <v>219</v>
      </c>
      <c r="B128" s="42" t="s">
        <v>224</v>
      </c>
      <c r="C128" s="42">
        <v>298</v>
      </c>
      <c r="D128" s="42" t="s">
        <v>87</v>
      </c>
      <c r="E128" s="69">
        <v>42781</v>
      </c>
      <c r="F128" s="69"/>
      <c r="G128" s="69">
        <v>43875</v>
      </c>
      <c r="H128" s="42" t="s">
        <v>24</v>
      </c>
      <c r="I128" s="42" t="s">
        <v>27</v>
      </c>
      <c r="J128" s="42" t="s">
        <v>23</v>
      </c>
      <c r="K128" s="88">
        <v>-3931556.7586757801</v>
      </c>
      <c r="L128" s="42" t="s">
        <v>22</v>
      </c>
      <c r="M128" s="42" t="s">
        <v>27</v>
      </c>
      <c r="N128" s="42" t="s">
        <v>25</v>
      </c>
      <c r="O128" s="86">
        <v>4429685</v>
      </c>
      <c r="P128" s="70">
        <v>1.0557000000000001</v>
      </c>
      <c r="Q128" s="42" t="s">
        <v>26</v>
      </c>
      <c r="R128" s="70">
        <v>1.1267</v>
      </c>
      <c r="S128" s="70"/>
      <c r="T128" s="86"/>
      <c r="U128" s="86"/>
      <c r="V128" s="42"/>
      <c r="W128" s="70">
        <v>1.1412</v>
      </c>
      <c r="X128" s="70">
        <v>1.206697598976251</v>
      </c>
      <c r="Y128" s="88">
        <v>-263533.16612195247</v>
      </c>
      <c r="Z128" s="88">
        <v>-263533.16612195247</v>
      </c>
      <c r="AA128" s="88">
        <v>-263533.16612195247</v>
      </c>
      <c r="AB128" s="86">
        <v>0</v>
      </c>
      <c r="AC128" s="41"/>
      <c r="AD128" s="42"/>
      <c r="AF128" s="64">
        <f t="shared" si="53"/>
        <v>3670915.5663839029</v>
      </c>
      <c r="AG128" s="64">
        <f t="shared" si="54"/>
        <v>-260641.19229187584</v>
      </c>
      <c r="AH128" s="6"/>
      <c r="AI128" s="64">
        <f t="shared" si="55"/>
        <v>2823781.2049106946</v>
      </c>
      <c r="AJ128" s="64">
        <f t="shared" si="56"/>
        <v>-1107775.5537650841</v>
      </c>
      <c r="AK128" s="64">
        <f t="shared" si="57"/>
        <v>-847134.36147320829</v>
      </c>
      <c r="AL128" s="64">
        <f t="shared" si="58"/>
        <v>-847134.36147320829</v>
      </c>
      <c r="AM128" s="66">
        <f t="shared" si="59"/>
        <v>1</v>
      </c>
      <c r="AN128" s="6"/>
      <c r="AO128" s="59">
        <f t="shared" si="60"/>
        <v>1.1267</v>
      </c>
      <c r="AP128" s="64">
        <f t="shared" si="61"/>
        <v>3931556.7586757788</v>
      </c>
      <c r="AQ128" s="64">
        <f t="shared" si="62"/>
        <v>0</v>
      </c>
      <c r="AR128" s="64">
        <f t="shared" si="63"/>
        <v>260641.19229187584</v>
      </c>
      <c r="AS128" s="64">
        <f t="shared" si="64"/>
        <v>-260641.19229187584</v>
      </c>
      <c r="AT128" s="66">
        <f t="shared" si="65"/>
        <v>1</v>
      </c>
    </row>
    <row r="129" spans="1:46" ht="15.6" x14ac:dyDescent="0.3">
      <c r="A129" s="42" t="s">
        <v>219</v>
      </c>
      <c r="B129" s="42" t="s">
        <v>225</v>
      </c>
      <c r="C129" s="42">
        <v>299</v>
      </c>
      <c r="D129" s="42" t="s">
        <v>87</v>
      </c>
      <c r="E129" s="69">
        <v>42781</v>
      </c>
      <c r="F129" s="69"/>
      <c r="G129" s="69">
        <v>43936</v>
      </c>
      <c r="H129" s="42" t="s">
        <v>24</v>
      </c>
      <c r="I129" s="42" t="s">
        <v>27</v>
      </c>
      <c r="J129" s="42" t="s">
        <v>23</v>
      </c>
      <c r="K129" s="88">
        <v>-3918433.7988332999</v>
      </c>
      <c r="L129" s="42" t="s">
        <v>22</v>
      </c>
      <c r="M129" s="42" t="s">
        <v>27</v>
      </c>
      <c r="N129" s="42" t="s">
        <v>25</v>
      </c>
      <c r="O129" s="86">
        <v>4433316</v>
      </c>
      <c r="P129" s="70">
        <v>1.0557000000000001</v>
      </c>
      <c r="Q129" s="42" t="s">
        <v>26</v>
      </c>
      <c r="R129" s="70">
        <v>1.1314</v>
      </c>
      <c r="S129" s="70"/>
      <c r="T129" s="86"/>
      <c r="U129" s="86"/>
      <c r="V129" s="42"/>
      <c r="W129" s="70">
        <v>1.1412</v>
      </c>
      <c r="X129" s="70">
        <v>1.2110971488951769</v>
      </c>
      <c r="Y129" s="88">
        <v>-260790.95180213155</v>
      </c>
      <c r="Z129" s="88">
        <v>-260790.95180213155</v>
      </c>
      <c r="AA129" s="88">
        <v>-260790.95180213152</v>
      </c>
      <c r="AB129" s="88">
        <v>-2.9103830456733704E-11</v>
      </c>
      <c r="AC129" s="41"/>
      <c r="AD129" s="42"/>
      <c r="AF129" s="64">
        <f t="shared" si="53"/>
        <v>3660578.3475291734</v>
      </c>
      <c r="AG129" s="64">
        <f t="shared" si="54"/>
        <v>-257855.45130413072</v>
      </c>
      <c r="AH129" s="6"/>
      <c r="AI129" s="64">
        <f t="shared" si="55"/>
        <v>2815829.4980993639</v>
      </c>
      <c r="AJ129" s="64">
        <f t="shared" si="56"/>
        <v>-1102604.3007339402</v>
      </c>
      <c r="AK129" s="64">
        <f t="shared" si="57"/>
        <v>-844748.84942980949</v>
      </c>
      <c r="AL129" s="64">
        <f t="shared" si="58"/>
        <v>-844748.84942980949</v>
      </c>
      <c r="AM129" s="66">
        <f t="shared" si="59"/>
        <v>1</v>
      </c>
      <c r="AN129" s="6"/>
      <c r="AO129" s="59">
        <f t="shared" si="60"/>
        <v>1.1314</v>
      </c>
      <c r="AP129" s="64">
        <f t="shared" si="61"/>
        <v>3918433.7988333041</v>
      </c>
      <c r="AQ129" s="64">
        <f t="shared" si="62"/>
        <v>0</v>
      </c>
      <c r="AR129" s="64">
        <f t="shared" si="63"/>
        <v>257855.45130413072</v>
      </c>
      <c r="AS129" s="64">
        <f t="shared" si="64"/>
        <v>-257855.45130413072</v>
      </c>
      <c r="AT129" s="66">
        <f t="shared" si="65"/>
        <v>1</v>
      </c>
    </row>
    <row r="130" spans="1:46" ht="15.6" x14ac:dyDescent="0.3">
      <c r="A130" s="42" t="s">
        <v>219</v>
      </c>
      <c r="B130" s="42" t="s">
        <v>226</v>
      </c>
      <c r="C130" s="42">
        <v>300</v>
      </c>
      <c r="D130" s="42" t="s">
        <v>87</v>
      </c>
      <c r="E130" s="69">
        <v>42781</v>
      </c>
      <c r="F130" s="69"/>
      <c r="G130" s="69">
        <v>43936</v>
      </c>
      <c r="H130" s="42" t="s">
        <v>24</v>
      </c>
      <c r="I130" s="42" t="s">
        <v>27</v>
      </c>
      <c r="J130" s="42" t="s">
        <v>23</v>
      </c>
      <c r="K130" s="88">
        <v>-4079506.8057274199</v>
      </c>
      <c r="L130" s="42" t="s">
        <v>22</v>
      </c>
      <c r="M130" s="42" t="s">
        <v>27</v>
      </c>
      <c r="N130" s="42" t="s">
        <v>25</v>
      </c>
      <c r="O130" s="86">
        <v>4615554</v>
      </c>
      <c r="P130" s="70">
        <v>1.0557000000000001</v>
      </c>
      <c r="Q130" s="42" t="s">
        <v>26</v>
      </c>
      <c r="R130" s="70">
        <v>1.1314</v>
      </c>
      <c r="S130" s="70"/>
      <c r="T130" s="86"/>
      <c r="U130" s="86"/>
      <c r="V130" s="42"/>
      <c r="W130" s="70">
        <v>1.1412</v>
      </c>
      <c r="X130" s="70">
        <v>1.2110971488951769</v>
      </c>
      <c r="Y130" s="88">
        <v>-271511.14893549989</v>
      </c>
      <c r="Z130" s="88">
        <v>-271511.14893549989</v>
      </c>
      <c r="AA130" s="88">
        <v>-271511.14893549989</v>
      </c>
      <c r="AB130" s="86">
        <v>0</v>
      </c>
      <c r="AC130" s="41"/>
      <c r="AD130" s="42"/>
      <c r="AF130" s="64">
        <f t="shared" si="53"/>
        <v>3811051.8253721744</v>
      </c>
      <c r="AG130" s="64">
        <f t="shared" si="54"/>
        <v>-268454.9803552432</v>
      </c>
      <c r="AH130" s="6"/>
      <c r="AI130" s="64">
        <f t="shared" si="55"/>
        <v>2931578.3272093646</v>
      </c>
      <c r="AJ130" s="64">
        <f t="shared" si="56"/>
        <v>-1147928.478518053</v>
      </c>
      <c r="AK130" s="64">
        <f t="shared" si="57"/>
        <v>-879473.49816280976</v>
      </c>
      <c r="AL130" s="64">
        <f t="shared" si="58"/>
        <v>-879473.49816280976</v>
      </c>
      <c r="AM130" s="66">
        <f t="shared" si="59"/>
        <v>1</v>
      </c>
      <c r="AN130" s="6"/>
      <c r="AO130" s="59">
        <f t="shared" si="60"/>
        <v>1.1314</v>
      </c>
      <c r="AP130" s="64">
        <f t="shared" si="61"/>
        <v>4079506.8057274176</v>
      </c>
      <c r="AQ130" s="64">
        <f t="shared" si="62"/>
        <v>0</v>
      </c>
      <c r="AR130" s="64">
        <f t="shared" si="63"/>
        <v>268454.9803552432</v>
      </c>
      <c r="AS130" s="64">
        <f t="shared" si="64"/>
        <v>-268454.9803552432</v>
      </c>
      <c r="AT130" s="66">
        <f t="shared" si="65"/>
        <v>1</v>
      </c>
    </row>
    <row r="131" spans="1:46" ht="15.6" x14ac:dyDescent="0.3">
      <c r="A131" s="42" t="s">
        <v>219</v>
      </c>
      <c r="B131" s="42" t="s">
        <v>227</v>
      </c>
      <c r="C131" s="42">
        <v>301</v>
      </c>
      <c r="D131" s="42" t="s">
        <v>87</v>
      </c>
      <c r="E131" s="69">
        <v>42781</v>
      </c>
      <c r="F131" s="69"/>
      <c r="G131" s="69">
        <v>43997</v>
      </c>
      <c r="H131" s="42" t="s">
        <v>24</v>
      </c>
      <c r="I131" s="42" t="s">
        <v>27</v>
      </c>
      <c r="J131" s="42" t="s">
        <v>23</v>
      </c>
      <c r="K131" s="88">
        <v>-3921698.78027223</v>
      </c>
      <c r="L131" s="42" t="s">
        <v>22</v>
      </c>
      <c r="M131" s="42" t="s">
        <v>27</v>
      </c>
      <c r="N131" s="42" t="s">
        <v>25</v>
      </c>
      <c r="O131" s="86">
        <v>4437010</v>
      </c>
      <c r="P131" s="70">
        <v>1.0557000000000001</v>
      </c>
      <c r="Q131" s="42" t="s">
        <v>26</v>
      </c>
      <c r="R131" s="70">
        <v>1.1314</v>
      </c>
      <c r="S131" s="70"/>
      <c r="T131" s="86"/>
      <c r="U131" s="86"/>
      <c r="V131" s="42"/>
      <c r="W131" s="70">
        <v>1.1412</v>
      </c>
      <c r="X131" s="70">
        <v>1.2155212439839684</v>
      </c>
      <c r="Y131" s="88">
        <v>-274574.74114765541</v>
      </c>
      <c r="Z131" s="88">
        <v>-274574.74114765541</v>
      </c>
      <c r="AA131" s="88">
        <v>-274574.74114765541</v>
      </c>
      <c r="AB131" s="86">
        <v>0</v>
      </c>
      <c r="AC131" s="41"/>
      <c r="AD131" s="42"/>
      <c r="AF131" s="64">
        <f t="shared" si="53"/>
        <v>3650294.0791535191</v>
      </c>
      <c r="AG131" s="64">
        <f t="shared" si="54"/>
        <v>-271404.70111870999</v>
      </c>
      <c r="AH131" s="6"/>
      <c r="AI131" s="64">
        <f t="shared" si="55"/>
        <v>2807918.5224257838</v>
      </c>
      <c r="AJ131" s="64">
        <f t="shared" si="56"/>
        <v>-1113780.2578464453</v>
      </c>
      <c r="AK131" s="64">
        <f t="shared" si="57"/>
        <v>-842375.55672773533</v>
      </c>
      <c r="AL131" s="64">
        <f t="shared" si="58"/>
        <v>-842375.55672773533</v>
      </c>
      <c r="AM131" s="66">
        <f t="shared" si="59"/>
        <v>1</v>
      </c>
      <c r="AN131" s="6"/>
      <c r="AO131" s="59">
        <f t="shared" si="60"/>
        <v>1.1314</v>
      </c>
      <c r="AP131" s="64">
        <f t="shared" si="61"/>
        <v>3921698.7802722291</v>
      </c>
      <c r="AQ131" s="64">
        <f t="shared" si="62"/>
        <v>0</v>
      </c>
      <c r="AR131" s="64">
        <f t="shared" si="63"/>
        <v>271404.70111870999</v>
      </c>
      <c r="AS131" s="64">
        <f t="shared" si="64"/>
        <v>-271404.70111870999</v>
      </c>
      <c r="AT131" s="66">
        <f t="shared" si="65"/>
        <v>1</v>
      </c>
    </row>
    <row r="132" spans="1:46" ht="15.6" x14ac:dyDescent="0.3">
      <c r="A132" s="42" t="s">
        <v>219</v>
      </c>
      <c r="B132" s="42" t="s">
        <v>228</v>
      </c>
      <c r="C132" s="42">
        <v>302</v>
      </c>
      <c r="D132" s="42" t="s">
        <v>87</v>
      </c>
      <c r="E132" s="69">
        <v>42781</v>
      </c>
      <c r="F132" s="69"/>
      <c r="G132" s="69">
        <v>44057</v>
      </c>
      <c r="H132" s="42" t="s">
        <v>24</v>
      </c>
      <c r="I132" s="42" t="s">
        <v>27</v>
      </c>
      <c r="J132" s="42" t="s">
        <v>23</v>
      </c>
      <c r="K132" s="88">
        <v>-3907354.1575011001</v>
      </c>
      <c r="L132" s="42" t="s">
        <v>22</v>
      </c>
      <c r="M132" s="42" t="s">
        <v>27</v>
      </c>
      <c r="N132" s="42" t="s">
        <v>25</v>
      </c>
      <c r="O132" s="86">
        <v>4440708</v>
      </c>
      <c r="P132" s="70">
        <v>1.0557000000000001</v>
      </c>
      <c r="Q132" s="42" t="s">
        <v>26</v>
      </c>
      <c r="R132" s="70">
        <v>1.1365000000000001</v>
      </c>
      <c r="S132" s="70"/>
      <c r="T132" s="86"/>
      <c r="U132" s="86"/>
      <c r="V132" s="42"/>
      <c r="W132" s="70">
        <v>1.1412</v>
      </c>
      <c r="X132" s="70">
        <v>1.2198234532579622</v>
      </c>
      <c r="Y132" s="88">
        <v>-270028.54398510751</v>
      </c>
      <c r="Z132" s="88">
        <v>-270028.54398510751</v>
      </c>
      <c r="AA132" s="88">
        <v>-270028.54398510751</v>
      </c>
      <c r="AB132" s="86">
        <v>0</v>
      </c>
      <c r="AC132" s="41"/>
      <c r="AD132" s="42"/>
      <c r="AF132" s="64">
        <f t="shared" si="53"/>
        <v>3640451.4015036742</v>
      </c>
      <c r="AG132" s="64">
        <f t="shared" si="54"/>
        <v>-266902.75599742541</v>
      </c>
      <c r="AH132" s="6"/>
      <c r="AI132" s="64">
        <f t="shared" si="55"/>
        <v>2800347.2319259034</v>
      </c>
      <c r="AJ132" s="64">
        <f t="shared" si="56"/>
        <v>-1107006.9255751963</v>
      </c>
      <c r="AK132" s="64">
        <f t="shared" si="57"/>
        <v>-840104.16957777087</v>
      </c>
      <c r="AL132" s="64">
        <f t="shared" si="58"/>
        <v>-840104.16957777087</v>
      </c>
      <c r="AM132" s="66">
        <f t="shared" si="59"/>
        <v>1</v>
      </c>
      <c r="AN132" s="6"/>
      <c r="AO132" s="59">
        <f t="shared" si="60"/>
        <v>1.1365000000000001</v>
      </c>
      <c r="AP132" s="64">
        <f t="shared" si="61"/>
        <v>3907354.1575010996</v>
      </c>
      <c r="AQ132" s="64">
        <f t="shared" si="62"/>
        <v>0</v>
      </c>
      <c r="AR132" s="64">
        <f t="shared" si="63"/>
        <v>266902.75599742541</v>
      </c>
      <c r="AS132" s="64">
        <f t="shared" si="64"/>
        <v>-266902.75599742541</v>
      </c>
      <c r="AT132" s="66">
        <f t="shared" si="65"/>
        <v>1</v>
      </c>
    </row>
    <row r="133" spans="1:46" ht="15.6" x14ac:dyDescent="0.3">
      <c r="A133" s="42" t="s">
        <v>219</v>
      </c>
      <c r="B133" s="42" t="s">
        <v>229</v>
      </c>
      <c r="C133" s="42">
        <v>303</v>
      </c>
      <c r="D133" s="42" t="s">
        <v>87</v>
      </c>
      <c r="E133" s="69">
        <v>42781</v>
      </c>
      <c r="F133" s="69"/>
      <c r="G133" s="69">
        <v>44089</v>
      </c>
      <c r="H133" s="42" t="s">
        <v>24</v>
      </c>
      <c r="I133" s="42" t="s">
        <v>27</v>
      </c>
      <c r="J133" s="42" t="s">
        <v>23</v>
      </c>
      <c r="K133" s="88">
        <v>-3748724.2075687102</v>
      </c>
      <c r="L133" s="42" t="s">
        <v>22</v>
      </c>
      <c r="M133" s="42" t="s">
        <v>27</v>
      </c>
      <c r="N133" s="42" t="s">
        <v>25</v>
      </c>
      <c r="O133" s="86">
        <v>4269422</v>
      </c>
      <c r="P133" s="70">
        <v>1.0557000000000001</v>
      </c>
      <c r="Q133" s="42" t="s">
        <v>26</v>
      </c>
      <c r="R133" s="70">
        <v>1.1389</v>
      </c>
      <c r="S133" s="70"/>
      <c r="T133" s="86"/>
      <c r="U133" s="86"/>
      <c r="V133" s="42"/>
      <c r="W133" s="70">
        <v>1.1412</v>
      </c>
      <c r="X133" s="70">
        <v>1.2221094457223394</v>
      </c>
      <c r="Y133" s="88">
        <v>-258213.63507694475</v>
      </c>
      <c r="Z133" s="88">
        <v>-258213.63507694475</v>
      </c>
      <c r="AA133" s="88">
        <v>-258213.63507694472</v>
      </c>
      <c r="AB133" s="88">
        <v>-2.9103830456733704E-11</v>
      </c>
      <c r="AC133" s="41"/>
      <c r="AD133" s="42"/>
      <c r="AF133" s="64">
        <f t="shared" si="53"/>
        <v>3493485.8043556954</v>
      </c>
      <c r="AG133" s="64">
        <f t="shared" si="54"/>
        <v>-255238.4032130111</v>
      </c>
      <c r="AH133" s="6"/>
      <c r="AI133" s="64">
        <f t="shared" si="55"/>
        <v>2687296.772581304</v>
      </c>
      <c r="AJ133" s="64">
        <f t="shared" si="56"/>
        <v>-1061427.4349874025</v>
      </c>
      <c r="AK133" s="64">
        <f t="shared" si="57"/>
        <v>-806189.03177439142</v>
      </c>
      <c r="AL133" s="64">
        <f t="shared" si="58"/>
        <v>-806189.03177439142</v>
      </c>
      <c r="AM133" s="66">
        <f t="shared" si="59"/>
        <v>1</v>
      </c>
      <c r="AN133" s="6"/>
      <c r="AO133" s="59">
        <f t="shared" si="60"/>
        <v>1.1389</v>
      </c>
      <c r="AP133" s="64">
        <f t="shared" si="61"/>
        <v>3748724.2075687065</v>
      </c>
      <c r="AQ133" s="64">
        <f t="shared" si="62"/>
        <v>0</v>
      </c>
      <c r="AR133" s="64">
        <f t="shared" si="63"/>
        <v>255238.4032130111</v>
      </c>
      <c r="AS133" s="64">
        <f t="shared" si="64"/>
        <v>-255238.4032130111</v>
      </c>
      <c r="AT133" s="66">
        <f t="shared" si="65"/>
        <v>1</v>
      </c>
    </row>
    <row r="134" spans="1:46" ht="15.6" x14ac:dyDescent="0.3">
      <c r="A134" s="42" t="s">
        <v>219</v>
      </c>
      <c r="B134" s="42" t="s">
        <v>230</v>
      </c>
      <c r="C134" s="42">
        <v>304</v>
      </c>
      <c r="D134" s="42" t="s">
        <v>87</v>
      </c>
      <c r="E134" s="69">
        <v>42781</v>
      </c>
      <c r="F134" s="69"/>
      <c r="G134" s="69">
        <v>44119</v>
      </c>
      <c r="H134" s="42" t="s">
        <v>24</v>
      </c>
      <c r="I134" s="42" t="s">
        <v>27</v>
      </c>
      <c r="J134" s="42" t="s">
        <v>23</v>
      </c>
      <c r="K134" s="88">
        <v>-3893875.0657087802</v>
      </c>
      <c r="L134" s="42" t="s">
        <v>22</v>
      </c>
      <c r="M134" s="42" t="s">
        <v>27</v>
      </c>
      <c r="N134" s="42" t="s">
        <v>25</v>
      </c>
      <c r="O134" s="86">
        <v>4444469</v>
      </c>
      <c r="P134" s="70">
        <v>1.0557000000000001</v>
      </c>
      <c r="Q134" s="42" t="s">
        <v>26</v>
      </c>
      <c r="R134" s="70">
        <v>1.1414</v>
      </c>
      <c r="S134" s="70"/>
      <c r="T134" s="86"/>
      <c r="U134" s="86"/>
      <c r="V134" s="42"/>
      <c r="W134" s="70">
        <v>1.1412</v>
      </c>
      <c r="X134" s="70">
        <v>1.224261062203331</v>
      </c>
      <c r="Y134" s="88">
        <v>-266606.82471890759</v>
      </c>
      <c r="Z134" s="88">
        <v>-266606.82471890759</v>
      </c>
      <c r="AA134" s="88">
        <v>-266606.82471890759</v>
      </c>
      <c r="AB134" s="86">
        <v>0</v>
      </c>
      <c r="AC134" s="41"/>
      <c r="AD134" s="42"/>
      <c r="AF134" s="64">
        <f t="shared" si="53"/>
        <v>3630327.8256691317</v>
      </c>
      <c r="AG134" s="64">
        <f t="shared" si="54"/>
        <v>-263547.24003964709</v>
      </c>
      <c r="AH134" s="6"/>
      <c r="AI134" s="64">
        <f t="shared" si="55"/>
        <v>2792559.8658993319</v>
      </c>
      <c r="AJ134" s="64">
        <f t="shared" si="56"/>
        <v>-1101315.1998094469</v>
      </c>
      <c r="AK134" s="64">
        <f t="shared" si="57"/>
        <v>-837767.95976979984</v>
      </c>
      <c r="AL134" s="64">
        <f t="shared" si="58"/>
        <v>-837767.95976979984</v>
      </c>
      <c r="AM134" s="66">
        <f t="shared" si="59"/>
        <v>1</v>
      </c>
      <c r="AN134" s="6"/>
      <c r="AO134" s="59">
        <f t="shared" si="60"/>
        <v>1.1414</v>
      </c>
      <c r="AP134" s="64">
        <f t="shared" si="61"/>
        <v>3893875.0657087788</v>
      </c>
      <c r="AQ134" s="64">
        <f t="shared" si="62"/>
        <v>0</v>
      </c>
      <c r="AR134" s="64">
        <f t="shared" si="63"/>
        <v>263547.24003964709</v>
      </c>
      <c r="AS134" s="64">
        <f t="shared" si="64"/>
        <v>-263547.24003964709</v>
      </c>
      <c r="AT134" s="66">
        <f t="shared" si="65"/>
        <v>1</v>
      </c>
    </row>
    <row r="135" spans="1:46" ht="15.6" x14ac:dyDescent="0.3">
      <c r="A135" s="42" t="s">
        <v>219</v>
      </c>
      <c r="B135" s="42" t="s">
        <v>231</v>
      </c>
      <c r="C135" s="42">
        <v>305</v>
      </c>
      <c r="D135" s="42" t="s">
        <v>87</v>
      </c>
      <c r="E135" s="69">
        <v>42781</v>
      </c>
      <c r="F135" s="69"/>
      <c r="G135" s="69">
        <v>44180</v>
      </c>
      <c r="H135" s="42" t="s">
        <v>24</v>
      </c>
      <c r="I135" s="42" t="s">
        <v>27</v>
      </c>
      <c r="J135" s="42" t="s">
        <v>23</v>
      </c>
      <c r="K135" s="88">
        <v>-3876741.3282203199</v>
      </c>
      <c r="L135" s="42" t="s">
        <v>22</v>
      </c>
      <c r="M135" s="42" t="s">
        <v>27</v>
      </c>
      <c r="N135" s="42" t="s">
        <v>25</v>
      </c>
      <c r="O135" s="86">
        <v>4448173</v>
      </c>
      <c r="P135" s="70">
        <v>1.0557000000000001</v>
      </c>
      <c r="Q135" s="42" t="s">
        <v>26</v>
      </c>
      <c r="R135" s="70">
        <v>1.1474</v>
      </c>
      <c r="S135" s="70"/>
      <c r="T135" s="86"/>
      <c r="U135" s="86"/>
      <c r="V135" s="42"/>
      <c r="W135" s="70">
        <v>1.1412</v>
      </c>
      <c r="X135" s="70">
        <v>1.2286615061449717</v>
      </c>
      <c r="Y135" s="88">
        <v>-259355.64426786199</v>
      </c>
      <c r="Z135" s="88">
        <v>-259355.64426786199</v>
      </c>
      <c r="AA135" s="88">
        <v>-259355.64426786196</v>
      </c>
      <c r="AB135" s="88">
        <v>-2.9103830456733704E-11</v>
      </c>
      <c r="AC135" s="41"/>
      <c r="AD135" s="42"/>
      <c r="AF135" s="64">
        <f t="shared" si="53"/>
        <v>3620340.4906502808</v>
      </c>
      <c r="AG135" s="64">
        <f t="shared" si="54"/>
        <v>-256400.83757004328</v>
      </c>
      <c r="AH135" s="6"/>
      <c r="AI135" s="64">
        <f t="shared" si="55"/>
        <v>2784877.300500216</v>
      </c>
      <c r="AJ135" s="64">
        <f t="shared" si="56"/>
        <v>-1091864.0277201082</v>
      </c>
      <c r="AK135" s="64">
        <f t="shared" si="57"/>
        <v>-835463.19015006488</v>
      </c>
      <c r="AL135" s="64">
        <f t="shared" si="58"/>
        <v>-835463.19015006488</v>
      </c>
      <c r="AM135" s="66">
        <f t="shared" si="59"/>
        <v>1</v>
      </c>
      <c r="AN135" s="6"/>
      <c r="AO135" s="59">
        <f t="shared" si="60"/>
        <v>1.1474</v>
      </c>
      <c r="AP135" s="64">
        <f t="shared" si="61"/>
        <v>3876741.3282203241</v>
      </c>
      <c r="AQ135" s="64">
        <f t="shared" si="62"/>
        <v>0</v>
      </c>
      <c r="AR135" s="64">
        <f t="shared" si="63"/>
        <v>256400.83757004328</v>
      </c>
      <c r="AS135" s="64">
        <f t="shared" si="64"/>
        <v>-256400.83757004328</v>
      </c>
      <c r="AT135" s="66">
        <f t="shared" si="65"/>
        <v>1</v>
      </c>
    </row>
    <row r="136" spans="1:46" ht="15.6" x14ac:dyDescent="0.3">
      <c r="A136" s="42" t="s">
        <v>219</v>
      </c>
      <c r="B136" s="42" t="s">
        <v>232</v>
      </c>
      <c r="C136" s="42">
        <v>306</v>
      </c>
      <c r="D136" s="42" t="s">
        <v>87</v>
      </c>
      <c r="E136" s="69">
        <v>42781</v>
      </c>
      <c r="F136" s="69"/>
      <c r="G136" s="69">
        <v>44242</v>
      </c>
      <c r="H136" s="42" t="s">
        <v>24</v>
      </c>
      <c r="I136" s="42" t="s">
        <v>27</v>
      </c>
      <c r="J136" s="42" t="s">
        <v>23</v>
      </c>
      <c r="K136" s="88">
        <v>-3948415.1107251402</v>
      </c>
      <c r="L136" s="42" t="s">
        <v>22</v>
      </c>
      <c r="M136" s="42" t="s">
        <v>27</v>
      </c>
      <c r="N136" s="42" t="s">
        <v>25</v>
      </c>
      <c r="O136" s="86">
        <v>4546600</v>
      </c>
      <c r="P136" s="70">
        <v>1.0557000000000001</v>
      </c>
      <c r="Q136" s="42" t="s">
        <v>26</v>
      </c>
      <c r="R136" s="70">
        <v>1.1515</v>
      </c>
      <c r="S136" s="70"/>
      <c r="T136" s="86"/>
      <c r="U136" s="86"/>
      <c r="V136" s="42"/>
      <c r="W136" s="70">
        <v>1.1412</v>
      </c>
      <c r="X136" s="70">
        <v>1.2331693265653432</v>
      </c>
      <c r="Y136" s="88">
        <v>-264487.3515639439</v>
      </c>
      <c r="Z136" s="88">
        <v>-264487.3515639439</v>
      </c>
      <c r="AA136" s="88">
        <v>-264487.3515639439</v>
      </c>
      <c r="AB136" s="86">
        <v>0</v>
      </c>
      <c r="AC136" s="41"/>
      <c r="AD136" s="42"/>
      <c r="AF136" s="64">
        <f t="shared" si="53"/>
        <v>3686922.7137390082</v>
      </c>
      <c r="AG136" s="64">
        <f t="shared" si="54"/>
        <v>-261492.39698613295</v>
      </c>
      <c r="AH136" s="6"/>
      <c r="AI136" s="64">
        <f t="shared" si="55"/>
        <v>2836094.3951838519</v>
      </c>
      <c r="AJ136" s="64">
        <f t="shared" si="56"/>
        <v>-1112320.7155412892</v>
      </c>
      <c r="AK136" s="64">
        <f t="shared" si="57"/>
        <v>-850828.31855515623</v>
      </c>
      <c r="AL136" s="64">
        <f t="shared" si="58"/>
        <v>-850828.31855515623</v>
      </c>
      <c r="AM136" s="66">
        <f t="shared" si="59"/>
        <v>1</v>
      </c>
      <c r="AN136" s="6"/>
      <c r="AO136" s="59">
        <f t="shared" si="60"/>
        <v>1.1515</v>
      </c>
      <c r="AP136" s="64">
        <f t="shared" si="61"/>
        <v>3948415.1107251411</v>
      </c>
      <c r="AQ136" s="64">
        <f t="shared" si="62"/>
        <v>0</v>
      </c>
      <c r="AR136" s="64">
        <f t="shared" si="63"/>
        <v>261492.39698613295</v>
      </c>
      <c r="AS136" s="64">
        <f t="shared" si="64"/>
        <v>-261492.39698613295</v>
      </c>
      <c r="AT136" s="66">
        <f t="shared" si="65"/>
        <v>1</v>
      </c>
    </row>
    <row r="137" spans="1:46" ht="15.6" x14ac:dyDescent="0.3">
      <c r="A137" s="42" t="s">
        <v>219</v>
      </c>
      <c r="B137" s="42" t="s">
        <v>233</v>
      </c>
      <c r="C137" s="42">
        <v>307</v>
      </c>
      <c r="D137" s="42" t="s">
        <v>87</v>
      </c>
      <c r="E137" s="69">
        <v>42781</v>
      </c>
      <c r="F137" s="69"/>
      <c r="G137" s="69">
        <v>44301</v>
      </c>
      <c r="H137" s="42" t="s">
        <v>24</v>
      </c>
      <c r="I137" s="42" t="s">
        <v>27</v>
      </c>
      <c r="J137" s="42" t="s">
        <v>23</v>
      </c>
      <c r="K137" s="88">
        <v>-3935193.2889388599</v>
      </c>
      <c r="L137" s="42" t="s">
        <v>22</v>
      </c>
      <c r="M137" s="42" t="s">
        <v>27</v>
      </c>
      <c r="N137" s="42" t="s">
        <v>25</v>
      </c>
      <c r="O137" s="86">
        <v>4550264</v>
      </c>
      <c r="P137" s="70">
        <v>1.0557000000000001</v>
      </c>
      <c r="Q137" s="42" t="s">
        <v>26</v>
      </c>
      <c r="R137" s="70">
        <v>1.1563000000000001</v>
      </c>
      <c r="S137" s="70"/>
      <c r="T137" s="86"/>
      <c r="U137" s="86"/>
      <c r="V137" s="42"/>
      <c r="W137" s="70">
        <v>1.1412</v>
      </c>
      <c r="X137" s="70">
        <v>1.237492260455026</v>
      </c>
      <c r="Y137" s="88">
        <v>-261132.76986082818</v>
      </c>
      <c r="Z137" s="88">
        <v>-261132.76986082818</v>
      </c>
      <c r="AA137" s="88">
        <v>-261132.76986082815</v>
      </c>
      <c r="AB137" s="88">
        <v>-2.9103830456733704E-11</v>
      </c>
      <c r="AC137" s="41"/>
      <c r="AD137" s="42"/>
      <c r="AF137" s="64">
        <f t="shared" si="53"/>
        <v>3677004.0067376806</v>
      </c>
      <c r="AG137" s="64">
        <f t="shared" si="54"/>
        <v>-258189.28220117558</v>
      </c>
      <c r="AH137" s="6"/>
      <c r="AI137" s="64">
        <f t="shared" si="55"/>
        <v>2828464.6205674461</v>
      </c>
      <c r="AJ137" s="64">
        <f t="shared" si="56"/>
        <v>-1106728.6683714101</v>
      </c>
      <c r="AK137" s="64">
        <f t="shared" si="57"/>
        <v>-848539.38617023453</v>
      </c>
      <c r="AL137" s="64">
        <f t="shared" si="58"/>
        <v>-848539.38617023453</v>
      </c>
      <c r="AM137" s="66">
        <f t="shared" si="59"/>
        <v>1</v>
      </c>
      <c r="AN137" s="6"/>
      <c r="AO137" s="59">
        <f t="shared" si="60"/>
        <v>1.1563000000000001</v>
      </c>
      <c r="AP137" s="64">
        <f t="shared" si="61"/>
        <v>3935193.2889388562</v>
      </c>
      <c r="AQ137" s="64">
        <f t="shared" si="62"/>
        <v>0</v>
      </c>
      <c r="AR137" s="64">
        <f t="shared" si="63"/>
        <v>258189.28220117558</v>
      </c>
      <c r="AS137" s="64">
        <f t="shared" si="64"/>
        <v>-258189.28220117558</v>
      </c>
      <c r="AT137" s="66">
        <f t="shared" si="65"/>
        <v>1</v>
      </c>
    </row>
    <row r="138" spans="1:46" ht="15.6" x14ac:dyDescent="0.3">
      <c r="A138" s="42" t="s">
        <v>219</v>
      </c>
      <c r="B138" s="42" t="s">
        <v>234</v>
      </c>
      <c r="C138" s="42">
        <v>308</v>
      </c>
      <c r="D138" s="42" t="s">
        <v>87</v>
      </c>
      <c r="E138" s="69">
        <v>42781</v>
      </c>
      <c r="F138" s="69"/>
      <c r="G138" s="69">
        <v>44362</v>
      </c>
      <c r="H138" s="42" t="s">
        <v>24</v>
      </c>
      <c r="I138" s="42" t="s">
        <v>27</v>
      </c>
      <c r="J138" s="42" t="s">
        <v>23</v>
      </c>
      <c r="K138" s="88">
        <v>-3921853.2552531902</v>
      </c>
      <c r="L138" s="42" t="s">
        <v>22</v>
      </c>
      <c r="M138" s="42" t="s">
        <v>27</v>
      </c>
      <c r="N138" s="42" t="s">
        <v>25</v>
      </c>
      <c r="O138" s="86">
        <v>4554056</v>
      </c>
      <c r="P138" s="70">
        <v>1.0557000000000001</v>
      </c>
      <c r="Q138" s="42" t="s">
        <v>26</v>
      </c>
      <c r="R138" s="70">
        <v>1.1612</v>
      </c>
      <c r="S138" s="70"/>
      <c r="T138" s="86"/>
      <c r="U138" s="86"/>
      <c r="V138" s="42"/>
      <c r="W138" s="70">
        <v>1.1412</v>
      </c>
      <c r="X138" s="70">
        <v>1.2419960656416873</v>
      </c>
      <c r="Y138" s="88">
        <v>-258028.38601160384</v>
      </c>
      <c r="Z138" s="88">
        <v>-258028.38601160384</v>
      </c>
      <c r="AA138" s="88">
        <v>-258028.38601160381</v>
      </c>
      <c r="AB138" s="88">
        <v>-2.9103830456733704E-11</v>
      </c>
      <c r="AC138" s="41"/>
      <c r="AD138" s="42"/>
      <c r="AF138" s="64">
        <f t="shared" si="53"/>
        <v>3666723.370534278</v>
      </c>
      <c r="AG138" s="64">
        <f t="shared" si="54"/>
        <v>-255129.88471890846</v>
      </c>
      <c r="AH138" s="6"/>
      <c r="AI138" s="64">
        <f t="shared" si="55"/>
        <v>2820556.4388725213</v>
      </c>
      <c r="AJ138" s="64">
        <f t="shared" si="56"/>
        <v>-1101296.8163806652</v>
      </c>
      <c r="AK138" s="64">
        <f t="shared" si="57"/>
        <v>-846166.93166175671</v>
      </c>
      <c r="AL138" s="64">
        <f t="shared" si="58"/>
        <v>-846166.93166175671</v>
      </c>
      <c r="AM138" s="66">
        <f t="shared" si="59"/>
        <v>1</v>
      </c>
      <c r="AN138" s="6"/>
      <c r="AO138" s="59">
        <f t="shared" si="60"/>
        <v>1.1612</v>
      </c>
      <c r="AP138" s="64">
        <f t="shared" si="61"/>
        <v>3921853.2552531864</v>
      </c>
      <c r="AQ138" s="64">
        <f t="shared" si="62"/>
        <v>0</v>
      </c>
      <c r="AR138" s="64">
        <f t="shared" si="63"/>
        <v>255129.88471890846</v>
      </c>
      <c r="AS138" s="64">
        <f t="shared" si="64"/>
        <v>-255129.88471890846</v>
      </c>
      <c r="AT138" s="66">
        <f t="shared" si="65"/>
        <v>1</v>
      </c>
    </row>
    <row r="139" spans="1:46" ht="15.6" x14ac:dyDescent="0.3">
      <c r="A139" s="42" t="s">
        <v>219</v>
      </c>
      <c r="B139" s="42" t="s">
        <v>235</v>
      </c>
      <c r="C139" s="42">
        <v>309</v>
      </c>
      <c r="D139" s="42" t="s">
        <v>87</v>
      </c>
      <c r="E139" s="69">
        <v>42781</v>
      </c>
      <c r="F139" s="69"/>
      <c r="G139" s="69">
        <v>44421</v>
      </c>
      <c r="H139" s="42" t="s">
        <v>24</v>
      </c>
      <c r="I139" s="42" t="s">
        <v>27</v>
      </c>
      <c r="J139" s="42" t="s">
        <v>23</v>
      </c>
      <c r="K139" s="88">
        <v>-3925121.42611092</v>
      </c>
      <c r="L139" s="42" t="s">
        <v>22</v>
      </c>
      <c r="M139" s="42" t="s">
        <v>27</v>
      </c>
      <c r="N139" s="42" t="s">
        <v>25</v>
      </c>
      <c r="O139" s="86">
        <v>4557851</v>
      </c>
      <c r="P139" s="70">
        <v>1.0557000000000001</v>
      </c>
      <c r="Q139" s="42" t="s">
        <v>26</v>
      </c>
      <c r="R139" s="70">
        <v>1.1612</v>
      </c>
      <c r="S139" s="70"/>
      <c r="T139" s="86"/>
      <c r="U139" s="86"/>
      <c r="V139" s="42"/>
      <c r="W139" s="70">
        <v>1.1412</v>
      </c>
      <c r="X139" s="70">
        <v>1.2461652998606019</v>
      </c>
      <c r="Y139" s="88">
        <v>-270562.77059507859</v>
      </c>
      <c r="Z139" s="88">
        <v>-270562.77059507859</v>
      </c>
      <c r="AA139" s="88">
        <v>-270562.77059507859</v>
      </c>
      <c r="AB139" s="86">
        <v>0</v>
      </c>
      <c r="AC139" s="41"/>
      <c r="AD139" s="42"/>
      <c r="AF139" s="64">
        <f t="shared" si="53"/>
        <v>3657501.1360931401</v>
      </c>
      <c r="AG139" s="64">
        <f t="shared" si="54"/>
        <v>-267620.29001777945</v>
      </c>
      <c r="AH139" s="6"/>
      <c r="AI139" s="64">
        <f t="shared" si="55"/>
        <v>2813462.4123793384</v>
      </c>
      <c r="AJ139" s="64">
        <f t="shared" si="56"/>
        <v>-1111659.0137315812</v>
      </c>
      <c r="AK139" s="64">
        <f t="shared" si="57"/>
        <v>-844038.72371380171</v>
      </c>
      <c r="AL139" s="64">
        <f t="shared" si="58"/>
        <v>-844038.72371380171</v>
      </c>
      <c r="AM139" s="66">
        <f t="shared" si="59"/>
        <v>1</v>
      </c>
      <c r="AN139" s="6"/>
      <c r="AO139" s="59">
        <f t="shared" si="60"/>
        <v>1.1612</v>
      </c>
      <c r="AP139" s="64">
        <f t="shared" si="61"/>
        <v>3925121.4261109196</v>
      </c>
      <c r="AQ139" s="64">
        <f t="shared" si="62"/>
        <v>0</v>
      </c>
      <c r="AR139" s="64">
        <f t="shared" si="63"/>
        <v>267620.29001777945</v>
      </c>
      <c r="AS139" s="64">
        <f t="shared" si="64"/>
        <v>-267620.29001777945</v>
      </c>
      <c r="AT139" s="66">
        <f t="shared" si="65"/>
        <v>1</v>
      </c>
    </row>
    <row r="140" spans="1:46" ht="15.6" x14ac:dyDescent="0.3">
      <c r="A140" s="42" t="s">
        <v>219</v>
      </c>
      <c r="B140" s="42" t="s">
        <v>236</v>
      </c>
      <c r="C140" s="42">
        <v>310</v>
      </c>
      <c r="D140" s="42" t="s">
        <v>87</v>
      </c>
      <c r="E140" s="69">
        <v>42781</v>
      </c>
      <c r="F140" s="69"/>
      <c r="G140" s="69">
        <v>44484</v>
      </c>
      <c r="H140" s="42" t="s">
        <v>24</v>
      </c>
      <c r="I140" s="42" t="s">
        <v>27</v>
      </c>
      <c r="J140" s="42" t="s">
        <v>23</v>
      </c>
      <c r="K140" s="88">
        <v>-3834843.91080618</v>
      </c>
      <c r="L140" s="42" t="s">
        <v>22</v>
      </c>
      <c r="M140" s="42" t="s">
        <v>27</v>
      </c>
      <c r="N140" s="42" t="s">
        <v>25</v>
      </c>
      <c r="O140" s="86">
        <v>4471428</v>
      </c>
      <c r="P140" s="70">
        <v>1.0557000000000001</v>
      </c>
      <c r="Q140" s="42" t="s">
        <v>26</v>
      </c>
      <c r="R140" s="70">
        <v>1.1659999999999999</v>
      </c>
      <c r="S140" s="70"/>
      <c r="T140" s="86"/>
      <c r="U140" s="86"/>
      <c r="V140" s="42"/>
      <c r="W140" s="70">
        <v>1.1412</v>
      </c>
      <c r="X140" s="70">
        <v>1.2505252338164405</v>
      </c>
      <c r="Y140" s="88">
        <v>-261906.99713046919</v>
      </c>
      <c r="Z140" s="88">
        <v>-261906.99713046919</v>
      </c>
      <c r="AA140" s="88">
        <v>-261906.99713046919</v>
      </c>
      <c r="AB140" s="86">
        <v>0</v>
      </c>
      <c r="AC140" s="41"/>
      <c r="AD140" s="42"/>
      <c r="AF140" s="64">
        <f t="shared" si="53"/>
        <v>3575639.9623810728</v>
      </c>
      <c r="AG140" s="64">
        <f t="shared" si="54"/>
        <v>-259203.94842510251</v>
      </c>
      <c r="AH140" s="6"/>
      <c r="AI140" s="64">
        <f t="shared" si="55"/>
        <v>2750492.2787546716</v>
      </c>
      <c r="AJ140" s="64">
        <f t="shared" si="56"/>
        <v>-1084351.6320515038</v>
      </c>
      <c r="AK140" s="64">
        <f t="shared" si="57"/>
        <v>-825147.68362640124</v>
      </c>
      <c r="AL140" s="64">
        <f t="shared" si="58"/>
        <v>-825147.68362640124</v>
      </c>
      <c r="AM140" s="66">
        <f t="shared" si="59"/>
        <v>1</v>
      </c>
      <c r="AN140" s="6"/>
      <c r="AO140" s="59">
        <f t="shared" si="60"/>
        <v>1.1659999999999999</v>
      </c>
      <c r="AP140" s="64">
        <f t="shared" si="61"/>
        <v>3834843.9108061753</v>
      </c>
      <c r="AQ140" s="64">
        <f t="shared" si="62"/>
        <v>0</v>
      </c>
      <c r="AR140" s="64">
        <f t="shared" si="63"/>
        <v>259203.94842510251</v>
      </c>
      <c r="AS140" s="64">
        <f t="shared" si="64"/>
        <v>-259203.94842510251</v>
      </c>
      <c r="AT140" s="66">
        <f t="shared" si="65"/>
        <v>1</v>
      </c>
    </row>
    <row r="141" spans="1:46" ht="15.6" x14ac:dyDescent="0.3">
      <c r="A141" s="42" t="s">
        <v>219</v>
      </c>
      <c r="B141" s="42" t="s">
        <v>237</v>
      </c>
      <c r="C141" s="42">
        <v>311</v>
      </c>
      <c r="D141" s="42" t="s">
        <v>87</v>
      </c>
      <c r="E141" s="69">
        <v>42781</v>
      </c>
      <c r="F141" s="69"/>
      <c r="G141" s="69">
        <v>44545</v>
      </c>
      <c r="H141" s="42" t="s">
        <v>24</v>
      </c>
      <c r="I141" s="42" t="s">
        <v>27</v>
      </c>
      <c r="J141" s="42" t="s">
        <v>23</v>
      </c>
      <c r="K141" s="88">
        <v>-3822305.2613597498</v>
      </c>
      <c r="L141" s="42" t="s">
        <v>22</v>
      </c>
      <c r="M141" s="42" t="s">
        <v>27</v>
      </c>
      <c r="N141" s="42" t="s">
        <v>25</v>
      </c>
      <c r="O141" s="86">
        <v>4475155</v>
      </c>
      <c r="P141" s="70">
        <v>1.0557000000000001</v>
      </c>
      <c r="Q141" s="42" t="s">
        <v>26</v>
      </c>
      <c r="R141" s="70">
        <v>1.1708000000000001</v>
      </c>
      <c r="S141" s="70"/>
      <c r="T141" s="86"/>
      <c r="U141" s="86"/>
      <c r="V141" s="42"/>
      <c r="W141" s="70">
        <v>1.1412</v>
      </c>
      <c r="X141" s="70">
        <v>1.2547755077232949</v>
      </c>
      <c r="Y141" s="88">
        <v>-258336.99333119148</v>
      </c>
      <c r="Z141" s="88">
        <v>-258336.99333119148</v>
      </c>
      <c r="AA141" s="88">
        <v>-258336.99333119148</v>
      </c>
      <c r="AB141" s="86">
        <v>0</v>
      </c>
      <c r="AC141" s="41"/>
      <c r="AD141" s="42"/>
      <c r="AF141" s="64">
        <f t="shared" si="53"/>
        <v>3566498.526991386</v>
      </c>
      <c r="AG141" s="64">
        <f t="shared" si="54"/>
        <v>-255806.73436836805</v>
      </c>
      <c r="AH141" s="6"/>
      <c r="AI141" s="64">
        <f t="shared" si="55"/>
        <v>2743460.4053779892</v>
      </c>
      <c r="AJ141" s="64">
        <f t="shared" si="56"/>
        <v>-1078844.8559817648</v>
      </c>
      <c r="AK141" s="64">
        <f t="shared" si="57"/>
        <v>-823038.1216133968</v>
      </c>
      <c r="AL141" s="64">
        <f t="shared" si="58"/>
        <v>-823038.1216133968</v>
      </c>
      <c r="AM141" s="66">
        <f t="shared" si="59"/>
        <v>1</v>
      </c>
      <c r="AN141" s="6"/>
      <c r="AO141" s="59">
        <f t="shared" si="60"/>
        <v>1.1708000000000001</v>
      </c>
      <c r="AP141" s="64">
        <f t="shared" si="61"/>
        <v>3822305.261359754</v>
      </c>
      <c r="AQ141" s="64">
        <f t="shared" si="62"/>
        <v>0</v>
      </c>
      <c r="AR141" s="64">
        <f t="shared" si="63"/>
        <v>255806.73436836805</v>
      </c>
      <c r="AS141" s="64">
        <f t="shared" si="64"/>
        <v>-255806.73436836805</v>
      </c>
      <c r="AT141" s="66">
        <f t="shared" si="65"/>
        <v>1</v>
      </c>
    </row>
    <row r="142" spans="1:46" ht="15.6" x14ac:dyDescent="0.3">
      <c r="A142" s="42" t="s">
        <v>219</v>
      </c>
      <c r="B142" s="42" t="s">
        <v>238</v>
      </c>
      <c r="C142" s="42">
        <v>312</v>
      </c>
      <c r="D142" s="42" t="s">
        <v>87</v>
      </c>
      <c r="E142" s="69">
        <v>42781</v>
      </c>
      <c r="F142" s="69"/>
      <c r="G142" s="69">
        <v>44607</v>
      </c>
      <c r="H142" s="42" t="s">
        <v>24</v>
      </c>
      <c r="I142" s="42" t="s">
        <v>27</v>
      </c>
      <c r="J142" s="42" t="s">
        <v>23</v>
      </c>
      <c r="K142" s="88">
        <v>-3809546.6530577498</v>
      </c>
      <c r="L142" s="42" t="s">
        <v>22</v>
      </c>
      <c r="M142" s="42" t="s">
        <v>27</v>
      </c>
      <c r="N142" s="42" t="s">
        <v>25</v>
      </c>
      <c r="O142" s="86">
        <v>4478884</v>
      </c>
      <c r="P142" s="70">
        <v>1.0557000000000001</v>
      </c>
      <c r="Q142" s="42" t="s">
        <v>26</v>
      </c>
      <c r="R142" s="70">
        <v>1.1757</v>
      </c>
      <c r="S142" s="70"/>
      <c r="T142" s="86"/>
      <c r="U142" s="86"/>
      <c r="V142" s="42"/>
      <c r="W142" s="70">
        <v>1.1412</v>
      </c>
      <c r="X142" s="70">
        <v>1.2591246434538144</v>
      </c>
      <c r="Y142" s="88">
        <v>-254767.41096733735</v>
      </c>
      <c r="Z142" s="88">
        <v>-254767.41096733735</v>
      </c>
      <c r="AA142" s="88">
        <v>-254767.41096733735</v>
      </c>
      <c r="AB142" s="86">
        <v>0</v>
      </c>
      <c r="AC142" s="41"/>
      <c r="AD142" s="42"/>
      <c r="AF142" s="64">
        <f t="shared" si="53"/>
        <v>3557141.0847096876</v>
      </c>
      <c r="AG142" s="64">
        <f t="shared" si="54"/>
        <v>-252405.56834806548</v>
      </c>
      <c r="AH142" s="6"/>
      <c r="AI142" s="64">
        <f t="shared" si="55"/>
        <v>2736262.372853606</v>
      </c>
      <c r="AJ142" s="64">
        <f t="shared" si="56"/>
        <v>-1073284.2802041471</v>
      </c>
      <c r="AK142" s="64">
        <f t="shared" si="57"/>
        <v>-820878.71185608162</v>
      </c>
      <c r="AL142" s="64">
        <f t="shared" si="58"/>
        <v>-820878.71185608162</v>
      </c>
      <c r="AM142" s="66">
        <f t="shared" si="59"/>
        <v>1</v>
      </c>
      <c r="AN142" s="6"/>
      <c r="AO142" s="59">
        <f t="shared" si="60"/>
        <v>1.1757</v>
      </c>
      <c r="AP142" s="64">
        <f t="shared" si="61"/>
        <v>3809546.6530577531</v>
      </c>
      <c r="AQ142" s="64">
        <f t="shared" si="62"/>
        <v>0</v>
      </c>
      <c r="AR142" s="64">
        <f t="shared" si="63"/>
        <v>252405.56834806548</v>
      </c>
      <c r="AS142" s="64">
        <f t="shared" si="64"/>
        <v>-252405.56834806548</v>
      </c>
      <c r="AT142" s="66">
        <f t="shared" si="65"/>
        <v>1</v>
      </c>
    </row>
    <row r="143" spans="1:46" ht="15.6" x14ac:dyDescent="0.3">
      <c r="A143" s="42" t="s">
        <v>219</v>
      </c>
      <c r="B143" s="42" t="s">
        <v>239</v>
      </c>
      <c r="C143" s="42">
        <v>313</v>
      </c>
      <c r="D143" s="42" t="s">
        <v>87</v>
      </c>
      <c r="E143" s="69">
        <v>42781</v>
      </c>
      <c r="F143" s="69"/>
      <c r="G143" s="69">
        <v>44665</v>
      </c>
      <c r="H143" s="42" t="s">
        <v>24</v>
      </c>
      <c r="I143" s="42" t="s">
        <v>27</v>
      </c>
      <c r="J143" s="42" t="s">
        <v>23</v>
      </c>
      <c r="K143" s="88">
        <v>-3797114.78187209</v>
      </c>
      <c r="L143" s="42" t="s">
        <v>22</v>
      </c>
      <c r="M143" s="42" t="s">
        <v>27</v>
      </c>
      <c r="N143" s="42" t="s">
        <v>25</v>
      </c>
      <c r="O143" s="86">
        <v>4482494</v>
      </c>
      <c r="P143" s="70">
        <v>1.0557000000000001</v>
      </c>
      <c r="Q143" s="42" t="s">
        <v>26</v>
      </c>
      <c r="R143" s="70">
        <v>1.1805000000000001</v>
      </c>
      <c r="S143" s="70"/>
      <c r="T143" s="86"/>
      <c r="U143" s="86"/>
      <c r="V143" s="42"/>
      <c r="W143" s="70">
        <v>1.1412</v>
      </c>
      <c r="X143" s="70">
        <v>1.2632200043718087</v>
      </c>
      <c r="Y143" s="88">
        <v>-250853.33673482054</v>
      </c>
      <c r="Z143" s="88">
        <v>-250853.33673482054</v>
      </c>
      <c r="AA143" s="88">
        <v>-250853.33673482054</v>
      </c>
      <c r="AB143" s="86">
        <v>0</v>
      </c>
      <c r="AC143" s="41"/>
      <c r="AD143" s="42"/>
      <c r="AF143" s="64">
        <f t="shared" si="53"/>
        <v>3548466.6047773017</v>
      </c>
      <c r="AG143" s="64">
        <f t="shared" si="54"/>
        <v>-248648.17709478596</v>
      </c>
      <c r="AH143" s="6"/>
      <c r="AI143" s="64">
        <f t="shared" si="55"/>
        <v>2729589.6959825396</v>
      </c>
      <c r="AJ143" s="64">
        <f t="shared" si="56"/>
        <v>-1067525.0858895481</v>
      </c>
      <c r="AK143" s="64">
        <f t="shared" si="57"/>
        <v>-818876.9087947621</v>
      </c>
      <c r="AL143" s="64">
        <f t="shared" si="58"/>
        <v>-818876.9087947621</v>
      </c>
      <c r="AM143" s="66">
        <f t="shared" si="59"/>
        <v>1</v>
      </c>
      <c r="AN143" s="6"/>
      <c r="AO143" s="59">
        <f t="shared" si="60"/>
        <v>1.1805000000000001</v>
      </c>
      <c r="AP143" s="64">
        <f t="shared" si="61"/>
        <v>3797114.7818720876</v>
      </c>
      <c r="AQ143" s="64">
        <f t="shared" si="62"/>
        <v>0</v>
      </c>
      <c r="AR143" s="64">
        <f t="shared" si="63"/>
        <v>248648.17709478596</v>
      </c>
      <c r="AS143" s="64">
        <f t="shared" si="64"/>
        <v>-248648.17709478596</v>
      </c>
      <c r="AT143" s="66">
        <f t="shared" si="65"/>
        <v>1</v>
      </c>
    </row>
    <row r="144" spans="1:46" ht="15.6" x14ac:dyDescent="0.3">
      <c r="A144" s="42" t="s">
        <v>219</v>
      </c>
      <c r="B144" s="42" t="s">
        <v>240</v>
      </c>
      <c r="C144" s="42">
        <v>314</v>
      </c>
      <c r="D144" s="42" t="s">
        <v>87</v>
      </c>
      <c r="E144" s="69">
        <v>42781</v>
      </c>
      <c r="F144" s="69"/>
      <c r="G144" s="69">
        <v>44727</v>
      </c>
      <c r="H144" s="42" t="s">
        <v>24</v>
      </c>
      <c r="I144" s="42" t="s">
        <v>27</v>
      </c>
      <c r="J144" s="42" t="s">
        <v>23</v>
      </c>
      <c r="K144" s="88">
        <v>-3786166.76512786</v>
      </c>
      <c r="L144" s="42" t="s">
        <v>22</v>
      </c>
      <c r="M144" s="42" t="s">
        <v>27</v>
      </c>
      <c r="N144" s="42" t="s">
        <v>25</v>
      </c>
      <c r="O144" s="86">
        <v>4486229</v>
      </c>
      <c r="P144" s="70">
        <v>1.0557000000000001</v>
      </c>
      <c r="Q144" s="42" t="s">
        <v>26</v>
      </c>
      <c r="R144" s="70">
        <v>1.1849000000000001</v>
      </c>
      <c r="S144" s="70"/>
      <c r="T144" s="86"/>
      <c r="U144" s="86"/>
      <c r="V144" s="42"/>
      <c r="W144" s="70">
        <v>1.1412</v>
      </c>
      <c r="X144" s="70">
        <v>1.2676266610037774</v>
      </c>
      <c r="Y144" s="88">
        <v>-249154.34573116436</v>
      </c>
      <c r="Z144" s="88">
        <v>-249154.34573116436</v>
      </c>
      <c r="AA144" s="88">
        <v>-249154.34573116436</v>
      </c>
      <c r="AB144" s="86">
        <v>0</v>
      </c>
      <c r="AC144" s="41"/>
      <c r="AD144" s="42"/>
      <c r="AF144" s="64">
        <f t="shared" si="53"/>
        <v>3539077.5044503673</v>
      </c>
      <c r="AG144" s="64">
        <f t="shared" si="54"/>
        <v>-247089.26067749131</v>
      </c>
      <c r="AH144" s="6"/>
      <c r="AI144" s="64">
        <f t="shared" si="55"/>
        <v>2722367.3111156668</v>
      </c>
      <c r="AJ144" s="64">
        <f t="shared" si="56"/>
        <v>-1063799.4540121919</v>
      </c>
      <c r="AK144" s="64">
        <f t="shared" si="57"/>
        <v>-816710.19333470054</v>
      </c>
      <c r="AL144" s="64">
        <f t="shared" si="58"/>
        <v>-816710.19333470054</v>
      </c>
      <c r="AM144" s="66">
        <f t="shared" si="59"/>
        <v>1</v>
      </c>
      <c r="AN144" s="6"/>
      <c r="AO144" s="59">
        <f t="shared" si="60"/>
        <v>1.1849000000000001</v>
      </c>
      <c r="AP144" s="64">
        <f t="shared" si="61"/>
        <v>3786166.7651278586</v>
      </c>
      <c r="AQ144" s="64">
        <f t="shared" si="62"/>
        <v>0</v>
      </c>
      <c r="AR144" s="64">
        <f t="shared" si="63"/>
        <v>247089.26067749131</v>
      </c>
      <c r="AS144" s="64">
        <f t="shared" si="64"/>
        <v>-247089.26067749131</v>
      </c>
      <c r="AT144" s="66">
        <f t="shared" si="65"/>
        <v>1</v>
      </c>
    </row>
    <row r="145" spans="1:46" ht="15.6" x14ac:dyDescent="0.3">
      <c r="A145" s="43" t="s">
        <v>219</v>
      </c>
      <c r="B145" s="43" t="s">
        <v>241</v>
      </c>
      <c r="C145" s="43">
        <v>315</v>
      </c>
      <c r="D145" s="43" t="s">
        <v>87</v>
      </c>
      <c r="E145" s="46">
        <v>42781</v>
      </c>
      <c r="F145" s="46"/>
      <c r="G145" s="46">
        <v>44785</v>
      </c>
      <c r="H145" s="43" t="s">
        <v>24</v>
      </c>
      <c r="I145" s="43" t="s">
        <v>27</v>
      </c>
      <c r="J145" s="43" t="s">
        <v>23</v>
      </c>
      <c r="K145" s="71">
        <v>-3774667.5073560299</v>
      </c>
      <c r="L145" s="43" t="s">
        <v>22</v>
      </c>
      <c r="M145" s="43" t="s">
        <v>27</v>
      </c>
      <c r="N145" s="43" t="s">
        <v>25</v>
      </c>
      <c r="O145" s="87">
        <v>4489967</v>
      </c>
      <c r="P145" s="51">
        <v>1.0557000000000001</v>
      </c>
      <c r="Q145" s="43" t="s">
        <v>26</v>
      </c>
      <c r="R145" s="51">
        <v>1.1895</v>
      </c>
      <c r="S145" s="51"/>
      <c r="T145" s="87"/>
      <c r="U145" s="87"/>
      <c r="V145" s="43"/>
      <c r="W145" s="51">
        <v>1.1412</v>
      </c>
      <c r="X145" s="51">
        <v>1.2714966776973644</v>
      </c>
      <c r="Y145" s="71">
        <v>-245257.46030735315</v>
      </c>
      <c r="Z145" s="71">
        <v>-245257.46030735315</v>
      </c>
      <c r="AA145" s="71">
        <v>-245257.46030735315</v>
      </c>
      <c r="AB145" s="87">
        <v>0</v>
      </c>
      <c r="AC145" s="41"/>
      <c r="AD145" s="43"/>
      <c r="AF145" s="64">
        <f t="shared" si="53"/>
        <v>3531245.5618296792</v>
      </c>
      <c r="AG145" s="64">
        <f t="shared" si="54"/>
        <v>-243421.94552635262</v>
      </c>
      <c r="AH145" s="6"/>
      <c r="AI145" s="64">
        <f t="shared" si="55"/>
        <v>2716342.7398689841</v>
      </c>
      <c r="AJ145" s="64">
        <f t="shared" si="56"/>
        <v>-1058324.7674870477</v>
      </c>
      <c r="AK145" s="64">
        <f t="shared" si="57"/>
        <v>-814902.82196069509</v>
      </c>
      <c r="AL145" s="64">
        <f t="shared" si="58"/>
        <v>-814902.82196069509</v>
      </c>
      <c r="AM145" s="66">
        <f t="shared" si="59"/>
        <v>1</v>
      </c>
      <c r="AN145" s="6"/>
      <c r="AO145" s="59">
        <f t="shared" si="60"/>
        <v>1.1895</v>
      </c>
      <c r="AP145" s="64">
        <f t="shared" si="61"/>
        <v>3774667.5073560318</v>
      </c>
      <c r="AQ145" s="64">
        <f t="shared" si="62"/>
        <v>0</v>
      </c>
      <c r="AR145" s="64">
        <f t="shared" si="63"/>
        <v>243421.94552635262</v>
      </c>
      <c r="AS145" s="64">
        <f t="shared" si="64"/>
        <v>-243421.94552635262</v>
      </c>
      <c r="AT145" s="66">
        <f t="shared" si="65"/>
        <v>1</v>
      </c>
    </row>
    <row r="146" spans="1:46" ht="15.6" x14ac:dyDescent="0.3">
      <c r="A146" s="42" t="s">
        <v>242</v>
      </c>
      <c r="B146" s="42" t="s">
        <v>243</v>
      </c>
      <c r="C146" s="42">
        <v>218</v>
      </c>
      <c r="D146" s="42" t="s">
        <v>28</v>
      </c>
      <c r="E146" s="69">
        <v>41891</v>
      </c>
      <c r="F146" s="69"/>
      <c r="G146" s="69">
        <v>43059</v>
      </c>
      <c r="H146" s="42" t="s">
        <v>22</v>
      </c>
      <c r="I146" s="42" t="s">
        <v>27</v>
      </c>
      <c r="J146" s="42" t="s">
        <v>23</v>
      </c>
      <c r="K146" s="86">
        <v>3409906.6762383301</v>
      </c>
      <c r="L146" s="42" t="s">
        <v>24</v>
      </c>
      <c r="M146" s="42" t="s">
        <v>27</v>
      </c>
      <c r="N146" s="42" t="s">
        <v>25</v>
      </c>
      <c r="O146" s="88">
        <v>-4750000</v>
      </c>
      <c r="P146" s="70">
        <v>1.288</v>
      </c>
      <c r="Q146" s="42" t="s">
        <v>26</v>
      </c>
      <c r="R146" s="70">
        <v>1.393</v>
      </c>
      <c r="S146" s="70"/>
      <c r="T146" s="86"/>
      <c r="U146" s="86"/>
      <c r="V146" s="42"/>
      <c r="W146" s="70">
        <v>1.1412</v>
      </c>
      <c r="X146" s="70">
        <v>1.1495175835631233</v>
      </c>
      <c r="Y146" s="88">
        <v>-723725.3753766513</v>
      </c>
      <c r="Z146" s="88">
        <v>-723725.3753766513</v>
      </c>
      <c r="AA146" s="88">
        <v>-723725.37537665118</v>
      </c>
      <c r="AB146" s="88">
        <v>-1.1641532182693481E-10</v>
      </c>
      <c r="AC146" s="41"/>
      <c r="AD146" s="42"/>
      <c r="AF146" s="64">
        <f t="shared" si="53"/>
        <v>4132168.1963981581</v>
      </c>
      <c r="AG146" s="64">
        <f t="shared" si="54"/>
        <v>-722261.52015982382</v>
      </c>
      <c r="AH146" s="6"/>
      <c r="AI146" s="64">
        <f t="shared" si="55"/>
        <v>3178590.9203062751</v>
      </c>
      <c r="AJ146" s="64">
        <f t="shared" si="56"/>
        <v>231315.75593205914</v>
      </c>
      <c r="AK146" s="64">
        <f t="shared" si="57"/>
        <v>-953577.27609188296</v>
      </c>
      <c r="AL146" s="64">
        <f t="shared" si="58"/>
        <v>953577.27609188296</v>
      </c>
      <c r="AM146" s="66">
        <f t="shared" si="59"/>
        <v>1</v>
      </c>
      <c r="AN146" s="6"/>
      <c r="AO146" s="59">
        <f t="shared" si="60"/>
        <v>1.393</v>
      </c>
      <c r="AP146" s="64">
        <f t="shared" si="61"/>
        <v>3409906.6762383343</v>
      </c>
      <c r="AQ146" s="64">
        <f t="shared" si="62"/>
        <v>0</v>
      </c>
      <c r="AR146" s="64">
        <f t="shared" si="63"/>
        <v>722261.52015982382</v>
      </c>
      <c r="AS146" s="64">
        <f t="shared" si="64"/>
        <v>-722261.52015982382</v>
      </c>
      <c r="AT146" s="66">
        <f t="shared" si="65"/>
        <v>1</v>
      </c>
    </row>
    <row r="147" spans="1:46" ht="15.6" x14ac:dyDescent="0.3">
      <c r="A147" s="42" t="s">
        <v>242</v>
      </c>
      <c r="B147" s="42" t="s">
        <v>44</v>
      </c>
      <c r="C147" s="42">
        <v>212</v>
      </c>
      <c r="D147" s="42" t="s">
        <v>87</v>
      </c>
      <c r="E147" s="69">
        <v>42403</v>
      </c>
      <c r="F147" s="69"/>
      <c r="G147" s="69">
        <v>43151</v>
      </c>
      <c r="H147" s="42" t="s">
        <v>22</v>
      </c>
      <c r="I147" s="42" t="s">
        <v>27</v>
      </c>
      <c r="J147" s="42" t="s">
        <v>23</v>
      </c>
      <c r="K147" s="86">
        <v>8377425.0440917099</v>
      </c>
      <c r="L147" s="42" t="s">
        <v>24</v>
      </c>
      <c r="M147" s="42" t="s">
        <v>27</v>
      </c>
      <c r="N147" s="42" t="s">
        <v>25</v>
      </c>
      <c r="O147" s="88">
        <v>-9500000</v>
      </c>
      <c r="P147" s="70">
        <v>1.0982000000000001</v>
      </c>
      <c r="Q147" s="42" t="s">
        <v>26</v>
      </c>
      <c r="R147" s="70">
        <v>1.1339999999999999</v>
      </c>
      <c r="S147" s="70"/>
      <c r="T147" s="86"/>
      <c r="U147" s="86"/>
      <c r="V147" s="42"/>
      <c r="W147" s="70">
        <v>1.1412</v>
      </c>
      <c r="X147" s="70">
        <v>1.1557100159387359</v>
      </c>
      <c r="Y147" s="86">
        <v>157957.79239321197</v>
      </c>
      <c r="Z147" s="86">
        <v>157957.79239321197</v>
      </c>
      <c r="AA147" s="86">
        <v>157957.79239321197</v>
      </c>
      <c r="AB147" s="86">
        <v>0</v>
      </c>
      <c r="AC147" s="41"/>
      <c r="AD147" s="42"/>
      <c r="AF147" s="64">
        <f t="shared" si="53"/>
        <v>8220055.0907950206</v>
      </c>
      <c r="AG147" s="64">
        <f t="shared" si="54"/>
        <v>157369.95329669118</v>
      </c>
      <c r="AH147" s="6"/>
      <c r="AI147" s="64">
        <f t="shared" si="55"/>
        <v>6323119.3006115537</v>
      </c>
      <c r="AJ147" s="64">
        <f t="shared" si="56"/>
        <v>2054305.743480158</v>
      </c>
      <c r="AK147" s="64">
        <f t="shared" si="57"/>
        <v>-1896935.7901834669</v>
      </c>
      <c r="AL147" s="64">
        <f t="shared" si="58"/>
        <v>1896935.7901834669</v>
      </c>
      <c r="AM147" s="66">
        <f t="shared" si="59"/>
        <v>1</v>
      </c>
      <c r="AN147" s="6"/>
      <c r="AO147" s="59">
        <f t="shared" si="60"/>
        <v>1.1339999999999999</v>
      </c>
      <c r="AP147" s="64">
        <f t="shared" si="61"/>
        <v>8377425.0440917118</v>
      </c>
      <c r="AQ147" s="64">
        <f t="shared" si="62"/>
        <v>0</v>
      </c>
      <c r="AR147" s="64">
        <f t="shared" si="63"/>
        <v>-157369.95329669118</v>
      </c>
      <c r="AS147" s="64">
        <f t="shared" si="64"/>
        <v>157369.95329669118</v>
      </c>
      <c r="AT147" s="66">
        <f t="shared" si="65"/>
        <v>1</v>
      </c>
    </row>
    <row r="148" spans="1:46" ht="15.6" x14ac:dyDescent="0.3">
      <c r="A148" s="42" t="s">
        <v>242</v>
      </c>
      <c r="B148" s="42" t="s">
        <v>244</v>
      </c>
      <c r="C148" s="42">
        <v>219</v>
      </c>
      <c r="D148" s="42" t="s">
        <v>28</v>
      </c>
      <c r="E148" s="69">
        <v>41891</v>
      </c>
      <c r="F148" s="69"/>
      <c r="G148" s="69">
        <v>43332</v>
      </c>
      <c r="H148" s="42" t="s">
        <v>22</v>
      </c>
      <c r="I148" s="42" t="s">
        <v>27</v>
      </c>
      <c r="J148" s="42" t="s">
        <v>23</v>
      </c>
      <c r="K148" s="86">
        <v>10270791.6547585</v>
      </c>
      <c r="L148" s="42" t="s">
        <v>24</v>
      </c>
      <c r="M148" s="42" t="s">
        <v>27</v>
      </c>
      <c r="N148" s="42" t="s">
        <v>25</v>
      </c>
      <c r="O148" s="88">
        <v>-14375000</v>
      </c>
      <c r="P148" s="70">
        <v>1.288</v>
      </c>
      <c r="Q148" s="42" t="s">
        <v>26</v>
      </c>
      <c r="R148" s="70">
        <v>1.3996</v>
      </c>
      <c r="S148" s="70"/>
      <c r="T148" s="86"/>
      <c r="U148" s="86"/>
      <c r="V148" s="42"/>
      <c r="W148" s="70">
        <v>1.1412</v>
      </c>
      <c r="X148" s="70">
        <v>1.1677413379999304</v>
      </c>
      <c r="Y148" s="88">
        <v>-2052001.70236932</v>
      </c>
      <c r="Z148" s="88">
        <v>-2052001.70236932</v>
      </c>
      <c r="AA148" s="88">
        <v>-2052001.70236932</v>
      </c>
      <c r="AB148" s="86">
        <v>0</v>
      </c>
      <c r="AC148" s="41"/>
      <c r="AD148" s="42"/>
      <c r="AF148" s="64">
        <f t="shared" si="53"/>
        <v>12310089.171477851</v>
      </c>
      <c r="AG148" s="64">
        <f t="shared" si="54"/>
        <v>-2039297.5167193469</v>
      </c>
      <c r="AH148" s="6"/>
      <c r="AI148" s="64">
        <f t="shared" si="55"/>
        <v>9469299.3626752682</v>
      </c>
      <c r="AJ148" s="64">
        <f t="shared" si="56"/>
        <v>801492.29208323546</v>
      </c>
      <c r="AK148" s="64">
        <f t="shared" si="57"/>
        <v>-2840789.8088025823</v>
      </c>
      <c r="AL148" s="64">
        <f t="shared" si="58"/>
        <v>2840789.8088025823</v>
      </c>
      <c r="AM148" s="66">
        <f t="shared" si="59"/>
        <v>1</v>
      </c>
      <c r="AN148" s="6"/>
      <c r="AO148" s="59">
        <f t="shared" si="60"/>
        <v>1.3996</v>
      </c>
      <c r="AP148" s="64">
        <f t="shared" si="61"/>
        <v>10270791.654758504</v>
      </c>
      <c r="AQ148" s="64">
        <f t="shared" si="62"/>
        <v>0</v>
      </c>
      <c r="AR148" s="64">
        <f t="shared" si="63"/>
        <v>2039297.5167193469</v>
      </c>
      <c r="AS148" s="64">
        <f t="shared" si="64"/>
        <v>-2039297.5167193469</v>
      </c>
      <c r="AT148" s="66">
        <f t="shared" si="65"/>
        <v>1</v>
      </c>
    </row>
    <row r="149" spans="1:46" ht="15.6" x14ac:dyDescent="0.3">
      <c r="A149" s="42" t="s">
        <v>242</v>
      </c>
      <c r="B149" s="42" t="s">
        <v>245</v>
      </c>
      <c r="C149" s="42">
        <v>220</v>
      </c>
      <c r="D149" s="42" t="s">
        <v>28</v>
      </c>
      <c r="E149" s="69">
        <v>41891</v>
      </c>
      <c r="F149" s="69"/>
      <c r="G149" s="69">
        <v>43424</v>
      </c>
      <c r="H149" s="42" t="s">
        <v>22</v>
      </c>
      <c r="I149" s="42" t="s">
        <v>27</v>
      </c>
      <c r="J149" s="42" t="s">
        <v>23</v>
      </c>
      <c r="K149" s="86">
        <v>3982142.8571428601</v>
      </c>
      <c r="L149" s="42" t="s">
        <v>24</v>
      </c>
      <c r="M149" s="42" t="s">
        <v>27</v>
      </c>
      <c r="N149" s="42" t="s">
        <v>25</v>
      </c>
      <c r="O149" s="88">
        <v>-5575000</v>
      </c>
      <c r="P149" s="70">
        <v>1.288</v>
      </c>
      <c r="Q149" s="42" t="s">
        <v>26</v>
      </c>
      <c r="R149" s="70">
        <v>1.4</v>
      </c>
      <c r="S149" s="70"/>
      <c r="T149" s="86"/>
      <c r="U149" s="86"/>
      <c r="V149" s="42"/>
      <c r="W149" s="70">
        <v>1.1412</v>
      </c>
      <c r="X149" s="70">
        <v>1.1740986372858166</v>
      </c>
      <c r="Y149" s="88">
        <v>-771835.73047166376</v>
      </c>
      <c r="Z149" s="88">
        <v>-771835.73047166376</v>
      </c>
      <c r="AA149" s="88">
        <v>-771835.73047166376</v>
      </c>
      <c r="AB149" s="86">
        <v>0</v>
      </c>
      <c r="AC149" s="41"/>
      <c r="AD149" s="42"/>
      <c r="AF149" s="64">
        <f t="shared" si="53"/>
        <v>4748323.3716102596</v>
      </c>
      <c r="AG149" s="64">
        <f t="shared" si="54"/>
        <v>-766180.51446740236</v>
      </c>
      <c r="AH149" s="6"/>
      <c r="AI149" s="64">
        <f t="shared" si="55"/>
        <v>3652556.4397001993</v>
      </c>
      <c r="AJ149" s="64">
        <f t="shared" si="56"/>
        <v>329586.41744265798</v>
      </c>
      <c r="AK149" s="64">
        <f t="shared" si="57"/>
        <v>-1095766.9319100603</v>
      </c>
      <c r="AL149" s="64">
        <f t="shared" si="58"/>
        <v>1095766.9319100603</v>
      </c>
      <c r="AM149" s="66">
        <f t="shared" si="59"/>
        <v>1</v>
      </c>
      <c r="AN149" s="6"/>
      <c r="AO149" s="59">
        <f t="shared" si="60"/>
        <v>1.4</v>
      </c>
      <c r="AP149" s="64">
        <f t="shared" si="61"/>
        <v>3982142.8571428573</v>
      </c>
      <c r="AQ149" s="64">
        <f t="shared" si="62"/>
        <v>0</v>
      </c>
      <c r="AR149" s="64">
        <f t="shared" si="63"/>
        <v>766180.51446740236</v>
      </c>
      <c r="AS149" s="64">
        <f t="shared" si="64"/>
        <v>-766180.51446740236</v>
      </c>
      <c r="AT149" s="66">
        <f t="shared" si="65"/>
        <v>1</v>
      </c>
    </row>
    <row r="150" spans="1:46" ht="15.6" x14ac:dyDescent="0.3">
      <c r="A150" s="42" t="s">
        <v>242</v>
      </c>
      <c r="B150" s="42" t="s">
        <v>50</v>
      </c>
      <c r="C150" s="42">
        <v>221</v>
      </c>
      <c r="D150" s="42" t="s">
        <v>28</v>
      </c>
      <c r="E150" s="69">
        <v>41891</v>
      </c>
      <c r="F150" s="69"/>
      <c r="G150" s="69">
        <v>43424</v>
      </c>
      <c r="H150" s="42" t="s">
        <v>22</v>
      </c>
      <c r="I150" s="42" t="s">
        <v>27</v>
      </c>
      <c r="J150" s="42" t="s">
        <v>23</v>
      </c>
      <c r="K150" s="86">
        <v>9862964.2985935807</v>
      </c>
      <c r="L150" s="42" t="s">
        <v>24</v>
      </c>
      <c r="M150" s="42" t="s">
        <v>27</v>
      </c>
      <c r="N150" s="42" t="s">
        <v>25</v>
      </c>
      <c r="O150" s="88">
        <v>-13675000</v>
      </c>
      <c r="P150" s="70">
        <v>1.288</v>
      </c>
      <c r="Q150" s="42" t="s">
        <v>26</v>
      </c>
      <c r="R150" s="70">
        <v>1.3865000000000001</v>
      </c>
      <c r="S150" s="70"/>
      <c r="T150" s="86"/>
      <c r="U150" s="86"/>
      <c r="V150" s="42"/>
      <c r="W150" s="70">
        <v>1.1412</v>
      </c>
      <c r="X150" s="70">
        <v>1.1740986372858166</v>
      </c>
      <c r="Y150" s="88">
        <v>-1797438.1387346731</v>
      </c>
      <c r="Z150" s="88">
        <v>-1797438.1387346731</v>
      </c>
      <c r="AA150" s="88">
        <v>-1797438.1387346729</v>
      </c>
      <c r="AB150" s="88">
        <v>-2.3283064365386963E-10</v>
      </c>
      <c r="AC150" s="41"/>
      <c r="AD150" s="42"/>
      <c r="AF150" s="64">
        <f t="shared" si="53"/>
        <v>11647232.664891534</v>
      </c>
      <c r="AG150" s="64">
        <f t="shared" si="54"/>
        <v>-1784268.3662979528</v>
      </c>
      <c r="AH150" s="6"/>
      <c r="AI150" s="64">
        <f t="shared" si="55"/>
        <v>8959409.7422242556</v>
      </c>
      <c r="AJ150" s="64">
        <f t="shared" si="56"/>
        <v>903554.55636932515</v>
      </c>
      <c r="AK150" s="64">
        <f t="shared" si="57"/>
        <v>-2687822.922667278</v>
      </c>
      <c r="AL150" s="64">
        <f t="shared" si="58"/>
        <v>2687822.922667278</v>
      </c>
      <c r="AM150" s="66">
        <f t="shared" si="59"/>
        <v>1</v>
      </c>
      <c r="AN150" s="6"/>
      <c r="AO150" s="59">
        <f t="shared" si="60"/>
        <v>1.3865000000000001</v>
      </c>
      <c r="AP150" s="64">
        <f t="shared" si="61"/>
        <v>9862964.2985935807</v>
      </c>
      <c r="AQ150" s="64">
        <f t="shared" si="62"/>
        <v>0</v>
      </c>
      <c r="AR150" s="64">
        <f t="shared" si="63"/>
        <v>1784268.3662979528</v>
      </c>
      <c r="AS150" s="64">
        <f t="shared" si="64"/>
        <v>-1784268.3662979528</v>
      </c>
      <c r="AT150" s="66">
        <f t="shared" si="65"/>
        <v>1</v>
      </c>
    </row>
    <row r="151" spans="1:46" ht="15.6" x14ac:dyDescent="0.3">
      <c r="A151" s="42" t="s">
        <v>242</v>
      </c>
      <c r="B151" s="42" t="s">
        <v>51</v>
      </c>
      <c r="C151" s="42">
        <v>222</v>
      </c>
      <c r="D151" s="42" t="s">
        <v>28</v>
      </c>
      <c r="E151" s="69">
        <v>41891</v>
      </c>
      <c r="F151" s="69"/>
      <c r="G151" s="69">
        <v>43516</v>
      </c>
      <c r="H151" s="42" t="s">
        <v>22</v>
      </c>
      <c r="I151" s="42" t="s">
        <v>27</v>
      </c>
      <c r="J151" s="42" t="s">
        <v>23</v>
      </c>
      <c r="K151" s="86">
        <v>2863688.4306987398</v>
      </c>
      <c r="L151" s="42" t="s">
        <v>24</v>
      </c>
      <c r="M151" s="42" t="s">
        <v>27</v>
      </c>
      <c r="N151" s="42" t="s">
        <v>25</v>
      </c>
      <c r="O151" s="88">
        <v>-4000000</v>
      </c>
      <c r="P151" s="70">
        <v>1.288</v>
      </c>
      <c r="Q151" s="42" t="s">
        <v>26</v>
      </c>
      <c r="R151" s="70">
        <v>1.3968</v>
      </c>
      <c r="S151" s="70"/>
      <c r="T151" s="86"/>
      <c r="U151" s="86"/>
      <c r="V151" s="42"/>
      <c r="W151" s="70">
        <v>1.1412</v>
      </c>
      <c r="X151" s="70">
        <v>1.1806981221061266</v>
      </c>
      <c r="Y151" s="88">
        <v>-528590.01793673204</v>
      </c>
      <c r="Z151" s="88">
        <v>-528590.01793673204</v>
      </c>
      <c r="AA151" s="88">
        <v>-528590.01793673192</v>
      </c>
      <c r="AB151" s="88">
        <v>-1.1641532182693481E-10</v>
      </c>
      <c r="AC151" s="41"/>
      <c r="AD151" s="42"/>
      <c r="AF151" s="64">
        <f t="shared" si="53"/>
        <v>3387826.1725908476</v>
      </c>
      <c r="AG151" s="64">
        <f t="shared" si="54"/>
        <v>-524137.74189210776</v>
      </c>
      <c r="AH151" s="6"/>
      <c r="AI151" s="64">
        <f t="shared" si="55"/>
        <v>2606020.1327621904</v>
      </c>
      <c r="AJ151" s="64">
        <f t="shared" si="56"/>
        <v>257668.29793654941</v>
      </c>
      <c r="AK151" s="64">
        <f t="shared" si="57"/>
        <v>-781806.03982865717</v>
      </c>
      <c r="AL151" s="64">
        <f t="shared" si="58"/>
        <v>781806.03982865717</v>
      </c>
      <c r="AM151" s="66">
        <f t="shared" si="59"/>
        <v>1</v>
      </c>
      <c r="AN151" s="6"/>
      <c r="AO151" s="59">
        <f t="shared" si="60"/>
        <v>1.3968</v>
      </c>
      <c r="AP151" s="64">
        <f t="shared" si="61"/>
        <v>2863688.4306987398</v>
      </c>
      <c r="AQ151" s="64">
        <f t="shared" si="62"/>
        <v>0</v>
      </c>
      <c r="AR151" s="64">
        <f t="shared" si="63"/>
        <v>524137.74189210776</v>
      </c>
      <c r="AS151" s="64">
        <f t="shared" si="64"/>
        <v>-524137.74189210776</v>
      </c>
      <c r="AT151" s="66">
        <f t="shared" si="65"/>
        <v>1</v>
      </c>
    </row>
    <row r="152" spans="1:46" ht="15.6" x14ac:dyDescent="0.3">
      <c r="A152" s="42" t="s">
        <v>242</v>
      </c>
      <c r="B152" s="42" t="s">
        <v>52</v>
      </c>
      <c r="C152" s="42">
        <v>223</v>
      </c>
      <c r="D152" s="42" t="s">
        <v>28</v>
      </c>
      <c r="E152" s="69">
        <v>41891</v>
      </c>
      <c r="F152" s="69"/>
      <c r="G152" s="69">
        <v>43516</v>
      </c>
      <c r="H152" s="42" t="s">
        <v>22</v>
      </c>
      <c r="I152" s="42" t="s">
        <v>27</v>
      </c>
      <c r="J152" s="42" t="s">
        <v>23</v>
      </c>
      <c r="K152" s="86">
        <v>4501434.7202295596</v>
      </c>
      <c r="L152" s="42" t="s">
        <v>24</v>
      </c>
      <c r="M152" s="42" t="s">
        <v>27</v>
      </c>
      <c r="N152" s="42" t="s">
        <v>25</v>
      </c>
      <c r="O152" s="88">
        <v>-6275000</v>
      </c>
      <c r="P152" s="70">
        <v>1.288</v>
      </c>
      <c r="Q152" s="42" t="s">
        <v>26</v>
      </c>
      <c r="R152" s="70">
        <v>1.3939999999999999</v>
      </c>
      <c r="S152" s="70"/>
      <c r="T152" s="86"/>
      <c r="U152" s="86"/>
      <c r="V152" s="42"/>
      <c r="W152" s="70">
        <v>1.1412</v>
      </c>
      <c r="X152" s="70">
        <v>1.1806981221061266</v>
      </c>
      <c r="Y152" s="88">
        <v>-820125.44619936671</v>
      </c>
      <c r="Z152" s="88">
        <v>-820125.44619936671</v>
      </c>
      <c r="AA152" s="88">
        <v>-820125.44619936671</v>
      </c>
      <c r="AB152" s="86">
        <v>0</v>
      </c>
      <c r="AC152" s="41"/>
      <c r="AD152" s="42"/>
      <c r="AF152" s="64">
        <f t="shared" si="53"/>
        <v>5314652.3082518922</v>
      </c>
      <c r="AG152" s="64">
        <f t="shared" si="54"/>
        <v>-813217.58802233636</v>
      </c>
      <c r="AH152" s="6"/>
      <c r="AI152" s="64">
        <f t="shared" si="55"/>
        <v>4088194.0832706862</v>
      </c>
      <c r="AJ152" s="64">
        <f t="shared" si="56"/>
        <v>413240.63695886964</v>
      </c>
      <c r="AK152" s="64">
        <f t="shared" si="57"/>
        <v>-1226458.224981206</v>
      </c>
      <c r="AL152" s="64">
        <f t="shared" si="58"/>
        <v>1226458.224981206</v>
      </c>
      <c r="AM152" s="66">
        <f t="shared" si="59"/>
        <v>1</v>
      </c>
      <c r="AN152" s="6"/>
      <c r="AO152" s="59">
        <f t="shared" si="60"/>
        <v>1.3939999999999999</v>
      </c>
      <c r="AP152" s="64">
        <f t="shared" si="61"/>
        <v>4501434.7202295559</v>
      </c>
      <c r="AQ152" s="64">
        <f t="shared" si="62"/>
        <v>0</v>
      </c>
      <c r="AR152" s="64">
        <f t="shared" si="63"/>
        <v>813217.58802233636</v>
      </c>
      <c r="AS152" s="64">
        <f t="shared" si="64"/>
        <v>-813217.58802233636</v>
      </c>
      <c r="AT152" s="66">
        <f t="shared" si="65"/>
        <v>1</v>
      </c>
    </row>
    <row r="153" spans="1:46" ht="15.6" x14ac:dyDescent="0.3">
      <c r="A153" s="42" t="s">
        <v>242</v>
      </c>
      <c r="B153" s="42" t="s">
        <v>53</v>
      </c>
      <c r="C153" s="42">
        <v>224</v>
      </c>
      <c r="D153" s="42" t="s">
        <v>28</v>
      </c>
      <c r="E153" s="69">
        <v>41891</v>
      </c>
      <c r="F153" s="69"/>
      <c r="G153" s="69">
        <v>43516</v>
      </c>
      <c r="H153" s="42" t="s">
        <v>22</v>
      </c>
      <c r="I153" s="42" t="s">
        <v>27</v>
      </c>
      <c r="J153" s="42" t="s">
        <v>23</v>
      </c>
      <c r="K153" s="86">
        <v>5611849.9753711903</v>
      </c>
      <c r="L153" s="42" t="s">
        <v>24</v>
      </c>
      <c r="M153" s="42" t="s">
        <v>27</v>
      </c>
      <c r="N153" s="42" t="s">
        <v>25</v>
      </c>
      <c r="O153" s="88">
        <v>-7975000</v>
      </c>
      <c r="P153" s="70">
        <v>1.288</v>
      </c>
      <c r="Q153" s="42" t="s">
        <v>26</v>
      </c>
      <c r="R153" s="70">
        <v>1.4211</v>
      </c>
      <c r="S153" s="70"/>
      <c r="T153" s="86"/>
      <c r="U153" s="86"/>
      <c r="V153" s="42"/>
      <c r="W153" s="70">
        <v>1.1412</v>
      </c>
      <c r="X153" s="70">
        <v>1.1806981221061266</v>
      </c>
      <c r="Y153" s="88">
        <v>-1152334.4874846302</v>
      </c>
      <c r="Z153" s="88">
        <v>-1152334.4874846302</v>
      </c>
      <c r="AA153" s="88">
        <v>-1152334.4874846302</v>
      </c>
      <c r="AB153" s="86">
        <v>0</v>
      </c>
      <c r="AC153" s="41"/>
      <c r="AD153" s="42"/>
      <c r="AF153" s="64">
        <f t="shared" si="53"/>
        <v>6754478.4316030024</v>
      </c>
      <c r="AG153" s="64">
        <f t="shared" si="54"/>
        <v>-1142628.4562318111</v>
      </c>
      <c r="AH153" s="6"/>
      <c r="AI153" s="64">
        <f t="shared" si="55"/>
        <v>5195752.6396946171</v>
      </c>
      <c r="AJ153" s="64">
        <f t="shared" si="56"/>
        <v>416097.33567657415</v>
      </c>
      <c r="AK153" s="64">
        <f t="shared" si="57"/>
        <v>-1558725.7919083852</v>
      </c>
      <c r="AL153" s="64">
        <f t="shared" si="58"/>
        <v>1558725.7919083852</v>
      </c>
      <c r="AM153" s="66">
        <f t="shared" si="59"/>
        <v>1</v>
      </c>
      <c r="AN153" s="6"/>
      <c r="AO153" s="59">
        <f t="shared" si="60"/>
        <v>1.4211</v>
      </c>
      <c r="AP153" s="64">
        <f t="shared" si="61"/>
        <v>5611849.9753711913</v>
      </c>
      <c r="AQ153" s="64">
        <f t="shared" si="62"/>
        <v>0</v>
      </c>
      <c r="AR153" s="64">
        <f t="shared" si="63"/>
        <v>1142628.4562318111</v>
      </c>
      <c r="AS153" s="64">
        <f t="shared" si="64"/>
        <v>-1142628.4562318111</v>
      </c>
      <c r="AT153" s="66">
        <f t="shared" si="65"/>
        <v>1</v>
      </c>
    </row>
    <row r="154" spans="1:46" ht="15.6" x14ac:dyDescent="0.3">
      <c r="A154" s="42" t="s">
        <v>242</v>
      </c>
      <c r="B154" s="42" t="s">
        <v>54</v>
      </c>
      <c r="C154" s="42">
        <v>225</v>
      </c>
      <c r="D154" s="42" t="s">
        <v>28</v>
      </c>
      <c r="E154" s="69">
        <v>41891</v>
      </c>
      <c r="F154" s="69"/>
      <c r="G154" s="69">
        <v>43605</v>
      </c>
      <c r="H154" s="42" t="s">
        <v>22</v>
      </c>
      <c r="I154" s="42" t="s">
        <v>27</v>
      </c>
      <c r="J154" s="42" t="s">
        <v>23</v>
      </c>
      <c r="K154" s="86">
        <v>4014780.0753215398</v>
      </c>
      <c r="L154" s="42" t="s">
        <v>24</v>
      </c>
      <c r="M154" s="42" t="s">
        <v>27</v>
      </c>
      <c r="N154" s="42" t="s">
        <v>25</v>
      </c>
      <c r="O154" s="88">
        <v>-5650000</v>
      </c>
      <c r="P154" s="70">
        <v>1.288</v>
      </c>
      <c r="Q154" s="42" t="s">
        <v>26</v>
      </c>
      <c r="R154" s="70">
        <v>1.4073</v>
      </c>
      <c r="S154" s="70"/>
      <c r="T154" s="86"/>
      <c r="U154" s="86"/>
      <c r="V154" s="42"/>
      <c r="W154" s="70">
        <v>1.1412</v>
      </c>
      <c r="X154" s="70">
        <v>1.187276957832895</v>
      </c>
      <c r="Y154" s="88">
        <v>-751103.21906318632</v>
      </c>
      <c r="Z154" s="88">
        <v>-751103.21906318632</v>
      </c>
      <c r="AA154" s="88">
        <v>-751103.2190631862</v>
      </c>
      <c r="AB154" s="88">
        <v>-1.1641532182693481E-10</v>
      </c>
      <c r="AC154" s="41"/>
      <c r="AD154" s="42"/>
      <c r="AF154" s="64">
        <f t="shared" si="53"/>
        <v>4758788.5562209468</v>
      </c>
      <c r="AG154" s="64">
        <f t="shared" si="54"/>
        <v>-744008.48089940893</v>
      </c>
      <c r="AH154" s="6"/>
      <c r="AI154" s="64">
        <f t="shared" si="55"/>
        <v>3660606.5817084201</v>
      </c>
      <c r="AJ154" s="64">
        <f t="shared" si="56"/>
        <v>354173.49361311784</v>
      </c>
      <c r="AK154" s="64">
        <f t="shared" si="57"/>
        <v>-1098181.9745125268</v>
      </c>
      <c r="AL154" s="64">
        <f t="shared" si="58"/>
        <v>1098181.9745125268</v>
      </c>
      <c r="AM154" s="66">
        <f t="shared" si="59"/>
        <v>1</v>
      </c>
      <c r="AN154" s="6"/>
      <c r="AO154" s="59">
        <f t="shared" si="60"/>
        <v>1.4073</v>
      </c>
      <c r="AP154" s="64">
        <f t="shared" si="61"/>
        <v>4014780.0753215379</v>
      </c>
      <c r="AQ154" s="64">
        <f t="shared" si="62"/>
        <v>0</v>
      </c>
      <c r="AR154" s="64">
        <f t="shared" si="63"/>
        <v>744008.48089940893</v>
      </c>
      <c r="AS154" s="64">
        <f t="shared" si="64"/>
        <v>-744008.48089940893</v>
      </c>
      <c r="AT154" s="66">
        <f t="shared" si="65"/>
        <v>1</v>
      </c>
    </row>
    <row r="155" spans="1:46" ht="15.6" x14ac:dyDescent="0.3">
      <c r="A155" s="42" t="s">
        <v>242</v>
      </c>
      <c r="B155" s="42" t="s">
        <v>55</v>
      </c>
      <c r="C155" s="42">
        <v>226</v>
      </c>
      <c r="D155" s="42" t="s">
        <v>28</v>
      </c>
      <c r="E155" s="69">
        <v>41891</v>
      </c>
      <c r="F155" s="69"/>
      <c r="G155" s="69">
        <v>43605</v>
      </c>
      <c r="H155" s="42" t="s">
        <v>22</v>
      </c>
      <c r="I155" s="42" t="s">
        <v>27</v>
      </c>
      <c r="J155" s="42" t="s">
        <v>23</v>
      </c>
      <c r="K155" s="86">
        <v>8354262.5924375597</v>
      </c>
      <c r="L155" s="42" t="s">
        <v>24</v>
      </c>
      <c r="M155" s="42" t="s">
        <v>27</v>
      </c>
      <c r="N155" s="42" t="s">
        <v>25</v>
      </c>
      <c r="O155" s="88">
        <v>-11975000</v>
      </c>
      <c r="P155" s="70">
        <v>1.288</v>
      </c>
      <c r="Q155" s="42" t="s">
        <v>26</v>
      </c>
      <c r="R155" s="70">
        <v>1.4334</v>
      </c>
      <c r="S155" s="70"/>
      <c r="T155" s="86"/>
      <c r="U155" s="86"/>
      <c r="V155" s="42"/>
      <c r="W155" s="70">
        <v>1.1412</v>
      </c>
      <c r="X155" s="70">
        <v>1.187276957832895</v>
      </c>
      <c r="Y155" s="88">
        <v>-1748356.9101319227</v>
      </c>
      <c r="Z155" s="88">
        <v>-1748356.9101319227</v>
      </c>
      <c r="AA155" s="88">
        <v>-1748356.9101319227</v>
      </c>
      <c r="AB155" s="86">
        <v>0</v>
      </c>
      <c r="AC155" s="41"/>
      <c r="AD155" s="42"/>
      <c r="AF155" s="64">
        <f t="shared" si="53"/>
        <v>10086104.948804572</v>
      </c>
      <c r="AG155" s="64">
        <f t="shared" si="54"/>
        <v>-1731842.3563670116</v>
      </c>
      <c r="AH155" s="6"/>
      <c r="AI155" s="64">
        <f t="shared" si="55"/>
        <v>7758542.268311209</v>
      </c>
      <c r="AJ155" s="64">
        <f t="shared" si="56"/>
        <v>595720.32412635162</v>
      </c>
      <c r="AK155" s="64">
        <f t="shared" si="57"/>
        <v>-2327562.6804933632</v>
      </c>
      <c r="AL155" s="64">
        <f t="shared" si="58"/>
        <v>2327562.6804933632</v>
      </c>
      <c r="AM155" s="66">
        <f t="shared" si="59"/>
        <v>1</v>
      </c>
      <c r="AN155" s="6"/>
      <c r="AO155" s="59">
        <f t="shared" si="60"/>
        <v>1.4334</v>
      </c>
      <c r="AP155" s="64">
        <f t="shared" si="61"/>
        <v>8354262.5924375607</v>
      </c>
      <c r="AQ155" s="64">
        <f t="shared" si="62"/>
        <v>0</v>
      </c>
      <c r="AR155" s="64">
        <f t="shared" si="63"/>
        <v>1731842.3563670116</v>
      </c>
      <c r="AS155" s="64">
        <f t="shared" si="64"/>
        <v>-1731842.3563670116</v>
      </c>
      <c r="AT155" s="66">
        <f t="shared" si="65"/>
        <v>1</v>
      </c>
    </row>
    <row r="156" spans="1:46" ht="15.6" x14ac:dyDescent="0.3">
      <c r="A156" s="42" t="s">
        <v>242</v>
      </c>
      <c r="B156" s="42" t="s">
        <v>43</v>
      </c>
      <c r="C156" s="42">
        <v>214</v>
      </c>
      <c r="D156" s="42" t="s">
        <v>28</v>
      </c>
      <c r="E156" s="69">
        <v>41891</v>
      </c>
      <c r="F156" s="69"/>
      <c r="G156" s="69">
        <v>43697</v>
      </c>
      <c r="H156" s="42" t="s">
        <v>22</v>
      </c>
      <c r="I156" s="42" t="s">
        <v>27</v>
      </c>
      <c r="J156" s="42" t="s">
        <v>23</v>
      </c>
      <c r="K156" s="86">
        <v>9223300.9708737899</v>
      </c>
      <c r="L156" s="42" t="s">
        <v>24</v>
      </c>
      <c r="M156" s="42" t="s">
        <v>27</v>
      </c>
      <c r="N156" s="42" t="s">
        <v>25</v>
      </c>
      <c r="O156" s="88">
        <v>-13300000</v>
      </c>
      <c r="P156" s="70">
        <v>1.288</v>
      </c>
      <c r="Q156" s="42" t="s">
        <v>26</v>
      </c>
      <c r="R156" s="70">
        <v>1.4419999999999999</v>
      </c>
      <c r="S156" s="70"/>
      <c r="T156" s="86"/>
      <c r="U156" s="86"/>
      <c r="V156" s="42"/>
      <c r="W156" s="70">
        <v>1.1412</v>
      </c>
      <c r="X156" s="70">
        <v>1.1939984731509059</v>
      </c>
      <c r="Y156" s="88">
        <v>-1935462.6463682747</v>
      </c>
      <c r="Z156" s="88">
        <v>-1935462.6463682747</v>
      </c>
      <c r="AA156" s="88">
        <v>-1935462.6463682747</v>
      </c>
      <c r="AB156" s="86">
        <v>0</v>
      </c>
      <c r="AC156" s="41"/>
      <c r="AD156" s="42"/>
      <c r="AF156" s="64">
        <f t="shared" si="53"/>
        <v>11139042.719964227</v>
      </c>
      <c r="AG156" s="64">
        <f t="shared" si="54"/>
        <v>-1915741.7490904406</v>
      </c>
      <c r="AH156" s="6"/>
      <c r="AI156" s="64">
        <f t="shared" si="55"/>
        <v>8568494.3999724817</v>
      </c>
      <c r="AJ156" s="64">
        <f t="shared" si="56"/>
        <v>654806.57090130448</v>
      </c>
      <c r="AK156" s="64">
        <f t="shared" si="57"/>
        <v>-2570548.3199917451</v>
      </c>
      <c r="AL156" s="64">
        <f t="shared" si="58"/>
        <v>2570548.3199917451</v>
      </c>
      <c r="AM156" s="66">
        <f t="shared" si="59"/>
        <v>1</v>
      </c>
      <c r="AN156" s="6"/>
      <c r="AO156" s="59">
        <f t="shared" si="60"/>
        <v>1.4419999999999999</v>
      </c>
      <c r="AP156" s="64">
        <f t="shared" si="61"/>
        <v>9223300.9708737861</v>
      </c>
      <c r="AQ156" s="64">
        <f t="shared" si="62"/>
        <v>0</v>
      </c>
      <c r="AR156" s="64">
        <f t="shared" si="63"/>
        <v>1915741.7490904406</v>
      </c>
      <c r="AS156" s="64">
        <f t="shared" si="64"/>
        <v>-1915741.7490904406</v>
      </c>
      <c r="AT156" s="66">
        <f t="shared" si="65"/>
        <v>1</v>
      </c>
    </row>
    <row r="157" spans="1:46" ht="15.6" x14ac:dyDescent="0.3">
      <c r="A157" s="42" t="s">
        <v>242</v>
      </c>
      <c r="B157" s="42" t="s">
        <v>246</v>
      </c>
      <c r="C157" s="42">
        <v>216</v>
      </c>
      <c r="D157" s="42" t="s">
        <v>28</v>
      </c>
      <c r="E157" s="69">
        <v>41891</v>
      </c>
      <c r="F157" s="69"/>
      <c r="G157" s="69">
        <v>43697</v>
      </c>
      <c r="H157" s="42" t="s">
        <v>22</v>
      </c>
      <c r="I157" s="42" t="s">
        <v>27</v>
      </c>
      <c r="J157" s="42" t="s">
        <v>23</v>
      </c>
      <c r="K157" s="86">
        <v>2816803.4497148399</v>
      </c>
      <c r="L157" s="42" t="s">
        <v>24</v>
      </c>
      <c r="M157" s="42" t="s">
        <v>27</v>
      </c>
      <c r="N157" s="42" t="s">
        <v>25</v>
      </c>
      <c r="O157" s="88">
        <v>-4050000</v>
      </c>
      <c r="P157" s="70">
        <v>1.288</v>
      </c>
      <c r="Q157" s="42" t="s">
        <v>26</v>
      </c>
      <c r="R157" s="70">
        <v>1.4378</v>
      </c>
      <c r="S157" s="70"/>
      <c r="T157" s="86"/>
      <c r="U157" s="86"/>
      <c r="V157" s="42"/>
      <c r="W157" s="70">
        <v>1.1412</v>
      </c>
      <c r="X157" s="70">
        <v>1.1939984731509059</v>
      </c>
      <c r="Y157" s="88">
        <v>-581081.46649707772</v>
      </c>
      <c r="Z157" s="88">
        <v>-581081.46649707772</v>
      </c>
      <c r="AA157" s="88">
        <v>-581081.46649707772</v>
      </c>
      <c r="AB157" s="86">
        <v>0</v>
      </c>
      <c r="AC157" s="41"/>
      <c r="AD157" s="42"/>
      <c r="AF157" s="64">
        <f t="shared" si="53"/>
        <v>3391964.1365304599</v>
      </c>
      <c r="AG157" s="64">
        <f t="shared" si="54"/>
        <v>-575160.68681561761</v>
      </c>
      <c r="AH157" s="6"/>
      <c r="AI157" s="64">
        <f t="shared" si="55"/>
        <v>2609203.1819465072</v>
      </c>
      <c r="AJ157" s="64">
        <f t="shared" si="56"/>
        <v>207600.26776833506</v>
      </c>
      <c r="AK157" s="64">
        <f t="shared" si="57"/>
        <v>-782760.95458395267</v>
      </c>
      <c r="AL157" s="64">
        <f t="shared" si="58"/>
        <v>782760.95458395267</v>
      </c>
      <c r="AM157" s="66">
        <f t="shared" si="59"/>
        <v>1</v>
      </c>
      <c r="AN157" s="6"/>
      <c r="AO157" s="59">
        <f t="shared" si="60"/>
        <v>1.4378</v>
      </c>
      <c r="AP157" s="64">
        <f t="shared" si="61"/>
        <v>2816803.4497148423</v>
      </c>
      <c r="AQ157" s="64">
        <f t="shared" si="62"/>
        <v>0</v>
      </c>
      <c r="AR157" s="64">
        <f t="shared" si="63"/>
        <v>575160.68681561761</v>
      </c>
      <c r="AS157" s="64">
        <f t="shared" si="64"/>
        <v>-575160.68681561761</v>
      </c>
      <c r="AT157" s="66">
        <f t="shared" si="65"/>
        <v>1</v>
      </c>
    </row>
    <row r="158" spans="1:46" ht="15.6" x14ac:dyDescent="0.3">
      <c r="A158" s="42" t="s">
        <v>242</v>
      </c>
      <c r="B158" s="42" t="s">
        <v>56</v>
      </c>
      <c r="C158" s="42">
        <v>227</v>
      </c>
      <c r="D158" s="42" t="s">
        <v>28</v>
      </c>
      <c r="E158" s="69">
        <v>41891</v>
      </c>
      <c r="F158" s="69"/>
      <c r="G158" s="69">
        <v>43697</v>
      </c>
      <c r="H158" s="42" t="s">
        <v>22</v>
      </c>
      <c r="I158" s="42" t="s">
        <v>27</v>
      </c>
      <c r="J158" s="42" t="s">
        <v>23</v>
      </c>
      <c r="K158" s="86">
        <v>2574774.2663656902</v>
      </c>
      <c r="L158" s="42" t="s">
        <v>24</v>
      </c>
      <c r="M158" s="42" t="s">
        <v>27</v>
      </c>
      <c r="N158" s="42" t="s">
        <v>25</v>
      </c>
      <c r="O158" s="88">
        <v>-3650000</v>
      </c>
      <c r="P158" s="70">
        <v>1.288</v>
      </c>
      <c r="Q158" s="42" t="s">
        <v>26</v>
      </c>
      <c r="R158" s="70">
        <v>1.4176</v>
      </c>
      <c r="S158" s="70"/>
      <c r="T158" s="86"/>
      <c r="U158" s="86"/>
      <c r="V158" s="42"/>
      <c r="W158" s="70">
        <v>1.1412</v>
      </c>
      <c r="X158" s="70">
        <v>1.1939984731509059</v>
      </c>
      <c r="Y158" s="88">
        <v>-487144.70181058446</v>
      </c>
      <c r="Z158" s="88">
        <v>-487144.70181058446</v>
      </c>
      <c r="AA158" s="88">
        <v>-487144.70181058446</v>
      </c>
      <c r="AB158" s="86">
        <v>0</v>
      </c>
      <c r="AC158" s="41"/>
      <c r="AD158" s="42"/>
      <c r="AF158" s="64">
        <f t="shared" si="53"/>
        <v>3056955.3329225131</v>
      </c>
      <c r="AG158" s="64">
        <f t="shared" si="54"/>
        <v>-482181.06655682437</v>
      </c>
      <c r="AH158" s="6"/>
      <c r="AI158" s="64">
        <f t="shared" si="55"/>
        <v>2351504.1022480871</v>
      </c>
      <c r="AJ158" s="64">
        <f t="shared" si="56"/>
        <v>223270.1641176017</v>
      </c>
      <c r="AK158" s="64">
        <f t="shared" si="57"/>
        <v>-705451.23067442607</v>
      </c>
      <c r="AL158" s="64">
        <f t="shared" si="58"/>
        <v>705451.23067442607</v>
      </c>
      <c r="AM158" s="66">
        <f t="shared" si="59"/>
        <v>1</v>
      </c>
      <c r="AN158" s="6"/>
      <c r="AO158" s="59">
        <f t="shared" si="60"/>
        <v>1.4176</v>
      </c>
      <c r="AP158" s="64">
        <f t="shared" si="61"/>
        <v>2574774.2663656888</v>
      </c>
      <c r="AQ158" s="64">
        <f t="shared" si="62"/>
        <v>0</v>
      </c>
      <c r="AR158" s="64">
        <f t="shared" si="63"/>
        <v>482181.06655682437</v>
      </c>
      <c r="AS158" s="64">
        <f t="shared" si="64"/>
        <v>-482181.06655682437</v>
      </c>
      <c r="AT158" s="66">
        <f t="shared" si="65"/>
        <v>1</v>
      </c>
    </row>
    <row r="159" spans="1:46" ht="15.6" x14ac:dyDescent="0.3">
      <c r="A159" s="43" t="s">
        <v>242</v>
      </c>
      <c r="B159" s="43" t="s">
        <v>247</v>
      </c>
      <c r="C159" s="43">
        <v>217</v>
      </c>
      <c r="D159" s="43" t="s">
        <v>28</v>
      </c>
      <c r="E159" s="46">
        <v>41891</v>
      </c>
      <c r="F159" s="46"/>
      <c r="G159" s="46">
        <v>43759</v>
      </c>
      <c r="H159" s="43" t="s">
        <v>22</v>
      </c>
      <c r="I159" s="43" t="s">
        <v>27</v>
      </c>
      <c r="J159" s="43" t="s">
        <v>23</v>
      </c>
      <c r="K159" s="87">
        <v>6391211.2208940797</v>
      </c>
      <c r="L159" s="43" t="s">
        <v>24</v>
      </c>
      <c r="M159" s="43" t="s">
        <v>27</v>
      </c>
      <c r="N159" s="43" t="s">
        <v>25</v>
      </c>
      <c r="O159" s="71">
        <v>-9250000</v>
      </c>
      <c r="P159" s="51">
        <v>1.288</v>
      </c>
      <c r="Q159" s="43" t="s">
        <v>26</v>
      </c>
      <c r="R159" s="51">
        <v>1.4473</v>
      </c>
      <c r="S159" s="51"/>
      <c r="T159" s="87"/>
      <c r="U159" s="87"/>
      <c r="V159" s="43"/>
      <c r="W159" s="51">
        <v>1.1412</v>
      </c>
      <c r="X159" s="51">
        <v>1.1983984207177314</v>
      </c>
      <c r="Y159" s="71">
        <v>-1341449.8665729773</v>
      </c>
      <c r="Z159" s="71">
        <v>-1341449.8665729773</v>
      </c>
      <c r="AA159" s="71">
        <v>-1341449.8665729773</v>
      </c>
      <c r="AB159" s="87">
        <v>0</v>
      </c>
      <c r="AC159" s="41"/>
      <c r="AD159" s="43"/>
      <c r="AF159" s="64">
        <f t="shared" si="53"/>
        <v>7718635.0049260687</v>
      </c>
      <c r="AG159" s="64">
        <f t="shared" si="54"/>
        <v>-1327423.78403199</v>
      </c>
      <c r="AH159" s="6"/>
      <c r="AI159" s="64">
        <f t="shared" si="55"/>
        <v>5937411.5422508223</v>
      </c>
      <c r="AJ159" s="64">
        <f t="shared" si="56"/>
        <v>453799.67864325643</v>
      </c>
      <c r="AK159" s="64">
        <f t="shared" si="57"/>
        <v>-1781223.4626752464</v>
      </c>
      <c r="AL159" s="64">
        <f t="shared" si="58"/>
        <v>1781223.4626752464</v>
      </c>
      <c r="AM159" s="66">
        <f t="shared" si="59"/>
        <v>1</v>
      </c>
      <c r="AN159" s="6"/>
      <c r="AO159" s="59">
        <f t="shared" si="60"/>
        <v>1.4473</v>
      </c>
      <c r="AP159" s="64">
        <f t="shared" si="61"/>
        <v>6391211.2208940787</v>
      </c>
      <c r="AQ159" s="64">
        <f t="shared" si="62"/>
        <v>0</v>
      </c>
      <c r="AR159" s="64">
        <f t="shared" si="63"/>
        <v>1327423.78403199</v>
      </c>
      <c r="AS159" s="64">
        <f t="shared" si="64"/>
        <v>-1327423.78403199</v>
      </c>
      <c r="AT159" s="66">
        <f t="shared" si="65"/>
        <v>1</v>
      </c>
    </row>
    <row r="160" spans="1:46" x14ac:dyDescent="0.25">
      <c r="D160"/>
      <c r="R160" s="52"/>
      <c r="S160" s="37"/>
      <c r="T160" s="37"/>
      <c r="U160" s="37"/>
    </row>
    <row r="161" spans="4:21" x14ac:dyDescent="0.25">
      <c r="D161"/>
      <c r="R161" s="52"/>
      <c r="S161" s="37"/>
      <c r="T161" s="37"/>
      <c r="U161" s="37"/>
    </row>
    <row r="162" spans="4:21" x14ac:dyDescent="0.25">
      <c r="D162"/>
      <c r="R162" s="52"/>
      <c r="S162" s="37"/>
      <c r="T162" s="37"/>
      <c r="U162" s="37"/>
    </row>
    <row r="163" spans="4:21" x14ac:dyDescent="0.25">
      <c r="D163"/>
      <c r="R163" s="52"/>
      <c r="S163" s="37"/>
      <c r="T163" s="37"/>
      <c r="U163" s="37"/>
    </row>
    <row r="164" spans="4:21" x14ac:dyDescent="0.25">
      <c r="D164"/>
      <c r="R164" s="52"/>
      <c r="S164" s="37"/>
      <c r="T164" s="37"/>
      <c r="U164" s="37"/>
    </row>
    <row r="165" spans="4:21" x14ac:dyDescent="0.25">
      <c r="D165"/>
      <c r="R165" s="52"/>
      <c r="S165" s="37"/>
      <c r="T165" s="37"/>
      <c r="U165" s="37"/>
    </row>
    <row r="166" spans="4:21" x14ac:dyDescent="0.25">
      <c r="D166"/>
      <c r="R166" s="52"/>
      <c r="S166" s="37"/>
      <c r="T166" s="37"/>
      <c r="U166" s="37"/>
    </row>
    <row r="167" spans="4:21" x14ac:dyDescent="0.25">
      <c r="D167"/>
      <c r="R167" s="52"/>
      <c r="S167" s="37"/>
      <c r="T167" s="37"/>
      <c r="U167" s="37"/>
    </row>
    <row r="168" spans="4:21" x14ac:dyDescent="0.25">
      <c r="D168"/>
      <c r="R168" s="52"/>
      <c r="S168" s="37"/>
      <c r="T168" s="37"/>
      <c r="U168" s="37"/>
    </row>
    <row r="169" spans="4:21" x14ac:dyDescent="0.25">
      <c r="D169"/>
      <c r="R169" s="52"/>
      <c r="S169" s="37"/>
      <c r="T169" s="37"/>
      <c r="U169" s="37"/>
    </row>
    <row r="170" spans="4:21" x14ac:dyDescent="0.25">
      <c r="D170"/>
      <c r="R170" s="52"/>
      <c r="S170" s="37"/>
      <c r="T170" s="37"/>
      <c r="U170" s="37"/>
    </row>
    <row r="171" spans="4:21" x14ac:dyDescent="0.25">
      <c r="D171"/>
      <c r="R171" s="52"/>
      <c r="S171" s="37"/>
      <c r="T171" s="37"/>
      <c r="U171" s="37"/>
    </row>
    <row r="172" spans="4:21" x14ac:dyDescent="0.25">
      <c r="D172"/>
      <c r="R172" s="52"/>
      <c r="S172" s="37"/>
      <c r="T172" s="37"/>
      <c r="U172" s="37"/>
    </row>
    <row r="173" spans="4:21" x14ac:dyDescent="0.25">
      <c r="D173"/>
      <c r="R173" s="52"/>
      <c r="S173" s="37"/>
      <c r="T173" s="37"/>
      <c r="U173" s="37"/>
    </row>
    <row r="174" spans="4:21" x14ac:dyDescent="0.25">
      <c r="D174"/>
      <c r="R174" s="52"/>
      <c r="S174" s="37"/>
      <c r="T174" s="37"/>
      <c r="U174" s="37"/>
    </row>
    <row r="175" spans="4:21" x14ac:dyDescent="0.25">
      <c r="D175"/>
      <c r="R175" s="52"/>
      <c r="S175" s="37"/>
      <c r="T175" s="37"/>
      <c r="U175" s="37"/>
    </row>
    <row r="176" spans="4:21" x14ac:dyDescent="0.25">
      <c r="D176"/>
      <c r="R176" s="52"/>
      <c r="S176" s="37"/>
      <c r="T176" s="37"/>
      <c r="U176" s="37"/>
    </row>
    <row r="177" spans="4:21" x14ac:dyDescent="0.25">
      <c r="D177"/>
      <c r="R177" s="52"/>
      <c r="S177" s="37"/>
      <c r="T177" s="37"/>
      <c r="U177" s="37"/>
    </row>
    <row r="178" spans="4:21" x14ac:dyDescent="0.25">
      <c r="D178"/>
      <c r="R178" s="52"/>
      <c r="S178" s="37"/>
      <c r="T178" s="37"/>
      <c r="U178" s="37"/>
    </row>
    <row r="179" spans="4:21" x14ac:dyDescent="0.25">
      <c r="D179"/>
      <c r="R179" s="52"/>
      <c r="S179" s="37"/>
      <c r="T179" s="37"/>
      <c r="U179" s="37"/>
    </row>
    <row r="180" spans="4:21" x14ac:dyDescent="0.25">
      <c r="D180"/>
      <c r="R180" s="52"/>
      <c r="S180" s="37"/>
      <c r="T180" s="37"/>
      <c r="U180" s="37"/>
    </row>
    <row r="181" spans="4:21" x14ac:dyDescent="0.25">
      <c r="D181"/>
      <c r="R181" s="52"/>
      <c r="S181" s="37"/>
      <c r="T181" s="37"/>
      <c r="U181" s="37"/>
    </row>
    <row r="182" spans="4:21" x14ac:dyDescent="0.25">
      <c r="D182"/>
      <c r="R182" s="52"/>
      <c r="S182" s="37"/>
      <c r="T182" s="37"/>
      <c r="U182" s="37"/>
    </row>
    <row r="183" spans="4:21" x14ac:dyDescent="0.25">
      <c r="D183"/>
      <c r="R183" s="52"/>
      <c r="S183" s="37"/>
      <c r="T183" s="37"/>
      <c r="U183" s="37"/>
    </row>
    <row r="184" spans="4:21" x14ac:dyDescent="0.25">
      <c r="D184"/>
      <c r="R184" s="52"/>
      <c r="S184" s="37"/>
      <c r="T184" s="37"/>
      <c r="U184" s="37"/>
    </row>
    <row r="185" spans="4:21" x14ac:dyDescent="0.25">
      <c r="D185"/>
      <c r="R185" s="52"/>
      <c r="S185" s="37"/>
      <c r="T185" s="37"/>
      <c r="U185" s="37"/>
    </row>
    <row r="186" spans="4:21" x14ac:dyDescent="0.25">
      <c r="D186"/>
      <c r="R186" s="52"/>
      <c r="S186" s="37"/>
      <c r="T186" s="37"/>
      <c r="U186" s="37"/>
    </row>
    <row r="187" spans="4:21" x14ac:dyDescent="0.25">
      <c r="D187"/>
      <c r="R187" s="52"/>
      <c r="S187" s="37"/>
      <c r="T187" s="37"/>
      <c r="U187" s="37"/>
    </row>
    <row r="188" spans="4:21" x14ac:dyDescent="0.25">
      <c r="D188"/>
      <c r="R188" s="52"/>
      <c r="S188" s="37"/>
      <c r="T188" s="37"/>
      <c r="U188" s="37"/>
    </row>
    <row r="189" spans="4:21" x14ac:dyDescent="0.25">
      <c r="D189"/>
      <c r="R189" s="52"/>
      <c r="S189" s="37"/>
      <c r="T189" s="37"/>
      <c r="U189" s="37"/>
    </row>
    <row r="190" spans="4:21" x14ac:dyDescent="0.25">
      <c r="D190"/>
      <c r="R190" s="52"/>
      <c r="S190" s="37"/>
      <c r="T190" s="37"/>
      <c r="U190" s="37"/>
    </row>
    <row r="191" spans="4:21" x14ac:dyDescent="0.25">
      <c r="D191"/>
      <c r="R191" s="52"/>
      <c r="S191" s="37"/>
      <c r="T191" s="37"/>
      <c r="U191" s="37"/>
    </row>
    <row r="192" spans="4:21" x14ac:dyDescent="0.25">
      <c r="D192"/>
      <c r="R192" s="52"/>
      <c r="S192" s="37"/>
      <c r="T192" s="37"/>
      <c r="U192" s="37"/>
    </row>
    <row r="193" spans="4:21" x14ac:dyDescent="0.25">
      <c r="D193"/>
      <c r="R193" s="52"/>
      <c r="S193" s="37"/>
      <c r="T193" s="37"/>
      <c r="U193" s="37"/>
    </row>
    <row r="194" spans="4:21" x14ac:dyDescent="0.25">
      <c r="D194"/>
      <c r="R194" s="52"/>
      <c r="S194" s="37"/>
      <c r="T194" s="37"/>
      <c r="U194" s="37"/>
    </row>
    <row r="195" spans="4:21" x14ac:dyDescent="0.25">
      <c r="D195"/>
      <c r="R195" s="52"/>
      <c r="S195" s="37"/>
      <c r="T195" s="37"/>
      <c r="U195" s="37"/>
    </row>
    <row r="196" spans="4:21" x14ac:dyDescent="0.25">
      <c r="D196"/>
      <c r="R196" s="52"/>
      <c r="S196" s="37"/>
      <c r="T196" s="37"/>
      <c r="U196" s="37"/>
    </row>
    <row r="197" spans="4:21" x14ac:dyDescent="0.25">
      <c r="D197"/>
      <c r="R197" s="52"/>
      <c r="S197" s="37"/>
      <c r="T197" s="37"/>
      <c r="U197" s="37"/>
    </row>
    <row r="198" spans="4:21" x14ac:dyDescent="0.25">
      <c r="D198"/>
      <c r="R198" s="52"/>
      <c r="S198" s="37"/>
      <c r="T198" s="37"/>
      <c r="U198" s="37"/>
    </row>
    <row r="199" spans="4:21" x14ac:dyDescent="0.25">
      <c r="D199"/>
      <c r="R199" s="52"/>
      <c r="S199" s="37"/>
      <c r="T199" s="37"/>
      <c r="U199" s="37"/>
    </row>
    <row r="200" spans="4:21" x14ac:dyDescent="0.25">
      <c r="D200"/>
      <c r="R200" s="52"/>
      <c r="S200" s="37"/>
      <c r="T200" s="37"/>
      <c r="U200" s="37"/>
    </row>
    <row r="201" spans="4:21" x14ac:dyDescent="0.25">
      <c r="D201"/>
      <c r="R201" s="52"/>
      <c r="S201" s="37"/>
      <c r="T201" s="37"/>
      <c r="U201" s="37"/>
    </row>
    <row r="202" spans="4:21" x14ac:dyDescent="0.25">
      <c r="D202"/>
      <c r="R202" s="52"/>
      <c r="S202" s="37"/>
      <c r="T202" s="37"/>
      <c r="U202" s="37"/>
    </row>
    <row r="203" spans="4:21" x14ac:dyDescent="0.25">
      <c r="D203"/>
      <c r="R203" s="52"/>
      <c r="S203" s="37"/>
      <c r="T203" s="37"/>
      <c r="U203" s="37"/>
    </row>
    <row r="204" spans="4:21" x14ac:dyDescent="0.25">
      <c r="D204"/>
      <c r="R204" s="52"/>
      <c r="S204" s="37"/>
      <c r="T204" s="37"/>
      <c r="U204" s="37"/>
    </row>
    <row r="205" spans="4:21" x14ac:dyDescent="0.25">
      <c r="D205"/>
      <c r="R205" s="52"/>
      <c r="S205" s="37"/>
      <c r="T205" s="37"/>
      <c r="U205" s="37"/>
    </row>
    <row r="206" spans="4:21" x14ac:dyDescent="0.25">
      <c r="D206"/>
      <c r="R206" s="52"/>
      <c r="S206" s="37"/>
      <c r="T206" s="37"/>
      <c r="U206" s="37"/>
    </row>
    <row r="207" spans="4:21" x14ac:dyDescent="0.25">
      <c r="D207"/>
      <c r="R207" s="52"/>
      <c r="S207" s="37"/>
      <c r="T207" s="37"/>
      <c r="U207" s="37"/>
    </row>
    <row r="208" spans="4:21" x14ac:dyDescent="0.25">
      <c r="D208"/>
      <c r="R208" s="52"/>
      <c r="S208" s="37"/>
      <c r="T208" s="37"/>
      <c r="U208" s="37"/>
    </row>
    <row r="209" spans="4:21" x14ac:dyDescent="0.25">
      <c r="D209"/>
      <c r="R209" s="52"/>
      <c r="S209" s="37"/>
      <c r="T209" s="37"/>
      <c r="U209" s="37"/>
    </row>
    <row r="210" spans="4:21" x14ac:dyDescent="0.25">
      <c r="D210"/>
      <c r="R210" s="52"/>
      <c r="S210" s="37"/>
      <c r="T210" s="37"/>
      <c r="U210" s="37"/>
    </row>
    <row r="211" spans="4:21" x14ac:dyDescent="0.25">
      <c r="D211"/>
      <c r="R211" s="52"/>
      <c r="S211" s="37"/>
      <c r="T211" s="37"/>
      <c r="U211" s="37"/>
    </row>
    <row r="212" spans="4:21" x14ac:dyDescent="0.25">
      <c r="D212"/>
      <c r="R212" s="52"/>
      <c r="S212" s="37"/>
      <c r="T212" s="37"/>
      <c r="U212" s="37"/>
    </row>
    <row r="213" spans="4:21" x14ac:dyDescent="0.25">
      <c r="D213"/>
      <c r="R213" s="52"/>
      <c r="S213" s="37"/>
      <c r="T213" s="37"/>
      <c r="U213" s="37"/>
    </row>
    <row r="214" spans="4:21" x14ac:dyDescent="0.25">
      <c r="D214"/>
      <c r="R214" s="52"/>
      <c r="S214" s="37"/>
      <c r="T214" s="37"/>
      <c r="U214" s="37"/>
    </row>
    <row r="215" spans="4:21" x14ac:dyDescent="0.25">
      <c r="D215"/>
      <c r="R215" s="52"/>
      <c r="S215" s="37"/>
      <c r="T215" s="37"/>
      <c r="U215" s="37"/>
    </row>
    <row r="216" spans="4:21" x14ac:dyDescent="0.25">
      <c r="D216"/>
      <c r="R216" s="52"/>
      <c r="S216" s="37"/>
      <c r="T216" s="37"/>
      <c r="U216" s="37"/>
    </row>
    <row r="217" spans="4:21" x14ac:dyDescent="0.25">
      <c r="D217"/>
      <c r="R217" s="52"/>
      <c r="S217" s="37"/>
      <c r="T217" s="37"/>
      <c r="U217" s="37"/>
    </row>
    <row r="218" spans="4:21" x14ac:dyDescent="0.25">
      <c r="D218"/>
      <c r="R218" s="52"/>
      <c r="S218" s="37"/>
      <c r="T218" s="37"/>
      <c r="U218" s="37"/>
    </row>
    <row r="219" spans="4:21" x14ac:dyDescent="0.25">
      <c r="D219"/>
      <c r="R219" s="52"/>
      <c r="S219" s="37"/>
      <c r="T219" s="37"/>
      <c r="U219" s="37"/>
    </row>
    <row r="220" spans="4:21" x14ac:dyDescent="0.25">
      <c r="D220"/>
      <c r="R220" s="52"/>
      <c r="S220" s="37"/>
      <c r="T220" s="37"/>
      <c r="U220" s="37"/>
    </row>
    <row r="221" spans="4:21" x14ac:dyDescent="0.25">
      <c r="D221"/>
      <c r="R221" s="52"/>
      <c r="S221" s="37"/>
      <c r="T221" s="37"/>
      <c r="U221" s="37"/>
    </row>
    <row r="222" spans="4:21" x14ac:dyDescent="0.25">
      <c r="D222"/>
      <c r="R222" s="52"/>
      <c r="S222" s="37"/>
      <c r="T222" s="37"/>
      <c r="U222" s="37"/>
    </row>
    <row r="223" spans="4:21" x14ac:dyDescent="0.25">
      <c r="D223"/>
      <c r="R223" s="52"/>
      <c r="S223" s="37"/>
      <c r="T223" s="37"/>
      <c r="U223" s="37"/>
    </row>
    <row r="224" spans="4:21" x14ac:dyDescent="0.25">
      <c r="D224"/>
      <c r="R224" s="52"/>
      <c r="S224" s="37"/>
      <c r="T224" s="37"/>
      <c r="U224" s="37"/>
    </row>
    <row r="225" spans="4:21" x14ac:dyDescent="0.25">
      <c r="D225"/>
      <c r="R225" s="52"/>
      <c r="S225" s="37"/>
      <c r="T225" s="37"/>
      <c r="U225" s="37"/>
    </row>
    <row r="226" spans="4:21" x14ac:dyDescent="0.25">
      <c r="D226"/>
      <c r="R226" s="52"/>
      <c r="S226" s="37"/>
      <c r="T226" s="37"/>
      <c r="U226" s="37"/>
    </row>
    <row r="227" spans="4:21" x14ac:dyDescent="0.25">
      <c r="D227"/>
      <c r="R227" s="52"/>
      <c r="S227" s="37"/>
      <c r="T227" s="37"/>
      <c r="U227" s="37"/>
    </row>
    <row r="228" spans="4:21" x14ac:dyDescent="0.25">
      <c r="D228"/>
      <c r="R228" s="52"/>
      <c r="S228" s="37"/>
      <c r="T228" s="37"/>
      <c r="U228" s="37"/>
    </row>
    <row r="229" spans="4:21" x14ac:dyDescent="0.25">
      <c r="D229"/>
      <c r="R229" s="52"/>
      <c r="S229" s="37"/>
      <c r="T229" s="37"/>
      <c r="U229" s="37"/>
    </row>
    <row r="230" spans="4:21" x14ac:dyDescent="0.25">
      <c r="D230"/>
      <c r="R230" s="52"/>
      <c r="S230" s="37"/>
      <c r="T230" s="37"/>
      <c r="U230" s="37"/>
    </row>
    <row r="231" spans="4:21" x14ac:dyDescent="0.25">
      <c r="D231"/>
      <c r="R231" s="52"/>
      <c r="S231" s="37"/>
      <c r="T231" s="37"/>
      <c r="U231" s="37"/>
    </row>
    <row r="232" spans="4:21" x14ac:dyDescent="0.25">
      <c r="D232"/>
      <c r="R232" s="52"/>
      <c r="S232" s="37"/>
      <c r="T232" s="37"/>
      <c r="U232" s="37"/>
    </row>
    <row r="233" spans="4:21" x14ac:dyDescent="0.25">
      <c r="D233"/>
      <c r="R233" s="52"/>
      <c r="S233" s="37"/>
      <c r="T233" s="37"/>
      <c r="U233" s="37"/>
    </row>
    <row r="234" spans="4:21" x14ac:dyDescent="0.25">
      <c r="D234"/>
      <c r="R234" s="52"/>
      <c r="S234" s="37"/>
      <c r="T234" s="37"/>
      <c r="U234" s="37"/>
    </row>
    <row r="235" spans="4:21" x14ac:dyDescent="0.25">
      <c r="D235"/>
      <c r="R235" s="52"/>
      <c r="S235" s="37"/>
      <c r="T235" s="37"/>
      <c r="U235" s="37"/>
    </row>
    <row r="236" spans="4:21" x14ac:dyDescent="0.25">
      <c r="D236"/>
      <c r="R236" s="52"/>
      <c r="S236" s="37"/>
      <c r="T236" s="37"/>
      <c r="U236" s="37"/>
    </row>
    <row r="237" spans="4:21" x14ac:dyDescent="0.25">
      <c r="D237"/>
      <c r="R237" s="52"/>
      <c r="S237" s="37"/>
      <c r="T237" s="37"/>
      <c r="U237" s="37"/>
    </row>
    <row r="238" spans="4:21" x14ac:dyDescent="0.25">
      <c r="D238"/>
      <c r="R238" s="52"/>
      <c r="S238" s="37"/>
      <c r="T238" s="37"/>
      <c r="U238" s="37"/>
    </row>
    <row r="239" spans="4:21" x14ac:dyDescent="0.25">
      <c r="D239"/>
      <c r="R239" s="52"/>
      <c r="S239" s="37"/>
      <c r="T239" s="37"/>
      <c r="U239" s="37"/>
    </row>
    <row r="240" spans="4:21" x14ac:dyDescent="0.25">
      <c r="D240"/>
      <c r="R240" s="52"/>
      <c r="S240" s="37"/>
      <c r="T240" s="37"/>
      <c r="U240" s="37"/>
    </row>
    <row r="241" spans="4:21" x14ac:dyDescent="0.25">
      <c r="D241"/>
      <c r="R241" s="52"/>
      <c r="S241" s="37"/>
      <c r="T241" s="37"/>
      <c r="U241" s="37"/>
    </row>
    <row r="242" spans="4:21" x14ac:dyDescent="0.25">
      <c r="D242"/>
      <c r="R242" s="52"/>
      <c r="S242" s="37"/>
      <c r="T242" s="37"/>
      <c r="U242" s="37"/>
    </row>
    <row r="243" spans="4:21" x14ac:dyDescent="0.25">
      <c r="D243"/>
      <c r="R243" s="52"/>
      <c r="S243" s="37"/>
      <c r="T243" s="37"/>
      <c r="U243" s="37"/>
    </row>
    <row r="244" spans="4:21" x14ac:dyDescent="0.25">
      <c r="D244"/>
      <c r="R244" s="52"/>
      <c r="S244" s="37"/>
      <c r="T244" s="37"/>
      <c r="U244" s="37"/>
    </row>
    <row r="245" spans="4:21" x14ac:dyDescent="0.25">
      <c r="D245"/>
      <c r="R245" s="52"/>
      <c r="S245" s="37"/>
      <c r="T245" s="37"/>
      <c r="U245" s="37"/>
    </row>
    <row r="246" spans="4:21" x14ac:dyDescent="0.25">
      <c r="D246"/>
      <c r="R246" s="52"/>
      <c r="S246" s="37"/>
      <c r="T246" s="37"/>
      <c r="U246" s="37"/>
    </row>
    <row r="247" spans="4:21" x14ac:dyDescent="0.25">
      <c r="D247"/>
      <c r="R247" s="52"/>
      <c r="S247" s="37"/>
      <c r="T247" s="37"/>
      <c r="U247" s="37"/>
    </row>
    <row r="248" spans="4:21" x14ac:dyDescent="0.25">
      <c r="D248"/>
      <c r="R248" s="52"/>
      <c r="S248" s="37"/>
      <c r="T248" s="37"/>
      <c r="U248" s="37"/>
    </row>
    <row r="249" spans="4:21" x14ac:dyDescent="0.25">
      <c r="D249"/>
      <c r="R249" s="52"/>
      <c r="S249" s="37"/>
      <c r="T249" s="37"/>
      <c r="U249" s="37"/>
    </row>
    <row r="250" spans="4:21" x14ac:dyDescent="0.25">
      <c r="D250"/>
      <c r="R250" s="52"/>
      <c r="S250" s="37"/>
      <c r="T250" s="37"/>
      <c r="U250" s="37"/>
    </row>
    <row r="251" spans="4:21" x14ac:dyDescent="0.25">
      <c r="D251"/>
      <c r="R251" s="52"/>
      <c r="S251" s="37"/>
      <c r="T251" s="37"/>
      <c r="U251" s="37"/>
    </row>
    <row r="252" spans="4:21" x14ac:dyDescent="0.25">
      <c r="D252"/>
      <c r="R252" s="52"/>
      <c r="S252" s="37"/>
      <c r="T252" s="37"/>
      <c r="U252" s="37"/>
    </row>
    <row r="253" spans="4:21" x14ac:dyDescent="0.25">
      <c r="D253"/>
      <c r="R253" s="52"/>
      <c r="S253" s="37"/>
      <c r="T253" s="37"/>
      <c r="U253" s="37"/>
    </row>
    <row r="254" spans="4:21" x14ac:dyDescent="0.25">
      <c r="D254"/>
      <c r="R254" s="52"/>
      <c r="S254" s="37"/>
      <c r="T254" s="37"/>
      <c r="U254" s="37"/>
    </row>
    <row r="255" spans="4:21" x14ac:dyDescent="0.25">
      <c r="D255"/>
      <c r="R255" s="52"/>
      <c r="S255" s="37"/>
      <c r="T255" s="37"/>
      <c r="U255" s="37"/>
    </row>
    <row r="256" spans="4:21" x14ac:dyDescent="0.25">
      <c r="D256"/>
      <c r="R256" s="52"/>
      <c r="S256" s="37"/>
      <c r="T256" s="37"/>
      <c r="U256" s="37"/>
    </row>
    <row r="257" spans="4:21" x14ac:dyDescent="0.25">
      <c r="D257"/>
      <c r="R257" s="52"/>
      <c r="S257" s="37"/>
      <c r="T257" s="37"/>
      <c r="U257" s="37"/>
    </row>
    <row r="258" spans="4:21" x14ac:dyDescent="0.25">
      <c r="D258"/>
      <c r="R258" s="52"/>
      <c r="S258" s="37"/>
      <c r="T258" s="37"/>
      <c r="U258" s="37"/>
    </row>
    <row r="259" spans="4:21" x14ac:dyDescent="0.25">
      <c r="D259"/>
      <c r="R259" s="52"/>
      <c r="S259" s="37"/>
      <c r="T259" s="37"/>
      <c r="U259" s="37"/>
    </row>
    <row r="260" spans="4:21" x14ac:dyDescent="0.25">
      <c r="D260"/>
      <c r="R260" s="52"/>
      <c r="S260" s="37"/>
      <c r="T260" s="37"/>
      <c r="U260" s="37"/>
    </row>
    <row r="261" spans="4:21" x14ac:dyDescent="0.25">
      <c r="D261"/>
      <c r="R261" s="52"/>
      <c r="S261" s="37"/>
      <c r="T261" s="37"/>
      <c r="U261" s="37"/>
    </row>
    <row r="262" spans="4:21" x14ac:dyDescent="0.25">
      <c r="D262"/>
      <c r="R262" s="52"/>
      <c r="S262" s="37"/>
      <c r="T262" s="37"/>
      <c r="U262" s="37"/>
    </row>
    <row r="263" spans="4:21" x14ac:dyDescent="0.25">
      <c r="D263"/>
      <c r="R263" s="52"/>
      <c r="S263" s="37"/>
      <c r="T263" s="37"/>
      <c r="U263" s="37"/>
    </row>
    <row r="264" spans="4:21" x14ac:dyDescent="0.25">
      <c r="D264"/>
      <c r="R264" s="52"/>
      <c r="S264" s="37"/>
      <c r="T264" s="37"/>
      <c r="U264" s="37"/>
    </row>
    <row r="265" spans="4:21" x14ac:dyDescent="0.25">
      <c r="D265"/>
      <c r="R265" s="52"/>
      <c r="S265" s="37"/>
      <c r="T265" s="37"/>
      <c r="U265" s="37"/>
    </row>
    <row r="266" spans="4:21" x14ac:dyDescent="0.25">
      <c r="D266"/>
      <c r="R266" s="52"/>
      <c r="S266" s="37"/>
      <c r="T266" s="37"/>
      <c r="U266" s="37"/>
    </row>
    <row r="267" spans="4:21" x14ac:dyDescent="0.25">
      <c r="D267"/>
      <c r="R267" s="52"/>
      <c r="S267" s="37"/>
      <c r="T267" s="37"/>
      <c r="U267" s="37"/>
    </row>
    <row r="268" spans="4:21" x14ac:dyDescent="0.25">
      <c r="D268"/>
      <c r="R268" s="52"/>
      <c r="S268" s="37"/>
      <c r="T268" s="37"/>
      <c r="U268" s="37"/>
    </row>
    <row r="269" spans="4:21" x14ac:dyDescent="0.25">
      <c r="D269"/>
      <c r="R269" s="52"/>
      <c r="S269" s="37"/>
      <c r="T269" s="37"/>
      <c r="U269" s="37"/>
    </row>
    <row r="270" spans="4:21" x14ac:dyDescent="0.25">
      <c r="D270"/>
      <c r="R270" s="52"/>
      <c r="S270" s="37"/>
      <c r="T270" s="37"/>
      <c r="U270" s="37"/>
    </row>
    <row r="271" spans="4:21" x14ac:dyDescent="0.25">
      <c r="D271"/>
      <c r="R271" s="52"/>
      <c r="S271" s="37"/>
      <c r="T271" s="37"/>
      <c r="U271" s="37"/>
    </row>
    <row r="272" spans="4:21" x14ac:dyDescent="0.25">
      <c r="D272"/>
      <c r="R272" s="52"/>
      <c r="S272" s="37"/>
      <c r="T272" s="37"/>
      <c r="U272" s="37"/>
    </row>
    <row r="273" spans="4:21" x14ac:dyDescent="0.25">
      <c r="D273"/>
      <c r="R273" s="52"/>
      <c r="S273" s="37"/>
      <c r="T273" s="37"/>
      <c r="U273" s="37"/>
    </row>
    <row r="274" spans="4:21" x14ac:dyDescent="0.25">
      <c r="D274"/>
      <c r="R274" s="52"/>
      <c r="S274" s="37"/>
      <c r="T274" s="37"/>
      <c r="U274" s="37"/>
    </row>
    <row r="275" spans="4:21" x14ac:dyDescent="0.25">
      <c r="D275"/>
      <c r="R275" s="52"/>
      <c r="S275" s="37"/>
      <c r="T275" s="37"/>
      <c r="U275" s="37"/>
    </row>
    <row r="276" spans="4:21" x14ac:dyDescent="0.25">
      <c r="D276"/>
      <c r="R276" s="52"/>
      <c r="S276" s="37"/>
      <c r="T276" s="37"/>
      <c r="U276" s="37"/>
    </row>
    <row r="277" spans="4:21" x14ac:dyDescent="0.25">
      <c r="D277"/>
      <c r="R277" s="52"/>
      <c r="S277" s="37"/>
      <c r="T277" s="37"/>
      <c r="U277" s="37"/>
    </row>
    <row r="278" spans="4:21" x14ac:dyDescent="0.25">
      <c r="D278"/>
      <c r="R278" s="52"/>
      <c r="S278" s="37"/>
      <c r="T278" s="37"/>
      <c r="U278" s="37"/>
    </row>
    <row r="279" spans="4:21" x14ac:dyDescent="0.25">
      <c r="D279"/>
      <c r="R279" s="52"/>
      <c r="S279" s="37"/>
      <c r="T279" s="37"/>
      <c r="U279" s="37"/>
    </row>
    <row r="280" spans="4:21" x14ac:dyDescent="0.25">
      <c r="D280"/>
      <c r="R280" s="52"/>
      <c r="S280" s="37"/>
      <c r="T280" s="37"/>
      <c r="U280" s="37"/>
    </row>
    <row r="281" spans="4:21" x14ac:dyDescent="0.25">
      <c r="D281"/>
      <c r="R281" s="52"/>
      <c r="S281" s="37"/>
      <c r="T281" s="37"/>
      <c r="U281" s="37"/>
    </row>
    <row r="282" spans="4:21" x14ac:dyDescent="0.25">
      <c r="D282"/>
      <c r="R282" s="52"/>
      <c r="S282" s="37"/>
      <c r="T282" s="37"/>
      <c r="U282" s="37"/>
    </row>
    <row r="283" spans="4:21" x14ac:dyDescent="0.25">
      <c r="D283"/>
      <c r="R283" s="52"/>
      <c r="S283" s="37"/>
      <c r="T283" s="37"/>
      <c r="U283" s="37"/>
    </row>
    <row r="284" spans="4:21" x14ac:dyDescent="0.25">
      <c r="D284"/>
      <c r="R284" s="52"/>
      <c r="S284" s="37"/>
      <c r="T284" s="37"/>
      <c r="U284" s="37"/>
    </row>
    <row r="285" spans="4:21" x14ac:dyDescent="0.25">
      <c r="D285"/>
      <c r="R285" s="52"/>
      <c r="S285" s="37"/>
      <c r="T285" s="37"/>
      <c r="U285" s="37"/>
    </row>
    <row r="286" spans="4:21" x14ac:dyDescent="0.25">
      <c r="D286"/>
      <c r="R286" s="52"/>
      <c r="S286" s="37"/>
      <c r="T286" s="37"/>
      <c r="U286" s="37"/>
    </row>
    <row r="287" spans="4:21" x14ac:dyDescent="0.25">
      <c r="D287"/>
      <c r="R287" s="52"/>
      <c r="S287" s="37"/>
      <c r="T287" s="37"/>
      <c r="U287" s="37"/>
    </row>
    <row r="288" spans="4:21" x14ac:dyDescent="0.25">
      <c r="D288"/>
      <c r="R288" s="52"/>
      <c r="S288" s="37"/>
      <c r="T288" s="37"/>
      <c r="U288" s="37"/>
    </row>
    <row r="289" spans="4:21" x14ac:dyDescent="0.25">
      <c r="D289"/>
      <c r="R289" s="52"/>
      <c r="S289" s="37"/>
      <c r="T289" s="37"/>
      <c r="U289" s="37"/>
    </row>
    <row r="290" spans="4:21" x14ac:dyDescent="0.25">
      <c r="D290"/>
      <c r="R290" s="52"/>
      <c r="S290" s="37"/>
      <c r="T290" s="37"/>
      <c r="U290" s="37"/>
    </row>
    <row r="291" spans="4:21" x14ac:dyDescent="0.25">
      <c r="D291"/>
      <c r="R291" s="52"/>
      <c r="S291" s="37"/>
      <c r="T291" s="37"/>
      <c r="U291" s="37"/>
    </row>
    <row r="292" spans="4:21" x14ac:dyDescent="0.25">
      <c r="D292"/>
      <c r="R292" s="52"/>
      <c r="S292" s="37"/>
      <c r="T292" s="37"/>
      <c r="U292" s="37"/>
    </row>
    <row r="293" spans="4:21" x14ac:dyDescent="0.25">
      <c r="D293"/>
      <c r="R293" s="52"/>
      <c r="S293" s="37"/>
      <c r="T293" s="37"/>
      <c r="U293" s="37"/>
    </row>
    <row r="294" spans="4:21" x14ac:dyDescent="0.25">
      <c r="D294"/>
      <c r="R294" s="52"/>
      <c r="S294" s="37"/>
      <c r="T294" s="37"/>
      <c r="U294" s="37"/>
    </row>
    <row r="295" spans="4:21" x14ac:dyDescent="0.25">
      <c r="D295"/>
      <c r="R295" s="52"/>
      <c r="S295" s="37"/>
      <c r="T295" s="37"/>
      <c r="U295" s="37"/>
    </row>
    <row r="296" spans="4:21" x14ac:dyDescent="0.25">
      <c r="D296"/>
      <c r="R296" s="52"/>
      <c r="S296" s="37"/>
      <c r="T296" s="37"/>
      <c r="U296" s="37"/>
    </row>
    <row r="297" spans="4:21" x14ac:dyDescent="0.25">
      <c r="D297"/>
      <c r="R297" s="52"/>
      <c r="S297" s="37"/>
      <c r="T297" s="37"/>
      <c r="U297" s="37"/>
    </row>
    <row r="298" spans="4:21" x14ac:dyDescent="0.25">
      <c r="D298"/>
      <c r="R298" s="52"/>
      <c r="S298" s="37"/>
      <c r="T298" s="37"/>
      <c r="U298" s="37"/>
    </row>
    <row r="299" spans="4:21" x14ac:dyDescent="0.25">
      <c r="D299"/>
      <c r="R299" s="52"/>
      <c r="S299" s="37"/>
      <c r="T299" s="37"/>
      <c r="U299" s="37"/>
    </row>
    <row r="300" spans="4:21" x14ac:dyDescent="0.25">
      <c r="D300"/>
      <c r="R300" s="52"/>
      <c r="S300" s="37"/>
      <c r="T300" s="37"/>
      <c r="U300" s="37"/>
    </row>
    <row r="301" spans="4:21" x14ac:dyDescent="0.25">
      <c r="D301"/>
      <c r="R301" s="52"/>
      <c r="S301" s="37"/>
      <c r="T301" s="37"/>
      <c r="U301" s="37"/>
    </row>
    <row r="302" spans="4:21" x14ac:dyDescent="0.25">
      <c r="D302"/>
      <c r="R302" s="52"/>
      <c r="S302" s="37"/>
      <c r="T302" s="37"/>
      <c r="U302" s="37"/>
    </row>
    <row r="303" spans="4:21" x14ac:dyDescent="0.25">
      <c r="D303"/>
      <c r="R303" s="52"/>
      <c r="S303" s="37"/>
      <c r="T303" s="37"/>
      <c r="U303" s="37"/>
    </row>
    <row r="304" spans="4:21" x14ac:dyDescent="0.25">
      <c r="D304"/>
      <c r="R304" s="52"/>
      <c r="S304" s="37"/>
      <c r="T304" s="37"/>
      <c r="U304" s="37"/>
    </row>
    <row r="305" spans="4:21" x14ac:dyDescent="0.25">
      <c r="D305"/>
      <c r="R305" s="52"/>
      <c r="S305" s="37"/>
      <c r="T305" s="37"/>
      <c r="U305" s="37"/>
    </row>
    <row r="306" spans="4:21" x14ac:dyDescent="0.25">
      <c r="D306"/>
      <c r="R306" s="52"/>
      <c r="S306" s="37"/>
      <c r="T306" s="37"/>
      <c r="U306" s="37"/>
    </row>
    <row r="307" spans="4:21" x14ac:dyDescent="0.25">
      <c r="D307"/>
      <c r="R307" s="52"/>
      <c r="S307" s="37"/>
      <c r="T307" s="37"/>
      <c r="U307" s="37"/>
    </row>
    <row r="308" spans="4:21" x14ac:dyDescent="0.25">
      <c r="D308"/>
      <c r="R308" s="52"/>
      <c r="S308" s="37"/>
      <c r="T308" s="37"/>
      <c r="U308" s="37"/>
    </row>
    <row r="309" spans="4:21" x14ac:dyDescent="0.25">
      <c r="D309"/>
      <c r="R309" s="52"/>
      <c r="S309" s="37"/>
      <c r="T309" s="37"/>
      <c r="U309" s="37"/>
    </row>
    <row r="310" spans="4:21" x14ac:dyDescent="0.25">
      <c r="D310"/>
      <c r="R310" s="52"/>
      <c r="S310" s="37"/>
      <c r="T310" s="37"/>
      <c r="U310" s="37"/>
    </row>
    <row r="311" spans="4:21" x14ac:dyDescent="0.25">
      <c r="D311"/>
      <c r="R311" s="52"/>
      <c r="S311" s="37"/>
      <c r="T311" s="37"/>
      <c r="U311" s="37"/>
    </row>
    <row r="312" spans="4:21" x14ac:dyDescent="0.25">
      <c r="D312"/>
      <c r="R312" s="52"/>
      <c r="S312" s="37"/>
      <c r="T312" s="37"/>
      <c r="U312" s="37"/>
    </row>
    <row r="313" spans="4:21" x14ac:dyDescent="0.25">
      <c r="D313"/>
      <c r="R313" s="52"/>
      <c r="S313" s="37"/>
      <c r="T313" s="37"/>
      <c r="U313" s="37"/>
    </row>
    <row r="314" spans="4:21" x14ac:dyDescent="0.25">
      <c r="D314"/>
      <c r="R314" s="52"/>
      <c r="S314" s="37"/>
      <c r="T314" s="37"/>
      <c r="U314" s="37"/>
    </row>
    <row r="315" spans="4:21" x14ac:dyDescent="0.25">
      <c r="D315"/>
      <c r="R315" s="52"/>
      <c r="S315" s="37"/>
      <c r="T315" s="37"/>
      <c r="U315" s="37"/>
    </row>
    <row r="316" spans="4:21" x14ac:dyDescent="0.25">
      <c r="D316"/>
      <c r="R316" s="52"/>
      <c r="S316" s="37"/>
      <c r="T316" s="37"/>
      <c r="U316" s="37"/>
    </row>
    <row r="317" spans="4:21" x14ac:dyDescent="0.25">
      <c r="D317"/>
      <c r="R317" s="52"/>
      <c r="S317" s="37"/>
      <c r="T317" s="37"/>
      <c r="U317" s="37"/>
    </row>
    <row r="318" spans="4:21" x14ac:dyDescent="0.25">
      <c r="D318"/>
      <c r="R318" s="52"/>
      <c r="S318" s="37"/>
      <c r="T318" s="37"/>
      <c r="U318" s="37"/>
    </row>
    <row r="319" spans="4:21" x14ac:dyDescent="0.25">
      <c r="D319"/>
      <c r="R319" s="52"/>
      <c r="S319" s="37"/>
      <c r="T319" s="37"/>
      <c r="U319" s="37"/>
    </row>
    <row r="320" spans="4:21" x14ac:dyDescent="0.25">
      <c r="D320"/>
      <c r="R320" s="52"/>
      <c r="S320" s="37"/>
      <c r="T320" s="37"/>
      <c r="U320" s="37"/>
    </row>
    <row r="321" spans="4:21" x14ac:dyDescent="0.25">
      <c r="D321"/>
      <c r="R321" s="52"/>
      <c r="S321" s="37"/>
      <c r="T321" s="37"/>
      <c r="U321" s="37"/>
    </row>
    <row r="322" spans="4:21" x14ac:dyDescent="0.25">
      <c r="D322"/>
      <c r="R322" s="52"/>
      <c r="S322" s="37"/>
      <c r="T322" s="37"/>
      <c r="U322" s="37"/>
    </row>
    <row r="323" spans="4:21" x14ac:dyDescent="0.25">
      <c r="D323"/>
      <c r="R323" s="52"/>
      <c r="S323" s="37"/>
      <c r="T323" s="37"/>
      <c r="U323" s="37"/>
    </row>
    <row r="324" spans="4:21" x14ac:dyDescent="0.25">
      <c r="D324"/>
      <c r="R324" s="52"/>
      <c r="S324" s="37"/>
      <c r="T324" s="37"/>
      <c r="U324" s="37"/>
    </row>
    <row r="325" spans="4:21" x14ac:dyDescent="0.25">
      <c r="D325"/>
      <c r="R325" s="52"/>
      <c r="S325" s="37"/>
      <c r="T325" s="37"/>
      <c r="U325" s="37"/>
    </row>
    <row r="326" spans="4:21" x14ac:dyDescent="0.25">
      <c r="D326"/>
      <c r="R326" s="52"/>
      <c r="S326" s="37"/>
      <c r="T326" s="37"/>
      <c r="U326" s="37"/>
    </row>
    <row r="327" spans="4:21" x14ac:dyDescent="0.25">
      <c r="D327"/>
      <c r="R327" s="52"/>
      <c r="S327" s="37"/>
      <c r="T327" s="37"/>
      <c r="U327" s="37"/>
    </row>
    <row r="328" spans="4:21" x14ac:dyDescent="0.25">
      <c r="D328"/>
      <c r="R328" s="52"/>
      <c r="S328" s="37"/>
      <c r="T328" s="37"/>
      <c r="U328" s="37"/>
    </row>
    <row r="329" spans="4:21" x14ac:dyDescent="0.25">
      <c r="D329"/>
      <c r="R329" s="52"/>
      <c r="S329" s="37"/>
      <c r="T329" s="37"/>
      <c r="U329" s="37"/>
    </row>
    <row r="330" spans="4:21" x14ac:dyDescent="0.25">
      <c r="D330"/>
      <c r="R330" s="52"/>
      <c r="S330" s="37"/>
      <c r="T330" s="37"/>
      <c r="U330" s="37"/>
    </row>
    <row r="331" spans="4:21" x14ac:dyDescent="0.25">
      <c r="D331"/>
      <c r="R331" s="52"/>
      <c r="S331" s="37"/>
      <c r="T331" s="37"/>
      <c r="U331" s="37"/>
    </row>
    <row r="332" spans="4:21" x14ac:dyDescent="0.25">
      <c r="D332"/>
      <c r="R332" s="52"/>
      <c r="S332" s="37"/>
      <c r="T332" s="37"/>
      <c r="U332" s="37"/>
    </row>
    <row r="333" spans="4:21" x14ac:dyDescent="0.25">
      <c r="D333"/>
      <c r="R333" s="52"/>
      <c r="S333" s="37"/>
      <c r="T333" s="37"/>
      <c r="U333" s="37"/>
    </row>
    <row r="334" spans="4:21" x14ac:dyDescent="0.25">
      <c r="D334"/>
      <c r="R334" s="52"/>
      <c r="S334" s="37"/>
      <c r="T334" s="37"/>
      <c r="U334" s="37"/>
    </row>
    <row r="335" spans="4:21" x14ac:dyDescent="0.25">
      <c r="D335"/>
      <c r="R335" s="52"/>
      <c r="S335" s="37"/>
      <c r="T335" s="37"/>
      <c r="U335" s="37"/>
    </row>
    <row r="336" spans="4:21" x14ac:dyDescent="0.25">
      <c r="D336"/>
      <c r="R336" s="52"/>
      <c r="S336" s="37"/>
      <c r="T336" s="37"/>
      <c r="U336" s="37"/>
    </row>
    <row r="337" spans="4:21" x14ac:dyDescent="0.25">
      <c r="D337"/>
      <c r="R337" s="52"/>
      <c r="S337" s="37"/>
      <c r="T337" s="37"/>
      <c r="U337" s="37"/>
    </row>
    <row r="338" spans="4:21" x14ac:dyDescent="0.25">
      <c r="D338"/>
      <c r="R338" s="52"/>
      <c r="S338" s="37"/>
      <c r="T338" s="37"/>
      <c r="U338" s="37"/>
    </row>
    <row r="339" spans="4:21" x14ac:dyDescent="0.25">
      <c r="D339"/>
      <c r="R339" s="52"/>
      <c r="S339" s="37"/>
      <c r="T339" s="37"/>
      <c r="U339" s="37"/>
    </row>
    <row r="340" spans="4:21" x14ac:dyDescent="0.25">
      <c r="D340"/>
      <c r="R340" s="52"/>
      <c r="S340" s="37"/>
      <c r="T340" s="37"/>
      <c r="U340" s="37"/>
    </row>
    <row r="341" spans="4:21" x14ac:dyDescent="0.25">
      <c r="D341"/>
      <c r="R341" s="52"/>
      <c r="S341" s="37"/>
      <c r="T341" s="37"/>
      <c r="U341" s="37"/>
    </row>
    <row r="342" spans="4:21" x14ac:dyDescent="0.25">
      <c r="D342"/>
      <c r="R342" s="52"/>
      <c r="S342" s="37"/>
      <c r="T342" s="37"/>
      <c r="U342" s="37"/>
    </row>
    <row r="343" spans="4:21" x14ac:dyDescent="0.25">
      <c r="D343"/>
      <c r="R343" s="52"/>
      <c r="S343" s="37"/>
      <c r="T343" s="37"/>
      <c r="U343" s="37"/>
    </row>
    <row r="344" spans="4:21" x14ac:dyDescent="0.25">
      <c r="D344"/>
      <c r="R344" s="52"/>
      <c r="S344" s="37"/>
      <c r="T344" s="37"/>
      <c r="U344" s="37"/>
    </row>
    <row r="345" spans="4:21" x14ac:dyDescent="0.25">
      <c r="D345"/>
      <c r="R345" s="52"/>
      <c r="S345" s="37"/>
      <c r="T345" s="37"/>
      <c r="U345" s="37"/>
    </row>
    <row r="346" spans="4:21" x14ac:dyDescent="0.25">
      <c r="D346"/>
      <c r="R346" s="52"/>
      <c r="S346" s="37"/>
      <c r="T346" s="37"/>
      <c r="U346" s="37"/>
    </row>
    <row r="347" spans="4:21" x14ac:dyDescent="0.25">
      <c r="D347"/>
      <c r="R347" s="52"/>
      <c r="S347" s="37"/>
      <c r="T347" s="37"/>
      <c r="U347" s="37"/>
    </row>
    <row r="348" spans="4:21" x14ac:dyDescent="0.25">
      <c r="D348"/>
      <c r="R348" s="52"/>
      <c r="S348" s="37"/>
      <c r="T348" s="37"/>
      <c r="U348" s="37"/>
    </row>
    <row r="349" spans="4:21" x14ac:dyDescent="0.25">
      <c r="D349"/>
      <c r="R349" s="52"/>
      <c r="S349" s="37"/>
      <c r="T349" s="37"/>
      <c r="U349" s="37"/>
    </row>
    <row r="350" spans="4:21" x14ac:dyDescent="0.25">
      <c r="D350"/>
      <c r="R350" s="52"/>
      <c r="S350" s="37"/>
      <c r="T350" s="37"/>
      <c r="U350" s="37"/>
    </row>
    <row r="351" spans="4:21" x14ac:dyDescent="0.25">
      <c r="D351"/>
      <c r="R351" s="52"/>
      <c r="S351" s="37"/>
      <c r="T351" s="37"/>
      <c r="U351" s="37"/>
    </row>
    <row r="352" spans="4:21" x14ac:dyDescent="0.25">
      <c r="D352"/>
      <c r="R352" s="52"/>
      <c r="S352" s="37"/>
      <c r="T352" s="37"/>
      <c r="U352" s="37"/>
    </row>
    <row r="353" spans="4:21" x14ac:dyDescent="0.25">
      <c r="D353"/>
      <c r="R353" s="52"/>
      <c r="S353" s="37"/>
      <c r="T353" s="37"/>
      <c r="U353" s="37"/>
    </row>
    <row r="354" spans="4:21" x14ac:dyDescent="0.25">
      <c r="D354"/>
      <c r="R354" s="52"/>
      <c r="S354" s="37"/>
      <c r="T354" s="37"/>
      <c r="U354" s="37"/>
    </row>
    <row r="355" spans="4:21" x14ac:dyDescent="0.25">
      <c r="D355"/>
      <c r="R355" s="52"/>
      <c r="S355" s="37"/>
      <c r="T355" s="37"/>
      <c r="U355" s="37"/>
    </row>
    <row r="356" spans="4:21" x14ac:dyDescent="0.25">
      <c r="D356"/>
      <c r="R356" s="52"/>
      <c r="S356" s="37"/>
      <c r="T356" s="37"/>
      <c r="U356" s="37"/>
    </row>
    <row r="357" spans="4:21" x14ac:dyDescent="0.25">
      <c r="D357"/>
      <c r="R357" s="52"/>
      <c r="S357" s="37"/>
      <c r="T357" s="37"/>
      <c r="U357" s="37"/>
    </row>
    <row r="358" spans="4:21" x14ac:dyDescent="0.25">
      <c r="D358"/>
      <c r="R358" s="52"/>
      <c r="S358" s="37"/>
      <c r="T358" s="37"/>
      <c r="U358" s="37"/>
    </row>
    <row r="359" spans="4:21" x14ac:dyDescent="0.25">
      <c r="D359"/>
      <c r="R359" s="52"/>
      <c r="S359" s="37"/>
      <c r="T359" s="37"/>
      <c r="U359" s="37"/>
    </row>
    <row r="360" spans="4:21" x14ac:dyDescent="0.25">
      <c r="D360"/>
      <c r="R360" s="52"/>
      <c r="S360" s="37"/>
      <c r="T360" s="37"/>
      <c r="U360" s="37"/>
    </row>
    <row r="361" spans="4:21" x14ac:dyDescent="0.25">
      <c r="D361"/>
      <c r="R361" s="52"/>
      <c r="S361" s="37"/>
      <c r="T361" s="37"/>
      <c r="U361" s="37"/>
    </row>
    <row r="362" spans="4:21" x14ac:dyDescent="0.25">
      <c r="D362"/>
      <c r="R362" s="52"/>
      <c r="S362" s="37"/>
      <c r="T362" s="37"/>
      <c r="U362" s="37"/>
    </row>
    <row r="363" spans="4:21" x14ac:dyDescent="0.25">
      <c r="D363"/>
      <c r="R363" s="52"/>
      <c r="S363" s="37"/>
      <c r="T363" s="37"/>
      <c r="U363" s="37"/>
    </row>
    <row r="364" spans="4:21" x14ac:dyDescent="0.25">
      <c r="D364"/>
      <c r="R364" s="52"/>
      <c r="S364" s="37"/>
      <c r="T364" s="37"/>
      <c r="U364" s="37"/>
    </row>
    <row r="365" spans="4:21" x14ac:dyDescent="0.25">
      <c r="D365"/>
      <c r="R365" s="52"/>
      <c r="S365" s="37"/>
      <c r="T365" s="37"/>
      <c r="U365" s="37"/>
    </row>
    <row r="366" spans="4:21" x14ac:dyDescent="0.25">
      <c r="D366"/>
      <c r="R366" s="52"/>
      <c r="S366" s="37"/>
      <c r="T366" s="37"/>
      <c r="U366" s="37"/>
    </row>
    <row r="367" spans="4:21" x14ac:dyDescent="0.25">
      <c r="D367"/>
      <c r="R367" s="52"/>
      <c r="S367" s="37"/>
      <c r="T367" s="37"/>
      <c r="U367" s="37"/>
    </row>
    <row r="368" spans="4:21" x14ac:dyDescent="0.25">
      <c r="D368"/>
      <c r="R368" s="52"/>
      <c r="S368" s="37"/>
      <c r="T368" s="37"/>
      <c r="U368" s="37"/>
    </row>
    <row r="369" spans="4:21" x14ac:dyDescent="0.25">
      <c r="D369"/>
      <c r="R369" s="52"/>
      <c r="S369" s="37"/>
      <c r="T369" s="37"/>
      <c r="U369" s="37"/>
    </row>
    <row r="370" spans="4:21" x14ac:dyDescent="0.25">
      <c r="D370"/>
      <c r="R370" s="52"/>
      <c r="S370" s="37"/>
      <c r="T370" s="37"/>
      <c r="U370" s="37"/>
    </row>
    <row r="371" spans="4:21" x14ac:dyDescent="0.25">
      <c r="D371"/>
      <c r="R371" s="52"/>
      <c r="S371" s="37"/>
      <c r="T371" s="37"/>
      <c r="U371" s="37"/>
    </row>
    <row r="372" spans="4:21" x14ac:dyDescent="0.25">
      <c r="D372"/>
      <c r="R372" s="52"/>
      <c r="S372" s="37"/>
      <c r="T372" s="37"/>
      <c r="U372" s="37"/>
    </row>
    <row r="373" spans="4:21" x14ac:dyDescent="0.25">
      <c r="D373"/>
      <c r="R373" s="52"/>
      <c r="S373" s="37"/>
      <c r="T373" s="37"/>
      <c r="U373" s="37"/>
    </row>
    <row r="374" spans="4:21" x14ac:dyDescent="0.25">
      <c r="D374"/>
      <c r="R374" s="52"/>
      <c r="S374" s="37"/>
      <c r="T374" s="37"/>
      <c r="U374" s="37"/>
    </row>
    <row r="375" spans="4:21" x14ac:dyDescent="0.25">
      <c r="D375"/>
      <c r="R375" s="52"/>
      <c r="S375" s="37"/>
      <c r="T375" s="37"/>
      <c r="U375" s="37"/>
    </row>
    <row r="376" spans="4:21" x14ac:dyDescent="0.25">
      <c r="D376"/>
      <c r="R376" s="52"/>
      <c r="S376" s="37"/>
      <c r="T376" s="37"/>
      <c r="U376" s="37"/>
    </row>
    <row r="377" spans="4:21" x14ac:dyDescent="0.25">
      <c r="D377"/>
      <c r="R377" s="52"/>
      <c r="S377" s="37"/>
      <c r="T377" s="37"/>
      <c r="U377" s="37"/>
    </row>
    <row r="378" spans="4:21" x14ac:dyDescent="0.25">
      <c r="D378"/>
      <c r="R378" s="52"/>
      <c r="S378" s="37"/>
      <c r="T378" s="37"/>
      <c r="U378" s="37"/>
    </row>
    <row r="379" spans="4:21" x14ac:dyDescent="0.25">
      <c r="D379"/>
      <c r="R379" s="52"/>
      <c r="S379" s="37"/>
      <c r="T379" s="37"/>
      <c r="U379" s="37"/>
    </row>
    <row r="380" spans="4:21" x14ac:dyDescent="0.25">
      <c r="D380"/>
      <c r="R380" s="52"/>
      <c r="S380" s="37"/>
      <c r="T380" s="37"/>
      <c r="U380" s="37"/>
    </row>
    <row r="381" spans="4:21" x14ac:dyDescent="0.25">
      <c r="D381"/>
      <c r="R381" s="52"/>
      <c r="S381" s="37"/>
      <c r="T381" s="37"/>
      <c r="U381" s="37"/>
    </row>
    <row r="382" spans="4:21" x14ac:dyDescent="0.25">
      <c r="D382"/>
      <c r="R382" s="52"/>
      <c r="S382" s="37"/>
      <c r="T382" s="37"/>
      <c r="U382" s="37"/>
    </row>
    <row r="383" spans="4:21" x14ac:dyDescent="0.25">
      <c r="D383"/>
      <c r="R383" s="52"/>
      <c r="S383" s="37"/>
      <c r="T383" s="37"/>
      <c r="U383" s="37"/>
    </row>
    <row r="384" spans="4:21" x14ac:dyDescent="0.25">
      <c r="D384"/>
      <c r="R384" s="52"/>
      <c r="S384" s="37"/>
      <c r="T384" s="37"/>
      <c r="U384" s="37"/>
    </row>
    <row r="385" spans="4:21" x14ac:dyDescent="0.25">
      <c r="D385"/>
      <c r="R385" s="52"/>
      <c r="S385" s="37"/>
      <c r="T385" s="37"/>
      <c r="U385" s="37"/>
    </row>
    <row r="386" spans="4:21" x14ac:dyDescent="0.25">
      <c r="D386"/>
      <c r="R386" s="52"/>
      <c r="S386" s="37"/>
      <c r="T386" s="37"/>
      <c r="U386" s="37"/>
    </row>
    <row r="387" spans="4:21" x14ac:dyDescent="0.25">
      <c r="D387"/>
      <c r="R387" s="52"/>
      <c r="S387" s="37"/>
      <c r="T387" s="37"/>
      <c r="U387" s="37"/>
    </row>
    <row r="388" spans="4:21" x14ac:dyDescent="0.25">
      <c r="D388"/>
      <c r="R388" s="52"/>
      <c r="S388" s="37"/>
      <c r="T388" s="37"/>
      <c r="U388" s="37"/>
    </row>
    <row r="389" spans="4:21" x14ac:dyDescent="0.25">
      <c r="D389"/>
      <c r="R389" s="52"/>
      <c r="S389" s="37"/>
      <c r="T389" s="37"/>
      <c r="U389" s="37"/>
    </row>
    <row r="390" spans="4:21" x14ac:dyDescent="0.25">
      <c r="D390"/>
      <c r="R390" s="52"/>
      <c r="S390" s="37"/>
      <c r="T390" s="37"/>
      <c r="U390" s="37"/>
    </row>
    <row r="391" spans="4:21" x14ac:dyDescent="0.25">
      <c r="D391"/>
      <c r="R391" s="52"/>
      <c r="S391" s="37"/>
      <c r="T391" s="37"/>
      <c r="U391" s="37"/>
    </row>
    <row r="392" spans="4:21" x14ac:dyDescent="0.25">
      <c r="D392"/>
      <c r="R392" s="52"/>
      <c r="S392" s="37"/>
      <c r="T392" s="37"/>
      <c r="U392" s="37"/>
    </row>
    <row r="393" spans="4:21" x14ac:dyDescent="0.25">
      <c r="D393"/>
      <c r="R393" s="52"/>
      <c r="S393" s="37"/>
      <c r="T393" s="37"/>
      <c r="U393" s="37"/>
    </row>
    <row r="394" spans="4:21" x14ac:dyDescent="0.25">
      <c r="D394"/>
      <c r="R394" s="52"/>
      <c r="S394" s="37"/>
      <c r="T394" s="37"/>
      <c r="U394" s="37"/>
    </row>
    <row r="395" spans="4:21" x14ac:dyDescent="0.25">
      <c r="D395"/>
      <c r="R395" s="52"/>
      <c r="S395" s="37"/>
      <c r="T395" s="37"/>
      <c r="U395" s="37"/>
    </row>
    <row r="396" spans="4:21" x14ac:dyDescent="0.25">
      <c r="D396"/>
      <c r="R396" s="52"/>
      <c r="S396" s="37"/>
      <c r="T396" s="37"/>
      <c r="U396" s="37"/>
    </row>
    <row r="397" spans="4:21" x14ac:dyDescent="0.25">
      <c r="D397"/>
      <c r="R397" s="52"/>
      <c r="S397" s="37"/>
      <c r="T397" s="37"/>
      <c r="U397" s="37"/>
    </row>
    <row r="398" spans="4:21" x14ac:dyDescent="0.25">
      <c r="D398"/>
      <c r="R398" s="52"/>
      <c r="S398" s="37"/>
      <c r="T398" s="37"/>
      <c r="U398" s="37"/>
    </row>
    <row r="399" spans="4:21" x14ac:dyDescent="0.25">
      <c r="D399"/>
      <c r="R399" s="52"/>
      <c r="S399" s="37"/>
      <c r="T399" s="37"/>
      <c r="U399" s="37"/>
    </row>
    <row r="400" spans="4:21" x14ac:dyDescent="0.25">
      <c r="D400"/>
      <c r="R400" s="52"/>
      <c r="S400" s="37"/>
      <c r="T400" s="37"/>
      <c r="U400" s="37"/>
    </row>
    <row r="401" spans="4:21" x14ac:dyDescent="0.25">
      <c r="D401"/>
      <c r="R401" s="52"/>
      <c r="S401" s="37"/>
      <c r="T401" s="37"/>
      <c r="U401" s="37"/>
    </row>
    <row r="402" spans="4:21" x14ac:dyDescent="0.25">
      <c r="D402"/>
      <c r="R402" s="52"/>
      <c r="S402" s="37"/>
      <c r="T402" s="37"/>
      <c r="U402" s="37"/>
    </row>
    <row r="403" spans="4:21" x14ac:dyDescent="0.25">
      <c r="D403"/>
      <c r="R403" s="52"/>
      <c r="S403" s="37"/>
      <c r="T403" s="37"/>
      <c r="U403" s="37"/>
    </row>
    <row r="404" spans="4:21" x14ac:dyDescent="0.25">
      <c r="D404"/>
      <c r="R404" s="52"/>
      <c r="S404" s="37"/>
      <c r="T404" s="37"/>
      <c r="U404" s="37"/>
    </row>
    <row r="405" spans="4:21" x14ac:dyDescent="0.25">
      <c r="D405"/>
      <c r="R405" s="52"/>
      <c r="S405" s="37"/>
      <c r="T405" s="37"/>
      <c r="U405" s="37"/>
    </row>
    <row r="406" spans="4:21" x14ac:dyDescent="0.25">
      <c r="D406"/>
      <c r="R406" s="52"/>
      <c r="S406" s="37"/>
      <c r="T406" s="37"/>
      <c r="U406" s="37"/>
    </row>
    <row r="407" spans="4:21" x14ac:dyDescent="0.25">
      <c r="D407"/>
      <c r="R407" s="52"/>
      <c r="S407" s="37"/>
      <c r="T407" s="37"/>
      <c r="U407" s="37"/>
    </row>
    <row r="408" spans="4:21" x14ac:dyDescent="0.25">
      <c r="D408"/>
      <c r="R408" s="52"/>
      <c r="S408" s="37"/>
      <c r="T408" s="37"/>
      <c r="U408" s="37"/>
    </row>
    <row r="409" spans="4:21" x14ac:dyDescent="0.25">
      <c r="D409"/>
      <c r="R409" s="52"/>
      <c r="S409" s="37"/>
      <c r="T409" s="37"/>
      <c r="U409" s="37"/>
    </row>
    <row r="410" spans="4:21" x14ac:dyDescent="0.25">
      <c r="D410"/>
      <c r="R410" s="52"/>
      <c r="S410" s="37"/>
      <c r="T410" s="37"/>
      <c r="U410" s="37"/>
    </row>
    <row r="411" spans="4:21" x14ac:dyDescent="0.25">
      <c r="D411"/>
      <c r="R411" s="52"/>
      <c r="S411" s="37"/>
      <c r="T411" s="37"/>
      <c r="U411" s="37"/>
    </row>
    <row r="412" spans="4:21" x14ac:dyDescent="0.25">
      <c r="D412"/>
      <c r="R412" s="52"/>
      <c r="S412" s="37"/>
      <c r="T412" s="37"/>
      <c r="U412" s="37"/>
    </row>
    <row r="413" spans="4:21" x14ac:dyDescent="0.25">
      <c r="D413"/>
      <c r="R413" s="52"/>
      <c r="S413" s="37"/>
      <c r="T413" s="37"/>
      <c r="U413" s="37"/>
    </row>
    <row r="414" spans="4:21" x14ac:dyDescent="0.25">
      <c r="D414"/>
      <c r="R414" s="52"/>
      <c r="S414" s="37"/>
      <c r="T414" s="37"/>
      <c r="U414" s="37"/>
    </row>
    <row r="415" spans="4:21" x14ac:dyDescent="0.25">
      <c r="D415"/>
      <c r="R415" s="52"/>
      <c r="S415" s="37"/>
      <c r="T415" s="37"/>
      <c r="U415" s="37"/>
    </row>
    <row r="416" spans="4:21" x14ac:dyDescent="0.25">
      <c r="D416"/>
      <c r="R416" s="52"/>
      <c r="S416" s="37"/>
      <c r="T416" s="37"/>
      <c r="U416" s="37"/>
    </row>
    <row r="417" spans="4:21" x14ac:dyDescent="0.25">
      <c r="D417"/>
      <c r="R417" s="52"/>
      <c r="S417" s="37"/>
      <c r="T417" s="37"/>
      <c r="U417" s="37"/>
    </row>
    <row r="418" spans="4:21" x14ac:dyDescent="0.25">
      <c r="D418"/>
      <c r="R418" s="52"/>
      <c r="S418" s="37"/>
      <c r="T418" s="37"/>
      <c r="U418" s="37"/>
    </row>
    <row r="419" spans="4:21" x14ac:dyDescent="0.25">
      <c r="D419"/>
      <c r="R419" s="52"/>
      <c r="S419" s="37"/>
      <c r="T419" s="37"/>
      <c r="U419" s="37"/>
    </row>
    <row r="420" spans="4:21" x14ac:dyDescent="0.25">
      <c r="D420"/>
      <c r="R420" s="52"/>
      <c r="S420" s="37"/>
      <c r="T420" s="37"/>
      <c r="U420" s="37"/>
    </row>
    <row r="421" spans="4:21" x14ac:dyDescent="0.25">
      <c r="D421"/>
      <c r="R421" s="52"/>
      <c r="S421" s="37"/>
      <c r="T421" s="37"/>
      <c r="U421" s="37"/>
    </row>
    <row r="422" spans="4:21" x14ac:dyDescent="0.25">
      <c r="D422"/>
      <c r="R422" s="52"/>
      <c r="S422" s="37"/>
      <c r="T422" s="37"/>
      <c r="U422" s="37"/>
    </row>
    <row r="423" spans="4:21" x14ac:dyDescent="0.25">
      <c r="D423"/>
      <c r="R423" s="52"/>
      <c r="S423" s="37"/>
      <c r="T423" s="37"/>
      <c r="U423" s="37"/>
    </row>
    <row r="424" spans="4:21" x14ac:dyDescent="0.25">
      <c r="D424"/>
      <c r="R424" s="52"/>
      <c r="S424" s="37"/>
      <c r="T424" s="37"/>
      <c r="U424" s="37"/>
    </row>
    <row r="425" spans="4:21" x14ac:dyDescent="0.25">
      <c r="D425"/>
      <c r="R425" s="52"/>
      <c r="S425" s="37"/>
      <c r="T425" s="37"/>
      <c r="U425" s="37"/>
    </row>
    <row r="426" spans="4:21" x14ac:dyDescent="0.25">
      <c r="D426"/>
      <c r="R426" s="52"/>
      <c r="S426" s="37"/>
      <c r="T426" s="37"/>
      <c r="U426" s="37"/>
    </row>
    <row r="427" spans="4:21" x14ac:dyDescent="0.25">
      <c r="D427"/>
      <c r="R427" s="52"/>
      <c r="S427" s="37"/>
      <c r="T427" s="37"/>
      <c r="U427" s="37"/>
    </row>
    <row r="428" spans="4:21" x14ac:dyDescent="0.25">
      <c r="D428"/>
      <c r="R428" s="52"/>
      <c r="S428" s="37"/>
      <c r="T428" s="37"/>
      <c r="U428" s="37"/>
    </row>
    <row r="429" spans="4:21" x14ac:dyDescent="0.25">
      <c r="D429"/>
      <c r="R429" s="52"/>
      <c r="S429" s="37"/>
      <c r="T429" s="37"/>
      <c r="U429" s="37"/>
    </row>
    <row r="430" spans="4:21" x14ac:dyDescent="0.25">
      <c r="D430"/>
      <c r="R430" s="52"/>
      <c r="S430" s="37"/>
      <c r="T430" s="37"/>
      <c r="U430" s="37"/>
    </row>
    <row r="431" spans="4:21" x14ac:dyDescent="0.25">
      <c r="D431"/>
      <c r="R431" s="52"/>
      <c r="S431" s="37"/>
      <c r="T431" s="37"/>
      <c r="U431" s="37"/>
    </row>
    <row r="432" spans="4:21" x14ac:dyDescent="0.25">
      <c r="D432"/>
      <c r="R432" s="52"/>
      <c r="S432" s="37"/>
      <c r="T432" s="37"/>
      <c r="U432" s="37"/>
    </row>
    <row r="433" spans="4:21" x14ac:dyDescent="0.25">
      <c r="D433"/>
      <c r="R433" s="52"/>
      <c r="S433" s="37"/>
      <c r="T433" s="37"/>
      <c r="U433" s="37"/>
    </row>
    <row r="434" spans="4:21" x14ac:dyDescent="0.25">
      <c r="D434"/>
      <c r="R434" s="52"/>
      <c r="S434" s="37"/>
      <c r="T434" s="37"/>
      <c r="U434" s="37"/>
    </row>
    <row r="435" spans="4:21" x14ac:dyDescent="0.25">
      <c r="D435"/>
      <c r="R435" s="52"/>
      <c r="S435" s="37"/>
      <c r="T435" s="37"/>
      <c r="U435" s="37"/>
    </row>
    <row r="436" spans="4:21" x14ac:dyDescent="0.25">
      <c r="D436"/>
      <c r="R436" s="52"/>
      <c r="S436" s="37"/>
      <c r="T436" s="37"/>
      <c r="U436" s="37"/>
    </row>
    <row r="437" spans="4:21" x14ac:dyDescent="0.25">
      <c r="D437"/>
      <c r="R437" s="52"/>
      <c r="S437" s="37"/>
      <c r="T437" s="37"/>
      <c r="U437" s="37"/>
    </row>
    <row r="438" spans="4:21" x14ac:dyDescent="0.25">
      <c r="D438"/>
      <c r="R438" s="52"/>
      <c r="S438" s="37"/>
      <c r="T438" s="37"/>
      <c r="U438" s="37"/>
    </row>
    <row r="439" spans="4:21" x14ac:dyDescent="0.25">
      <c r="D439"/>
      <c r="R439" s="52"/>
      <c r="S439" s="37"/>
      <c r="T439" s="37"/>
      <c r="U439" s="37"/>
    </row>
    <row r="440" spans="4:21" x14ac:dyDescent="0.25">
      <c r="D440"/>
      <c r="R440" s="52"/>
      <c r="S440" s="37"/>
      <c r="T440" s="37"/>
      <c r="U440" s="37"/>
    </row>
    <row r="441" spans="4:21" x14ac:dyDescent="0.25">
      <c r="D441"/>
      <c r="R441" s="52"/>
      <c r="S441" s="37"/>
      <c r="T441" s="37"/>
      <c r="U441" s="37"/>
    </row>
    <row r="442" spans="4:21" x14ac:dyDescent="0.25">
      <c r="D442"/>
      <c r="R442" s="52"/>
      <c r="S442" s="37"/>
      <c r="T442" s="37"/>
      <c r="U442" s="37"/>
    </row>
    <row r="443" spans="4:21" x14ac:dyDescent="0.25">
      <c r="D443"/>
      <c r="R443" s="52"/>
      <c r="S443" s="37"/>
      <c r="T443" s="37"/>
      <c r="U443" s="37"/>
    </row>
    <row r="444" spans="4:21" x14ac:dyDescent="0.25">
      <c r="D444"/>
      <c r="R444" s="52"/>
      <c r="S444" s="37"/>
      <c r="T444" s="37"/>
      <c r="U444" s="37"/>
    </row>
    <row r="445" spans="4:21" x14ac:dyDescent="0.25">
      <c r="D445"/>
      <c r="R445" s="52"/>
      <c r="S445" s="37"/>
      <c r="T445" s="37"/>
      <c r="U445" s="37"/>
    </row>
    <row r="446" spans="4:21" x14ac:dyDescent="0.25">
      <c r="D446"/>
      <c r="R446" s="52"/>
      <c r="S446" s="37"/>
      <c r="T446" s="37"/>
      <c r="U446" s="37"/>
    </row>
    <row r="447" spans="4:21" x14ac:dyDescent="0.25">
      <c r="D447"/>
      <c r="R447" s="52"/>
      <c r="S447" s="37"/>
      <c r="T447" s="37"/>
      <c r="U447" s="37"/>
    </row>
    <row r="448" spans="4:21" x14ac:dyDescent="0.25">
      <c r="D448"/>
      <c r="R448" s="52"/>
      <c r="S448" s="37"/>
      <c r="T448" s="37"/>
      <c r="U448" s="37"/>
    </row>
    <row r="449" spans="4:21" x14ac:dyDescent="0.25">
      <c r="D449"/>
      <c r="R449" s="52"/>
      <c r="S449" s="37"/>
      <c r="T449" s="37"/>
      <c r="U449" s="37"/>
    </row>
    <row r="450" spans="4:21" x14ac:dyDescent="0.25">
      <c r="D450"/>
      <c r="R450" s="52"/>
      <c r="S450" s="37"/>
      <c r="T450" s="37"/>
      <c r="U450" s="37"/>
    </row>
    <row r="451" spans="4:21" x14ac:dyDescent="0.25">
      <c r="D451"/>
      <c r="R451" s="52"/>
      <c r="S451" s="37"/>
      <c r="T451" s="37"/>
      <c r="U451" s="37"/>
    </row>
    <row r="452" spans="4:21" x14ac:dyDescent="0.25">
      <c r="D452"/>
      <c r="R452" s="52"/>
      <c r="S452" s="37"/>
      <c r="T452" s="37"/>
      <c r="U452" s="37"/>
    </row>
    <row r="453" spans="4:21" x14ac:dyDescent="0.25">
      <c r="D453"/>
      <c r="R453" s="52"/>
      <c r="S453" s="37"/>
      <c r="T453" s="37"/>
      <c r="U453" s="37"/>
    </row>
    <row r="454" spans="4:21" x14ac:dyDescent="0.25">
      <c r="D454"/>
      <c r="R454" s="52"/>
      <c r="S454" s="37"/>
      <c r="T454" s="37"/>
      <c r="U454" s="37"/>
    </row>
    <row r="455" spans="4:21" x14ac:dyDescent="0.25">
      <c r="D455"/>
      <c r="R455" s="52"/>
      <c r="S455" s="37"/>
      <c r="T455" s="37"/>
      <c r="U455" s="37"/>
    </row>
    <row r="456" spans="4:21" x14ac:dyDescent="0.25">
      <c r="D456"/>
      <c r="R456" s="52"/>
      <c r="S456" s="37"/>
      <c r="T456" s="37"/>
      <c r="U456" s="37"/>
    </row>
    <row r="457" spans="4:21" x14ac:dyDescent="0.25">
      <c r="D457"/>
      <c r="R457" s="52"/>
      <c r="S457" s="37"/>
      <c r="T457" s="37"/>
      <c r="U457" s="37"/>
    </row>
    <row r="458" spans="4:21" x14ac:dyDescent="0.25">
      <c r="D458"/>
      <c r="R458" s="52"/>
      <c r="S458" s="37"/>
      <c r="T458" s="37"/>
      <c r="U458" s="37"/>
    </row>
    <row r="459" spans="4:21" x14ac:dyDescent="0.25">
      <c r="D459"/>
      <c r="R459" s="52"/>
      <c r="S459" s="37"/>
      <c r="T459" s="37"/>
      <c r="U459" s="37"/>
    </row>
    <row r="460" spans="4:21" x14ac:dyDescent="0.25">
      <c r="D460"/>
      <c r="R460" s="52"/>
      <c r="S460" s="37"/>
      <c r="T460" s="37"/>
      <c r="U460" s="37"/>
    </row>
    <row r="461" spans="4:21" x14ac:dyDescent="0.25">
      <c r="D461"/>
      <c r="R461" s="52"/>
      <c r="S461" s="37"/>
      <c r="T461" s="37"/>
      <c r="U461" s="37"/>
    </row>
    <row r="462" spans="4:21" x14ac:dyDescent="0.25">
      <c r="D462"/>
      <c r="R462" s="52"/>
      <c r="S462" s="37"/>
      <c r="T462" s="37"/>
      <c r="U462" s="37"/>
    </row>
    <row r="463" spans="4:21" x14ac:dyDescent="0.25">
      <c r="D463"/>
      <c r="R463" s="52"/>
      <c r="S463" s="37"/>
      <c r="T463" s="37"/>
      <c r="U463" s="37"/>
    </row>
    <row r="464" spans="4:21" x14ac:dyDescent="0.25">
      <c r="D464"/>
      <c r="R464" s="52"/>
      <c r="S464" s="37"/>
      <c r="T464" s="37"/>
      <c r="U464" s="37"/>
    </row>
    <row r="465" spans="4:21" x14ac:dyDescent="0.25">
      <c r="D465"/>
      <c r="R465" s="52"/>
      <c r="S465" s="37"/>
      <c r="T465" s="37"/>
      <c r="U465" s="37"/>
    </row>
    <row r="466" spans="4:21" x14ac:dyDescent="0.25">
      <c r="D466"/>
      <c r="R466" s="52"/>
      <c r="S466" s="37"/>
      <c r="T466" s="37"/>
      <c r="U466" s="37"/>
    </row>
    <row r="467" spans="4:21" x14ac:dyDescent="0.25">
      <c r="D467"/>
      <c r="R467" s="52"/>
      <c r="S467" s="37"/>
      <c r="T467" s="37"/>
      <c r="U467" s="37"/>
    </row>
    <row r="468" spans="4:21" x14ac:dyDescent="0.25">
      <c r="D468"/>
      <c r="R468" s="52"/>
      <c r="S468" s="37"/>
      <c r="T468" s="37"/>
      <c r="U468" s="37"/>
    </row>
    <row r="469" spans="4:21" x14ac:dyDescent="0.25">
      <c r="D469"/>
      <c r="R469" s="52"/>
      <c r="S469" s="37"/>
      <c r="T469" s="37"/>
      <c r="U469" s="37"/>
    </row>
    <row r="470" spans="4:21" x14ac:dyDescent="0.25">
      <c r="D470"/>
      <c r="R470" s="52"/>
      <c r="S470" s="37"/>
      <c r="T470" s="37"/>
      <c r="U470" s="37"/>
    </row>
    <row r="471" spans="4:21" x14ac:dyDescent="0.25">
      <c r="D471"/>
      <c r="R471" s="52"/>
      <c r="S471" s="37"/>
      <c r="T471" s="37"/>
      <c r="U471" s="37"/>
    </row>
    <row r="472" spans="4:21" x14ac:dyDescent="0.25">
      <c r="D472"/>
      <c r="R472" s="52"/>
      <c r="S472" s="37"/>
      <c r="T472" s="37"/>
      <c r="U472" s="37"/>
    </row>
    <row r="473" spans="4:21" x14ac:dyDescent="0.25">
      <c r="D473"/>
      <c r="R473" s="52"/>
      <c r="S473" s="37"/>
      <c r="T473" s="37"/>
      <c r="U473" s="37"/>
    </row>
    <row r="474" spans="4:21" x14ac:dyDescent="0.25">
      <c r="D474"/>
      <c r="R474" s="52"/>
      <c r="S474" s="37"/>
      <c r="T474" s="37"/>
      <c r="U474" s="37"/>
    </row>
    <row r="475" spans="4:21" x14ac:dyDescent="0.25">
      <c r="D475"/>
      <c r="R475" s="52"/>
      <c r="S475" s="37"/>
      <c r="T475" s="37"/>
      <c r="U475" s="37"/>
    </row>
    <row r="476" spans="4:21" x14ac:dyDescent="0.25">
      <c r="D476"/>
      <c r="R476" s="52"/>
      <c r="S476" s="37"/>
      <c r="T476" s="37"/>
      <c r="U476" s="37"/>
    </row>
    <row r="477" spans="4:21" x14ac:dyDescent="0.25">
      <c r="D477"/>
      <c r="R477" s="52"/>
      <c r="S477" s="37"/>
      <c r="T477" s="37"/>
      <c r="U477" s="37"/>
    </row>
    <row r="478" spans="4:21" x14ac:dyDescent="0.25">
      <c r="D478"/>
      <c r="R478" s="52"/>
      <c r="S478" s="37"/>
      <c r="T478" s="37"/>
      <c r="U478" s="37"/>
    </row>
    <row r="479" spans="4:21" x14ac:dyDescent="0.25">
      <c r="D479"/>
      <c r="R479" s="52"/>
      <c r="S479" s="37"/>
      <c r="T479" s="37"/>
      <c r="U479" s="37"/>
    </row>
    <row r="480" spans="4:21" x14ac:dyDescent="0.25">
      <c r="D480"/>
      <c r="R480" s="52"/>
      <c r="S480" s="37"/>
      <c r="T480" s="37"/>
      <c r="U480" s="37"/>
    </row>
    <row r="481" spans="4:21" x14ac:dyDescent="0.25">
      <c r="D481"/>
      <c r="R481" s="52"/>
      <c r="S481" s="37"/>
      <c r="T481" s="37"/>
      <c r="U481" s="37"/>
    </row>
    <row r="482" spans="4:21" x14ac:dyDescent="0.25">
      <c r="D482"/>
      <c r="R482" s="52"/>
      <c r="S482" s="37"/>
      <c r="T482" s="37"/>
      <c r="U482" s="37"/>
    </row>
    <row r="483" spans="4:21" x14ac:dyDescent="0.25">
      <c r="D483"/>
      <c r="R483" s="52"/>
      <c r="S483" s="37"/>
      <c r="T483" s="37"/>
      <c r="U483" s="37"/>
    </row>
    <row r="484" spans="4:21" x14ac:dyDescent="0.25">
      <c r="D484"/>
      <c r="R484" s="52"/>
      <c r="S484" s="37"/>
      <c r="T484" s="37"/>
      <c r="U484" s="37"/>
    </row>
    <row r="485" spans="4:21" x14ac:dyDescent="0.25">
      <c r="D485"/>
      <c r="R485" s="52"/>
      <c r="S485" s="37"/>
      <c r="T485" s="37"/>
      <c r="U485" s="37"/>
    </row>
    <row r="486" spans="4:21" x14ac:dyDescent="0.25">
      <c r="D486"/>
      <c r="R486" s="52"/>
      <c r="S486" s="37"/>
      <c r="T486" s="37"/>
      <c r="U486" s="37"/>
    </row>
    <row r="487" spans="4:21" x14ac:dyDescent="0.25">
      <c r="D487"/>
      <c r="R487" s="52"/>
      <c r="S487" s="37"/>
      <c r="T487" s="37"/>
      <c r="U487" s="37"/>
    </row>
    <row r="488" spans="4:21" x14ac:dyDescent="0.25">
      <c r="D488"/>
      <c r="R488" s="52"/>
      <c r="S488" s="37"/>
      <c r="T488" s="37"/>
      <c r="U488" s="37"/>
    </row>
    <row r="489" spans="4:21" x14ac:dyDescent="0.25">
      <c r="D489"/>
      <c r="R489" s="52"/>
      <c r="S489" s="37"/>
      <c r="T489" s="37"/>
      <c r="U489" s="37"/>
    </row>
    <row r="490" spans="4:21" x14ac:dyDescent="0.25">
      <c r="D490"/>
      <c r="R490" s="52"/>
      <c r="S490" s="37"/>
      <c r="T490" s="37"/>
      <c r="U490" s="37"/>
    </row>
    <row r="491" spans="4:21" x14ac:dyDescent="0.25">
      <c r="D491"/>
      <c r="R491" s="52"/>
      <c r="S491" s="37"/>
      <c r="T491" s="37"/>
      <c r="U491" s="37"/>
    </row>
    <row r="492" spans="4:21" x14ac:dyDescent="0.25">
      <c r="D492"/>
      <c r="R492" s="52"/>
      <c r="S492" s="37"/>
      <c r="T492" s="37"/>
      <c r="U492" s="37"/>
    </row>
    <row r="493" spans="4:21" x14ac:dyDescent="0.25">
      <c r="D493"/>
      <c r="R493" s="52"/>
      <c r="S493" s="37"/>
      <c r="T493" s="37"/>
      <c r="U493" s="37"/>
    </row>
    <row r="494" spans="4:21" x14ac:dyDescent="0.25">
      <c r="D494"/>
      <c r="R494" s="52"/>
      <c r="S494" s="37"/>
      <c r="T494" s="37"/>
      <c r="U494" s="37"/>
    </row>
    <row r="495" spans="4:21" x14ac:dyDescent="0.25">
      <c r="D495"/>
      <c r="R495" s="52"/>
      <c r="S495" s="37"/>
      <c r="T495" s="37"/>
      <c r="U495" s="37"/>
    </row>
    <row r="496" spans="4:21" x14ac:dyDescent="0.25">
      <c r="D496"/>
      <c r="R496" s="52"/>
      <c r="S496" s="37"/>
      <c r="T496" s="37"/>
      <c r="U496" s="37"/>
    </row>
    <row r="497" spans="4:21" x14ac:dyDescent="0.25">
      <c r="D497"/>
      <c r="R497" s="52"/>
      <c r="S497" s="37"/>
      <c r="T497" s="37"/>
      <c r="U497" s="37"/>
    </row>
    <row r="498" spans="4:21" x14ac:dyDescent="0.25">
      <c r="D498"/>
      <c r="R498" s="52"/>
      <c r="S498" s="37"/>
      <c r="T498" s="37"/>
      <c r="U498" s="37"/>
    </row>
    <row r="499" spans="4:21" x14ac:dyDescent="0.25">
      <c r="D499"/>
      <c r="R499" s="52"/>
      <c r="S499" s="37"/>
      <c r="T499" s="37"/>
      <c r="U499" s="37"/>
    </row>
    <row r="500" spans="4:21" x14ac:dyDescent="0.25">
      <c r="D500"/>
      <c r="R500" s="52"/>
      <c r="S500" s="37"/>
      <c r="T500" s="37"/>
      <c r="U500" s="37"/>
    </row>
    <row r="501" spans="4:21" x14ac:dyDescent="0.25">
      <c r="D501"/>
      <c r="R501" s="52"/>
      <c r="S501" s="37"/>
      <c r="T501" s="37"/>
      <c r="U501" s="37"/>
    </row>
    <row r="502" spans="4:21" x14ac:dyDescent="0.25">
      <c r="D502"/>
      <c r="R502" s="52"/>
      <c r="S502" s="37"/>
      <c r="T502" s="37"/>
      <c r="U502" s="37"/>
    </row>
    <row r="503" spans="4:21" x14ac:dyDescent="0.25">
      <c r="D503"/>
      <c r="R503" s="52"/>
      <c r="S503" s="37"/>
      <c r="T503" s="37"/>
      <c r="U503" s="37"/>
    </row>
    <row r="504" spans="4:21" x14ac:dyDescent="0.25">
      <c r="D504"/>
      <c r="R504" s="52"/>
      <c r="S504" s="37"/>
      <c r="T504" s="37"/>
      <c r="U504" s="37"/>
    </row>
    <row r="505" spans="4:21" x14ac:dyDescent="0.25">
      <c r="D505"/>
      <c r="R505" s="52"/>
      <c r="S505" s="37"/>
      <c r="T505" s="37"/>
      <c r="U505" s="37"/>
    </row>
    <row r="506" spans="4:21" x14ac:dyDescent="0.25">
      <c r="D506"/>
      <c r="R506" s="52"/>
      <c r="S506" s="37"/>
      <c r="T506" s="37"/>
      <c r="U506" s="37"/>
    </row>
    <row r="507" spans="4:21" x14ac:dyDescent="0.25">
      <c r="D507"/>
      <c r="R507" s="52"/>
      <c r="S507" s="37"/>
      <c r="T507" s="37"/>
      <c r="U507" s="37"/>
    </row>
    <row r="508" spans="4:21" x14ac:dyDescent="0.25">
      <c r="D508"/>
      <c r="R508" s="52"/>
      <c r="S508" s="37"/>
      <c r="T508" s="37"/>
      <c r="U508" s="37"/>
    </row>
    <row r="509" spans="4:21" x14ac:dyDescent="0.25">
      <c r="D509"/>
      <c r="R509" s="52"/>
      <c r="S509" s="37"/>
      <c r="T509" s="37"/>
      <c r="U509" s="37"/>
    </row>
    <row r="510" spans="4:21" x14ac:dyDescent="0.25">
      <c r="D510"/>
      <c r="R510" s="52"/>
      <c r="S510" s="37"/>
      <c r="T510" s="37"/>
      <c r="U510" s="37"/>
    </row>
    <row r="511" spans="4:21" x14ac:dyDescent="0.25">
      <c r="D511"/>
      <c r="R511" s="52"/>
      <c r="S511" s="37"/>
      <c r="T511" s="37"/>
      <c r="U511" s="37"/>
    </row>
    <row r="512" spans="4:21" x14ac:dyDescent="0.25">
      <c r="D512"/>
      <c r="R512" s="52"/>
      <c r="S512" s="37"/>
      <c r="T512" s="37"/>
      <c r="U512" s="37"/>
    </row>
    <row r="513" spans="4:21" x14ac:dyDescent="0.25">
      <c r="D513"/>
      <c r="R513" s="52"/>
      <c r="S513" s="37"/>
      <c r="T513" s="37"/>
      <c r="U513" s="37"/>
    </row>
    <row r="514" spans="4:21" x14ac:dyDescent="0.25">
      <c r="D514"/>
      <c r="R514" s="52"/>
      <c r="S514" s="37"/>
      <c r="T514" s="37"/>
      <c r="U514" s="37"/>
    </row>
    <row r="515" spans="4:21" x14ac:dyDescent="0.25">
      <c r="D515"/>
      <c r="R515" s="52"/>
      <c r="S515" s="37"/>
      <c r="T515" s="37"/>
      <c r="U515" s="37"/>
    </row>
    <row r="516" spans="4:21" x14ac:dyDescent="0.25">
      <c r="D516"/>
      <c r="R516" s="52"/>
      <c r="S516" s="37"/>
      <c r="T516" s="37"/>
      <c r="U516" s="37"/>
    </row>
    <row r="517" spans="4:21" x14ac:dyDescent="0.25">
      <c r="D517"/>
      <c r="R517" s="52"/>
      <c r="S517" s="37"/>
      <c r="T517" s="37"/>
      <c r="U517" s="37"/>
    </row>
    <row r="518" spans="4:21" x14ac:dyDescent="0.25">
      <c r="D518"/>
      <c r="R518" s="52"/>
      <c r="S518" s="37"/>
      <c r="T518" s="37"/>
      <c r="U518" s="37"/>
    </row>
    <row r="519" spans="4:21" x14ac:dyDescent="0.25">
      <c r="D519"/>
      <c r="R519" s="52"/>
      <c r="S519" s="37"/>
      <c r="T519" s="37"/>
      <c r="U519" s="37"/>
    </row>
    <row r="520" spans="4:21" x14ac:dyDescent="0.25">
      <c r="D520"/>
      <c r="R520" s="52"/>
      <c r="S520" s="37"/>
      <c r="T520" s="37"/>
      <c r="U520" s="37"/>
    </row>
    <row r="521" spans="4:21" x14ac:dyDescent="0.25">
      <c r="D521"/>
      <c r="R521" s="52"/>
      <c r="S521" s="37"/>
      <c r="T521" s="37"/>
      <c r="U521" s="37"/>
    </row>
    <row r="522" spans="4:21" x14ac:dyDescent="0.25">
      <c r="D522"/>
      <c r="R522" s="52"/>
      <c r="S522" s="37"/>
      <c r="T522" s="37"/>
      <c r="U522" s="37"/>
    </row>
    <row r="523" spans="4:21" x14ac:dyDescent="0.25">
      <c r="D523"/>
      <c r="R523" s="52"/>
      <c r="S523" s="37"/>
      <c r="T523" s="37"/>
      <c r="U523" s="37"/>
    </row>
    <row r="524" spans="4:21" x14ac:dyDescent="0.25">
      <c r="D524"/>
      <c r="R524" s="52"/>
      <c r="S524" s="37"/>
      <c r="T524" s="37"/>
      <c r="U524" s="37"/>
    </row>
    <row r="525" spans="4:21" x14ac:dyDescent="0.25">
      <c r="D525"/>
      <c r="R525" s="52"/>
      <c r="S525" s="37"/>
      <c r="T525" s="37"/>
      <c r="U525" s="37"/>
    </row>
    <row r="526" spans="4:21" x14ac:dyDescent="0.25">
      <c r="D526"/>
      <c r="R526" s="52"/>
      <c r="S526" s="37"/>
      <c r="T526" s="37"/>
      <c r="U526" s="37"/>
    </row>
    <row r="527" spans="4:21" x14ac:dyDescent="0.25">
      <c r="D527"/>
      <c r="R527" s="52"/>
      <c r="S527" s="37"/>
      <c r="T527" s="37"/>
      <c r="U527" s="37"/>
    </row>
    <row r="528" spans="4:21" x14ac:dyDescent="0.25">
      <c r="D528"/>
      <c r="R528" s="52"/>
      <c r="S528" s="37"/>
      <c r="T528" s="37"/>
      <c r="U528" s="37"/>
    </row>
    <row r="529" spans="4:21" x14ac:dyDescent="0.25">
      <c r="D529"/>
      <c r="R529" s="52"/>
      <c r="S529" s="37"/>
      <c r="T529" s="37"/>
      <c r="U529" s="37"/>
    </row>
    <row r="530" spans="4:21" x14ac:dyDescent="0.25">
      <c r="D530"/>
      <c r="R530" s="52"/>
      <c r="S530" s="37"/>
      <c r="T530" s="37"/>
      <c r="U530" s="37"/>
    </row>
    <row r="531" spans="4:21" x14ac:dyDescent="0.25">
      <c r="D531"/>
      <c r="R531" s="52"/>
      <c r="S531" s="37"/>
      <c r="T531" s="37"/>
      <c r="U531" s="37"/>
    </row>
    <row r="532" spans="4:21" x14ac:dyDescent="0.25">
      <c r="D532"/>
      <c r="R532" s="52"/>
      <c r="S532" s="37"/>
      <c r="T532" s="37"/>
      <c r="U532" s="37"/>
    </row>
    <row r="533" spans="4:21" x14ac:dyDescent="0.25">
      <c r="D533"/>
      <c r="R533" s="52"/>
      <c r="S533" s="37"/>
      <c r="T533" s="37"/>
      <c r="U533" s="37"/>
    </row>
    <row r="534" spans="4:21" x14ac:dyDescent="0.25">
      <c r="D534"/>
      <c r="R534" s="52"/>
      <c r="S534" s="37"/>
      <c r="T534" s="37"/>
      <c r="U534" s="37"/>
    </row>
    <row r="535" spans="4:21" x14ac:dyDescent="0.25">
      <c r="D535"/>
      <c r="R535" s="52"/>
      <c r="S535" s="37"/>
      <c r="T535" s="37"/>
      <c r="U535" s="37"/>
    </row>
    <row r="536" spans="4:21" x14ac:dyDescent="0.25">
      <c r="D536"/>
      <c r="R536" s="52"/>
      <c r="S536" s="37"/>
      <c r="T536" s="37"/>
      <c r="U536" s="37"/>
    </row>
    <row r="537" spans="4:21" x14ac:dyDescent="0.25">
      <c r="D537"/>
      <c r="R537" s="52"/>
      <c r="S537" s="37"/>
      <c r="T537" s="37"/>
      <c r="U537" s="37"/>
    </row>
    <row r="538" spans="4:21" x14ac:dyDescent="0.25">
      <c r="D538"/>
      <c r="R538" s="52"/>
      <c r="S538" s="37"/>
      <c r="T538" s="37"/>
      <c r="U538" s="37"/>
    </row>
    <row r="539" spans="4:21" x14ac:dyDescent="0.25">
      <c r="D539"/>
      <c r="R539" s="52"/>
      <c r="S539" s="37"/>
      <c r="T539" s="37"/>
      <c r="U539" s="37"/>
    </row>
    <row r="540" spans="4:21" x14ac:dyDescent="0.25">
      <c r="D540"/>
      <c r="R540" s="52"/>
      <c r="S540" s="37"/>
      <c r="T540" s="37"/>
      <c r="U540" s="37"/>
    </row>
    <row r="541" spans="4:21" x14ac:dyDescent="0.25">
      <c r="D541"/>
      <c r="R541" s="52"/>
      <c r="S541" s="37"/>
      <c r="T541" s="37"/>
      <c r="U541" s="37"/>
    </row>
    <row r="542" spans="4:21" x14ac:dyDescent="0.25">
      <c r="D542"/>
      <c r="R542" s="52"/>
      <c r="S542" s="37"/>
      <c r="T542" s="37"/>
      <c r="U542" s="37"/>
    </row>
    <row r="543" spans="4:21" x14ac:dyDescent="0.25">
      <c r="D543"/>
      <c r="R543" s="52"/>
      <c r="S543" s="37"/>
      <c r="T543" s="37"/>
      <c r="U543" s="37"/>
    </row>
    <row r="544" spans="4:21" x14ac:dyDescent="0.25">
      <c r="D544"/>
      <c r="R544" s="52"/>
      <c r="S544" s="37"/>
      <c r="T544" s="37"/>
      <c r="U544" s="37"/>
    </row>
    <row r="545" spans="4:21" x14ac:dyDescent="0.25">
      <c r="D545"/>
      <c r="R545" s="52"/>
      <c r="S545" s="37"/>
      <c r="T545" s="37"/>
      <c r="U545" s="37"/>
    </row>
    <row r="546" spans="4:21" x14ac:dyDescent="0.25">
      <c r="D546"/>
      <c r="R546" s="52"/>
      <c r="S546" s="37"/>
      <c r="T546" s="37"/>
      <c r="U546" s="37"/>
    </row>
    <row r="547" spans="4:21" x14ac:dyDescent="0.25">
      <c r="D547"/>
      <c r="R547" s="52"/>
      <c r="S547" s="37"/>
      <c r="T547" s="37"/>
      <c r="U547" s="37"/>
    </row>
    <row r="548" spans="4:21" x14ac:dyDescent="0.25">
      <c r="D548"/>
      <c r="R548" s="52"/>
      <c r="S548" s="37"/>
      <c r="T548" s="37"/>
      <c r="U548" s="37"/>
    </row>
    <row r="549" spans="4:21" x14ac:dyDescent="0.25">
      <c r="D549"/>
      <c r="R549" s="52"/>
      <c r="S549" s="37"/>
      <c r="T549" s="37"/>
      <c r="U549" s="37"/>
    </row>
    <row r="550" spans="4:21" x14ac:dyDescent="0.25">
      <c r="D550"/>
      <c r="R550" s="52"/>
      <c r="S550" s="37"/>
      <c r="T550" s="37"/>
      <c r="U550" s="37"/>
    </row>
    <row r="551" spans="4:21" x14ac:dyDescent="0.25">
      <c r="D551"/>
      <c r="R551" s="52"/>
      <c r="S551" s="37"/>
      <c r="T551" s="37"/>
      <c r="U551" s="37"/>
    </row>
    <row r="552" spans="4:21" x14ac:dyDescent="0.25">
      <c r="D552"/>
      <c r="R552" s="52"/>
      <c r="S552" s="37"/>
      <c r="T552" s="37"/>
      <c r="U552" s="37"/>
    </row>
    <row r="553" spans="4:21" x14ac:dyDescent="0.25">
      <c r="D553"/>
      <c r="R553" s="52"/>
      <c r="S553" s="37"/>
      <c r="T553" s="37"/>
      <c r="U553" s="37"/>
    </row>
    <row r="554" spans="4:21" x14ac:dyDescent="0.25">
      <c r="D554"/>
      <c r="R554" s="52"/>
      <c r="S554" s="37"/>
      <c r="T554" s="37"/>
      <c r="U554" s="37"/>
    </row>
    <row r="555" spans="4:21" x14ac:dyDescent="0.25">
      <c r="D555"/>
      <c r="R555" s="52"/>
      <c r="S555" s="37"/>
      <c r="T555" s="37"/>
      <c r="U555" s="37"/>
    </row>
    <row r="556" spans="4:21" x14ac:dyDescent="0.25">
      <c r="D556"/>
      <c r="R556" s="52"/>
      <c r="S556" s="37"/>
      <c r="T556" s="37"/>
      <c r="U556" s="37"/>
    </row>
    <row r="557" spans="4:21" x14ac:dyDescent="0.25">
      <c r="D557"/>
      <c r="R557" s="52"/>
      <c r="S557" s="37"/>
      <c r="T557" s="37"/>
      <c r="U557" s="37"/>
    </row>
    <row r="558" spans="4:21" x14ac:dyDescent="0.25">
      <c r="D558"/>
      <c r="R558" s="52"/>
      <c r="S558" s="37"/>
      <c r="T558" s="37"/>
      <c r="U558" s="37"/>
    </row>
    <row r="559" spans="4:21" x14ac:dyDescent="0.25">
      <c r="D559"/>
      <c r="R559" s="52"/>
      <c r="S559" s="37"/>
      <c r="T559" s="37"/>
      <c r="U559" s="37"/>
    </row>
    <row r="560" spans="4:21" x14ac:dyDescent="0.25">
      <c r="D560"/>
      <c r="R560" s="52"/>
      <c r="S560" s="37"/>
      <c r="T560" s="37"/>
      <c r="U560" s="37"/>
    </row>
    <row r="561" spans="4:21" x14ac:dyDescent="0.25">
      <c r="D561"/>
      <c r="R561" s="52"/>
      <c r="S561" s="37"/>
      <c r="T561" s="37"/>
      <c r="U561" s="37"/>
    </row>
    <row r="562" spans="4:21" x14ac:dyDescent="0.25">
      <c r="D562"/>
      <c r="R562" s="52"/>
      <c r="S562" s="37"/>
      <c r="T562" s="37"/>
      <c r="U562" s="37"/>
    </row>
    <row r="563" spans="4:21" x14ac:dyDescent="0.25">
      <c r="D563"/>
      <c r="R563" s="52"/>
      <c r="S563" s="37"/>
      <c r="T563" s="37"/>
      <c r="U563" s="37"/>
    </row>
    <row r="564" spans="4:21" x14ac:dyDescent="0.25">
      <c r="D564"/>
      <c r="R564" s="52"/>
      <c r="S564" s="37"/>
      <c r="T564" s="37"/>
      <c r="U564" s="37"/>
    </row>
    <row r="565" spans="4:21" x14ac:dyDescent="0.25">
      <c r="D565"/>
      <c r="R565" s="52"/>
      <c r="S565" s="37"/>
      <c r="T565" s="37"/>
      <c r="U565" s="37"/>
    </row>
    <row r="566" spans="4:21" x14ac:dyDescent="0.25">
      <c r="D566"/>
      <c r="R566" s="52"/>
      <c r="S566" s="37"/>
      <c r="T566" s="37"/>
      <c r="U566" s="37"/>
    </row>
    <row r="567" spans="4:21" x14ac:dyDescent="0.25">
      <c r="D567"/>
      <c r="R567" s="52"/>
      <c r="S567" s="37"/>
      <c r="T567" s="37"/>
      <c r="U567" s="37"/>
    </row>
    <row r="568" spans="4:21" x14ac:dyDescent="0.25">
      <c r="D568"/>
      <c r="R568" s="52"/>
      <c r="S568" s="37"/>
      <c r="T568" s="37"/>
      <c r="U568" s="37"/>
    </row>
    <row r="569" spans="4:21" x14ac:dyDescent="0.25">
      <c r="D569"/>
      <c r="R569" s="52"/>
      <c r="S569" s="37"/>
      <c r="T569" s="37"/>
      <c r="U569" s="37"/>
    </row>
    <row r="570" spans="4:21" x14ac:dyDescent="0.25">
      <c r="D570"/>
      <c r="R570" s="52"/>
      <c r="S570" s="37"/>
      <c r="T570" s="37"/>
      <c r="U570" s="37"/>
    </row>
    <row r="571" spans="4:21" x14ac:dyDescent="0.25">
      <c r="D571"/>
      <c r="R571" s="52"/>
      <c r="S571" s="37"/>
      <c r="T571" s="37"/>
      <c r="U571" s="37"/>
    </row>
    <row r="572" spans="4:21" x14ac:dyDescent="0.25">
      <c r="D572"/>
      <c r="R572" s="52"/>
      <c r="S572" s="37"/>
      <c r="T572" s="37"/>
      <c r="U572" s="37"/>
    </row>
    <row r="573" spans="4:21" x14ac:dyDescent="0.25">
      <c r="D573"/>
      <c r="R573" s="52"/>
      <c r="S573" s="37"/>
      <c r="T573" s="37"/>
      <c r="U573" s="37"/>
    </row>
    <row r="574" spans="4:21" x14ac:dyDescent="0.25">
      <c r="D574"/>
      <c r="R574" s="52"/>
      <c r="S574" s="37"/>
      <c r="T574" s="37"/>
      <c r="U574" s="37"/>
    </row>
    <row r="575" spans="4:21" x14ac:dyDescent="0.25">
      <c r="D575"/>
      <c r="R575" s="52"/>
      <c r="S575" s="37"/>
      <c r="T575" s="37"/>
      <c r="U575" s="37"/>
    </row>
    <row r="576" spans="4:21" x14ac:dyDescent="0.25">
      <c r="D576"/>
      <c r="R576" s="52"/>
      <c r="S576" s="37"/>
      <c r="T576" s="37"/>
      <c r="U576" s="37"/>
    </row>
    <row r="577" spans="4:21" x14ac:dyDescent="0.25">
      <c r="D577"/>
      <c r="R577" s="52"/>
      <c r="S577" s="37"/>
      <c r="T577" s="37"/>
      <c r="U577" s="37"/>
    </row>
    <row r="578" spans="4:21" x14ac:dyDescent="0.25">
      <c r="D578"/>
      <c r="R578" s="52"/>
      <c r="S578" s="37"/>
      <c r="T578" s="37"/>
      <c r="U578" s="37"/>
    </row>
    <row r="579" spans="4:21" x14ac:dyDescent="0.25">
      <c r="D579"/>
      <c r="R579" s="52"/>
      <c r="S579" s="37"/>
      <c r="T579" s="37"/>
      <c r="U579" s="37"/>
    </row>
    <row r="580" spans="4:21" x14ac:dyDescent="0.25">
      <c r="D580"/>
      <c r="R580" s="52"/>
      <c r="S580" s="37"/>
      <c r="T580" s="37"/>
      <c r="U580" s="37"/>
    </row>
    <row r="581" spans="4:21" x14ac:dyDescent="0.25">
      <c r="D581"/>
      <c r="R581" s="52"/>
      <c r="S581" s="37"/>
      <c r="T581" s="37"/>
      <c r="U581" s="37"/>
    </row>
    <row r="582" spans="4:21" x14ac:dyDescent="0.25">
      <c r="D582"/>
      <c r="R582" s="52"/>
      <c r="S582" s="37"/>
      <c r="T582" s="37"/>
      <c r="U582" s="37"/>
    </row>
    <row r="583" spans="4:21" x14ac:dyDescent="0.25">
      <c r="D583"/>
      <c r="R583" s="52"/>
      <c r="S583" s="37"/>
      <c r="T583" s="37"/>
      <c r="U583" s="37"/>
    </row>
    <row r="584" spans="4:21" x14ac:dyDescent="0.25">
      <c r="D584"/>
      <c r="R584" s="52"/>
      <c r="S584" s="37"/>
      <c r="T584" s="37"/>
      <c r="U584" s="37"/>
    </row>
    <row r="585" spans="4:21" x14ac:dyDescent="0.25">
      <c r="D585"/>
      <c r="R585" s="52"/>
      <c r="S585" s="37"/>
      <c r="T585" s="37"/>
      <c r="U585" s="37"/>
    </row>
    <row r="586" spans="4:21" x14ac:dyDescent="0.25">
      <c r="D586"/>
      <c r="R586" s="52"/>
      <c r="S586" s="37"/>
      <c r="T586" s="37"/>
      <c r="U586" s="37"/>
    </row>
    <row r="587" spans="4:21" x14ac:dyDescent="0.25">
      <c r="D587"/>
      <c r="R587" s="52"/>
      <c r="S587" s="37"/>
      <c r="T587" s="37"/>
      <c r="U587" s="37"/>
    </row>
    <row r="588" spans="4:21" x14ac:dyDescent="0.25">
      <c r="D588"/>
      <c r="R588" s="52"/>
      <c r="S588" s="37"/>
      <c r="T588" s="37"/>
      <c r="U588" s="37"/>
    </row>
    <row r="589" spans="4:21" x14ac:dyDescent="0.25">
      <c r="D589"/>
      <c r="R589" s="52"/>
      <c r="S589" s="37"/>
      <c r="T589" s="37"/>
      <c r="U589" s="37"/>
    </row>
    <row r="590" spans="4:21" x14ac:dyDescent="0.25">
      <c r="D590"/>
      <c r="R590" s="52"/>
      <c r="S590" s="37"/>
      <c r="T590" s="37"/>
      <c r="U590" s="37"/>
    </row>
    <row r="591" spans="4:21" x14ac:dyDescent="0.25">
      <c r="D591"/>
      <c r="R591" s="52"/>
      <c r="S591" s="37"/>
      <c r="T591" s="37"/>
      <c r="U591" s="37"/>
    </row>
    <row r="592" spans="4:21" x14ac:dyDescent="0.25">
      <c r="D592"/>
      <c r="R592" s="52"/>
      <c r="S592" s="37"/>
      <c r="T592" s="37"/>
      <c r="U592" s="37"/>
    </row>
    <row r="593" spans="4:21" x14ac:dyDescent="0.25">
      <c r="D593"/>
      <c r="R593" s="52"/>
      <c r="S593" s="37"/>
      <c r="T593" s="37"/>
      <c r="U593" s="37"/>
    </row>
    <row r="594" spans="4:21" x14ac:dyDescent="0.25">
      <c r="D594"/>
      <c r="R594" s="52"/>
      <c r="S594" s="37"/>
      <c r="T594" s="37"/>
      <c r="U594" s="37"/>
    </row>
    <row r="595" spans="4:21" x14ac:dyDescent="0.25">
      <c r="D595"/>
      <c r="R595" s="52"/>
      <c r="S595" s="37"/>
      <c r="T595" s="37"/>
      <c r="U595" s="37"/>
    </row>
    <row r="596" spans="4:21" x14ac:dyDescent="0.25">
      <c r="D596"/>
      <c r="R596" s="52"/>
      <c r="S596" s="37"/>
      <c r="T596" s="37"/>
      <c r="U596" s="37"/>
    </row>
    <row r="597" spans="4:21" x14ac:dyDescent="0.25">
      <c r="D597"/>
      <c r="R597" s="52"/>
      <c r="S597" s="37"/>
      <c r="T597" s="37"/>
      <c r="U597" s="37"/>
    </row>
    <row r="598" spans="4:21" x14ac:dyDescent="0.25">
      <c r="D598"/>
      <c r="R598" s="52"/>
      <c r="S598" s="37"/>
      <c r="T598" s="37"/>
      <c r="U598" s="37"/>
    </row>
    <row r="599" spans="4:21" x14ac:dyDescent="0.25">
      <c r="D599"/>
      <c r="R599" s="52"/>
      <c r="S599" s="37"/>
      <c r="T599" s="37"/>
      <c r="U599" s="37"/>
    </row>
    <row r="600" spans="4:21" x14ac:dyDescent="0.25">
      <c r="D600"/>
      <c r="R600" s="52"/>
      <c r="S600" s="37"/>
      <c r="T600" s="37"/>
      <c r="U600" s="37"/>
    </row>
    <row r="601" spans="4:21" x14ac:dyDescent="0.25">
      <c r="D601"/>
      <c r="R601" s="52"/>
      <c r="S601" s="37"/>
      <c r="T601" s="37"/>
      <c r="U601" s="37"/>
    </row>
    <row r="602" spans="4:21" x14ac:dyDescent="0.25">
      <c r="D602"/>
      <c r="R602" s="52"/>
      <c r="S602" s="37"/>
      <c r="T602" s="37"/>
      <c r="U602" s="37"/>
    </row>
    <row r="603" spans="4:21" x14ac:dyDescent="0.25">
      <c r="D603"/>
      <c r="R603" s="52"/>
      <c r="S603" s="37"/>
      <c r="T603" s="37"/>
      <c r="U603" s="37"/>
    </row>
    <row r="604" spans="4:21" x14ac:dyDescent="0.25">
      <c r="D604"/>
      <c r="R604" s="52"/>
      <c r="S604" s="37"/>
      <c r="T604" s="37"/>
      <c r="U604" s="37"/>
    </row>
    <row r="605" spans="4:21" x14ac:dyDescent="0.25">
      <c r="D605"/>
      <c r="R605" s="52"/>
      <c r="S605" s="37"/>
      <c r="T605" s="37"/>
      <c r="U605" s="37"/>
    </row>
    <row r="606" spans="4:21" x14ac:dyDescent="0.25">
      <c r="D606"/>
      <c r="R606" s="52"/>
      <c r="S606" s="37"/>
      <c r="T606" s="37"/>
      <c r="U606" s="37"/>
    </row>
    <row r="607" spans="4:21" x14ac:dyDescent="0.25">
      <c r="D607"/>
      <c r="R607" s="52"/>
      <c r="S607" s="37"/>
      <c r="T607" s="37"/>
      <c r="U607" s="37"/>
    </row>
    <row r="608" spans="4:21" x14ac:dyDescent="0.25">
      <c r="D608"/>
      <c r="R608" s="52"/>
      <c r="S608" s="37"/>
      <c r="T608" s="37"/>
      <c r="U608" s="37"/>
    </row>
    <row r="609" spans="4:21" x14ac:dyDescent="0.25">
      <c r="D609"/>
      <c r="R609" s="52"/>
      <c r="S609" s="37"/>
      <c r="T609" s="37"/>
      <c r="U609" s="37"/>
    </row>
    <row r="610" spans="4:21" x14ac:dyDescent="0.25">
      <c r="D610"/>
      <c r="R610" s="52"/>
      <c r="S610" s="37"/>
      <c r="T610" s="37"/>
      <c r="U610" s="37"/>
    </row>
    <row r="611" spans="4:21" x14ac:dyDescent="0.25">
      <c r="D611"/>
      <c r="R611" s="52"/>
      <c r="S611" s="37"/>
      <c r="T611" s="37"/>
      <c r="U611" s="37"/>
    </row>
    <row r="612" spans="4:21" x14ac:dyDescent="0.25">
      <c r="D612"/>
      <c r="R612" s="52"/>
      <c r="S612" s="37"/>
      <c r="T612" s="37"/>
      <c r="U612" s="37"/>
    </row>
    <row r="613" spans="4:21" x14ac:dyDescent="0.25">
      <c r="D613"/>
      <c r="R613" s="52"/>
      <c r="S613" s="37"/>
      <c r="T613" s="37"/>
      <c r="U613" s="37"/>
    </row>
    <row r="614" spans="4:21" x14ac:dyDescent="0.25">
      <c r="D614"/>
      <c r="R614" s="52"/>
      <c r="S614" s="37"/>
      <c r="T614" s="37"/>
      <c r="U614" s="37"/>
    </row>
    <row r="615" spans="4:21" x14ac:dyDescent="0.25">
      <c r="D615"/>
      <c r="R615" s="52"/>
      <c r="S615" s="37"/>
      <c r="T615" s="37"/>
      <c r="U615" s="37"/>
    </row>
    <row r="616" spans="4:21" x14ac:dyDescent="0.25">
      <c r="D616"/>
      <c r="R616" s="52"/>
      <c r="S616" s="37"/>
      <c r="T616" s="37"/>
      <c r="U616" s="37"/>
    </row>
    <row r="617" spans="4:21" x14ac:dyDescent="0.25">
      <c r="D617"/>
      <c r="R617" s="52"/>
      <c r="S617" s="37"/>
      <c r="T617" s="37"/>
      <c r="U617" s="37"/>
    </row>
    <row r="618" spans="4:21" x14ac:dyDescent="0.25">
      <c r="D618"/>
      <c r="R618" s="52"/>
      <c r="S618" s="37"/>
      <c r="T618" s="37"/>
      <c r="U618" s="37"/>
    </row>
    <row r="619" spans="4:21" x14ac:dyDescent="0.25">
      <c r="D619"/>
      <c r="R619" s="52"/>
      <c r="S619" s="37"/>
      <c r="T619" s="37"/>
      <c r="U619" s="37"/>
    </row>
    <row r="620" spans="4:21" x14ac:dyDescent="0.25">
      <c r="D620"/>
      <c r="R620" s="52"/>
      <c r="S620" s="37"/>
      <c r="T620" s="37"/>
      <c r="U620" s="37"/>
    </row>
    <row r="621" spans="4:21" x14ac:dyDescent="0.25">
      <c r="D621"/>
      <c r="R621" s="52"/>
      <c r="S621" s="37"/>
      <c r="T621" s="37"/>
      <c r="U621" s="37"/>
    </row>
    <row r="622" spans="4:21" x14ac:dyDescent="0.25">
      <c r="D622"/>
      <c r="R622" s="52"/>
      <c r="S622" s="37"/>
      <c r="T622" s="37"/>
      <c r="U622" s="37"/>
    </row>
    <row r="623" spans="4:21" x14ac:dyDescent="0.25">
      <c r="D623"/>
      <c r="R623" s="52"/>
      <c r="S623" s="37"/>
      <c r="T623" s="37"/>
      <c r="U623" s="37"/>
    </row>
    <row r="624" spans="4:21" x14ac:dyDescent="0.25">
      <c r="D624"/>
      <c r="R624" s="52"/>
      <c r="S624" s="37"/>
      <c r="T624" s="37"/>
      <c r="U624" s="37"/>
    </row>
    <row r="625" spans="4:21" x14ac:dyDescent="0.25">
      <c r="D625"/>
      <c r="R625" s="52"/>
      <c r="S625" s="37"/>
      <c r="T625" s="37"/>
      <c r="U625" s="37"/>
    </row>
    <row r="626" spans="4:21" x14ac:dyDescent="0.25">
      <c r="D626"/>
      <c r="R626" s="52"/>
      <c r="S626" s="37"/>
      <c r="T626" s="37"/>
      <c r="U626" s="37"/>
    </row>
    <row r="627" spans="4:21" x14ac:dyDescent="0.25">
      <c r="D627"/>
      <c r="R627" s="52"/>
      <c r="S627" s="37"/>
      <c r="T627" s="37"/>
      <c r="U627" s="37"/>
    </row>
    <row r="628" spans="4:21" x14ac:dyDescent="0.25">
      <c r="D628"/>
      <c r="R628" s="52"/>
      <c r="S628" s="37"/>
      <c r="T628" s="37"/>
      <c r="U628" s="37"/>
    </row>
    <row r="629" spans="4:21" x14ac:dyDescent="0.25">
      <c r="D629"/>
      <c r="R629" s="52"/>
      <c r="S629" s="37"/>
      <c r="T629" s="37"/>
      <c r="U629" s="37"/>
    </row>
    <row r="630" spans="4:21" x14ac:dyDescent="0.25">
      <c r="D630"/>
      <c r="R630" s="52"/>
      <c r="S630" s="37"/>
      <c r="T630" s="37"/>
      <c r="U630" s="37"/>
    </row>
    <row r="631" spans="4:21" x14ac:dyDescent="0.25">
      <c r="D631"/>
      <c r="R631" s="52"/>
      <c r="S631" s="37"/>
      <c r="T631" s="37"/>
      <c r="U631" s="37"/>
    </row>
    <row r="632" spans="4:21" x14ac:dyDescent="0.25">
      <c r="D632"/>
      <c r="R632" s="52"/>
      <c r="S632" s="37"/>
      <c r="T632" s="37"/>
      <c r="U632" s="37"/>
    </row>
    <row r="633" spans="4:21" x14ac:dyDescent="0.25">
      <c r="D633"/>
      <c r="R633" s="52"/>
      <c r="S633" s="37"/>
      <c r="T633" s="37"/>
      <c r="U633" s="37"/>
    </row>
    <row r="634" spans="4:21" x14ac:dyDescent="0.25">
      <c r="D634"/>
      <c r="R634" s="52"/>
      <c r="S634" s="37"/>
      <c r="T634" s="37"/>
      <c r="U634" s="37"/>
    </row>
    <row r="635" spans="4:21" x14ac:dyDescent="0.25">
      <c r="D635"/>
      <c r="R635" s="52"/>
      <c r="S635" s="37"/>
      <c r="T635" s="37"/>
      <c r="U635" s="37"/>
    </row>
    <row r="636" spans="4:21" x14ac:dyDescent="0.25">
      <c r="D636"/>
      <c r="R636" s="52"/>
      <c r="S636" s="37"/>
      <c r="T636" s="37"/>
      <c r="U636" s="37"/>
    </row>
    <row r="637" spans="4:21" x14ac:dyDescent="0.25">
      <c r="D637"/>
      <c r="R637" s="52"/>
      <c r="S637" s="37"/>
      <c r="T637" s="37"/>
      <c r="U637" s="37"/>
    </row>
    <row r="638" spans="4:21" x14ac:dyDescent="0.25">
      <c r="D638"/>
      <c r="R638" s="52"/>
      <c r="S638" s="37"/>
      <c r="T638" s="37"/>
      <c r="U638" s="37"/>
    </row>
    <row r="639" spans="4:21" x14ac:dyDescent="0.25">
      <c r="D639"/>
      <c r="R639" s="52"/>
      <c r="S639" s="37"/>
      <c r="T639" s="37"/>
      <c r="U639" s="37"/>
    </row>
    <row r="640" spans="4:21" x14ac:dyDescent="0.25">
      <c r="D640"/>
      <c r="R640" s="52"/>
      <c r="S640" s="37"/>
      <c r="T640" s="37"/>
      <c r="U640" s="37"/>
    </row>
    <row r="641" spans="4:21" x14ac:dyDescent="0.25">
      <c r="D641"/>
      <c r="R641" s="52"/>
      <c r="S641" s="37"/>
      <c r="T641" s="37"/>
      <c r="U641" s="37"/>
    </row>
    <row r="642" spans="4:21" x14ac:dyDescent="0.25">
      <c r="D642"/>
      <c r="R642" s="52"/>
      <c r="S642" s="37"/>
      <c r="T642" s="37"/>
      <c r="U642" s="37"/>
    </row>
    <row r="643" spans="4:21" x14ac:dyDescent="0.25">
      <c r="D643"/>
      <c r="R643" s="52"/>
      <c r="S643" s="37"/>
      <c r="T643" s="37"/>
      <c r="U643" s="37"/>
    </row>
    <row r="644" spans="4:21" x14ac:dyDescent="0.25">
      <c r="D644"/>
      <c r="R644" s="52"/>
      <c r="S644" s="37"/>
      <c r="T644" s="37"/>
      <c r="U644" s="37"/>
    </row>
    <row r="645" spans="4:21" x14ac:dyDescent="0.25">
      <c r="D645"/>
      <c r="R645" s="52"/>
      <c r="S645" s="37"/>
      <c r="T645" s="37"/>
      <c r="U645" s="37"/>
    </row>
    <row r="646" spans="4:21" x14ac:dyDescent="0.25">
      <c r="D646"/>
      <c r="R646" s="52"/>
      <c r="S646" s="37"/>
      <c r="T646" s="37"/>
      <c r="U646" s="37"/>
    </row>
    <row r="647" spans="4:21" x14ac:dyDescent="0.25">
      <c r="D647"/>
      <c r="R647" s="52"/>
      <c r="S647" s="37"/>
      <c r="T647" s="37"/>
      <c r="U647" s="37"/>
    </row>
    <row r="648" spans="4:21" x14ac:dyDescent="0.25">
      <c r="D648"/>
      <c r="R648" s="52"/>
      <c r="S648" s="37"/>
      <c r="T648" s="37"/>
      <c r="U648" s="37"/>
    </row>
    <row r="649" spans="4:21" x14ac:dyDescent="0.25">
      <c r="D649"/>
      <c r="R649" s="52"/>
      <c r="S649" s="37"/>
      <c r="T649" s="37"/>
      <c r="U649" s="37"/>
    </row>
    <row r="650" spans="4:21" x14ac:dyDescent="0.25">
      <c r="D650"/>
      <c r="R650" s="52"/>
      <c r="S650" s="37"/>
      <c r="T650" s="37"/>
      <c r="U650" s="37"/>
    </row>
    <row r="651" spans="4:21" x14ac:dyDescent="0.25">
      <c r="D651"/>
      <c r="R651" s="52"/>
      <c r="S651" s="37"/>
      <c r="T651" s="37"/>
      <c r="U651" s="37"/>
    </row>
    <row r="652" spans="4:21" x14ac:dyDescent="0.25">
      <c r="D652"/>
      <c r="R652" s="52"/>
      <c r="S652" s="37"/>
      <c r="T652" s="37"/>
      <c r="U652" s="37"/>
    </row>
    <row r="653" spans="4:21" x14ac:dyDescent="0.25">
      <c r="D653"/>
      <c r="R653" s="52"/>
      <c r="S653" s="37"/>
      <c r="T653" s="37"/>
      <c r="U653" s="37"/>
    </row>
  </sheetData>
  <sortState ref="A70:AB146">
    <sortCondition ref="G70:G146"/>
  </sortState>
  <mergeCells count="32">
    <mergeCell ref="AD6:AD8"/>
    <mergeCell ref="AO6:AT6"/>
    <mergeCell ref="AO7:AQ7"/>
    <mergeCell ref="AF7:AG7"/>
    <mergeCell ref="AI7:AJ7"/>
    <mergeCell ref="AK7:AL7"/>
    <mergeCell ref="AM7:AM8"/>
    <mergeCell ref="AI6:AM6"/>
    <mergeCell ref="AF6:AG6"/>
    <mergeCell ref="AR7:AS7"/>
    <mergeCell ref="AT7:AT8"/>
    <mergeCell ref="Y8:Z8"/>
    <mergeCell ref="P6:P8"/>
    <mergeCell ref="D6:D8"/>
    <mergeCell ref="F6:F8"/>
    <mergeCell ref="J6:K8"/>
    <mergeCell ref="Q6:R8"/>
    <mergeCell ref="H6:H8"/>
    <mergeCell ref="I6:I8"/>
    <mergeCell ref="N6:O8"/>
    <mergeCell ref="G6:G8"/>
    <mergeCell ref="L6:L8"/>
    <mergeCell ref="M6:M8"/>
    <mergeCell ref="W6:AB6"/>
    <mergeCell ref="W7:W8"/>
    <mergeCell ref="X7:X8"/>
    <mergeCell ref="Y7:AB7"/>
    <mergeCell ref="T6:U8"/>
    <mergeCell ref="A6:A8"/>
    <mergeCell ref="E6:E8"/>
    <mergeCell ref="B6:B8"/>
    <mergeCell ref="C6:C8"/>
  </mergeCells>
  <phoneticPr fontId="40" type="noConversion"/>
  <conditionalFormatting sqref="Y14:AC65 Y10:Y13 AA10:AC13 AU10:AU13 K10:K13 O10:P13 AF10:AG159 AI10:AM159 AP10:AT159">
    <cfRule type="cellIs" dxfId="6" priority="27" operator="lessThan">
      <formula>0</formula>
    </cfRule>
  </conditionalFormatting>
  <conditionalFormatting sqref="K10:K13 O10:P13">
    <cfRule type="cellIs" dxfId="5" priority="7" operator="lessThanOrEqual">
      <formula>0</formula>
    </cfRule>
  </conditionalFormatting>
  <printOptions horizontalCentered="1"/>
  <pageMargins left="0.25" right="0.25" top="0.38" bottom="0.4" header="0.3" footer="0.3"/>
  <pageSetup scale="53"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H498"/>
  <sheetViews>
    <sheetView showGridLines="0" zoomScale="80" zoomScaleNormal="80" workbookViewId="0">
      <pane ySplit="8" topLeftCell="A9" activePane="bottomLeft" state="frozen"/>
      <selection pane="bottomLeft" activeCell="U2" sqref="A2:U3"/>
    </sheetView>
  </sheetViews>
  <sheetFormatPr baseColWidth="10" defaultColWidth="9.109375" defaultRowHeight="13.2" x14ac:dyDescent="0.25"/>
  <cols>
    <col min="1" max="1" width="10.109375" customWidth="1"/>
    <col min="2" max="2" width="11.5546875" bestFit="1" customWidth="1"/>
    <col min="3" max="3" width="6.44140625" customWidth="1"/>
    <col min="4" max="4" width="11.44140625" style="15" bestFit="1" customWidth="1"/>
    <col min="5" max="5" width="9.44140625" style="34" customWidth="1"/>
    <col min="6" max="6" width="9.5546875" style="34" customWidth="1"/>
    <col min="7" max="7" width="9.33203125" style="34" customWidth="1"/>
    <col min="8" max="8" width="8.33203125" customWidth="1"/>
    <col min="9" max="9" width="10.33203125" customWidth="1"/>
    <col min="10" max="10" width="4.33203125" bestFit="1" customWidth="1"/>
    <col min="11" max="11" width="14.6640625" style="37" bestFit="1" customWidth="1"/>
    <col min="12" max="12" width="8.88671875" customWidth="1"/>
    <col min="13" max="13" width="10.88671875" customWidth="1"/>
    <col min="14" max="14" width="4.33203125" bestFit="1" customWidth="1"/>
    <col min="15" max="15" width="15.44140625" style="37" bestFit="1" customWidth="1"/>
    <col min="16" max="16" width="15.44140625" style="37" customWidth="1"/>
    <col min="17" max="17" width="7.5546875" bestFit="1" customWidth="1"/>
    <col min="18" max="18" width="14.6640625" style="55" bestFit="1" customWidth="1"/>
    <col min="19" max="21" width="10.33203125" style="58" customWidth="1"/>
    <col min="22" max="22" width="2.6640625" customWidth="1"/>
    <col min="23" max="23" width="10" style="52" bestFit="1" customWidth="1"/>
    <col min="24" max="24" width="12.88671875" style="52" bestFit="1" customWidth="1"/>
    <col min="25" max="26" width="13.88671875" style="37" bestFit="1" customWidth="1"/>
    <col min="27" max="27" width="13.44140625" style="37" bestFit="1" customWidth="1"/>
    <col min="28" max="28" width="13" style="37" bestFit="1" customWidth="1"/>
    <col min="29" max="29" width="3.6640625" style="37" customWidth="1"/>
    <col min="30" max="30" width="20.33203125" bestFit="1" customWidth="1"/>
    <col min="31" max="31" width="3.6640625" customWidth="1"/>
    <col min="32" max="33" width="17.33203125" customWidth="1"/>
    <col min="34" max="34" width="3" customWidth="1"/>
    <col min="35" max="38" width="17.33203125" customWidth="1"/>
    <col min="39" max="39" width="16.5546875" customWidth="1"/>
    <col min="40" max="40" width="2.109375" customWidth="1"/>
    <col min="41" max="41" width="12.6640625" customWidth="1"/>
    <col min="42" max="45" width="17.33203125" customWidth="1"/>
    <col min="46" max="46" width="25.6640625" bestFit="1" customWidth="1"/>
    <col min="48" max="48" width="10.109375" style="84" customWidth="1"/>
  </cols>
  <sheetData>
    <row r="1" spans="1:60" s="3" customFormat="1" ht="30" x14ac:dyDescent="0.5">
      <c r="A1" s="1" t="s">
        <v>19</v>
      </c>
      <c r="B1" s="2"/>
      <c r="C1" s="2"/>
      <c r="D1" s="4"/>
      <c r="E1" s="32"/>
      <c r="F1" s="32"/>
      <c r="G1" s="32"/>
      <c r="H1" s="2"/>
      <c r="I1" s="2"/>
      <c r="J1" s="2"/>
      <c r="K1" s="35"/>
      <c r="L1" s="2"/>
      <c r="M1" s="2"/>
      <c r="N1" s="2"/>
      <c r="O1" s="35"/>
      <c r="P1" s="35"/>
      <c r="Q1" s="2"/>
      <c r="R1" s="53"/>
      <c r="S1" s="53"/>
      <c r="T1" s="56"/>
      <c r="U1" s="56"/>
      <c r="V1" s="5"/>
      <c r="W1" s="48"/>
      <c r="X1" s="48"/>
      <c r="Y1" s="38"/>
      <c r="Z1" s="38"/>
      <c r="AA1" s="38"/>
      <c r="AB1" s="38"/>
      <c r="AC1" s="38"/>
      <c r="AV1" s="81"/>
    </row>
    <row r="2" spans="1:60" s="6" customFormat="1" ht="15.6" x14ac:dyDescent="0.3">
      <c r="A2" s="89" t="s">
        <v>45</v>
      </c>
      <c r="B2" s="89">
        <v>42916</v>
      </c>
      <c r="C2" s="89"/>
      <c r="D2" s="23"/>
      <c r="E2" s="33"/>
      <c r="F2" s="33"/>
      <c r="G2" s="33"/>
      <c r="H2" s="7"/>
      <c r="I2" s="7"/>
      <c r="J2" s="7"/>
      <c r="K2" s="36"/>
      <c r="L2" s="7"/>
      <c r="M2" s="7"/>
      <c r="N2" s="7"/>
      <c r="O2" s="36"/>
      <c r="P2" s="36"/>
      <c r="Q2" s="7"/>
      <c r="R2" s="54"/>
      <c r="S2" s="54"/>
      <c r="T2" s="57"/>
      <c r="U2" s="57"/>
      <c r="V2" s="8"/>
      <c r="W2" s="49"/>
      <c r="X2" s="49"/>
      <c r="Y2" s="39"/>
      <c r="Z2" s="39"/>
      <c r="AA2" s="39"/>
      <c r="AB2" s="39"/>
      <c r="AC2" s="39"/>
      <c r="AI2" s="61" t="s">
        <v>33</v>
      </c>
      <c r="AJ2" s="67">
        <f>-AJ3</f>
        <v>-0.3</v>
      </c>
      <c r="AV2" s="82"/>
    </row>
    <row r="3" spans="1:60" s="6" customFormat="1" ht="15.6" x14ac:dyDescent="0.3">
      <c r="A3" s="89"/>
      <c r="B3" s="76"/>
      <c r="C3" s="76"/>
      <c r="D3" s="26"/>
      <c r="E3" s="33"/>
      <c r="F3" s="33"/>
      <c r="G3" s="33"/>
      <c r="H3" s="7"/>
      <c r="I3" s="7"/>
      <c r="J3" s="7"/>
      <c r="K3" s="36"/>
      <c r="L3" s="7"/>
      <c r="M3" s="7"/>
      <c r="N3" s="7"/>
      <c r="O3" s="36"/>
      <c r="P3" s="36"/>
      <c r="Q3" s="7"/>
      <c r="R3" s="54"/>
      <c r="S3" s="54"/>
      <c r="T3" s="57"/>
      <c r="U3" s="57"/>
      <c r="V3" s="8"/>
      <c r="W3" s="49"/>
      <c r="X3" s="49"/>
      <c r="Y3" s="39"/>
      <c r="Z3" s="39"/>
      <c r="AA3" s="39"/>
      <c r="AB3" s="39"/>
      <c r="AC3" s="39"/>
      <c r="AD3" s="9"/>
      <c r="AI3" s="61" t="s">
        <v>34</v>
      </c>
      <c r="AJ3" s="68">
        <v>0.3</v>
      </c>
      <c r="AV3" s="82"/>
    </row>
    <row r="4" spans="1:60" s="6" customFormat="1" ht="7.5" customHeight="1" x14ac:dyDescent="0.3">
      <c r="B4" s="90"/>
      <c r="C4" s="90"/>
      <c r="D4" s="26"/>
      <c r="E4" s="33"/>
      <c r="F4" s="33"/>
      <c r="G4" s="33"/>
      <c r="H4" s="7"/>
      <c r="I4" s="7"/>
      <c r="J4" s="7"/>
      <c r="K4" s="36"/>
      <c r="L4" s="7"/>
      <c r="M4" s="7"/>
      <c r="N4" s="7"/>
      <c r="O4" s="36"/>
      <c r="P4" s="36"/>
      <c r="Q4" s="7"/>
      <c r="R4" s="54"/>
      <c r="S4" s="54"/>
      <c r="T4" s="57"/>
      <c r="U4" s="57"/>
      <c r="V4" s="8"/>
      <c r="W4" s="49"/>
      <c r="X4" s="49"/>
      <c r="Y4" s="39"/>
      <c r="Z4" s="39"/>
      <c r="AA4" s="39"/>
      <c r="AB4" s="39"/>
      <c r="AC4" s="39"/>
      <c r="AD4" s="10"/>
      <c r="AV4" s="82"/>
    </row>
    <row r="5" spans="1:60" s="6" customFormat="1" ht="6" customHeight="1" x14ac:dyDescent="0.3">
      <c r="B5" s="90"/>
      <c r="C5" s="90"/>
      <c r="D5" s="26"/>
      <c r="E5" s="33"/>
      <c r="F5" s="33"/>
      <c r="G5" s="33"/>
      <c r="H5" s="7"/>
      <c r="I5" s="7"/>
      <c r="J5" s="7"/>
      <c r="K5" s="36"/>
      <c r="L5" s="7"/>
      <c r="M5" s="7"/>
      <c r="N5" s="7"/>
      <c r="O5" s="36"/>
      <c r="P5" s="36"/>
      <c r="Q5" s="7"/>
      <c r="R5" s="54"/>
      <c r="S5" s="54"/>
      <c r="T5" s="57"/>
      <c r="U5" s="57"/>
      <c r="V5" s="8"/>
      <c r="W5" s="49"/>
      <c r="X5" s="49"/>
      <c r="Y5" s="40"/>
      <c r="Z5" s="40"/>
      <c r="AA5" s="39"/>
      <c r="AB5" s="39"/>
      <c r="AC5" s="39"/>
      <c r="AD5" s="10"/>
      <c r="AV5" s="82"/>
    </row>
    <row r="6" spans="1:60" s="62" customFormat="1" ht="15.6" x14ac:dyDescent="0.3">
      <c r="A6" s="97" t="s">
        <v>0</v>
      </c>
      <c r="B6" s="103" t="s">
        <v>1</v>
      </c>
      <c r="C6" s="103" t="s">
        <v>2</v>
      </c>
      <c r="D6" s="103" t="s">
        <v>3</v>
      </c>
      <c r="E6" s="100" t="s">
        <v>4</v>
      </c>
      <c r="F6" s="100" t="s">
        <v>5</v>
      </c>
      <c r="G6" s="100" t="s">
        <v>6</v>
      </c>
      <c r="H6" s="91" t="s">
        <v>7</v>
      </c>
      <c r="I6" s="109" t="s">
        <v>8</v>
      </c>
      <c r="J6" s="91" t="s">
        <v>9</v>
      </c>
      <c r="K6" s="92"/>
      <c r="L6" s="91" t="s">
        <v>7</v>
      </c>
      <c r="M6" s="109" t="s">
        <v>8</v>
      </c>
      <c r="N6" s="91" t="s">
        <v>10</v>
      </c>
      <c r="O6" s="92"/>
      <c r="P6" s="109" t="s">
        <v>46</v>
      </c>
      <c r="Q6" s="91" t="s">
        <v>11</v>
      </c>
      <c r="R6" s="92"/>
      <c r="S6" s="77"/>
      <c r="T6" s="91" t="s">
        <v>41</v>
      </c>
      <c r="U6" s="92"/>
      <c r="V6" s="78"/>
      <c r="W6" s="112" t="s">
        <v>12</v>
      </c>
      <c r="X6" s="113"/>
      <c r="Y6" s="113"/>
      <c r="Z6" s="113"/>
      <c r="AA6" s="113"/>
      <c r="AB6" s="114"/>
      <c r="AC6" s="39"/>
      <c r="AD6" s="103" t="s">
        <v>18</v>
      </c>
      <c r="AF6" s="127">
        <f>B2</f>
        <v>42916</v>
      </c>
      <c r="AG6" s="119"/>
      <c r="AH6" s="6"/>
      <c r="AI6" s="117" t="s">
        <v>29</v>
      </c>
      <c r="AJ6" s="118"/>
      <c r="AK6" s="118"/>
      <c r="AL6" s="118"/>
      <c r="AM6" s="119"/>
      <c r="AN6" s="6"/>
      <c r="AO6" s="117" t="s">
        <v>37</v>
      </c>
      <c r="AP6" s="118"/>
      <c r="AQ6" s="118"/>
      <c r="AR6" s="118"/>
      <c r="AS6" s="118"/>
      <c r="AT6" s="119"/>
      <c r="AV6" s="83"/>
    </row>
    <row r="7" spans="1:60" s="62" customFormat="1" ht="15.6" x14ac:dyDescent="0.3">
      <c r="A7" s="98"/>
      <c r="B7" s="103"/>
      <c r="C7" s="103"/>
      <c r="D7" s="103"/>
      <c r="E7" s="101"/>
      <c r="F7" s="101"/>
      <c r="G7" s="101"/>
      <c r="H7" s="93"/>
      <c r="I7" s="110"/>
      <c r="J7" s="93"/>
      <c r="K7" s="94"/>
      <c r="L7" s="93"/>
      <c r="M7" s="110"/>
      <c r="N7" s="93"/>
      <c r="O7" s="94"/>
      <c r="P7" s="110"/>
      <c r="Q7" s="93"/>
      <c r="R7" s="94"/>
      <c r="S7" s="73" t="s">
        <v>42</v>
      </c>
      <c r="T7" s="93"/>
      <c r="U7" s="94"/>
      <c r="V7" s="78"/>
      <c r="W7" s="115" t="s">
        <v>13</v>
      </c>
      <c r="X7" s="115" t="s">
        <v>14</v>
      </c>
      <c r="Y7" s="112" t="s">
        <v>23</v>
      </c>
      <c r="Z7" s="113"/>
      <c r="AA7" s="113"/>
      <c r="AB7" s="114"/>
      <c r="AC7" s="39"/>
      <c r="AD7" s="103"/>
      <c r="AF7" s="123" t="s">
        <v>38</v>
      </c>
      <c r="AG7" s="123"/>
      <c r="AH7" s="6"/>
      <c r="AI7" s="123" t="s">
        <v>32</v>
      </c>
      <c r="AJ7" s="123"/>
      <c r="AK7" s="123" t="s">
        <v>30</v>
      </c>
      <c r="AL7" s="124"/>
      <c r="AM7" s="125" t="s">
        <v>31</v>
      </c>
      <c r="AN7" s="6"/>
      <c r="AO7" s="120" t="s">
        <v>39</v>
      </c>
      <c r="AP7" s="121"/>
      <c r="AQ7" s="122"/>
      <c r="AR7" s="123" t="s">
        <v>30</v>
      </c>
      <c r="AS7" s="124"/>
      <c r="AT7" s="125" t="s">
        <v>31</v>
      </c>
      <c r="AV7" s="83"/>
    </row>
    <row r="8" spans="1:60" s="62" customFormat="1" ht="20.399999999999999" x14ac:dyDescent="0.3">
      <c r="A8" s="99"/>
      <c r="B8" s="103"/>
      <c r="C8" s="103"/>
      <c r="D8" s="103"/>
      <c r="E8" s="102"/>
      <c r="F8" s="102"/>
      <c r="G8" s="102"/>
      <c r="H8" s="95"/>
      <c r="I8" s="111"/>
      <c r="J8" s="95"/>
      <c r="K8" s="96"/>
      <c r="L8" s="95"/>
      <c r="M8" s="111"/>
      <c r="N8" s="95"/>
      <c r="O8" s="96"/>
      <c r="P8" s="111"/>
      <c r="Q8" s="95"/>
      <c r="R8" s="96"/>
      <c r="S8" s="79"/>
      <c r="T8" s="95"/>
      <c r="U8" s="96"/>
      <c r="V8" s="78"/>
      <c r="W8" s="116"/>
      <c r="X8" s="116"/>
      <c r="Y8" s="104" t="s">
        <v>15</v>
      </c>
      <c r="Z8" s="105"/>
      <c r="AA8" s="80" t="s">
        <v>16</v>
      </c>
      <c r="AB8" s="80" t="s">
        <v>17</v>
      </c>
      <c r="AC8" s="39"/>
      <c r="AD8" s="103"/>
      <c r="AF8" s="60" t="s">
        <v>35</v>
      </c>
      <c r="AG8" s="60" t="s">
        <v>36</v>
      </c>
      <c r="AH8" s="6"/>
      <c r="AI8" s="60" t="s">
        <v>35</v>
      </c>
      <c r="AJ8" s="60" t="s">
        <v>36</v>
      </c>
      <c r="AK8" s="60" t="s">
        <v>35</v>
      </c>
      <c r="AL8" s="60" t="s">
        <v>36</v>
      </c>
      <c r="AM8" s="126"/>
      <c r="AN8" s="6"/>
      <c r="AO8" s="60" t="s">
        <v>40</v>
      </c>
      <c r="AP8" s="60" t="s">
        <v>35</v>
      </c>
      <c r="AQ8" s="60" t="s">
        <v>36</v>
      </c>
      <c r="AR8" s="60" t="s">
        <v>35</v>
      </c>
      <c r="AS8" s="60" t="s">
        <v>36</v>
      </c>
      <c r="AT8" s="126"/>
      <c r="AV8" s="83"/>
    </row>
    <row r="9" spans="1:60" ht="15.6" x14ac:dyDescent="0.3">
      <c r="A9" s="44"/>
      <c r="B9" s="44"/>
      <c r="C9" s="44"/>
      <c r="D9" s="44"/>
      <c r="E9" s="45"/>
      <c r="F9" s="45"/>
      <c r="G9" s="45"/>
      <c r="H9" s="44"/>
      <c r="I9" s="44"/>
      <c r="J9" s="44"/>
      <c r="K9" s="47"/>
      <c r="L9" s="44"/>
      <c r="M9" s="44"/>
      <c r="N9" s="44"/>
      <c r="O9" s="47"/>
      <c r="P9" s="47"/>
      <c r="Q9" s="44"/>
      <c r="R9" s="50"/>
      <c r="S9" s="47"/>
      <c r="T9" s="47"/>
      <c r="U9" s="47"/>
      <c r="V9" s="44"/>
      <c r="W9" s="50"/>
      <c r="X9" s="50"/>
      <c r="Y9" s="47"/>
      <c r="Z9" s="47"/>
      <c r="AA9" s="47"/>
      <c r="AB9" s="47"/>
      <c r="AC9" s="39"/>
      <c r="AD9" s="44"/>
      <c r="AH9" s="6"/>
      <c r="AN9" s="6"/>
    </row>
    <row r="10" spans="1:60" s="41" customFormat="1" ht="15.6" x14ac:dyDescent="0.3">
      <c r="A10" s="42" t="s">
        <v>60</v>
      </c>
      <c r="B10" s="42" t="s">
        <v>61</v>
      </c>
      <c r="C10" s="42">
        <v>333</v>
      </c>
      <c r="D10" s="42" t="s">
        <v>62</v>
      </c>
      <c r="E10" s="69">
        <v>42076</v>
      </c>
      <c r="F10" s="69"/>
      <c r="G10" s="69">
        <v>42947</v>
      </c>
      <c r="H10" s="42" t="s">
        <v>24</v>
      </c>
      <c r="I10" s="42" t="s">
        <v>27</v>
      </c>
      <c r="J10" s="42" t="s">
        <v>23</v>
      </c>
      <c r="K10" s="88">
        <v>-4913718.3071435401</v>
      </c>
      <c r="L10" s="42" t="s">
        <v>22</v>
      </c>
      <c r="M10" s="42" t="s">
        <v>27</v>
      </c>
      <c r="N10" s="42" t="s">
        <v>63</v>
      </c>
      <c r="O10" s="86">
        <v>5097000</v>
      </c>
      <c r="P10" s="42">
        <v>1.0648</v>
      </c>
      <c r="Q10" s="42" t="s">
        <v>64</v>
      </c>
      <c r="R10" s="70">
        <v>1.0373000000000001</v>
      </c>
      <c r="S10" s="70"/>
      <c r="T10" s="86"/>
      <c r="U10" s="86"/>
      <c r="V10" s="42"/>
      <c r="W10" s="70">
        <v>1.093</v>
      </c>
      <c r="X10" s="70">
        <v>1.0927140745820756</v>
      </c>
      <c r="Y10" s="88">
        <v>-249263.11630665429</v>
      </c>
      <c r="Z10" s="88">
        <v>-249263.11630665429</v>
      </c>
      <c r="AA10" s="88">
        <v>-249263.11630665429</v>
      </c>
      <c r="AB10" s="86">
        <v>0</v>
      </c>
      <c r="AD10" s="42"/>
      <c r="AF10" s="64">
        <f t="shared" ref="AF10:AF25" si="0">IF(S10="",ABS(O10/X10),"")</f>
        <v>4664532.2125547091</v>
      </c>
      <c r="AG10" s="64">
        <f t="shared" ref="AG10:AG25" si="1">IF(S10="",
IF(H10="BUY",
IF(I10="CALL",MAX(-ABS(O10)/X10+ABS(O10)/R10,0),IF(I10="PUT",MAX(-ABS(O10)/R10+ABS(O10)/X10,0),IF(I10="FORWARD",-ABS(O10)/X10+ABS(O10)/R10,"TRADE NOT VALID"))),
-IF(I10="CALL",MAX(-ABS(O10)/X10+ABS(O10)/R10,0),IF(I10="PUT",MAX(-ABS(O10)/R10+ABS(O10)/X10,0),IF(I10="FORWARD",-ABS(O10)/X10+ABS(O10)/R10,"TRADE NOT VALID")))),"")</f>
        <v>-249186.09458883572</v>
      </c>
      <c r="AH10" s="6"/>
      <c r="AI10" s="64">
        <f t="shared" ref="AI10:AI25" si="2">IF(S10="",
IF(I10="CALL",ABS(O10/(X10*(1+$AJ$3))),
IF(I10="PUT",ABS(O10/(X10*(1+$AJ$2))),
IF(I10="FORWARD",ABS(O10/(X10*(1+$AJ$3))),
"TRADE NOT VALID"))),
"")</f>
        <v>3588101.7019651602</v>
      </c>
      <c r="AJ10" s="64">
        <f t="shared" ref="AJ10:AJ25" si="3">IF(S10="",
IF(H10="BUY",
IF(I10="CALL",MAX(-ABS(O10)/(X10*(1+$AJ$3))+ABS(O10)/R10,0),IF(I10="PUT",MAX(-ABS(O10)/R10+ABS(O10)/(X10*(1+$AJ$2)),0),IF(I10="FORWARD",-ABS(O10)/(X10*(1+$AJ$3))+ABS(O10)/R10,"TRADE NOT VALID"))),
-IF(I10="CALL",MAX(-ABS(O10)/(X10*(1+$AJ$3))+ABS(O10)/R10,0),IF(I10="PUT",MAX(-ABS(O10)/R10+ABS(O10)/(X10*(1+$AJ$2)),0),IF(I10="FORWARD",-ABS(O10)/(X10*(1+$AJ$3))+ABS(O10)/R10,"TRADE NOT VALID")))),"")</f>
        <v>-1325616.6051783846</v>
      </c>
      <c r="AK10" s="64">
        <f t="shared" ref="AK10:AK25" si="4">IF(S10="",
AI10-IF(AG10=0,ABS(O10/R10),AF10),"")</f>
        <v>-1076430.5105895489</v>
      </c>
      <c r="AL10" s="64">
        <f t="shared" ref="AL10:AL25" si="5">IF(S10="",AJ10-AG10,"")</f>
        <v>-1076430.5105895489</v>
      </c>
      <c r="AM10" s="66">
        <f t="shared" ref="AM10:AM25" si="6">IF(S10="",IF(AL10=0,"CHOC INSUFFISANT",ABS(AL10/AK10)),"")</f>
        <v>1</v>
      </c>
      <c r="AN10" s="6"/>
      <c r="AO10" s="59">
        <f>R10</f>
        <v>1.0373000000000001</v>
      </c>
      <c r="AP10" s="64">
        <f t="shared" ref="AP10:AP25" si="7">IF(S10="",ABS(O10/AO10),"")</f>
        <v>4913718.3071435448</v>
      </c>
      <c r="AQ10" s="64">
        <f t="shared" ref="AQ10:AQ25" si="8">IF(S10="",
IF(H10="BUY",
IF(I10="CALL",MAX(-ABS(O10)/AO10+ABS(O10)/R10,0),IF(I10="PUT",MAX(-ABS(O10)/R10+ABS(O10)/AO10,0),IF(I10="FORWARD",-ABS(O10)/AO10+ABS(O10)/R10,"TRADE NOT VALID"))),
-IF(I10="CALL",MAX(-ABS(O10)/AO10+ABS(O10)/R10,0),IF(I10="PUT",MAX(-ABS(O10)/R10+ABS(O10)/AO10,0),IF(I10="FORWARD",-ABS(O10)/AO10+ABS(O10)/R10,"TRADE NOT VALID")))),"")</f>
        <v>0</v>
      </c>
      <c r="AR10" s="64">
        <f t="shared" ref="AR10:AR25" si="9">IF(S10="",
IF(AQ10=AG10,AF10-AP10,
IF(AG10=0,IF(H10="BUY",(ABS(O10)/AO10-ABS(O10)/R10),-(ABS(O10)/AO10-ABS(O10)/R10)),
IF(AQ10=0,IF(H10="BUY",(ABS(O10)/X10-ABS(O10)/R10),-(ABS(O10)/X10-ABS(O10)/R10)),AF10-AP10))),"")</f>
        <v>249186.09458883572</v>
      </c>
      <c r="AS10" s="64">
        <f t="shared" ref="AS10:AS25" si="10">IF(S10="",
AG10-AQ10,
"")</f>
        <v>-249186.09458883572</v>
      </c>
      <c r="AT10" s="66">
        <f t="shared" ref="AT10:AT25" si="11">IF(S10="",IF(AS10=0,"PAS DE VALEUR INTRINSEQUE",ABS(AS10/AR10)),"")</f>
        <v>1</v>
      </c>
      <c r="AU10" s="64"/>
      <c r="AV10" s="85" t="str">
        <f t="shared" ref="AV10:AV25" si="12">IF(ISERROR(AO10),C10,"")</f>
        <v/>
      </c>
      <c r="AW10" s="65"/>
      <c r="AX10" s="65"/>
      <c r="AY10" s="65"/>
      <c r="AZ10" s="65"/>
      <c r="BA10" s="65"/>
      <c r="BB10" s="65"/>
      <c r="BC10" s="63"/>
      <c r="BD10" s="63"/>
      <c r="BE10" s="63"/>
      <c r="BF10" s="63"/>
      <c r="BG10" s="63"/>
      <c r="BH10" s="63"/>
    </row>
    <row r="11" spans="1:60" s="41" customFormat="1" ht="15.6" x14ac:dyDescent="0.3">
      <c r="A11" s="42" t="s">
        <v>60</v>
      </c>
      <c r="B11" s="42" t="s">
        <v>65</v>
      </c>
      <c r="C11" s="42">
        <v>334</v>
      </c>
      <c r="D11" s="42" t="s">
        <v>62</v>
      </c>
      <c r="E11" s="69">
        <v>42076</v>
      </c>
      <c r="F11" s="69"/>
      <c r="G11" s="69">
        <v>42947</v>
      </c>
      <c r="H11" s="42" t="s">
        <v>24</v>
      </c>
      <c r="I11" s="42" t="s">
        <v>27</v>
      </c>
      <c r="J11" s="42" t="s">
        <v>23</v>
      </c>
      <c r="K11" s="88">
        <v>-4919471.5015912801</v>
      </c>
      <c r="L11" s="42" t="s">
        <v>22</v>
      </c>
      <c r="M11" s="42" t="s">
        <v>27</v>
      </c>
      <c r="N11" s="42" t="s">
        <v>63</v>
      </c>
      <c r="O11" s="86">
        <v>5101000</v>
      </c>
      <c r="P11" s="42">
        <v>1.0648</v>
      </c>
      <c r="Q11" s="42" t="s">
        <v>64</v>
      </c>
      <c r="R11" s="70">
        <v>1.0368999999999999</v>
      </c>
      <c r="S11" s="70"/>
      <c r="T11" s="86"/>
      <c r="U11" s="86"/>
      <c r="V11" s="42"/>
      <c r="W11" s="70">
        <v>1.093</v>
      </c>
      <c r="X11" s="70">
        <v>1.0927140745820756</v>
      </c>
      <c r="Y11" s="88">
        <v>-251356.34762069173</v>
      </c>
      <c r="Z11" s="88">
        <v>-251356.34762069173</v>
      </c>
      <c r="AA11" s="88">
        <v>-251356.34762069173</v>
      </c>
      <c r="AB11" s="86">
        <v>0</v>
      </c>
      <c r="AD11" s="42"/>
      <c r="AF11" s="64">
        <f t="shared" si="0"/>
        <v>4668192.8224919699</v>
      </c>
      <c r="AG11" s="64">
        <f t="shared" si="1"/>
        <v>-251278.67909931205</v>
      </c>
      <c r="AH11" s="6"/>
      <c r="AI11" s="64">
        <f t="shared" si="2"/>
        <v>3590917.5557630532</v>
      </c>
      <c r="AJ11" s="64">
        <f t="shared" si="3"/>
        <v>-1328553.9458282287</v>
      </c>
      <c r="AK11" s="64">
        <f t="shared" si="4"/>
        <v>-1077275.2667289167</v>
      </c>
      <c r="AL11" s="64">
        <f t="shared" si="5"/>
        <v>-1077275.2667289167</v>
      </c>
      <c r="AM11" s="66">
        <f t="shared" si="6"/>
        <v>1</v>
      </c>
      <c r="AN11" s="6"/>
      <c r="AO11" s="59">
        <f t="shared" ref="AO11:AO25" si="13">R11</f>
        <v>1.0368999999999999</v>
      </c>
      <c r="AP11" s="64">
        <f t="shared" si="7"/>
        <v>4919471.501591282</v>
      </c>
      <c r="AQ11" s="64">
        <f t="shared" si="8"/>
        <v>0</v>
      </c>
      <c r="AR11" s="64">
        <f t="shared" si="9"/>
        <v>251278.67909931205</v>
      </c>
      <c r="AS11" s="64">
        <f t="shared" si="10"/>
        <v>-251278.67909931205</v>
      </c>
      <c r="AT11" s="66">
        <f t="shared" si="11"/>
        <v>1</v>
      </c>
      <c r="AU11" s="64"/>
      <c r="AV11" s="85" t="str">
        <f t="shared" si="12"/>
        <v/>
      </c>
      <c r="AW11" s="65"/>
      <c r="AX11" s="65"/>
      <c r="AY11" s="65"/>
      <c r="AZ11" s="65"/>
      <c r="BA11" s="65"/>
      <c r="BB11" s="65"/>
      <c r="BC11" s="63"/>
      <c r="BD11" s="63"/>
      <c r="BE11" s="63"/>
      <c r="BF11" s="63"/>
      <c r="BG11" s="63"/>
      <c r="BH11" s="63"/>
    </row>
    <row r="12" spans="1:60" s="41" customFormat="1" ht="15.6" x14ac:dyDescent="0.3">
      <c r="A12" s="42" t="s">
        <v>60</v>
      </c>
      <c r="B12" s="42" t="s">
        <v>66</v>
      </c>
      <c r="C12" s="42">
        <v>335</v>
      </c>
      <c r="D12" s="42" t="s">
        <v>62</v>
      </c>
      <c r="E12" s="69">
        <v>42076</v>
      </c>
      <c r="F12" s="69"/>
      <c r="G12" s="69">
        <v>42947</v>
      </c>
      <c r="H12" s="42" t="s">
        <v>24</v>
      </c>
      <c r="I12" s="42" t="s">
        <v>27</v>
      </c>
      <c r="J12" s="42" t="s">
        <v>23</v>
      </c>
      <c r="K12" s="88">
        <v>-5752459.9652710799</v>
      </c>
      <c r="L12" s="42" t="s">
        <v>22</v>
      </c>
      <c r="M12" s="42" t="s">
        <v>27</v>
      </c>
      <c r="N12" s="42" t="s">
        <v>63</v>
      </c>
      <c r="O12" s="86">
        <v>5963000</v>
      </c>
      <c r="P12" s="42">
        <v>1.0648</v>
      </c>
      <c r="Q12" s="42" t="s">
        <v>64</v>
      </c>
      <c r="R12" s="70">
        <v>1.0366</v>
      </c>
      <c r="S12" s="70"/>
      <c r="T12" s="86"/>
      <c r="U12" s="86"/>
      <c r="V12" s="42"/>
      <c r="W12" s="70">
        <v>1.093</v>
      </c>
      <c r="X12" s="70">
        <v>1.0927140745820756</v>
      </c>
      <c r="Y12" s="88">
        <v>-295497.0091815709</v>
      </c>
      <c r="Z12" s="88">
        <v>-295497.0091815709</v>
      </c>
      <c r="AA12" s="88">
        <v>-295497.0091815709</v>
      </c>
      <c r="AB12" s="86">
        <v>0</v>
      </c>
      <c r="AD12" s="42"/>
      <c r="AF12" s="64">
        <f t="shared" si="0"/>
        <v>5457054.2639716947</v>
      </c>
      <c r="AG12" s="64">
        <f t="shared" si="1"/>
        <v>-295405.70129938424</v>
      </c>
      <c r="AH12" s="6"/>
      <c r="AI12" s="64">
        <f t="shared" si="2"/>
        <v>4197734.0492089959</v>
      </c>
      <c r="AJ12" s="64">
        <f t="shared" si="3"/>
        <v>-1554725.9160620831</v>
      </c>
      <c r="AK12" s="64">
        <f t="shared" si="4"/>
        <v>-1259320.2147626989</v>
      </c>
      <c r="AL12" s="64">
        <f t="shared" si="5"/>
        <v>-1259320.2147626989</v>
      </c>
      <c r="AM12" s="66">
        <f t="shared" si="6"/>
        <v>1</v>
      </c>
      <c r="AN12" s="6"/>
      <c r="AO12" s="59">
        <f t="shared" si="13"/>
        <v>1.0366</v>
      </c>
      <c r="AP12" s="64">
        <f t="shared" si="7"/>
        <v>5752459.965271079</v>
      </c>
      <c r="AQ12" s="64">
        <f t="shared" si="8"/>
        <v>0</v>
      </c>
      <c r="AR12" s="64">
        <f t="shared" si="9"/>
        <v>295405.70129938424</v>
      </c>
      <c r="AS12" s="64">
        <f t="shared" si="10"/>
        <v>-295405.70129938424</v>
      </c>
      <c r="AT12" s="66">
        <f t="shared" si="11"/>
        <v>1</v>
      </c>
      <c r="AU12" s="64"/>
      <c r="AV12" s="85" t="str">
        <f t="shared" si="12"/>
        <v/>
      </c>
      <c r="AW12" s="65"/>
      <c r="AX12" s="65"/>
      <c r="AY12" s="65"/>
      <c r="AZ12" s="65"/>
      <c r="BA12" s="65"/>
      <c r="BB12" s="65"/>
      <c r="BC12" s="63"/>
      <c r="BD12" s="63"/>
      <c r="BE12" s="63"/>
      <c r="BF12" s="63"/>
      <c r="BG12" s="63"/>
      <c r="BH12" s="63"/>
    </row>
    <row r="13" spans="1:60" s="41" customFormat="1" ht="15.6" x14ac:dyDescent="0.3">
      <c r="A13" s="42" t="s">
        <v>60</v>
      </c>
      <c r="B13" s="42" t="s">
        <v>67</v>
      </c>
      <c r="C13" s="42">
        <v>337</v>
      </c>
      <c r="D13" s="42" t="s">
        <v>62</v>
      </c>
      <c r="E13" s="69">
        <v>42076</v>
      </c>
      <c r="F13" s="69"/>
      <c r="G13" s="69">
        <v>43007</v>
      </c>
      <c r="H13" s="42" t="s">
        <v>24</v>
      </c>
      <c r="I13" s="42" t="s">
        <v>27</v>
      </c>
      <c r="J13" s="42" t="s">
        <v>23</v>
      </c>
      <c r="K13" s="88">
        <v>-4089459.9555598502</v>
      </c>
      <c r="L13" s="42" t="s">
        <v>22</v>
      </c>
      <c r="M13" s="42" t="s">
        <v>27</v>
      </c>
      <c r="N13" s="42" t="s">
        <v>63</v>
      </c>
      <c r="O13" s="86">
        <v>4233000</v>
      </c>
      <c r="P13" s="42">
        <v>1.0648</v>
      </c>
      <c r="Q13" s="42" t="s">
        <v>64</v>
      </c>
      <c r="R13" s="70">
        <v>1.0350999999999999</v>
      </c>
      <c r="S13" s="70"/>
      <c r="T13" s="86"/>
      <c r="U13" s="86"/>
      <c r="V13" s="42"/>
      <c r="W13" s="70">
        <v>1.093</v>
      </c>
      <c r="X13" s="70">
        <v>1.0919501748294498</v>
      </c>
      <c r="Y13" s="88">
        <v>-213061.5772830752</v>
      </c>
      <c r="Z13" s="88">
        <v>-213061.5772830752</v>
      </c>
      <c r="AA13" s="88">
        <v>-213061.5772830752</v>
      </c>
      <c r="AB13" s="86">
        <v>0</v>
      </c>
      <c r="AD13" s="42"/>
      <c r="AF13" s="64">
        <f t="shared" si="0"/>
        <v>3876550.5034706793</v>
      </c>
      <c r="AG13" s="64">
        <f t="shared" si="1"/>
        <v>-212909.45208917046</v>
      </c>
      <c r="AH13" s="6"/>
      <c r="AI13" s="64">
        <f t="shared" si="2"/>
        <v>2981961.925746676</v>
      </c>
      <c r="AJ13" s="64">
        <f t="shared" si="3"/>
        <v>-1107498.0298131737</v>
      </c>
      <c r="AK13" s="64">
        <f t="shared" si="4"/>
        <v>-894588.57772400323</v>
      </c>
      <c r="AL13" s="64">
        <f t="shared" si="5"/>
        <v>-894588.57772400323</v>
      </c>
      <c r="AM13" s="66">
        <f t="shared" si="6"/>
        <v>1</v>
      </c>
      <c r="AN13" s="6"/>
      <c r="AO13" s="59">
        <f t="shared" si="13"/>
        <v>1.0350999999999999</v>
      </c>
      <c r="AP13" s="64">
        <f t="shared" si="7"/>
        <v>4089459.9555598497</v>
      </c>
      <c r="AQ13" s="64">
        <f t="shared" si="8"/>
        <v>0</v>
      </c>
      <c r="AR13" s="64">
        <f t="shared" si="9"/>
        <v>212909.45208917046</v>
      </c>
      <c r="AS13" s="64">
        <f t="shared" si="10"/>
        <v>-212909.45208917046</v>
      </c>
      <c r="AT13" s="66">
        <f t="shared" si="11"/>
        <v>1</v>
      </c>
      <c r="AU13" s="64"/>
      <c r="AV13" s="85" t="str">
        <f t="shared" si="12"/>
        <v/>
      </c>
      <c r="AW13" s="65"/>
      <c r="AX13" s="65"/>
      <c r="AY13" s="65"/>
      <c r="AZ13" s="65"/>
      <c r="BA13" s="65"/>
      <c r="BB13" s="65"/>
      <c r="BC13" s="63"/>
      <c r="BD13" s="63"/>
      <c r="BE13" s="63"/>
      <c r="BF13" s="63"/>
      <c r="BG13" s="63"/>
      <c r="BH13" s="63"/>
    </row>
    <row r="14" spans="1:60" s="41" customFormat="1" ht="15.6" x14ac:dyDescent="0.3">
      <c r="A14" s="42" t="s">
        <v>60</v>
      </c>
      <c r="B14" s="42" t="s">
        <v>68</v>
      </c>
      <c r="C14" s="42">
        <v>336</v>
      </c>
      <c r="D14" s="42" t="s">
        <v>62</v>
      </c>
      <c r="E14" s="69">
        <v>42076</v>
      </c>
      <c r="F14" s="69"/>
      <c r="G14" s="69">
        <v>43069</v>
      </c>
      <c r="H14" s="42" t="s">
        <v>24</v>
      </c>
      <c r="I14" s="42" t="s">
        <v>27</v>
      </c>
      <c r="J14" s="42" t="s">
        <v>23</v>
      </c>
      <c r="K14" s="88">
        <v>-4938570.1847731397</v>
      </c>
      <c r="L14" s="42" t="s">
        <v>22</v>
      </c>
      <c r="M14" s="42" t="s">
        <v>27</v>
      </c>
      <c r="N14" s="42" t="s">
        <v>63</v>
      </c>
      <c r="O14" s="86">
        <v>5105000</v>
      </c>
      <c r="P14" s="42">
        <v>1.0648</v>
      </c>
      <c r="Q14" s="42" t="s">
        <v>64</v>
      </c>
      <c r="R14" s="70">
        <v>1.0337000000000001</v>
      </c>
      <c r="S14" s="70"/>
      <c r="T14" s="86"/>
      <c r="U14" s="86"/>
      <c r="V14" s="42"/>
      <c r="W14" s="70">
        <v>1.093</v>
      </c>
      <c r="X14" s="70">
        <v>1.0911373074770307</v>
      </c>
      <c r="Y14" s="88">
        <v>-260254.56726811879</v>
      </c>
      <c r="Z14" s="88">
        <v>-260254.56726811879</v>
      </c>
      <c r="AA14" s="88">
        <v>-260254.56726811879</v>
      </c>
      <c r="AB14" s="86">
        <v>0</v>
      </c>
      <c r="AD14" s="42"/>
      <c r="AF14" s="64">
        <f t="shared" si="0"/>
        <v>4678604.5761774704</v>
      </c>
      <c r="AG14" s="64">
        <f t="shared" si="1"/>
        <v>-259965.60859567393</v>
      </c>
      <c r="AH14" s="6"/>
      <c r="AI14" s="64">
        <f t="shared" si="2"/>
        <v>3598926.5970595926</v>
      </c>
      <c r="AJ14" s="64">
        <f t="shared" si="3"/>
        <v>-1339643.5877135517</v>
      </c>
      <c r="AK14" s="64">
        <f t="shared" si="4"/>
        <v>-1079677.9791178778</v>
      </c>
      <c r="AL14" s="64">
        <f t="shared" si="5"/>
        <v>-1079677.9791178778</v>
      </c>
      <c r="AM14" s="66">
        <f t="shared" si="6"/>
        <v>1</v>
      </c>
      <c r="AN14" s="6"/>
      <c r="AO14" s="59">
        <f t="shared" si="13"/>
        <v>1.0337000000000001</v>
      </c>
      <c r="AP14" s="64">
        <f t="shared" si="7"/>
        <v>4938570.1847731443</v>
      </c>
      <c r="AQ14" s="64">
        <f t="shared" si="8"/>
        <v>0</v>
      </c>
      <c r="AR14" s="64">
        <f t="shared" si="9"/>
        <v>259965.60859567393</v>
      </c>
      <c r="AS14" s="64">
        <f t="shared" si="10"/>
        <v>-259965.60859567393</v>
      </c>
      <c r="AT14" s="66">
        <f t="shared" si="11"/>
        <v>1</v>
      </c>
      <c r="AU14" s="64"/>
      <c r="AV14" s="85" t="str">
        <f t="shared" si="12"/>
        <v/>
      </c>
      <c r="AW14" s="65"/>
      <c r="AX14" s="65"/>
      <c r="AY14" s="65"/>
      <c r="AZ14" s="65"/>
      <c r="BA14" s="65"/>
      <c r="BB14" s="65"/>
      <c r="BC14" s="63"/>
      <c r="BD14" s="63"/>
      <c r="BE14" s="63"/>
      <c r="BF14" s="63"/>
      <c r="BG14" s="63"/>
      <c r="BH14" s="63"/>
    </row>
    <row r="15" spans="1:60" s="41" customFormat="1" ht="15.6" x14ac:dyDescent="0.3">
      <c r="A15" s="42" t="s">
        <v>60</v>
      </c>
      <c r="B15" s="42" t="s">
        <v>69</v>
      </c>
      <c r="C15" s="42">
        <v>338</v>
      </c>
      <c r="D15" s="42" t="s">
        <v>62</v>
      </c>
      <c r="E15" s="69">
        <v>42076</v>
      </c>
      <c r="F15" s="69"/>
      <c r="G15" s="69">
        <v>43098</v>
      </c>
      <c r="H15" s="42" t="s">
        <v>24</v>
      </c>
      <c r="I15" s="42" t="s">
        <v>27</v>
      </c>
      <c r="J15" s="42" t="s">
        <v>23</v>
      </c>
      <c r="K15" s="88">
        <v>-4946757.0183930304</v>
      </c>
      <c r="L15" s="42" t="s">
        <v>22</v>
      </c>
      <c r="M15" s="42" t="s">
        <v>27</v>
      </c>
      <c r="N15" s="42" t="s">
        <v>63</v>
      </c>
      <c r="O15" s="86">
        <v>5110000</v>
      </c>
      <c r="P15" s="42">
        <v>1.0648</v>
      </c>
      <c r="Q15" s="42" t="s">
        <v>64</v>
      </c>
      <c r="R15" s="70">
        <v>1.0329999999999999</v>
      </c>
      <c r="S15" s="70"/>
      <c r="T15" s="86"/>
      <c r="U15" s="86"/>
      <c r="V15" s="42"/>
      <c r="W15" s="70">
        <v>1.093</v>
      </c>
      <c r="X15" s="70">
        <v>1.0906079591018643</v>
      </c>
      <c r="Y15" s="88">
        <v>-261600.14278373163</v>
      </c>
      <c r="Z15" s="88">
        <v>-261600.14278373163</v>
      </c>
      <c r="AA15" s="88">
        <v>-261600.1427837316</v>
      </c>
      <c r="AB15" s="88">
        <v>-2.9103830456733704E-11</v>
      </c>
      <c r="AD15" s="42"/>
      <c r="AF15" s="64">
        <f t="shared" si="0"/>
        <v>4685460.0292924503</v>
      </c>
      <c r="AG15" s="64">
        <f t="shared" si="1"/>
        <v>-261296.9891005801</v>
      </c>
      <c r="AH15" s="6"/>
      <c r="AI15" s="64">
        <f t="shared" si="2"/>
        <v>3604200.022532654</v>
      </c>
      <c r="AJ15" s="64">
        <f t="shared" si="3"/>
        <v>-1342556.9958603764</v>
      </c>
      <c r="AK15" s="64">
        <f t="shared" si="4"/>
        <v>-1081260.0067597963</v>
      </c>
      <c r="AL15" s="64">
        <f t="shared" si="5"/>
        <v>-1081260.0067597963</v>
      </c>
      <c r="AM15" s="66">
        <f t="shared" si="6"/>
        <v>1</v>
      </c>
      <c r="AN15" s="6"/>
      <c r="AO15" s="59">
        <f t="shared" si="13"/>
        <v>1.0329999999999999</v>
      </c>
      <c r="AP15" s="64">
        <f t="shared" si="7"/>
        <v>4946757.0183930304</v>
      </c>
      <c r="AQ15" s="64">
        <f t="shared" si="8"/>
        <v>0</v>
      </c>
      <c r="AR15" s="64">
        <f t="shared" si="9"/>
        <v>261296.9891005801</v>
      </c>
      <c r="AS15" s="64">
        <f t="shared" si="10"/>
        <v>-261296.9891005801</v>
      </c>
      <c r="AT15" s="66">
        <f t="shared" si="11"/>
        <v>1</v>
      </c>
      <c r="AU15" s="64"/>
      <c r="AV15" s="85" t="str">
        <f t="shared" si="12"/>
        <v/>
      </c>
      <c r="AW15" s="65"/>
      <c r="AX15" s="65"/>
      <c r="AY15" s="65"/>
      <c r="AZ15" s="65"/>
      <c r="BA15" s="65"/>
      <c r="BB15" s="65"/>
      <c r="BC15" s="63"/>
      <c r="BD15" s="63"/>
      <c r="BE15" s="63"/>
      <c r="BF15" s="63"/>
      <c r="BG15" s="63"/>
      <c r="BH15" s="63"/>
    </row>
    <row r="16" spans="1:60" ht="15.6" x14ac:dyDescent="0.3">
      <c r="A16" s="42" t="s">
        <v>60</v>
      </c>
      <c r="B16" s="42" t="s">
        <v>70</v>
      </c>
      <c r="C16" s="42">
        <v>342</v>
      </c>
      <c r="D16" s="42" t="s">
        <v>62</v>
      </c>
      <c r="E16" s="69">
        <v>42076</v>
      </c>
      <c r="F16" s="69"/>
      <c r="G16" s="69">
        <v>43159</v>
      </c>
      <c r="H16" s="42" t="s">
        <v>24</v>
      </c>
      <c r="I16" s="42" t="s">
        <v>27</v>
      </c>
      <c r="J16" s="42" t="s">
        <v>23</v>
      </c>
      <c r="K16" s="88">
        <v>-4110506.8945426298</v>
      </c>
      <c r="L16" s="42" t="s">
        <v>22</v>
      </c>
      <c r="M16" s="42" t="s">
        <v>27</v>
      </c>
      <c r="N16" s="42" t="s">
        <v>63</v>
      </c>
      <c r="O16" s="86">
        <v>4233000</v>
      </c>
      <c r="P16" s="42">
        <v>1.0648</v>
      </c>
      <c r="Q16" s="42" t="s">
        <v>64</v>
      </c>
      <c r="R16" s="70">
        <v>1.0298</v>
      </c>
      <c r="S16" s="70"/>
      <c r="T16" s="86"/>
      <c r="U16" s="86"/>
      <c r="V16" s="42"/>
      <c r="W16" s="70">
        <v>1.093</v>
      </c>
      <c r="X16" s="70">
        <v>1.0897662832408279</v>
      </c>
      <c r="Y16" s="88">
        <v>-226501.10261069745</v>
      </c>
      <c r="Z16" s="88">
        <v>-226501.10261069745</v>
      </c>
      <c r="AA16" s="88">
        <v>-226501.10261069742</v>
      </c>
      <c r="AB16" s="88">
        <v>-2.9103830456733704E-11</v>
      </c>
      <c r="AC16" s="41"/>
      <c r="AD16" s="42"/>
      <c r="AF16" s="64">
        <f t="shared" si="0"/>
        <v>3884319.1105266996</v>
      </c>
      <c r="AG16" s="64">
        <f t="shared" si="1"/>
        <v>-226187.78401592979</v>
      </c>
      <c r="AH16" s="6"/>
      <c r="AI16" s="64">
        <f t="shared" si="2"/>
        <v>2987937.7773282304</v>
      </c>
      <c r="AJ16" s="64">
        <f t="shared" si="3"/>
        <v>-1122569.1172143989</v>
      </c>
      <c r="AK16" s="64">
        <f t="shared" si="4"/>
        <v>-896381.33319846913</v>
      </c>
      <c r="AL16" s="64">
        <f t="shared" si="5"/>
        <v>-896381.33319846913</v>
      </c>
      <c r="AM16" s="66">
        <f t="shared" si="6"/>
        <v>1</v>
      </c>
      <c r="AN16" s="6"/>
      <c r="AO16" s="59">
        <f t="shared" si="13"/>
        <v>1.0298</v>
      </c>
      <c r="AP16" s="64">
        <f t="shared" si="7"/>
        <v>4110506.8945426294</v>
      </c>
      <c r="AQ16" s="64">
        <f t="shared" si="8"/>
        <v>0</v>
      </c>
      <c r="AR16" s="64">
        <f t="shared" si="9"/>
        <v>226187.78401592979</v>
      </c>
      <c r="AS16" s="64">
        <f t="shared" si="10"/>
        <v>-226187.78401592979</v>
      </c>
      <c r="AT16" s="66">
        <f t="shared" si="11"/>
        <v>1</v>
      </c>
      <c r="AV16" s="85" t="str">
        <f t="shared" si="12"/>
        <v/>
      </c>
    </row>
    <row r="17" spans="1:48" ht="15.6" x14ac:dyDescent="0.3">
      <c r="A17" s="42" t="s">
        <v>60</v>
      </c>
      <c r="B17" s="42" t="s">
        <v>71</v>
      </c>
      <c r="C17" s="42">
        <v>339</v>
      </c>
      <c r="D17" s="42" t="s">
        <v>62</v>
      </c>
      <c r="E17" s="69">
        <v>42076</v>
      </c>
      <c r="F17" s="69"/>
      <c r="G17" s="69">
        <v>43188</v>
      </c>
      <c r="H17" s="42" t="s">
        <v>24</v>
      </c>
      <c r="I17" s="42" t="s">
        <v>27</v>
      </c>
      <c r="J17" s="42" t="s">
        <v>23</v>
      </c>
      <c r="K17" s="88">
        <v>-4943450.9424842903</v>
      </c>
      <c r="L17" s="42" t="s">
        <v>22</v>
      </c>
      <c r="M17" s="42" t="s">
        <v>27</v>
      </c>
      <c r="N17" s="42" t="s">
        <v>63</v>
      </c>
      <c r="O17" s="86">
        <v>5114000</v>
      </c>
      <c r="P17" s="42">
        <v>1.0648</v>
      </c>
      <c r="Q17" s="42" t="s">
        <v>64</v>
      </c>
      <c r="R17" s="70">
        <v>1.0345</v>
      </c>
      <c r="S17" s="70"/>
      <c r="T17" s="86"/>
      <c r="U17" s="86"/>
      <c r="V17" s="42"/>
      <c r="W17" s="70">
        <v>1.093</v>
      </c>
      <c r="X17" s="70">
        <v>1.0893665026512218</v>
      </c>
      <c r="Y17" s="88">
        <v>-249348.58184389188</v>
      </c>
      <c r="Z17" s="88">
        <v>-249348.58184389188</v>
      </c>
      <c r="AA17" s="88">
        <v>-249348.58184389188</v>
      </c>
      <c r="AB17" s="86">
        <v>0</v>
      </c>
      <c r="AC17" s="41"/>
      <c r="AD17" s="42"/>
      <c r="AF17" s="64">
        <f t="shared" si="0"/>
        <v>4694471.5002287244</v>
      </c>
      <c r="AG17" s="64">
        <f t="shared" si="1"/>
        <v>-248979.44225556776</v>
      </c>
      <c r="AH17" s="6"/>
      <c r="AI17" s="64">
        <f t="shared" si="2"/>
        <v>3611131.9232528647</v>
      </c>
      <c r="AJ17" s="64">
        <f t="shared" si="3"/>
        <v>-1332319.0192314275</v>
      </c>
      <c r="AK17" s="64">
        <f t="shared" si="4"/>
        <v>-1083339.5769758597</v>
      </c>
      <c r="AL17" s="64">
        <f t="shared" si="5"/>
        <v>-1083339.5769758597</v>
      </c>
      <c r="AM17" s="66">
        <f t="shared" si="6"/>
        <v>1</v>
      </c>
      <c r="AN17" s="6"/>
      <c r="AO17" s="59">
        <f t="shared" si="13"/>
        <v>1.0345</v>
      </c>
      <c r="AP17" s="64">
        <f t="shared" si="7"/>
        <v>4943450.9424842922</v>
      </c>
      <c r="AQ17" s="64">
        <f t="shared" si="8"/>
        <v>0</v>
      </c>
      <c r="AR17" s="64">
        <f t="shared" si="9"/>
        <v>248979.44225556776</v>
      </c>
      <c r="AS17" s="64">
        <f t="shared" si="10"/>
        <v>-248979.44225556776</v>
      </c>
      <c r="AT17" s="66">
        <f t="shared" si="11"/>
        <v>1</v>
      </c>
      <c r="AV17" s="85" t="str">
        <f t="shared" si="12"/>
        <v/>
      </c>
    </row>
    <row r="18" spans="1:48" ht="15.6" x14ac:dyDescent="0.3">
      <c r="A18" s="42" t="s">
        <v>60</v>
      </c>
      <c r="B18" s="42" t="s">
        <v>72</v>
      </c>
      <c r="C18" s="42">
        <v>341</v>
      </c>
      <c r="D18" s="42" t="s">
        <v>62</v>
      </c>
      <c r="E18" s="69">
        <v>42076</v>
      </c>
      <c r="F18" s="69"/>
      <c r="G18" s="69">
        <v>43312</v>
      </c>
      <c r="H18" s="42" t="s">
        <v>24</v>
      </c>
      <c r="I18" s="42" t="s">
        <v>27</v>
      </c>
      <c r="J18" s="42" t="s">
        <v>23</v>
      </c>
      <c r="K18" s="88">
        <v>-4177609.1819861899</v>
      </c>
      <c r="L18" s="42" t="s">
        <v>22</v>
      </c>
      <c r="M18" s="42" t="s">
        <v>27</v>
      </c>
      <c r="N18" s="42" t="s">
        <v>63</v>
      </c>
      <c r="O18" s="86">
        <v>4295000</v>
      </c>
      <c r="P18" s="42">
        <v>1.0648</v>
      </c>
      <c r="Q18" s="42" t="s">
        <v>64</v>
      </c>
      <c r="R18" s="70">
        <v>1.0281</v>
      </c>
      <c r="S18" s="70"/>
      <c r="T18" s="86"/>
      <c r="U18" s="86"/>
      <c r="V18" s="42"/>
      <c r="W18" s="70">
        <v>1.093</v>
      </c>
      <c r="X18" s="70">
        <v>1.0875991981609963</v>
      </c>
      <c r="Y18" s="88">
        <v>-228962.03883619315</v>
      </c>
      <c r="Z18" s="88">
        <v>-228962.03883619315</v>
      </c>
      <c r="AA18" s="88">
        <v>-228962.03883619313</v>
      </c>
      <c r="AB18" s="88">
        <v>-2.9103830456733704E-11</v>
      </c>
      <c r="AC18" s="41"/>
      <c r="AD18" s="42"/>
      <c r="AF18" s="64">
        <f t="shared" si="0"/>
        <v>3949065.0666737761</v>
      </c>
      <c r="AG18" s="64">
        <f t="shared" si="1"/>
        <v>-228544.11531241192</v>
      </c>
      <c r="AH18" s="6"/>
      <c r="AI18" s="64">
        <f t="shared" si="2"/>
        <v>3037742.3589798277</v>
      </c>
      <c r="AJ18" s="64">
        <f t="shared" si="3"/>
        <v>-1139866.8230063603</v>
      </c>
      <c r="AK18" s="64">
        <f t="shared" si="4"/>
        <v>-911322.70769394841</v>
      </c>
      <c r="AL18" s="64">
        <f t="shared" si="5"/>
        <v>-911322.70769394841</v>
      </c>
      <c r="AM18" s="66">
        <f t="shared" si="6"/>
        <v>1</v>
      </c>
      <c r="AN18" s="6"/>
      <c r="AO18" s="59">
        <f t="shared" si="13"/>
        <v>1.0281</v>
      </c>
      <c r="AP18" s="64">
        <f t="shared" si="7"/>
        <v>4177609.1819861881</v>
      </c>
      <c r="AQ18" s="64">
        <f t="shared" si="8"/>
        <v>0</v>
      </c>
      <c r="AR18" s="64">
        <f t="shared" si="9"/>
        <v>228544.11531241192</v>
      </c>
      <c r="AS18" s="64">
        <f t="shared" si="10"/>
        <v>-228544.11531241192</v>
      </c>
      <c r="AT18" s="66">
        <f t="shared" si="11"/>
        <v>1</v>
      </c>
      <c r="AV18" s="85" t="str">
        <f t="shared" si="12"/>
        <v/>
      </c>
    </row>
    <row r="19" spans="1:48" ht="15.6" x14ac:dyDescent="0.3">
      <c r="A19" s="42" t="s">
        <v>60</v>
      </c>
      <c r="B19" s="42" t="s">
        <v>73</v>
      </c>
      <c r="C19" s="42">
        <v>343</v>
      </c>
      <c r="D19" s="42" t="s">
        <v>62</v>
      </c>
      <c r="E19" s="69">
        <v>42076</v>
      </c>
      <c r="F19" s="69"/>
      <c r="G19" s="69">
        <v>43343</v>
      </c>
      <c r="H19" s="42" t="s">
        <v>24</v>
      </c>
      <c r="I19" s="42" t="s">
        <v>27</v>
      </c>
      <c r="J19" s="42" t="s">
        <v>23</v>
      </c>
      <c r="K19" s="88">
        <v>-4183534.4492020202</v>
      </c>
      <c r="L19" s="42" t="s">
        <v>22</v>
      </c>
      <c r="M19" s="42" t="s">
        <v>27</v>
      </c>
      <c r="N19" s="42" t="s">
        <v>63</v>
      </c>
      <c r="O19" s="86">
        <v>4299000</v>
      </c>
      <c r="P19" s="42">
        <v>1.0648</v>
      </c>
      <c r="Q19" s="42" t="s">
        <v>64</v>
      </c>
      <c r="R19" s="70">
        <v>1.0276000000000001</v>
      </c>
      <c r="S19" s="70"/>
      <c r="T19" s="86"/>
      <c r="U19" s="86"/>
      <c r="V19" s="42"/>
      <c r="W19" s="70">
        <v>1.093</v>
      </c>
      <c r="X19" s="70">
        <v>1.0871848606219874</v>
      </c>
      <c r="Y19" s="88">
        <v>-229715.519027528</v>
      </c>
      <c r="Z19" s="88">
        <v>-229715.519027528</v>
      </c>
      <c r="AA19" s="88">
        <v>-229715.519027528</v>
      </c>
      <c r="AB19" s="86">
        <v>0</v>
      </c>
      <c r="AC19" s="41"/>
      <c r="AD19" s="42"/>
      <c r="AF19" s="64">
        <f t="shared" si="0"/>
        <v>3954249.3238367089</v>
      </c>
      <c r="AG19" s="64">
        <f t="shared" si="1"/>
        <v>-229285.12536531501</v>
      </c>
      <c r="AH19" s="6"/>
      <c r="AI19" s="64">
        <f t="shared" si="2"/>
        <v>3041730.2491051606</v>
      </c>
      <c r="AJ19" s="64">
        <f t="shared" si="3"/>
        <v>-1141804.2000968633</v>
      </c>
      <c r="AK19" s="64">
        <f t="shared" si="4"/>
        <v>-912519.07473154832</v>
      </c>
      <c r="AL19" s="64">
        <f t="shared" si="5"/>
        <v>-912519.07473154832</v>
      </c>
      <c r="AM19" s="66">
        <f t="shared" si="6"/>
        <v>1</v>
      </c>
      <c r="AN19" s="6"/>
      <c r="AO19" s="59">
        <f t="shared" si="13"/>
        <v>1.0276000000000001</v>
      </c>
      <c r="AP19" s="64">
        <f t="shared" si="7"/>
        <v>4183534.4492020239</v>
      </c>
      <c r="AQ19" s="64">
        <f t="shared" si="8"/>
        <v>0</v>
      </c>
      <c r="AR19" s="64">
        <f t="shared" si="9"/>
        <v>229285.12536531501</v>
      </c>
      <c r="AS19" s="64">
        <f t="shared" si="10"/>
        <v>-229285.12536531501</v>
      </c>
      <c r="AT19" s="66">
        <f t="shared" si="11"/>
        <v>1</v>
      </c>
      <c r="AV19" s="85" t="str">
        <f t="shared" si="12"/>
        <v/>
      </c>
    </row>
    <row r="20" spans="1:48" ht="15.6" x14ac:dyDescent="0.3">
      <c r="A20" s="42" t="s">
        <v>60</v>
      </c>
      <c r="B20" s="42" t="s">
        <v>74</v>
      </c>
      <c r="C20" s="42">
        <v>344</v>
      </c>
      <c r="D20" s="42" t="s">
        <v>62</v>
      </c>
      <c r="E20" s="69">
        <v>42076</v>
      </c>
      <c r="F20" s="69"/>
      <c r="G20" s="69">
        <v>43404</v>
      </c>
      <c r="H20" s="42" t="s">
        <v>24</v>
      </c>
      <c r="I20" s="42" t="s">
        <v>27</v>
      </c>
      <c r="J20" s="42" t="s">
        <v>23</v>
      </c>
      <c r="K20" s="88">
        <v>-4188084.1121495301</v>
      </c>
      <c r="L20" s="42" t="s">
        <v>22</v>
      </c>
      <c r="M20" s="42" t="s">
        <v>27</v>
      </c>
      <c r="N20" s="42" t="s">
        <v>63</v>
      </c>
      <c r="O20" s="86">
        <v>4302000</v>
      </c>
      <c r="P20" s="42">
        <v>1.0648</v>
      </c>
      <c r="Q20" s="42" t="s">
        <v>64</v>
      </c>
      <c r="R20" s="70">
        <v>1.0271999999999999</v>
      </c>
      <c r="S20" s="70"/>
      <c r="T20" s="86"/>
      <c r="U20" s="86"/>
      <c r="V20" s="42"/>
      <c r="W20" s="70">
        <v>1.093</v>
      </c>
      <c r="X20" s="70">
        <v>1.0862658697607521</v>
      </c>
      <c r="Y20" s="88">
        <v>-228143.63817547765</v>
      </c>
      <c r="Z20" s="88">
        <v>-228143.63817547765</v>
      </c>
      <c r="AA20" s="88">
        <v>-228143.63817547765</v>
      </c>
      <c r="AB20" s="86">
        <v>0</v>
      </c>
      <c r="AC20" s="41"/>
      <c r="AD20" s="42"/>
      <c r="AF20" s="64">
        <f t="shared" si="0"/>
        <v>3960356.4097503191</v>
      </c>
      <c r="AG20" s="64">
        <f t="shared" si="1"/>
        <v>-227727.70239921426</v>
      </c>
      <c r="AH20" s="6"/>
      <c r="AI20" s="64">
        <f t="shared" si="2"/>
        <v>3046428.0075002452</v>
      </c>
      <c r="AJ20" s="64">
        <f t="shared" si="3"/>
        <v>-1141656.1046492881</v>
      </c>
      <c r="AK20" s="64">
        <f t="shared" si="4"/>
        <v>-913928.40225007385</v>
      </c>
      <c r="AL20" s="64">
        <f t="shared" si="5"/>
        <v>-913928.40225007385</v>
      </c>
      <c r="AM20" s="66">
        <f t="shared" si="6"/>
        <v>1</v>
      </c>
      <c r="AN20" s="6"/>
      <c r="AO20" s="59">
        <f t="shared" si="13"/>
        <v>1.0271999999999999</v>
      </c>
      <c r="AP20" s="64">
        <f t="shared" si="7"/>
        <v>4188084.1121495334</v>
      </c>
      <c r="AQ20" s="64">
        <f t="shared" si="8"/>
        <v>0</v>
      </c>
      <c r="AR20" s="64">
        <f t="shared" si="9"/>
        <v>227727.70239921426</v>
      </c>
      <c r="AS20" s="64">
        <f t="shared" si="10"/>
        <v>-227727.70239921426</v>
      </c>
      <c r="AT20" s="66">
        <f t="shared" si="11"/>
        <v>1</v>
      </c>
      <c r="AV20" s="85" t="str">
        <f t="shared" si="12"/>
        <v/>
      </c>
    </row>
    <row r="21" spans="1:48" ht="15.6" x14ac:dyDescent="0.3">
      <c r="A21" s="42" t="s">
        <v>60</v>
      </c>
      <c r="B21" s="42" t="s">
        <v>75</v>
      </c>
      <c r="C21" s="42">
        <v>345</v>
      </c>
      <c r="D21" s="42" t="s">
        <v>62</v>
      </c>
      <c r="E21" s="69">
        <v>42076</v>
      </c>
      <c r="F21" s="69"/>
      <c r="G21" s="69">
        <v>43465</v>
      </c>
      <c r="H21" s="42" t="s">
        <v>24</v>
      </c>
      <c r="I21" s="42" t="s">
        <v>27</v>
      </c>
      <c r="J21" s="42" t="s">
        <v>23</v>
      </c>
      <c r="K21" s="88">
        <v>-4192888.45591817</v>
      </c>
      <c r="L21" s="42" t="s">
        <v>22</v>
      </c>
      <c r="M21" s="42" t="s">
        <v>27</v>
      </c>
      <c r="N21" s="42" t="s">
        <v>63</v>
      </c>
      <c r="O21" s="86">
        <v>4304000</v>
      </c>
      <c r="P21" s="42">
        <v>1.0648</v>
      </c>
      <c r="Q21" s="42" t="s">
        <v>64</v>
      </c>
      <c r="R21" s="70">
        <v>1.0265</v>
      </c>
      <c r="S21" s="70"/>
      <c r="T21" s="86"/>
      <c r="U21" s="86"/>
      <c r="V21" s="42"/>
      <c r="W21" s="70">
        <v>1.093</v>
      </c>
      <c r="X21" s="70">
        <v>1.0852914931339797</v>
      </c>
      <c r="Y21" s="88">
        <v>-227510.88350600575</v>
      </c>
      <c r="Z21" s="88">
        <v>-227510.88350600575</v>
      </c>
      <c r="AA21" s="88">
        <v>-227510.88350600575</v>
      </c>
      <c r="AB21" s="86">
        <v>0</v>
      </c>
      <c r="AC21" s="41"/>
      <c r="AD21" s="42"/>
      <c r="AF21" s="64">
        <f t="shared" si="0"/>
        <v>3965754.8476413512</v>
      </c>
      <c r="AG21" s="64">
        <f t="shared" si="1"/>
        <v>-227133.60827681748</v>
      </c>
      <c r="AH21" s="6"/>
      <c r="AI21" s="64">
        <f t="shared" si="2"/>
        <v>3050580.6520318086</v>
      </c>
      <c r="AJ21" s="64">
        <f t="shared" si="3"/>
        <v>-1142307.80388636</v>
      </c>
      <c r="AK21" s="64">
        <f t="shared" si="4"/>
        <v>-915174.19560954254</v>
      </c>
      <c r="AL21" s="64">
        <f t="shared" si="5"/>
        <v>-915174.19560954254</v>
      </c>
      <c r="AM21" s="66">
        <f t="shared" si="6"/>
        <v>1</v>
      </c>
      <c r="AN21" s="6"/>
      <c r="AO21" s="59">
        <f t="shared" si="13"/>
        <v>1.0265</v>
      </c>
      <c r="AP21" s="64">
        <f t="shared" si="7"/>
        <v>4192888.4559181686</v>
      </c>
      <c r="AQ21" s="64">
        <f t="shared" si="8"/>
        <v>0</v>
      </c>
      <c r="AR21" s="64">
        <f t="shared" si="9"/>
        <v>227133.60827681748</v>
      </c>
      <c r="AS21" s="64">
        <f t="shared" si="10"/>
        <v>-227133.60827681748</v>
      </c>
      <c r="AT21" s="66">
        <f t="shared" si="11"/>
        <v>1</v>
      </c>
      <c r="AV21" s="85" t="str">
        <f t="shared" si="12"/>
        <v/>
      </c>
    </row>
    <row r="22" spans="1:48" ht="15.6" x14ac:dyDescent="0.3">
      <c r="A22" s="42" t="s">
        <v>60</v>
      </c>
      <c r="B22" s="42" t="s">
        <v>76</v>
      </c>
      <c r="C22" s="42">
        <v>346</v>
      </c>
      <c r="D22" s="42" t="s">
        <v>62</v>
      </c>
      <c r="E22" s="69">
        <v>42076</v>
      </c>
      <c r="F22" s="69"/>
      <c r="G22" s="69">
        <v>43524</v>
      </c>
      <c r="H22" s="42" t="s">
        <v>24</v>
      </c>
      <c r="I22" s="42" t="s">
        <v>27</v>
      </c>
      <c r="J22" s="42" t="s">
        <v>23</v>
      </c>
      <c r="K22" s="88">
        <v>-4204256.9810583899</v>
      </c>
      <c r="L22" s="42" t="s">
        <v>22</v>
      </c>
      <c r="M22" s="42" t="s">
        <v>27</v>
      </c>
      <c r="N22" s="42" t="s">
        <v>63</v>
      </c>
      <c r="O22" s="86">
        <v>4306000</v>
      </c>
      <c r="P22" s="42">
        <v>1.0648</v>
      </c>
      <c r="Q22" s="42" t="s">
        <v>64</v>
      </c>
      <c r="R22" s="70">
        <v>1.0242</v>
      </c>
      <c r="S22" s="70"/>
      <c r="T22" s="86"/>
      <c r="U22" s="86"/>
      <c r="V22" s="42"/>
      <c r="W22" s="70">
        <v>1.093</v>
      </c>
      <c r="X22" s="70">
        <v>1.0845112116313058</v>
      </c>
      <c r="Y22" s="88">
        <v>-234190.49917188732</v>
      </c>
      <c r="Z22" s="88">
        <v>-234190.49917188732</v>
      </c>
      <c r="AA22" s="88">
        <v>-234190.49917188732</v>
      </c>
      <c r="AB22" s="86">
        <v>0</v>
      </c>
      <c r="AC22" s="41"/>
      <c r="AD22" s="42"/>
      <c r="AF22" s="64">
        <f t="shared" si="0"/>
        <v>3970452.2680987115</v>
      </c>
      <c r="AG22" s="64">
        <f t="shared" si="1"/>
        <v>-233804.71295967558</v>
      </c>
      <c r="AH22" s="6"/>
      <c r="AI22" s="64">
        <f t="shared" si="2"/>
        <v>3054194.0523836245</v>
      </c>
      <c r="AJ22" s="64">
        <f t="shared" si="3"/>
        <v>-1150062.9286747626</v>
      </c>
      <c r="AK22" s="64">
        <f t="shared" si="4"/>
        <v>-916258.21571508702</v>
      </c>
      <c r="AL22" s="64">
        <f t="shared" si="5"/>
        <v>-916258.21571508702</v>
      </c>
      <c r="AM22" s="66">
        <f t="shared" si="6"/>
        <v>1</v>
      </c>
      <c r="AN22" s="6"/>
      <c r="AO22" s="59">
        <f t="shared" si="13"/>
        <v>1.0242</v>
      </c>
      <c r="AP22" s="64">
        <f t="shared" si="7"/>
        <v>4204256.9810583871</v>
      </c>
      <c r="AQ22" s="64">
        <f t="shared" si="8"/>
        <v>0</v>
      </c>
      <c r="AR22" s="64">
        <f t="shared" si="9"/>
        <v>233804.71295967558</v>
      </c>
      <c r="AS22" s="64">
        <f t="shared" si="10"/>
        <v>-233804.71295967558</v>
      </c>
      <c r="AT22" s="66">
        <f t="shared" si="11"/>
        <v>1</v>
      </c>
      <c r="AV22" s="85" t="str">
        <f t="shared" si="12"/>
        <v/>
      </c>
    </row>
    <row r="23" spans="1:48" ht="15.6" x14ac:dyDescent="0.3">
      <c r="A23" s="42" t="s">
        <v>60</v>
      </c>
      <c r="B23" s="42" t="s">
        <v>77</v>
      </c>
      <c r="C23" s="42">
        <v>347</v>
      </c>
      <c r="D23" s="42" t="s">
        <v>62</v>
      </c>
      <c r="E23" s="69">
        <v>42076</v>
      </c>
      <c r="F23" s="69"/>
      <c r="G23" s="69">
        <v>43553</v>
      </c>
      <c r="H23" s="42" t="s">
        <v>24</v>
      </c>
      <c r="I23" s="42" t="s">
        <v>27</v>
      </c>
      <c r="J23" s="42" t="s">
        <v>23</v>
      </c>
      <c r="K23" s="88">
        <v>-4207853.09630787</v>
      </c>
      <c r="L23" s="42" t="s">
        <v>22</v>
      </c>
      <c r="M23" s="42" t="s">
        <v>27</v>
      </c>
      <c r="N23" s="42" t="s">
        <v>63</v>
      </c>
      <c r="O23" s="86">
        <v>4308000</v>
      </c>
      <c r="P23" s="42">
        <v>1.0648</v>
      </c>
      <c r="Q23" s="42" t="s">
        <v>64</v>
      </c>
      <c r="R23" s="70">
        <v>1.0238</v>
      </c>
      <c r="S23" s="70"/>
      <c r="T23" s="86"/>
      <c r="U23" s="86"/>
      <c r="V23" s="42"/>
      <c r="W23" s="70">
        <v>1.093</v>
      </c>
      <c r="X23" s="70">
        <v>1.0841618249689786</v>
      </c>
      <c r="Y23" s="88">
        <v>-234669.1946318</v>
      </c>
      <c r="Z23" s="88">
        <v>-234669.1946318</v>
      </c>
      <c r="AA23" s="88">
        <v>-234669.1946318</v>
      </c>
      <c r="AB23" s="86">
        <v>0</v>
      </c>
      <c r="AC23" s="41"/>
      <c r="AD23" s="42"/>
      <c r="AF23" s="64">
        <f t="shared" si="0"/>
        <v>3973576.5462164893</v>
      </c>
      <c r="AG23" s="64">
        <f t="shared" si="1"/>
        <v>-234276.55009138351</v>
      </c>
      <c r="AH23" s="6"/>
      <c r="AI23" s="64">
        <f t="shared" si="2"/>
        <v>3056597.3432434532</v>
      </c>
      <c r="AJ23" s="64">
        <f t="shared" si="3"/>
        <v>-1151255.7530644196</v>
      </c>
      <c r="AK23" s="64">
        <f t="shared" si="4"/>
        <v>-916979.2029730361</v>
      </c>
      <c r="AL23" s="64">
        <f t="shared" si="5"/>
        <v>-916979.2029730361</v>
      </c>
      <c r="AM23" s="66">
        <f t="shared" si="6"/>
        <v>1</v>
      </c>
      <c r="AN23" s="6"/>
      <c r="AO23" s="59">
        <f t="shared" si="13"/>
        <v>1.0238</v>
      </c>
      <c r="AP23" s="64">
        <f t="shared" si="7"/>
        <v>4207853.0963078728</v>
      </c>
      <c r="AQ23" s="64">
        <f t="shared" si="8"/>
        <v>0</v>
      </c>
      <c r="AR23" s="64">
        <f t="shared" si="9"/>
        <v>234276.55009138351</v>
      </c>
      <c r="AS23" s="64">
        <f t="shared" si="10"/>
        <v>-234276.55009138351</v>
      </c>
      <c r="AT23" s="66">
        <f t="shared" si="11"/>
        <v>1</v>
      </c>
      <c r="AV23" s="85" t="str">
        <f t="shared" si="12"/>
        <v/>
      </c>
    </row>
    <row r="24" spans="1:48" ht="15.6" x14ac:dyDescent="0.3">
      <c r="A24" s="42" t="s">
        <v>60</v>
      </c>
      <c r="B24" s="42" t="s">
        <v>78</v>
      </c>
      <c r="C24" s="42">
        <v>348</v>
      </c>
      <c r="D24" s="42" t="s">
        <v>62</v>
      </c>
      <c r="E24" s="69">
        <v>42076</v>
      </c>
      <c r="F24" s="69"/>
      <c r="G24" s="69">
        <v>43677</v>
      </c>
      <c r="H24" s="42" t="s">
        <v>24</v>
      </c>
      <c r="I24" s="42" t="s">
        <v>27</v>
      </c>
      <c r="J24" s="42" t="s">
        <v>23</v>
      </c>
      <c r="K24" s="88">
        <v>-4214180.9290953502</v>
      </c>
      <c r="L24" s="42" t="s">
        <v>22</v>
      </c>
      <c r="M24" s="42" t="s">
        <v>27</v>
      </c>
      <c r="N24" s="42" t="s">
        <v>63</v>
      </c>
      <c r="O24" s="86">
        <v>4309000</v>
      </c>
      <c r="P24" s="42">
        <v>1.0648</v>
      </c>
      <c r="Q24" s="42" t="s">
        <v>64</v>
      </c>
      <c r="R24" s="70">
        <v>1.0225</v>
      </c>
      <c r="S24" s="70"/>
      <c r="T24" s="86"/>
      <c r="U24" s="86"/>
      <c r="V24" s="42"/>
      <c r="W24" s="70">
        <v>1.093</v>
      </c>
      <c r="X24" s="70">
        <v>1.0826482898477432</v>
      </c>
      <c r="Y24" s="88">
        <v>-234507.1860513397</v>
      </c>
      <c r="Z24" s="88">
        <v>-234507.1860513397</v>
      </c>
      <c r="AA24" s="88">
        <v>-234507.1860513397</v>
      </c>
      <c r="AB24" s="86">
        <v>0</v>
      </c>
      <c r="AC24" s="41"/>
      <c r="AD24" s="42"/>
      <c r="AF24" s="64">
        <f t="shared" si="0"/>
        <v>3980055.2408446427</v>
      </c>
      <c r="AG24" s="64">
        <f t="shared" si="1"/>
        <v>-234125.68825071212</v>
      </c>
      <c r="AH24" s="6"/>
      <c r="AI24" s="64">
        <f t="shared" si="2"/>
        <v>3061580.9544958784</v>
      </c>
      <c r="AJ24" s="64">
        <f t="shared" si="3"/>
        <v>-1152599.9745994764</v>
      </c>
      <c r="AK24" s="64">
        <f t="shared" si="4"/>
        <v>-918474.28634876432</v>
      </c>
      <c r="AL24" s="64">
        <f t="shared" si="5"/>
        <v>-918474.28634876432</v>
      </c>
      <c r="AM24" s="66">
        <f t="shared" si="6"/>
        <v>1</v>
      </c>
      <c r="AN24" s="6"/>
      <c r="AO24" s="59">
        <f t="shared" si="13"/>
        <v>1.0225</v>
      </c>
      <c r="AP24" s="64">
        <f t="shared" si="7"/>
        <v>4214180.9290953549</v>
      </c>
      <c r="AQ24" s="64">
        <f t="shared" si="8"/>
        <v>0</v>
      </c>
      <c r="AR24" s="64">
        <f t="shared" si="9"/>
        <v>234125.68825071212</v>
      </c>
      <c r="AS24" s="64">
        <f t="shared" si="10"/>
        <v>-234125.68825071212</v>
      </c>
      <c r="AT24" s="66">
        <f t="shared" si="11"/>
        <v>1</v>
      </c>
      <c r="AV24" s="85" t="str">
        <f t="shared" si="12"/>
        <v/>
      </c>
    </row>
    <row r="25" spans="1:48" ht="15.6" x14ac:dyDescent="0.3">
      <c r="A25" s="43" t="s">
        <v>60</v>
      </c>
      <c r="B25" s="43" t="s">
        <v>79</v>
      </c>
      <c r="C25" s="43">
        <v>349</v>
      </c>
      <c r="D25" s="43" t="s">
        <v>62</v>
      </c>
      <c r="E25" s="46">
        <v>42076</v>
      </c>
      <c r="F25" s="46"/>
      <c r="G25" s="46">
        <v>43738</v>
      </c>
      <c r="H25" s="43" t="s">
        <v>24</v>
      </c>
      <c r="I25" s="43" t="s">
        <v>27</v>
      </c>
      <c r="J25" s="43" t="s">
        <v>23</v>
      </c>
      <c r="K25" s="71">
        <v>-4224180.12726383</v>
      </c>
      <c r="L25" s="43" t="s">
        <v>22</v>
      </c>
      <c r="M25" s="43" t="s">
        <v>27</v>
      </c>
      <c r="N25" s="43" t="s">
        <v>63</v>
      </c>
      <c r="O25" s="87">
        <v>4315000</v>
      </c>
      <c r="P25" s="43">
        <v>1.0648</v>
      </c>
      <c r="Q25" s="43" t="s">
        <v>64</v>
      </c>
      <c r="R25" s="51">
        <v>1.0215000000000001</v>
      </c>
      <c r="S25" s="51"/>
      <c r="T25" s="87"/>
      <c r="U25" s="87"/>
      <c r="V25" s="43"/>
      <c r="W25" s="51">
        <v>1.093</v>
      </c>
      <c r="X25" s="51">
        <v>1.0816663811626301</v>
      </c>
      <c r="Y25" s="71">
        <v>-235233.22972456933</v>
      </c>
      <c r="Z25" s="71">
        <v>-235233.22972456933</v>
      </c>
      <c r="AA25" s="71">
        <v>-235233.22972456933</v>
      </c>
      <c r="AB25" s="87">
        <v>0</v>
      </c>
      <c r="AC25" s="41"/>
      <c r="AD25" s="42"/>
      <c r="AF25" s="64">
        <f t="shared" si="0"/>
        <v>3989215.2286012792</v>
      </c>
      <c r="AG25" s="64">
        <f t="shared" si="1"/>
        <v>-234964.89866254805</v>
      </c>
      <c r="AH25" s="6"/>
      <c r="AI25" s="64">
        <f t="shared" si="2"/>
        <v>3068627.0989240608</v>
      </c>
      <c r="AJ25" s="64">
        <f t="shared" si="3"/>
        <v>-1155553.0283397664</v>
      </c>
      <c r="AK25" s="64">
        <f t="shared" si="4"/>
        <v>-920588.12967721839</v>
      </c>
      <c r="AL25" s="64">
        <f t="shared" si="5"/>
        <v>-920588.12967721839</v>
      </c>
      <c r="AM25" s="66">
        <f t="shared" si="6"/>
        <v>1</v>
      </c>
      <c r="AN25" s="6"/>
      <c r="AO25" s="59">
        <f t="shared" si="13"/>
        <v>1.0215000000000001</v>
      </c>
      <c r="AP25" s="64">
        <f t="shared" si="7"/>
        <v>4224180.1272638272</v>
      </c>
      <c r="AQ25" s="64">
        <f t="shared" si="8"/>
        <v>0</v>
      </c>
      <c r="AR25" s="64">
        <f t="shared" si="9"/>
        <v>234964.89866254805</v>
      </c>
      <c r="AS25" s="64">
        <f t="shared" si="10"/>
        <v>-234964.89866254805</v>
      </c>
      <c r="AT25" s="66">
        <f t="shared" si="11"/>
        <v>1</v>
      </c>
      <c r="AV25" s="85" t="str">
        <f t="shared" si="12"/>
        <v/>
      </c>
    </row>
    <row r="26" spans="1:48" x14ac:dyDescent="0.25">
      <c r="D26"/>
      <c r="R26" s="52"/>
      <c r="S26" s="37"/>
      <c r="T26" s="37"/>
      <c r="U26" s="37"/>
    </row>
    <row r="27" spans="1:48" x14ac:dyDescent="0.25">
      <c r="D27"/>
      <c r="R27" s="52"/>
      <c r="S27" s="37"/>
      <c r="T27" s="37"/>
      <c r="U27" s="37"/>
    </row>
    <row r="28" spans="1:48" x14ac:dyDescent="0.25">
      <c r="D28"/>
      <c r="R28" s="52"/>
      <c r="S28" s="37"/>
      <c r="T28" s="37"/>
      <c r="U28" s="37"/>
    </row>
    <row r="29" spans="1:48" x14ac:dyDescent="0.25">
      <c r="D29"/>
      <c r="R29" s="52"/>
      <c r="S29" s="37"/>
      <c r="T29" s="37"/>
      <c r="U29" s="37"/>
    </row>
    <row r="30" spans="1:48" x14ac:dyDescent="0.25">
      <c r="D30"/>
      <c r="R30" s="52"/>
      <c r="S30" s="37"/>
      <c r="T30" s="37"/>
      <c r="U30" s="37"/>
    </row>
    <row r="31" spans="1:48" x14ac:dyDescent="0.25">
      <c r="D31"/>
      <c r="R31" s="52"/>
      <c r="S31" s="37"/>
      <c r="T31" s="37"/>
      <c r="U31" s="37"/>
    </row>
    <row r="32" spans="1:48" x14ac:dyDescent="0.25">
      <c r="D32"/>
      <c r="R32" s="52"/>
      <c r="S32" s="37"/>
      <c r="T32" s="37"/>
      <c r="U32" s="37"/>
    </row>
    <row r="33" spans="4:21" x14ac:dyDescent="0.25">
      <c r="D33"/>
      <c r="R33" s="52"/>
      <c r="S33" s="37"/>
      <c r="T33" s="37"/>
      <c r="U33" s="37"/>
    </row>
    <row r="34" spans="4:21" x14ac:dyDescent="0.25">
      <c r="D34"/>
      <c r="R34" s="52"/>
      <c r="S34" s="37"/>
      <c r="T34" s="37"/>
      <c r="U34" s="37"/>
    </row>
    <row r="35" spans="4:21" x14ac:dyDescent="0.25">
      <c r="D35"/>
      <c r="R35" s="52"/>
      <c r="S35" s="37"/>
      <c r="T35" s="37"/>
      <c r="U35" s="37"/>
    </row>
    <row r="36" spans="4:21" x14ac:dyDescent="0.25">
      <c r="D36"/>
      <c r="R36" s="52"/>
      <c r="S36" s="37"/>
      <c r="T36" s="37"/>
      <c r="U36" s="37"/>
    </row>
    <row r="37" spans="4:21" x14ac:dyDescent="0.25">
      <c r="D37"/>
      <c r="R37" s="52"/>
      <c r="S37" s="37"/>
      <c r="T37" s="37"/>
      <c r="U37" s="37"/>
    </row>
    <row r="38" spans="4:21" x14ac:dyDescent="0.25">
      <c r="D38"/>
      <c r="R38" s="52"/>
      <c r="S38" s="37"/>
      <c r="T38" s="37"/>
      <c r="U38" s="37"/>
    </row>
    <row r="39" spans="4:21" x14ac:dyDescent="0.25">
      <c r="D39"/>
      <c r="R39" s="52"/>
      <c r="S39" s="37"/>
      <c r="T39" s="37"/>
      <c r="U39" s="37"/>
    </row>
    <row r="40" spans="4:21" x14ac:dyDescent="0.25">
      <c r="D40"/>
      <c r="R40" s="52"/>
      <c r="S40" s="37"/>
      <c r="T40" s="37"/>
      <c r="U40" s="37"/>
    </row>
    <row r="41" spans="4:21" x14ac:dyDescent="0.25">
      <c r="D41"/>
      <c r="R41" s="52"/>
      <c r="S41" s="37"/>
      <c r="T41" s="37"/>
      <c r="U41" s="37"/>
    </row>
    <row r="42" spans="4:21" x14ac:dyDescent="0.25">
      <c r="D42"/>
      <c r="R42" s="52"/>
      <c r="S42" s="37"/>
      <c r="T42" s="37"/>
      <c r="U42" s="37"/>
    </row>
    <row r="43" spans="4:21" x14ac:dyDescent="0.25">
      <c r="D43"/>
      <c r="R43" s="52"/>
      <c r="S43" s="37"/>
      <c r="T43" s="37"/>
      <c r="U43" s="37"/>
    </row>
    <row r="44" spans="4:21" x14ac:dyDescent="0.25">
      <c r="D44"/>
      <c r="R44" s="52"/>
      <c r="S44" s="37"/>
      <c r="T44" s="37"/>
      <c r="U44" s="37"/>
    </row>
    <row r="45" spans="4:21" x14ac:dyDescent="0.25">
      <c r="D45"/>
      <c r="R45" s="52"/>
      <c r="S45" s="37"/>
      <c r="T45" s="37"/>
      <c r="U45" s="37"/>
    </row>
    <row r="46" spans="4:21" x14ac:dyDescent="0.25">
      <c r="D46"/>
      <c r="R46" s="52"/>
      <c r="S46" s="37"/>
      <c r="T46" s="37"/>
      <c r="U46" s="37"/>
    </row>
    <row r="47" spans="4:21" x14ac:dyDescent="0.25">
      <c r="D47"/>
      <c r="R47" s="52"/>
      <c r="S47" s="37"/>
      <c r="T47" s="37"/>
      <c r="U47" s="37"/>
    </row>
    <row r="48" spans="4:21" x14ac:dyDescent="0.25">
      <c r="D48"/>
      <c r="R48" s="52"/>
      <c r="S48" s="37"/>
      <c r="T48" s="37"/>
      <c r="U48" s="37"/>
    </row>
    <row r="49" spans="4:21" x14ac:dyDescent="0.25">
      <c r="D49"/>
      <c r="R49" s="52"/>
      <c r="S49" s="37"/>
      <c r="T49" s="37"/>
      <c r="U49" s="37"/>
    </row>
    <row r="50" spans="4:21" x14ac:dyDescent="0.25">
      <c r="D50"/>
      <c r="R50" s="52"/>
      <c r="S50" s="37"/>
      <c r="T50" s="37"/>
      <c r="U50" s="37"/>
    </row>
    <row r="51" spans="4:21" x14ac:dyDescent="0.25">
      <c r="D51"/>
      <c r="R51" s="52"/>
      <c r="S51" s="37"/>
      <c r="T51" s="37"/>
      <c r="U51" s="37"/>
    </row>
    <row r="52" spans="4:21" x14ac:dyDescent="0.25">
      <c r="D52"/>
      <c r="R52" s="52"/>
      <c r="S52" s="37"/>
      <c r="T52" s="37"/>
      <c r="U52" s="37"/>
    </row>
    <row r="53" spans="4:21" x14ac:dyDescent="0.25">
      <c r="D53"/>
      <c r="R53" s="52"/>
      <c r="S53" s="37"/>
      <c r="T53" s="37"/>
      <c r="U53" s="37"/>
    </row>
    <row r="54" spans="4:21" x14ac:dyDescent="0.25">
      <c r="D54"/>
      <c r="R54" s="52"/>
      <c r="S54" s="37"/>
      <c r="T54" s="37"/>
      <c r="U54" s="37"/>
    </row>
    <row r="55" spans="4:21" x14ac:dyDescent="0.25">
      <c r="D55"/>
      <c r="R55" s="52"/>
      <c r="S55" s="37"/>
      <c r="T55" s="37"/>
      <c r="U55" s="37"/>
    </row>
    <row r="56" spans="4:21" x14ac:dyDescent="0.25">
      <c r="D56"/>
      <c r="R56" s="52"/>
      <c r="S56" s="37"/>
      <c r="T56" s="37"/>
      <c r="U56" s="37"/>
    </row>
    <row r="57" spans="4:21" x14ac:dyDescent="0.25">
      <c r="D57"/>
      <c r="R57" s="52"/>
      <c r="S57" s="37"/>
      <c r="T57" s="37"/>
      <c r="U57" s="37"/>
    </row>
    <row r="58" spans="4:21" x14ac:dyDescent="0.25">
      <c r="D58"/>
      <c r="R58" s="52"/>
      <c r="S58" s="37"/>
      <c r="T58" s="37"/>
      <c r="U58" s="37"/>
    </row>
    <row r="59" spans="4:21" x14ac:dyDescent="0.25">
      <c r="D59"/>
      <c r="R59" s="52"/>
      <c r="S59" s="37"/>
      <c r="T59" s="37"/>
      <c r="U59" s="37"/>
    </row>
    <row r="60" spans="4:21" x14ac:dyDescent="0.25">
      <c r="D60"/>
      <c r="R60" s="52"/>
      <c r="S60" s="37"/>
      <c r="T60" s="37"/>
      <c r="U60" s="37"/>
    </row>
    <row r="61" spans="4:21" x14ac:dyDescent="0.25">
      <c r="D61"/>
      <c r="R61" s="52"/>
      <c r="S61" s="37"/>
      <c r="T61" s="37"/>
      <c r="U61" s="37"/>
    </row>
    <row r="62" spans="4:21" x14ac:dyDescent="0.25">
      <c r="D62"/>
      <c r="R62" s="52"/>
      <c r="S62" s="37"/>
      <c r="T62" s="37"/>
      <c r="U62" s="37"/>
    </row>
    <row r="63" spans="4:21" x14ac:dyDescent="0.25">
      <c r="D63"/>
      <c r="R63" s="52"/>
      <c r="S63" s="37"/>
      <c r="T63" s="37"/>
      <c r="U63" s="37"/>
    </row>
    <row r="64" spans="4:21" x14ac:dyDescent="0.25">
      <c r="D64"/>
      <c r="R64" s="52"/>
      <c r="S64" s="37"/>
      <c r="T64" s="37"/>
      <c r="U64" s="37"/>
    </row>
    <row r="65" spans="4:21" x14ac:dyDescent="0.25">
      <c r="D65"/>
      <c r="R65" s="52"/>
      <c r="S65" s="37"/>
      <c r="T65" s="37"/>
      <c r="U65" s="37"/>
    </row>
    <row r="66" spans="4:21" x14ac:dyDescent="0.25">
      <c r="D66"/>
      <c r="R66" s="52"/>
      <c r="S66" s="37"/>
      <c r="T66" s="37"/>
      <c r="U66" s="37"/>
    </row>
    <row r="67" spans="4:21" x14ac:dyDescent="0.25">
      <c r="D67"/>
      <c r="R67" s="52"/>
      <c r="S67" s="37"/>
      <c r="T67" s="37"/>
      <c r="U67" s="37"/>
    </row>
    <row r="68" spans="4:21" x14ac:dyDescent="0.25">
      <c r="D68"/>
      <c r="R68" s="52"/>
      <c r="S68" s="37"/>
      <c r="T68" s="37"/>
      <c r="U68" s="37"/>
    </row>
    <row r="69" spans="4:21" x14ac:dyDescent="0.25">
      <c r="D69"/>
      <c r="R69" s="52"/>
      <c r="S69" s="37"/>
      <c r="T69" s="37"/>
      <c r="U69" s="37"/>
    </row>
    <row r="70" spans="4:21" x14ac:dyDescent="0.25">
      <c r="D70"/>
      <c r="R70" s="52"/>
      <c r="S70" s="37"/>
      <c r="T70" s="37"/>
      <c r="U70" s="37"/>
    </row>
    <row r="71" spans="4:21" x14ac:dyDescent="0.25">
      <c r="D71"/>
      <c r="R71" s="52"/>
      <c r="S71" s="37"/>
      <c r="T71" s="37"/>
      <c r="U71" s="37"/>
    </row>
    <row r="72" spans="4:21" x14ac:dyDescent="0.25">
      <c r="D72"/>
      <c r="R72" s="52"/>
      <c r="S72" s="37"/>
      <c r="T72" s="37"/>
      <c r="U72" s="37"/>
    </row>
    <row r="73" spans="4:21" x14ac:dyDescent="0.25">
      <c r="D73"/>
      <c r="R73" s="52"/>
      <c r="S73" s="37"/>
      <c r="T73" s="37"/>
      <c r="U73" s="37"/>
    </row>
    <row r="74" spans="4:21" x14ac:dyDescent="0.25">
      <c r="D74"/>
      <c r="R74" s="52"/>
      <c r="S74" s="37"/>
      <c r="T74" s="37"/>
      <c r="U74" s="37"/>
    </row>
    <row r="75" spans="4:21" x14ac:dyDescent="0.25">
      <c r="D75"/>
      <c r="R75" s="52"/>
      <c r="S75" s="37"/>
      <c r="T75" s="37"/>
      <c r="U75" s="37"/>
    </row>
    <row r="76" spans="4:21" x14ac:dyDescent="0.25">
      <c r="D76"/>
      <c r="R76" s="52"/>
      <c r="S76" s="37"/>
      <c r="T76" s="37"/>
      <c r="U76" s="37"/>
    </row>
    <row r="77" spans="4:21" x14ac:dyDescent="0.25">
      <c r="D77"/>
      <c r="R77" s="52"/>
      <c r="S77" s="37"/>
      <c r="T77" s="37"/>
      <c r="U77" s="37"/>
    </row>
    <row r="78" spans="4:21" x14ac:dyDescent="0.25">
      <c r="D78"/>
      <c r="R78" s="52"/>
      <c r="S78" s="37"/>
      <c r="T78" s="37"/>
      <c r="U78" s="37"/>
    </row>
    <row r="79" spans="4:21" x14ac:dyDescent="0.25">
      <c r="D79"/>
      <c r="R79" s="52"/>
      <c r="S79" s="37"/>
      <c r="T79" s="37"/>
      <c r="U79" s="37"/>
    </row>
    <row r="80" spans="4:21" x14ac:dyDescent="0.25">
      <c r="D80"/>
      <c r="R80" s="52"/>
      <c r="S80" s="37"/>
      <c r="T80" s="37"/>
      <c r="U80" s="37"/>
    </row>
    <row r="81" spans="4:21" x14ac:dyDescent="0.25">
      <c r="D81"/>
      <c r="R81" s="52"/>
      <c r="S81" s="37"/>
      <c r="T81" s="37"/>
      <c r="U81" s="37"/>
    </row>
    <row r="82" spans="4:21" x14ac:dyDescent="0.25">
      <c r="D82"/>
      <c r="R82" s="52"/>
      <c r="S82" s="37"/>
      <c r="T82" s="37"/>
      <c r="U82" s="37"/>
    </row>
    <row r="83" spans="4:21" x14ac:dyDescent="0.25">
      <c r="D83"/>
      <c r="R83" s="52"/>
      <c r="S83" s="37"/>
      <c r="T83" s="37"/>
      <c r="U83" s="37"/>
    </row>
    <row r="84" spans="4:21" x14ac:dyDescent="0.25">
      <c r="D84"/>
      <c r="R84" s="52"/>
      <c r="S84" s="37"/>
      <c r="T84" s="37"/>
      <c r="U84" s="37"/>
    </row>
    <row r="85" spans="4:21" x14ac:dyDescent="0.25">
      <c r="D85"/>
      <c r="R85" s="52"/>
      <c r="S85" s="37"/>
      <c r="T85" s="37"/>
      <c r="U85" s="37"/>
    </row>
    <row r="86" spans="4:21" x14ac:dyDescent="0.25">
      <c r="D86"/>
      <c r="R86" s="52"/>
      <c r="S86" s="37"/>
      <c r="T86" s="37"/>
      <c r="U86" s="37"/>
    </row>
    <row r="87" spans="4:21" x14ac:dyDescent="0.25">
      <c r="D87"/>
      <c r="R87" s="52"/>
      <c r="S87" s="37"/>
      <c r="T87" s="37"/>
      <c r="U87" s="37"/>
    </row>
    <row r="88" spans="4:21" x14ac:dyDescent="0.25">
      <c r="D88"/>
      <c r="R88" s="52"/>
      <c r="S88" s="37"/>
      <c r="T88" s="37"/>
      <c r="U88" s="37"/>
    </row>
    <row r="89" spans="4:21" x14ac:dyDescent="0.25">
      <c r="D89"/>
      <c r="R89" s="52"/>
      <c r="S89" s="37"/>
      <c r="T89" s="37"/>
      <c r="U89" s="37"/>
    </row>
    <row r="90" spans="4:21" x14ac:dyDescent="0.25">
      <c r="D90"/>
      <c r="R90" s="52"/>
      <c r="S90" s="37"/>
      <c r="T90" s="37"/>
      <c r="U90" s="37"/>
    </row>
    <row r="91" spans="4:21" x14ac:dyDescent="0.25">
      <c r="D91"/>
      <c r="R91" s="52"/>
      <c r="S91" s="37"/>
      <c r="T91" s="37"/>
      <c r="U91" s="37"/>
    </row>
    <row r="92" spans="4:21" x14ac:dyDescent="0.25">
      <c r="D92"/>
      <c r="R92" s="52"/>
      <c r="S92" s="37"/>
      <c r="T92" s="37"/>
      <c r="U92" s="37"/>
    </row>
    <row r="93" spans="4:21" x14ac:dyDescent="0.25">
      <c r="D93"/>
      <c r="R93" s="52"/>
      <c r="S93" s="37"/>
      <c r="T93" s="37"/>
      <c r="U93" s="37"/>
    </row>
    <row r="94" spans="4:21" x14ac:dyDescent="0.25">
      <c r="D94"/>
      <c r="R94" s="52"/>
      <c r="S94" s="37"/>
      <c r="T94" s="37"/>
      <c r="U94" s="37"/>
    </row>
    <row r="95" spans="4:21" x14ac:dyDescent="0.25">
      <c r="D95"/>
      <c r="R95" s="52"/>
      <c r="S95" s="37"/>
      <c r="T95" s="37"/>
      <c r="U95" s="37"/>
    </row>
    <row r="96" spans="4:21" x14ac:dyDescent="0.25">
      <c r="D96"/>
      <c r="R96" s="52"/>
      <c r="S96" s="37"/>
      <c r="T96" s="37"/>
      <c r="U96" s="37"/>
    </row>
    <row r="97" spans="4:21" x14ac:dyDescent="0.25">
      <c r="D97"/>
      <c r="R97" s="52"/>
      <c r="S97" s="37"/>
      <c r="T97" s="37"/>
      <c r="U97" s="37"/>
    </row>
    <row r="98" spans="4:21" x14ac:dyDescent="0.25">
      <c r="D98"/>
      <c r="R98" s="52"/>
      <c r="S98" s="37"/>
      <c r="T98" s="37"/>
      <c r="U98" s="37"/>
    </row>
    <row r="99" spans="4:21" x14ac:dyDescent="0.25">
      <c r="D99"/>
      <c r="R99" s="52"/>
      <c r="S99" s="37"/>
      <c r="T99" s="37"/>
      <c r="U99" s="37"/>
    </row>
    <row r="100" spans="4:21" x14ac:dyDescent="0.25">
      <c r="D100"/>
      <c r="R100" s="52"/>
      <c r="S100" s="37"/>
      <c r="T100" s="37"/>
      <c r="U100" s="37"/>
    </row>
    <row r="101" spans="4:21" x14ac:dyDescent="0.25">
      <c r="D101"/>
      <c r="R101" s="52"/>
      <c r="S101" s="37"/>
      <c r="T101" s="37"/>
      <c r="U101" s="37"/>
    </row>
    <row r="102" spans="4:21" x14ac:dyDescent="0.25">
      <c r="D102"/>
      <c r="R102" s="52"/>
      <c r="S102" s="37"/>
      <c r="T102" s="37"/>
      <c r="U102" s="37"/>
    </row>
    <row r="103" spans="4:21" x14ac:dyDescent="0.25">
      <c r="D103"/>
      <c r="R103" s="52"/>
      <c r="S103" s="37"/>
      <c r="T103" s="37"/>
      <c r="U103" s="37"/>
    </row>
    <row r="104" spans="4:21" x14ac:dyDescent="0.25">
      <c r="D104"/>
      <c r="R104" s="52"/>
      <c r="S104" s="37"/>
      <c r="T104" s="37"/>
      <c r="U104" s="37"/>
    </row>
    <row r="105" spans="4:21" x14ac:dyDescent="0.25">
      <c r="D105"/>
      <c r="R105" s="52"/>
      <c r="S105" s="37"/>
      <c r="T105" s="37"/>
      <c r="U105" s="37"/>
    </row>
    <row r="106" spans="4:21" x14ac:dyDescent="0.25">
      <c r="D106"/>
      <c r="R106" s="52"/>
      <c r="S106" s="37"/>
      <c r="T106" s="37"/>
      <c r="U106" s="37"/>
    </row>
    <row r="107" spans="4:21" x14ac:dyDescent="0.25">
      <c r="D107"/>
      <c r="R107" s="52"/>
      <c r="S107" s="37"/>
      <c r="T107" s="37"/>
      <c r="U107" s="37"/>
    </row>
    <row r="108" spans="4:21" x14ac:dyDescent="0.25">
      <c r="D108"/>
      <c r="R108" s="52"/>
      <c r="S108" s="37"/>
      <c r="T108" s="37"/>
      <c r="U108" s="37"/>
    </row>
    <row r="109" spans="4:21" x14ac:dyDescent="0.25">
      <c r="D109"/>
      <c r="R109" s="52"/>
      <c r="S109" s="37"/>
      <c r="T109" s="37"/>
      <c r="U109" s="37"/>
    </row>
    <row r="110" spans="4:21" x14ac:dyDescent="0.25">
      <c r="D110"/>
      <c r="R110" s="52"/>
      <c r="S110" s="37"/>
      <c r="T110" s="37"/>
      <c r="U110" s="37"/>
    </row>
    <row r="111" spans="4:21" x14ac:dyDescent="0.25">
      <c r="D111"/>
      <c r="R111" s="52"/>
      <c r="S111" s="37"/>
      <c r="T111" s="37"/>
      <c r="U111" s="37"/>
    </row>
    <row r="112" spans="4:21" x14ac:dyDescent="0.25">
      <c r="D112"/>
      <c r="R112" s="52"/>
      <c r="S112" s="37"/>
      <c r="T112" s="37"/>
      <c r="U112" s="37"/>
    </row>
    <row r="113" spans="4:21" x14ac:dyDescent="0.25">
      <c r="D113"/>
      <c r="R113" s="52"/>
      <c r="S113" s="37"/>
      <c r="T113" s="37"/>
      <c r="U113" s="37"/>
    </row>
    <row r="114" spans="4:21" x14ac:dyDescent="0.25">
      <c r="D114"/>
      <c r="R114" s="52"/>
      <c r="S114" s="37"/>
      <c r="T114" s="37"/>
      <c r="U114" s="37"/>
    </row>
    <row r="115" spans="4:21" x14ac:dyDescent="0.25">
      <c r="D115"/>
      <c r="R115" s="52"/>
      <c r="S115" s="37"/>
      <c r="T115" s="37"/>
      <c r="U115" s="37"/>
    </row>
    <row r="116" spans="4:21" x14ac:dyDescent="0.25">
      <c r="D116"/>
      <c r="R116" s="52"/>
      <c r="S116" s="37"/>
      <c r="T116" s="37"/>
      <c r="U116" s="37"/>
    </row>
    <row r="117" spans="4:21" x14ac:dyDescent="0.25">
      <c r="D117"/>
      <c r="R117" s="52"/>
      <c r="S117" s="37"/>
      <c r="T117" s="37"/>
      <c r="U117" s="37"/>
    </row>
    <row r="118" spans="4:21" x14ac:dyDescent="0.25">
      <c r="D118"/>
      <c r="R118" s="52"/>
      <c r="S118" s="37"/>
      <c r="T118" s="37"/>
      <c r="U118" s="37"/>
    </row>
    <row r="119" spans="4:21" x14ac:dyDescent="0.25">
      <c r="D119"/>
      <c r="R119" s="52"/>
      <c r="S119" s="37"/>
      <c r="T119" s="37"/>
      <c r="U119" s="37"/>
    </row>
    <row r="120" spans="4:21" x14ac:dyDescent="0.25">
      <c r="D120"/>
      <c r="R120" s="52"/>
      <c r="S120" s="37"/>
      <c r="T120" s="37"/>
      <c r="U120" s="37"/>
    </row>
    <row r="121" spans="4:21" x14ac:dyDescent="0.25">
      <c r="D121"/>
      <c r="R121" s="52"/>
      <c r="S121" s="37"/>
      <c r="T121" s="37"/>
      <c r="U121" s="37"/>
    </row>
    <row r="122" spans="4:21" x14ac:dyDescent="0.25">
      <c r="D122"/>
      <c r="R122" s="52"/>
      <c r="S122" s="37"/>
      <c r="T122" s="37"/>
      <c r="U122" s="37"/>
    </row>
    <row r="123" spans="4:21" x14ac:dyDescent="0.25">
      <c r="D123"/>
      <c r="R123" s="52"/>
      <c r="S123" s="37"/>
      <c r="T123" s="37"/>
      <c r="U123" s="37"/>
    </row>
    <row r="124" spans="4:21" x14ac:dyDescent="0.25">
      <c r="D124"/>
      <c r="R124" s="52"/>
      <c r="S124" s="37"/>
      <c r="T124" s="37"/>
      <c r="U124" s="37"/>
    </row>
    <row r="125" spans="4:21" x14ac:dyDescent="0.25">
      <c r="D125"/>
      <c r="R125" s="52"/>
      <c r="S125" s="37"/>
      <c r="T125" s="37"/>
      <c r="U125" s="37"/>
    </row>
    <row r="126" spans="4:21" x14ac:dyDescent="0.25">
      <c r="D126"/>
      <c r="R126" s="52"/>
      <c r="S126" s="37"/>
      <c r="T126" s="37"/>
      <c r="U126" s="37"/>
    </row>
    <row r="127" spans="4:21" x14ac:dyDescent="0.25">
      <c r="D127"/>
      <c r="R127" s="52"/>
      <c r="S127" s="37"/>
      <c r="T127" s="37"/>
      <c r="U127" s="37"/>
    </row>
    <row r="128" spans="4:21" x14ac:dyDescent="0.25">
      <c r="D128"/>
      <c r="R128" s="52"/>
      <c r="S128" s="37"/>
      <c r="T128" s="37"/>
      <c r="U128" s="37"/>
    </row>
    <row r="129" spans="4:21" x14ac:dyDescent="0.25">
      <c r="D129"/>
      <c r="R129" s="52"/>
      <c r="S129" s="37"/>
      <c r="T129" s="37"/>
      <c r="U129" s="37"/>
    </row>
    <row r="130" spans="4:21" x14ac:dyDescent="0.25">
      <c r="D130"/>
      <c r="R130" s="52"/>
      <c r="S130" s="37"/>
      <c r="T130" s="37"/>
      <c r="U130" s="37"/>
    </row>
    <row r="131" spans="4:21" x14ac:dyDescent="0.25">
      <c r="D131"/>
      <c r="R131" s="52"/>
      <c r="S131" s="37"/>
      <c r="T131" s="37"/>
      <c r="U131" s="37"/>
    </row>
    <row r="132" spans="4:21" x14ac:dyDescent="0.25">
      <c r="D132"/>
      <c r="R132" s="52"/>
      <c r="S132" s="37"/>
      <c r="T132" s="37"/>
      <c r="U132" s="37"/>
    </row>
    <row r="133" spans="4:21" x14ac:dyDescent="0.25">
      <c r="D133"/>
      <c r="R133" s="52"/>
      <c r="S133" s="37"/>
      <c r="T133" s="37"/>
      <c r="U133" s="37"/>
    </row>
    <row r="134" spans="4:21" x14ac:dyDescent="0.25">
      <c r="D134"/>
      <c r="R134" s="52"/>
      <c r="S134" s="37"/>
      <c r="T134" s="37"/>
      <c r="U134" s="37"/>
    </row>
    <row r="135" spans="4:21" x14ac:dyDescent="0.25">
      <c r="D135"/>
      <c r="R135" s="52"/>
      <c r="S135" s="37"/>
      <c r="T135" s="37"/>
      <c r="U135" s="37"/>
    </row>
    <row r="136" spans="4:21" x14ac:dyDescent="0.25">
      <c r="D136"/>
      <c r="R136" s="52"/>
      <c r="S136" s="37"/>
      <c r="T136" s="37"/>
      <c r="U136" s="37"/>
    </row>
    <row r="137" spans="4:21" x14ac:dyDescent="0.25">
      <c r="D137"/>
      <c r="R137" s="52"/>
      <c r="S137" s="37"/>
      <c r="T137" s="37"/>
      <c r="U137" s="37"/>
    </row>
    <row r="138" spans="4:21" x14ac:dyDescent="0.25">
      <c r="D138"/>
      <c r="R138" s="52"/>
      <c r="S138" s="37"/>
      <c r="T138" s="37"/>
      <c r="U138" s="37"/>
    </row>
    <row r="139" spans="4:21" x14ac:dyDescent="0.25">
      <c r="D139"/>
      <c r="R139" s="52"/>
      <c r="S139" s="37"/>
      <c r="T139" s="37"/>
      <c r="U139" s="37"/>
    </row>
    <row r="140" spans="4:21" x14ac:dyDescent="0.25">
      <c r="D140"/>
      <c r="R140" s="52"/>
      <c r="S140" s="37"/>
      <c r="T140" s="37"/>
      <c r="U140" s="37"/>
    </row>
    <row r="141" spans="4:21" x14ac:dyDescent="0.25">
      <c r="D141"/>
      <c r="R141" s="52"/>
      <c r="S141" s="37"/>
      <c r="T141" s="37"/>
      <c r="U141" s="37"/>
    </row>
    <row r="142" spans="4:21" x14ac:dyDescent="0.25">
      <c r="D142"/>
      <c r="R142" s="52"/>
      <c r="S142" s="37"/>
      <c r="T142" s="37"/>
      <c r="U142" s="37"/>
    </row>
    <row r="143" spans="4:21" x14ac:dyDescent="0.25">
      <c r="D143"/>
      <c r="R143" s="52"/>
      <c r="S143" s="37"/>
      <c r="T143" s="37"/>
      <c r="U143" s="37"/>
    </row>
    <row r="144" spans="4:21" x14ac:dyDescent="0.25">
      <c r="D144"/>
      <c r="R144" s="52"/>
      <c r="S144" s="37"/>
      <c r="T144" s="37"/>
      <c r="U144" s="37"/>
    </row>
    <row r="145" spans="4:21" x14ac:dyDescent="0.25">
      <c r="D145"/>
      <c r="R145" s="52"/>
      <c r="S145" s="37"/>
      <c r="T145" s="37"/>
      <c r="U145" s="37"/>
    </row>
    <row r="146" spans="4:21" x14ac:dyDescent="0.25">
      <c r="D146"/>
      <c r="R146" s="52"/>
      <c r="S146" s="37"/>
      <c r="T146" s="37"/>
      <c r="U146" s="37"/>
    </row>
    <row r="147" spans="4:21" x14ac:dyDescent="0.25">
      <c r="D147"/>
      <c r="R147" s="52"/>
      <c r="S147" s="37"/>
      <c r="T147" s="37"/>
      <c r="U147" s="37"/>
    </row>
    <row r="148" spans="4:21" x14ac:dyDescent="0.25">
      <c r="D148"/>
      <c r="R148" s="52"/>
      <c r="S148" s="37"/>
      <c r="T148" s="37"/>
      <c r="U148" s="37"/>
    </row>
    <row r="149" spans="4:21" x14ac:dyDescent="0.25">
      <c r="D149"/>
      <c r="R149" s="52"/>
      <c r="S149" s="37"/>
      <c r="T149" s="37"/>
      <c r="U149" s="37"/>
    </row>
    <row r="150" spans="4:21" x14ac:dyDescent="0.25">
      <c r="D150"/>
      <c r="R150" s="52"/>
      <c r="S150" s="37"/>
      <c r="T150" s="37"/>
      <c r="U150" s="37"/>
    </row>
    <row r="151" spans="4:21" x14ac:dyDescent="0.25">
      <c r="D151"/>
      <c r="R151" s="52"/>
      <c r="S151" s="37"/>
      <c r="T151" s="37"/>
      <c r="U151" s="37"/>
    </row>
    <row r="152" spans="4:21" x14ac:dyDescent="0.25">
      <c r="D152"/>
      <c r="R152" s="52"/>
      <c r="S152" s="37"/>
      <c r="T152" s="37"/>
      <c r="U152" s="37"/>
    </row>
    <row r="153" spans="4:21" x14ac:dyDescent="0.25">
      <c r="D153"/>
      <c r="R153" s="52"/>
      <c r="S153" s="37"/>
      <c r="T153" s="37"/>
      <c r="U153" s="37"/>
    </row>
    <row r="154" spans="4:21" x14ac:dyDescent="0.25">
      <c r="D154"/>
      <c r="R154" s="52"/>
      <c r="S154" s="37"/>
      <c r="T154" s="37"/>
      <c r="U154" s="37"/>
    </row>
    <row r="155" spans="4:21" x14ac:dyDescent="0.25">
      <c r="D155"/>
      <c r="R155" s="52"/>
      <c r="S155" s="37"/>
      <c r="T155" s="37"/>
      <c r="U155" s="37"/>
    </row>
    <row r="156" spans="4:21" x14ac:dyDescent="0.25">
      <c r="D156"/>
      <c r="R156" s="52"/>
      <c r="S156" s="37"/>
      <c r="T156" s="37"/>
      <c r="U156" s="37"/>
    </row>
    <row r="157" spans="4:21" x14ac:dyDescent="0.25">
      <c r="D157"/>
      <c r="R157" s="52"/>
      <c r="S157" s="37"/>
      <c r="T157" s="37"/>
      <c r="U157" s="37"/>
    </row>
    <row r="158" spans="4:21" x14ac:dyDescent="0.25">
      <c r="D158"/>
      <c r="R158" s="52"/>
      <c r="S158" s="37"/>
      <c r="T158" s="37"/>
      <c r="U158" s="37"/>
    </row>
    <row r="159" spans="4:21" x14ac:dyDescent="0.25">
      <c r="D159"/>
      <c r="R159" s="52"/>
      <c r="S159" s="37"/>
      <c r="T159" s="37"/>
      <c r="U159" s="37"/>
    </row>
    <row r="160" spans="4:21" x14ac:dyDescent="0.25">
      <c r="D160"/>
      <c r="R160" s="52"/>
      <c r="S160" s="37"/>
      <c r="T160" s="37"/>
      <c r="U160" s="37"/>
    </row>
    <row r="161" spans="4:21" x14ac:dyDescent="0.25">
      <c r="D161"/>
      <c r="R161" s="52"/>
      <c r="S161" s="37"/>
      <c r="T161" s="37"/>
      <c r="U161" s="37"/>
    </row>
    <row r="162" spans="4:21" x14ac:dyDescent="0.25">
      <c r="D162"/>
      <c r="R162" s="52"/>
      <c r="S162" s="37"/>
      <c r="T162" s="37"/>
      <c r="U162" s="37"/>
    </row>
    <row r="163" spans="4:21" x14ac:dyDescent="0.25">
      <c r="D163"/>
      <c r="R163" s="52"/>
      <c r="S163" s="37"/>
      <c r="T163" s="37"/>
      <c r="U163" s="37"/>
    </row>
    <row r="164" spans="4:21" x14ac:dyDescent="0.25">
      <c r="D164"/>
      <c r="R164" s="52"/>
      <c r="S164" s="37"/>
      <c r="T164" s="37"/>
      <c r="U164" s="37"/>
    </row>
    <row r="165" spans="4:21" x14ac:dyDescent="0.25">
      <c r="D165"/>
      <c r="R165" s="52"/>
      <c r="S165" s="37"/>
      <c r="T165" s="37"/>
      <c r="U165" s="37"/>
    </row>
    <row r="166" spans="4:21" x14ac:dyDescent="0.25">
      <c r="D166"/>
      <c r="R166" s="52"/>
      <c r="S166" s="37"/>
      <c r="T166" s="37"/>
      <c r="U166" s="37"/>
    </row>
    <row r="167" spans="4:21" x14ac:dyDescent="0.25">
      <c r="D167"/>
      <c r="R167" s="52"/>
      <c r="S167" s="37"/>
      <c r="T167" s="37"/>
      <c r="U167" s="37"/>
    </row>
    <row r="168" spans="4:21" x14ac:dyDescent="0.25">
      <c r="D168"/>
      <c r="R168" s="52"/>
      <c r="S168" s="37"/>
      <c r="T168" s="37"/>
      <c r="U168" s="37"/>
    </row>
    <row r="169" spans="4:21" x14ac:dyDescent="0.25">
      <c r="D169"/>
      <c r="R169" s="52"/>
      <c r="S169" s="37"/>
      <c r="T169" s="37"/>
      <c r="U169" s="37"/>
    </row>
    <row r="170" spans="4:21" x14ac:dyDescent="0.25">
      <c r="D170"/>
      <c r="R170" s="52"/>
      <c r="S170" s="37"/>
      <c r="T170" s="37"/>
      <c r="U170" s="37"/>
    </row>
    <row r="171" spans="4:21" x14ac:dyDescent="0.25">
      <c r="D171"/>
      <c r="R171" s="52"/>
      <c r="S171" s="37"/>
      <c r="T171" s="37"/>
      <c r="U171" s="37"/>
    </row>
    <row r="172" spans="4:21" x14ac:dyDescent="0.25">
      <c r="D172"/>
      <c r="R172" s="52"/>
      <c r="S172" s="37"/>
      <c r="T172" s="37"/>
      <c r="U172" s="37"/>
    </row>
    <row r="173" spans="4:21" x14ac:dyDescent="0.25">
      <c r="D173"/>
      <c r="R173" s="52"/>
      <c r="S173" s="37"/>
      <c r="T173" s="37"/>
      <c r="U173" s="37"/>
    </row>
    <row r="174" spans="4:21" x14ac:dyDescent="0.25">
      <c r="D174"/>
      <c r="R174" s="52"/>
      <c r="S174" s="37"/>
      <c r="T174" s="37"/>
      <c r="U174" s="37"/>
    </row>
    <row r="175" spans="4:21" x14ac:dyDescent="0.25">
      <c r="D175"/>
      <c r="R175" s="52"/>
      <c r="S175" s="37"/>
      <c r="T175" s="37"/>
      <c r="U175" s="37"/>
    </row>
    <row r="176" spans="4:21" x14ac:dyDescent="0.25">
      <c r="D176"/>
      <c r="R176" s="52"/>
      <c r="S176" s="37"/>
      <c r="T176" s="37"/>
      <c r="U176" s="37"/>
    </row>
    <row r="177" spans="4:21" x14ac:dyDescent="0.25">
      <c r="D177"/>
      <c r="R177" s="52"/>
      <c r="S177" s="37"/>
      <c r="T177" s="37"/>
      <c r="U177" s="37"/>
    </row>
    <row r="178" spans="4:21" x14ac:dyDescent="0.25">
      <c r="D178"/>
      <c r="R178" s="52"/>
      <c r="S178" s="37"/>
      <c r="T178" s="37"/>
      <c r="U178" s="37"/>
    </row>
    <row r="179" spans="4:21" x14ac:dyDescent="0.25">
      <c r="D179"/>
      <c r="R179" s="52"/>
      <c r="S179" s="37"/>
      <c r="T179" s="37"/>
      <c r="U179" s="37"/>
    </row>
    <row r="180" spans="4:21" x14ac:dyDescent="0.25">
      <c r="D180"/>
      <c r="R180" s="52"/>
      <c r="S180" s="37"/>
      <c r="T180" s="37"/>
      <c r="U180" s="37"/>
    </row>
    <row r="181" spans="4:21" x14ac:dyDescent="0.25">
      <c r="D181"/>
      <c r="R181" s="52"/>
      <c r="S181" s="37"/>
      <c r="T181" s="37"/>
      <c r="U181" s="37"/>
    </row>
    <row r="182" spans="4:21" x14ac:dyDescent="0.25">
      <c r="D182"/>
      <c r="R182" s="52"/>
      <c r="S182" s="37"/>
      <c r="T182" s="37"/>
      <c r="U182" s="37"/>
    </row>
    <row r="183" spans="4:21" x14ac:dyDescent="0.25">
      <c r="D183"/>
      <c r="R183" s="52"/>
      <c r="S183" s="37"/>
      <c r="T183" s="37"/>
      <c r="U183" s="37"/>
    </row>
    <row r="184" spans="4:21" x14ac:dyDescent="0.25">
      <c r="D184"/>
      <c r="R184" s="52"/>
      <c r="S184" s="37"/>
      <c r="T184" s="37"/>
      <c r="U184" s="37"/>
    </row>
    <row r="185" spans="4:21" x14ac:dyDescent="0.25">
      <c r="D185"/>
      <c r="R185" s="52"/>
      <c r="S185" s="37"/>
      <c r="T185" s="37"/>
      <c r="U185" s="37"/>
    </row>
    <row r="186" spans="4:21" x14ac:dyDescent="0.25">
      <c r="D186"/>
      <c r="R186" s="52"/>
      <c r="S186" s="37"/>
      <c r="T186" s="37"/>
      <c r="U186" s="37"/>
    </row>
    <row r="187" spans="4:21" x14ac:dyDescent="0.25">
      <c r="D187"/>
      <c r="R187" s="52"/>
      <c r="S187" s="37"/>
      <c r="T187" s="37"/>
      <c r="U187" s="37"/>
    </row>
    <row r="188" spans="4:21" x14ac:dyDescent="0.25">
      <c r="D188"/>
      <c r="R188" s="52"/>
      <c r="S188" s="37"/>
      <c r="T188" s="37"/>
      <c r="U188" s="37"/>
    </row>
    <row r="189" spans="4:21" x14ac:dyDescent="0.25">
      <c r="D189"/>
      <c r="R189" s="52"/>
      <c r="S189" s="37"/>
      <c r="T189" s="37"/>
      <c r="U189" s="37"/>
    </row>
    <row r="190" spans="4:21" x14ac:dyDescent="0.25">
      <c r="D190"/>
      <c r="R190" s="52"/>
      <c r="S190" s="37"/>
      <c r="T190" s="37"/>
      <c r="U190" s="37"/>
    </row>
    <row r="191" spans="4:21" x14ac:dyDescent="0.25">
      <c r="D191"/>
      <c r="R191" s="52"/>
      <c r="S191" s="37"/>
      <c r="T191" s="37"/>
      <c r="U191" s="37"/>
    </row>
    <row r="192" spans="4:21" x14ac:dyDescent="0.25">
      <c r="D192"/>
      <c r="R192" s="52"/>
      <c r="S192" s="37"/>
      <c r="T192" s="37"/>
      <c r="U192" s="37"/>
    </row>
    <row r="193" spans="4:21" x14ac:dyDescent="0.25">
      <c r="D193"/>
      <c r="R193" s="52"/>
      <c r="S193" s="37"/>
      <c r="T193" s="37"/>
      <c r="U193" s="37"/>
    </row>
    <row r="194" spans="4:21" x14ac:dyDescent="0.25">
      <c r="D194"/>
      <c r="R194" s="52"/>
      <c r="S194" s="37"/>
      <c r="T194" s="37"/>
      <c r="U194" s="37"/>
    </row>
    <row r="195" spans="4:21" x14ac:dyDescent="0.25">
      <c r="D195"/>
      <c r="R195" s="52"/>
      <c r="S195" s="37"/>
      <c r="T195" s="37"/>
      <c r="U195" s="37"/>
    </row>
    <row r="196" spans="4:21" x14ac:dyDescent="0.25">
      <c r="D196"/>
      <c r="R196" s="52"/>
      <c r="S196" s="37"/>
      <c r="T196" s="37"/>
      <c r="U196" s="37"/>
    </row>
    <row r="197" spans="4:21" x14ac:dyDescent="0.25">
      <c r="D197"/>
      <c r="R197" s="52"/>
      <c r="S197" s="37"/>
      <c r="T197" s="37"/>
      <c r="U197" s="37"/>
    </row>
    <row r="198" spans="4:21" x14ac:dyDescent="0.25">
      <c r="D198"/>
      <c r="R198" s="52"/>
      <c r="S198" s="37"/>
      <c r="T198" s="37"/>
      <c r="U198" s="37"/>
    </row>
    <row r="199" spans="4:21" x14ac:dyDescent="0.25">
      <c r="D199"/>
      <c r="R199" s="52"/>
      <c r="S199" s="37"/>
      <c r="T199" s="37"/>
      <c r="U199" s="37"/>
    </row>
    <row r="200" spans="4:21" x14ac:dyDescent="0.25">
      <c r="D200"/>
      <c r="R200" s="52"/>
      <c r="S200" s="37"/>
      <c r="T200" s="37"/>
      <c r="U200" s="37"/>
    </row>
    <row r="201" spans="4:21" x14ac:dyDescent="0.25">
      <c r="D201"/>
      <c r="R201" s="52"/>
      <c r="S201" s="37"/>
      <c r="T201" s="37"/>
      <c r="U201" s="37"/>
    </row>
    <row r="202" spans="4:21" x14ac:dyDescent="0.25">
      <c r="D202"/>
      <c r="R202" s="52"/>
      <c r="S202" s="37"/>
      <c r="T202" s="37"/>
      <c r="U202" s="37"/>
    </row>
    <row r="203" spans="4:21" x14ac:dyDescent="0.25">
      <c r="D203"/>
      <c r="R203" s="52"/>
      <c r="S203" s="37"/>
      <c r="T203" s="37"/>
      <c r="U203" s="37"/>
    </row>
    <row r="204" spans="4:21" x14ac:dyDescent="0.25">
      <c r="D204"/>
      <c r="R204" s="52"/>
      <c r="S204" s="37"/>
      <c r="T204" s="37"/>
      <c r="U204" s="37"/>
    </row>
    <row r="205" spans="4:21" x14ac:dyDescent="0.25">
      <c r="D205"/>
      <c r="R205" s="52"/>
      <c r="S205" s="37"/>
      <c r="T205" s="37"/>
      <c r="U205" s="37"/>
    </row>
    <row r="206" spans="4:21" x14ac:dyDescent="0.25">
      <c r="D206"/>
      <c r="R206" s="52"/>
      <c r="S206" s="37"/>
      <c r="T206" s="37"/>
      <c r="U206" s="37"/>
    </row>
    <row r="207" spans="4:21" x14ac:dyDescent="0.25">
      <c r="D207"/>
      <c r="R207" s="52"/>
      <c r="S207" s="37"/>
      <c r="T207" s="37"/>
      <c r="U207" s="37"/>
    </row>
    <row r="208" spans="4:21" x14ac:dyDescent="0.25">
      <c r="D208"/>
      <c r="R208" s="52"/>
      <c r="S208" s="37"/>
      <c r="T208" s="37"/>
      <c r="U208" s="37"/>
    </row>
    <row r="209" spans="4:21" x14ac:dyDescent="0.25">
      <c r="D209"/>
      <c r="R209" s="52"/>
      <c r="S209" s="37"/>
      <c r="T209" s="37"/>
      <c r="U209" s="37"/>
    </row>
    <row r="210" spans="4:21" x14ac:dyDescent="0.25">
      <c r="D210"/>
      <c r="R210" s="52"/>
      <c r="S210" s="37"/>
      <c r="T210" s="37"/>
      <c r="U210" s="37"/>
    </row>
    <row r="211" spans="4:21" x14ac:dyDescent="0.25">
      <c r="D211"/>
      <c r="R211" s="52"/>
      <c r="S211" s="37"/>
      <c r="T211" s="37"/>
      <c r="U211" s="37"/>
    </row>
    <row r="212" spans="4:21" x14ac:dyDescent="0.25">
      <c r="D212"/>
      <c r="R212" s="52"/>
      <c r="S212" s="37"/>
      <c r="T212" s="37"/>
      <c r="U212" s="37"/>
    </row>
    <row r="213" spans="4:21" x14ac:dyDescent="0.25">
      <c r="D213"/>
      <c r="R213" s="52"/>
      <c r="S213" s="37"/>
      <c r="T213" s="37"/>
      <c r="U213" s="37"/>
    </row>
    <row r="214" spans="4:21" x14ac:dyDescent="0.25">
      <c r="D214"/>
      <c r="R214" s="52"/>
      <c r="S214" s="37"/>
      <c r="T214" s="37"/>
      <c r="U214" s="37"/>
    </row>
    <row r="215" spans="4:21" x14ac:dyDescent="0.25">
      <c r="D215"/>
      <c r="R215" s="52"/>
      <c r="S215" s="37"/>
      <c r="T215" s="37"/>
      <c r="U215" s="37"/>
    </row>
    <row r="216" spans="4:21" x14ac:dyDescent="0.25">
      <c r="D216"/>
      <c r="R216" s="52"/>
      <c r="S216" s="37"/>
      <c r="T216" s="37"/>
      <c r="U216" s="37"/>
    </row>
    <row r="217" spans="4:21" x14ac:dyDescent="0.25">
      <c r="D217"/>
      <c r="R217" s="52"/>
      <c r="S217" s="37"/>
      <c r="T217" s="37"/>
      <c r="U217" s="37"/>
    </row>
    <row r="218" spans="4:21" x14ac:dyDescent="0.25">
      <c r="D218"/>
      <c r="R218" s="52"/>
      <c r="S218" s="37"/>
      <c r="T218" s="37"/>
      <c r="U218" s="37"/>
    </row>
    <row r="219" spans="4:21" x14ac:dyDescent="0.25">
      <c r="D219"/>
      <c r="R219" s="52"/>
      <c r="S219" s="37"/>
      <c r="T219" s="37"/>
      <c r="U219" s="37"/>
    </row>
    <row r="220" spans="4:21" x14ac:dyDescent="0.25">
      <c r="D220"/>
      <c r="R220" s="52"/>
      <c r="S220" s="37"/>
      <c r="T220" s="37"/>
      <c r="U220" s="37"/>
    </row>
    <row r="221" spans="4:21" x14ac:dyDescent="0.25">
      <c r="D221"/>
      <c r="R221" s="52"/>
      <c r="S221" s="37"/>
      <c r="T221" s="37"/>
      <c r="U221" s="37"/>
    </row>
    <row r="222" spans="4:21" x14ac:dyDescent="0.25">
      <c r="D222"/>
      <c r="R222" s="52"/>
      <c r="S222" s="37"/>
      <c r="T222" s="37"/>
      <c r="U222" s="37"/>
    </row>
    <row r="223" spans="4:21" x14ac:dyDescent="0.25">
      <c r="D223"/>
      <c r="R223" s="52"/>
      <c r="S223" s="37"/>
      <c r="T223" s="37"/>
      <c r="U223" s="37"/>
    </row>
    <row r="224" spans="4:21" x14ac:dyDescent="0.25">
      <c r="D224"/>
      <c r="R224" s="52"/>
      <c r="S224" s="37"/>
      <c r="T224" s="37"/>
      <c r="U224" s="37"/>
    </row>
    <row r="225" spans="4:21" x14ac:dyDescent="0.25">
      <c r="D225"/>
      <c r="R225" s="52"/>
      <c r="S225" s="37"/>
      <c r="T225" s="37"/>
      <c r="U225" s="37"/>
    </row>
    <row r="226" spans="4:21" x14ac:dyDescent="0.25">
      <c r="D226"/>
      <c r="R226" s="52"/>
      <c r="S226" s="37"/>
      <c r="T226" s="37"/>
      <c r="U226" s="37"/>
    </row>
    <row r="227" spans="4:21" x14ac:dyDescent="0.25">
      <c r="D227"/>
      <c r="R227" s="52"/>
      <c r="S227" s="37"/>
      <c r="T227" s="37"/>
      <c r="U227" s="37"/>
    </row>
    <row r="228" spans="4:21" x14ac:dyDescent="0.25">
      <c r="D228"/>
      <c r="R228" s="52"/>
      <c r="S228" s="37"/>
      <c r="T228" s="37"/>
      <c r="U228" s="37"/>
    </row>
    <row r="229" spans="4:21" x14ac:dyDescent="0.25">
      <c r="D229"/>
      <c r="R229" s="52"/>
      <c r="S229" s="37"/>
      <c r="T229" s="37"/>
      <c r="U229" s="37"/>
    </row>
    <row r="230" spans="4:21" x14ac:dyDescent="0.25">
      <c r="D230"/>
      <c r="R230" s="52"/>
      <c r="S230" s="37"/>
      <c r="T230" s="37"/>
      <c r="U230" s="37"/>
    </row>
    <row r="231" spans="4:21" x14ac:dyDescent="0.25">
      <c r="D231"/>
      <c r="R231" s="52"/>
      <c r="S231" s="37"/>
      <c r="T231" s="37"/>
      <c r="U231" s="37"/>
    </row>
    <row r="232" spans="4:21" x14ac:dyDescent="0.25">
      <c r="D232"/>
      <c r="R232" s="52"/>
      <c r="S232" s="37"/>
      <c r="T232" s="37"/>
      <c r="U232" s="37"/>
    </row>
    <row r="233" spans="4:21" x14ac:dyDescent="0.25">
      <c r="D233"/>
      <c r="R233" s="52"/>
      <c r="S233" s="37"/>
      <c r="T233" s="37"/>
      <c r="U233" s="37"/>
    </row>
    <row r="234" spans="4:21" x14ac:dyDescent="0.25">
      <c r="D234"/>
      <c r="R234" s="52"/>
      <c r="S234" s="37"/>
      <c r="T234" s="37"/>
      <c r="U234" s="37"/>
    </row>
    <row r="235" spans="4:21" x14ac:dyDescent="0.25">
      <c r="D235"/>
      <c r="R235" s="52"/>
      <c r="S235" s="37"/>
      <c r="T235" s="37"/>
      <c r="U235" s="37"/>
    </row>
    <row r="236" spans="4:21" x14ac:dyDescent="0.25">
      <c r="D236"/>
      <c r="R236" s="52"/>
      <c r="S236" s="37"/>
      <c r="T236" s="37"/>
      <c r="U236" s="37"/>
    </row>
    <row r="237" spans="4:21" x14ac:dyDescent="0.25">
      <c r="D237"/>
      <c r="R237" s="52"/>
      <c r="S237" s="37"/>
      <c r="T237" s="37"/>
      <c r="U237" s="37"/>
    </row>
    <row r="238" spans="4:21" x14ac:dyDescent="0.25">
      <c r="D238"/>
      <c r="R238" s="52"/>
      <c r="S238" s="37"/>
      <c r="T238" s="37"/>
      <c r="U238" s="37"/>
    </row>
    <row r="239" spans="4:21" x14ac:dyDescent="0.25">
      <c r="D239"/>
      <c r="R239" s="52"/>
      <c r="S239" s="37"/>
      <c r="T239" s="37"/>
      <c r="U239" s="37"/>
    </row>
    <row r="240" spans="4:21" x14ac:dyDescent="0.25">
      <c r="D240"/>
      <c r="R240" s="52"/>
      <c r="S240" s="37"/>
      <c r="T240" s="37"/>
      <c r="U240" s="37"/>
    </row>
    <row r="241" spans="4:21" x14ac:dyDescent="0.25">
      <c r="D241"/>
      <c r="R241" s="52"/>
      <c r="S241" s="37"/>
      <c r="T241" s="37"/>
      <c r="U241" s="37"/>
    </row>
    <row r="242" spans="4:21" x14ac:dyDescent="0.25">
      <c r="D242"/>
      <c r="R242" s="52"/>
      <c r="S242" s="37"/>
      <c r="T242" s="37"/>
      <c r="U242" s="37"/>
    </row>
    <row r="243" spans="4:21" x14ac:dyDescent="0.25">
      <c r="D243"/>
      <c r="R243" s="52"/>
      <c r="S243" s="37"/>
      <c r="T243" s="37"/>
      <c r="U243" s="37"/>
    </row>
    <row r="244" spans="4:21" x14ac:dyDescent="0.25">
      <c r="D244"/>
      <c r="R244" s="52"/>
      <c r="S244" s="37"/>
      <c r="T244" s="37"/>
      <c r="U244" s="37"/>
    </row>
    <row r="245" spans="4:21" x14ac:dyDescent="0.25">
      <c r="D245"/>
      <c r="R245" s="52"/>
      <c r="S245" s="37"/>
      <c r="T245" s="37"/>
      <c r="U245" s="37"/>
    </row>
    <row r="246" spans="4:21" x14ac:dyDescent="0.25">
      <c r="D246"/>
      <c r="R246" s="52"/>
      <c r="S246" s="37"/>
      <c r="T246" s="37"/>
      <c r="U246" s="37"/>
    </row>
    <row r="247" spans="4:21" x14ac:dyDescent="0.25">
      <c r="D247"/>
      <c r="R247" s="52"/>
      <c r="S247" s="37"/>
      <c r="T247" s="37"/>
      <c r="U247" s="37"/>
    </row>
    <row r="248" spans="4:21" x14ac:dyDescent="0.25">
      <c r="D248"/>
      <c r="R248" s="52"/>
      <c r="S248" s="37"/>
      <c r="T248" s="37"/>
      <c r="U248" s="37"/>
    </row>
    <row r="249" spans="4:21" x14ac:dyDescent="0.25">
      <c r="D249"/>
      <c r="R249" s="52"/>
      <c r="S249" s="37"/>
      <c r="T249" s="37"/>
      <c r="U249" s="37"/>
    </row>
    <row r="250" spans="4:21" x14ac:dyDescent="0.25">
      <c r="D250"/>
      <c r="R250" s="52"/>
      <c r="S250" s="37"/>
      <c r="T250" s="37"/>
      <c r="U250" s="37"/>
    </row>
    <row r="251" spans="4:21" x14ac:dyDescent="0.25">
      <c r="D251"/>
      <c r="R251" s="52"/>
      <c r="S251" s="37"/>
      <c r="T251" s="37"/>
      <c r="U251" s="37"/>
    </row>
    <row r="252" spans="4:21" x14ac:dyDescent="0.25">
      <c r="D252"/>
      <c r="R252" s="52"/>
      <c r="S252" s="37"/>
      <c r="T252" s="37"/>
      <c r="U252" s="37"/>
    </row>
    <row r="253" spans="4:21" x14ac:dyDescent="0.25">
      <c r="D253"/>
      <c r="R253" s="52"/>
      <c r="S253" s="37"/>
      <c r="T253" s="37"/>
      <c r="U253" s="37"/>
    </row>
    <row r="254" spans="4:21" x14ac:dyDescent="0.25">
      <c r="D254"/>
      <c r="R254" s="52"/>
      <c r="S254" s="37"/>
      <c r="T254" s="37"/>
      <c r="U254" s="37"/>
    </row>
    <row r="255" spans="4:21" x14ac:dyDescent="0.25">
      <c r="D255"/>
      <c r="R255" s="52"/>
      <c r="S255" s="37"/>
      <c r="T255" s="37"/>
      <c r="U255" s="37"/>
    </row>
    <row r="256" spans="4:21" x14ac:dyDescent="0.25">
      <c r="D256"/>
      <c r="R256" s="52"/>
      <c r="S256" s="37"/>
      <c r="T256" s="37"/>
      <c r="U256" s="37"/>
    </row>
    <row r="257" spans="4:21" x14ac:dyDescent="0.25">
      <c r="D257"/>
      <c r="R257" s="52"/>
      <c r="S257" s="37"/>
      <c r="T257" s="37"/>
      <c r="U257" s="37"/>
    </row>
    <row r="258" spans="4:21" x14ac:dyDescent="0.25">
      <c r="D258"/>
      <c r="R258" s="52"/>
      <c r="S258" s="37"/>
      <c r="T258" s="37"/>
      <c r="U258" s="37"/>
    </row>
    <row r="259" spans="4:21" x14ac:dyDescent="0.25">
      <c r="D259"/>
      <c r="R259" s="52"/>
      <c r="S259" s="37"/>
      <c r="T259" s="37"/>
      <c r="U259" s="37"/>
    </row>
    <row r="260" spans="4:21" x14ac:dyDescent="0.25">
      <c r="D260"/>
      <c r="R260" s="52"/>
      <c r="S260" s="37"/>
      <c r="T260" s="37"/>
      <c r="U260" s="37"/>
    </row>
    <row r="261" spans="4:21" x14ac:dyDescent="0.25">
      <c r="D261"/>
      <c r="R261" s="52"/>
      <c r="S261" s="37"/>
      <c r="T261" s="37"/>
      <c r="U261" s="37"/>
    </row>
    <row r="262" spans="4:21" x14ac:dyDescent="0.25">
      <c r="D262"/>
      <c r="R262" s="52"/>
      <c r="S262" s="37"/>
      <c r="T262" s="37"/>
      <c r="U262" s="37"/>
    </row>
    <row r="263" spans="4:21" x14ac:dyDescent="0.25">
      <c r="D263"/>
      <c r="R263" s="52"/>
      <c r="S263" s="37"/>
      <c r="T263" s="37"/>
      <c r="U263" s="37"/>
    </row>
    <row r="264" spans="4:21" x14ac:dyDescent="0.25">
      <c r="D264"/>
      <c r="R264" s="52"/>
      <c r="S264" s="37"/>
      <c r="T264" s="37"/>
      <c r="U264" s="37"/>
    </row>
    <row r="265" spans="4:21" x14ac:dyDescent="0.25">
      <c r="D265"/>
      <c r="R265" s="52"/>
      <c r="S265" s="37"/>
      <c r="T265" s="37"/>
      <c r="U265" s="37"/>
    </row>
    <row r="266" spans="4:21" x14ac:dyDescent="0.25">
      <c r="D266"/>
      <c r="R266" s="52"/>
      <c r="S266" s="37"/>
      <c r="T266" s="37"/>
      <c r="U266" s="37"/>
    </row>
    <row r="267" spans="4:21" x14ac:dyDescent="0.25">
      <c r="D267"/>
      <c r="R267" s="52"/>
      <c r="S267" s="37"/>
      <c r="T267" s="37"/>
      <c r="U267" s="37"/>
    </row>
    <row r="268" spans="4:21" x14ac:dyDescent="0.25">
      <c r="D268"/>
      <c r="R268" s="52"/>
      <c r="S268" s="37"/>
      <c r="T268" s="37"/>
      <c r="U268" s="37"/>
    </row>
    <row r="269" spans="4:21" x14ac:dyDescent="0.25">
      <c r="D269"/>
      <c r="R269" s="52"/>
      <c r="S269" s="37"/>
      <c r="T269" s="37"/>
      <c r="U269" s="37"/>
    </row>
    <row r="270" spans="4:21" x14ac:dyDescent="0.25">
      <c r="D270"/>
      <c r="R270" s="52"/>
      <c r="S270" s="37"/>
      <c r="T270" s="37"/>
      <c r="U270" s="37"/>
    </row>
    <row r="271" spans="4:21" x14ac:dyDescent="0.25">
      <c r="D271"/>
      <c r="R271" s="52"/>
      <c r="S271" s="37"/>
      <c r="T271" s="37"/>
      <c r="U271" s="37"/>
    </row>
    <row r="272" spans="4:21" x14ac:dyDescent="0.25">
      <c r="D272"/>
      <c r="R272" s="52"/>
      <c r="S272" s="37"/>
      <c r="T272" s="37"/>
      <c r="U272" s="37"/>
    </row>
    <row r="273" spans="4:21" x14ac:dyDescent="0.25">
      <c r="D273"/>
      <c r="R273" s="52"/>
      <c r="S273" s="37"/>
      <c r="T273" s="37"/>
      <c r="U273" s="37"/>
    </row>
    <row r="274" spans="4:21" x14ac:dyDescent="0.25">
      <c r="D274"/>
      <c r="R274" s="52"/>
      <c r="S274" s="37"/>
      <c r="T274" s="37"/>
      <c r="U274" s="37"/>
    </row>
    <row r="275" spans="4:21" x14ac:dyDescent="0.25">
      <c r="D275"/>
      <c r="R275" s="52"/>
      <c r="S275" s="37"/>
      <c r="T275" s="37"/>
      <c r="U275" s="37"/>
    </row>
    <row r="276" spans="4:21" x14ac:dyDescent="0.25">
      <c r="D276"/>
      <c r="R276" s="52"/>
      <c r="S276" s="37"/>
      <c r="T276" s="37"/>
      <c r="U276" s="37"/>
    </row>
    <row r="277" spans="4:21" x14ac:dyDescent="0.25">
      <c r="D277"/>
      <c r="R277" s="52"/>
      <c r="S277" s="37"/>
      <c r="T277" s="37"/>
      <c r="U277" s="37"/>
    </row>
    <row r="278" spans="4:21" x14ac:dyDescent="0.25">
      <c r="D278"/>
      <c r="R278" s="52"/>
      <c r="S278" s="37"/>
      <c r="T278" s="37"/>
      <c r="U278" s="37"/>
    </row>
    <row r="279" spans="4:21" x14ac:dyDescent="0.25">
      <c r="D279"/>
      <c r="R279" s="52"/>
      <c r="S279" s="37"/>
      <c r="T279" s="37"/>
      <c r="U279" s="37"/>
    </row>
    <row r="280" spans="4:21" x14ac:dyDescent="0.25">
      <c r="D280"/>
      <c r="R280" s="52"/>
      <c r="S280" s="37"/>
      <c r="T280" s="37"/>
      <c r="U280" s="37"/>
    </row>
    <row r="281" spans="4:21" x14ac:dyDescent="0.25">
      <c r="D281"/>
      <c r="R281" s="52"/>
      <c r="S281" s="37"/>
      <c r="T281" s="37"/>
      <c r="U281" s="37"/>
    </row>
    <row r="282" spans="4:21" x14ac:dyDescent="0.25">
      <c r="D282"/>
      <c r="R282" s="52"/>
      <c r="S282" s="37"/>
      <c r="T282" s="37"/>
      <c r="U282" s="37"/>
    </row>
    <row r="283" spans="4:21" x14ac:dyDescent="0.25">
      <c r="D283"/>
      <c r="R283" s="52"/>
      <c r="S283" s="37"/>
      <c r="T283" s="37"/>
      <c r="U283" s="37"/>
    </row>
    <row r="284" spans="4:21" x14ac:dyDescent="0.25">
      <c r="D284"/>
      <c r="R284" s="52"/>
      <c r="S284" s="37"/>
      <c r="T284" s="37"/>
      <c r="U284" s="37"/>
    </row>
    <row r="285" spans="4:21" x14ac:dyDescent="0.25">
      <c r="D285"/>
      <c r="R285" s="52"/>
      <c r="S285" s="37"/>
      <c r="T285" s="37"/>
      <c r="U285" s="37"/>
    </row>
    <row r="286" spans="4:21" x14ac:dyDescent="0.25">
      <c r="D286"/>
      <c r="R286" s="52"/>
      <c r="S286" s="37"/>
      <c r="T286" s="37"/>
      <c r="U286" s="37"/>
    </row>
    <row r="287" spans="4:21" x14ac:dyDescent="0.25">
      <c r="D287"/>
      <c r="R287" s="52"/>
      <c r="S287" s="37"/>
      <c r="T287" s="37"/>
      <c r="U287" s="37"/>
    </row>
    <row r="288" spans="4:21" x14ac:dyDescent="0.25">
      <c r="D288"/>
      <c r="R288" s="52"/>
      <c r="S288" s="37"/>
      <c r="T288" s="37"/>
      <c r="U288" s="37"/>
    </row>
    <row r="289" spans="4:21" x14ac:dyDescent="0.25">
      <c r="D289"/>
      <c r="R289" s="52"/>
      <c r="S289" s="37"/>
      <c r="T289" s="37"/>
      <c r="U289" s="37"/>
    </row>
    <row r="290" spans="4:21" x14ac:dyDescent="0.25">
      <c r="D290"/>
      <c r="R290" s="52"/>
      <c r="S290" s="37"/>
      <c r="T290" s="37"/>
      <c r="U290" s="37"/>
    </row>
    <row r="291" spans="4:21" x14ac:dyDescent="0.25">
      <c r="D291"/>
      <c r="R291" s="52"/>
      <c r="S291" s="37"/>
      <c r="T291" s="37"/>
      <c r="U291" s="37"/>
    </row>
    <row r="292" spans="4:21" x14ac:dyDescent="0.25">
      <c r="D292"/>
      <c r="R292" s="52"/>
      <c r="S292" s="37"/>
      <c r="T292" s="37"/>
      <c r="U292" s="37"/>
    </row>
    <row r="293" spans="4:21" x14ac:dyDescent="0.25">
      <c r="D293"/>
      <c r="R293" s="52"/>
      <c r="S293" s="37"/>
      <c r="T293" s="37"/>
      <c r="U293" s="37"/>
    </row>
    <row r="294" spans="4:21" x14ac:dyDescent="0.25">
      <c r="D294"/>
      <c r="R294" s="52"/>
      <c r="S294" s="37"/>
      <c r="T294" s="37"/>
      <c r="U294" s="37"/>
    </row>
    <row r="295" spans="4:21" x14ac:dyDescent="0.25">
      <c r="D295"/>
      <c r="R295" s="52"/>
      <c r="S295" s="37"/>
      <c r="T295" s="37"/>
      <c r="U295" s="37"/>
    </row>
    <row r="296" spans="4:21" x14ac:dyDescent="0.25">
      <c r="D296"/>
      <c r="R296" s="52"/>
      <c r="S296" s="37"/>
      <c r="T296" s="37"/>
      <c r="U296" s="37"/>
    </row>
    <row r="297" spans="4:21" x14ac:dyDescent="0.25">
      <c r="D297"/>
      <c r="R297" s="52"/>
      <c r="S297" s="37"/>
      <c r="T297" s="37"/>
      <c r="U297" s="37"/>
    </row>
    <row r="298" spans="4:21" x14ac:dyDescent="0.25">
      <c r="D298"/>
      <c r="R298" s="52"/>
      <c r="S298" s="37"/>
      <c r="T298" s="37"/>
      <c r="U298" s="37"/>
    </row>
    <row r="299" spans="4:21" x14ac:dyDescent="0.25">
      <c r="D299"/>
      <c r="R299" s="52"/>
      <c r="S299" s="37"/>
      <c r="T299" s="37"/>
      <c r="U299" s="37"/>
    </row>
    <row r="300" spans="4:21" x14ac:dyDescent="0.25">
      <c r="D300"/>
      <c r="R300" s="52"/>
      <c r="S300" s="37"/>
      <c r="T300" s="37"/>
      <c r="U300" s="37"/>
    </row>
    <row r="301" spans="4:21" x14ac:dyDescent="0.25">
      <c r="D301"/>
      <c r="R301" s="52"/>
      <c r="S301" s="37"/>
      <c r="T301" s="37"/>
      <c r="U301" s="37"/>
    </row>
    <row r="302" spans="4:21" x14ac:dyDescent="0.25">
      <c r="D302"/>
      <c r="R302" s="52"/>
      <c r="S302" s="37"/>
      <c r="T302" s="37"/>
      <c r="U302" s="37"/>
    </row>
    <row r="303" spans="4:21" x14ac:dyDescent="0.25">
      <c r="D303"/>
      <c r="R303" s="52"/>
      <c r="S303" s="37"/>
      <c r="T303" s="37"/>
      <c r="U303" s="37"/>
    </row>
    <row r="304" spans="4:21" x14ac:dyDescent="0.25">
      <c r="D304"/>
      <c r="R304" s="52"/>
      <c r="S304" s="37"/>
      <c r="T304" s="37"/>
      <c r="U304" s="37"/>
    </row>
    <row r="305" spans="4:21" x14ac:dyDescent="0.25">
      <c r="D305"/>
      <c r="R305" s="52"/>
      <c r="S305" s="37"/>
      <c r="T305" s="37"/>
      <c r="U305" s="37"/>
    </row>
    <row r="306" spans="4:21" x14ac:dyDescent="0.25">
      <c r="D306"/>
      <c r="R306" s="52"/>
      <c r="S306" s="37"/>
      <c r="T306" s="37"/>
      <c r="U306" s="37"/>
    </row>
    <row r="307" spans="4:21" x14ac:dyDescent="0.25">
      <c r="D307"/>
      <c r="R307" s="52"/>
      <c r="S307" s="37"/>
      <c r="T307" s="37"/>
      <c r="U307" s="37"/>
    </row>
    <row r="308" spans="4:21" x14ac:dyDescent="0.25">
      <c r="D308"/>
      <c r="R308" s="52"/>
      <c r="S308" s="37"/>
      <c r="T308" s="37"/>
      <c r="U308" s="37"/>
    </row>
    <row r="309" spans="4:21" x14ac:dyDescent="0.25">
      <c r="D309"/>
      <c r="R309" s="52"/>
      <c r="S309" s="37"/>
      <c r="T309" s="37"/>
      <c r="U309" s="37"/>
    </row>
    <row r="310" spans="4:21" x14ac:dyDescent="0.25">
      <c r="D310"/>
      <c r="R310" s="52"/>
      <c r="S310" s="37"/>
      <c r="T310" s="37"/>
      <c r="U310" s="37"/>
    </row>
    <row r="311" spans="4:21" x14ac:dyDescent="0.25">
      <c r="D311"/>
      <c r="R311" s="52"/>
      <c r="S311" s="37"/>
      <c r="T311" s="37"/>
      <c r="U311" s="37"/>
    </row>
    <row r="312" spans="4:21" x14ac:dyDescent="0.25">
      <c r="D312"/>
      <c r="R312" s="52"/>
      <c r="S312" s="37"/>
      <c r="T312" s="37"/>
      <c r="U312" s="37"/>
    </row>
    <row r="313" spans="4:21" x14ac:dyDescent="0.25">
      <c r="D313"/>
      <c r="R313" s="52"/>
      <c r="S313" s="37"/>
      <c r="T313" s="37"/>
      <c r="U313" s="37"/>
    </row>
    <row r="314" spans="4:21" x14ac:dyDescent="0.25">
      <c r="D314"/>
      <c r="R314" s="52"/>
      <c r="S314" s="37"/>
      <c r="T314" s="37"/>
      <c r="U314" s="37"/>
    </row>
    <row r="315" spans="4:21" x14ac:dyDescent="0.25">
      <c r="D315"/>
      <c r="R315" s="52"/>
      <c r="S315" s="37"/>
      <c r="T315" s="37"/>
      <c r="U315" s="37"/>
    </row>
    <row r="316" spans="4:21" x14ac:dyDescent="0.25">
      <c r="D316"/>
      <c r="R316" s="52"/>
      <c r="S316" s="37"/>
      <c r="T316" s="37"/>
      <c r="U316" s="37"/>
    </row>
    <row r="317" spans="4:21" x14ac:dyDescent="0.25">
      <c r="D317"/>
      <c r="R317" s="52"/>
      <c r="S317" s="37"/>
      <c r="T317" s="37"/>
      <c r="U317" s="37"/>
    </row>
    <row r="318" spans="4:21" x14ac:dyDescent="0.25">
      <c r="D318"/>
      <c r="R318" s="52"/>
      <c r="S318" s="37"/>
      <c r="T318" s="37"/>
      <c r="U318" s="37"/>
    </row>
    <row r="319" spans="4:21" x14ac:dyDescent="0.25">
      <c r="D319"/>
      <c r="R319" s="52"/>
      <c r="S319" s="37"/>
      <c r="T319" s="37"/>
      <c r="U319" s="37"/>
    </row>
    <row r="320" spans="4:21" x14ac:dyDescent="0.25">
      <c r="D320"/>
      <c r="R320" s="52"/>
      <c r="S320" s="37"/>
      <c r="T320" s="37"/>
      <c r="U320" s="37"/>
    </row>
    <row r="321" spans="4:21" x14ac:dyDescent="0.25">
      <c r="D321"/>
      <c r="R321" s="52"/>
      <c r="S321" s="37"/>
      <c r="T321" s="37"/>
      <c r="U321" s="37"/>
    </row>
    <row r="322" spans="4:21" x14ac:dyDescent="0.25">
      <c r="D322"/>
      <c r="R322" s="52"/>
      <c r="S322" s="37"/>
      <c r="T322" s="37"/>
      <c r="U322" s="37"/>
    </row>
    <row r="323" spans="4:21" x14ac:dyDescent="0.25">
      <c r="D323"/>
      <c r="R323" s="52"/>
      <c r="S323" s="37"/>
      <c r="T323" s="37"/>
      <c r="U323" s="37"/>
    </row>
    <row r="324" spans="4:21" x14ac:dyDescent="0.25">
      <c r="D324"/>
      <c r="R324" s="52"/>
      <c r="S324" s="37"/>
      <c r="T324" s="37"/>
      <c r="U324" s="37"/>
    </row>
    <row r="325" spans="4:21" x14ac:dyDescent="0.25">
      <c r="D325"/>
      <c r="R325" s="52"/>
      <c r="S325" s="37"/>
      <c r="T325" s="37"/>
      <c r="U325" s="37"/>
    </row>
    <row r="326" spans="4:21" x14ac:dyDescent="0.25">
      <c r="D326"/>
      <c r="R326" s="52"/>
      <c r="S326" s="37"/>
      <c r="T326" s="37"/>
      <c r="U326" s="37"/>
    </row>
    <row r="327" spans="4:21" x14ac:dyDescent="0.25">
      <c r="D327"/>
      <c r="R327" s="52"/>
      <c r="S327" s="37"/>
      <c r="T327" s="37"/>
      <c r="U327" s="37"/>
    </row>
    <row r="328" spans="4:21" x14ac:dyDescent="0.25">
      <c r="D328"/>
      <c r="R328" s="52"/>
      <c r="S328" s="37"/>
      <c r="T328" s="37"/>
      <c r="U328" s="37"/>
    </row>
    <row r="329" spans="4:21" x14ac:dyDescent="0.25">
      <c r="D329"/>
      <c r="R329" s="52"/>
      <c r="S329" s="37"/>
      <c r="T329" s="37"/>
      <c r="U329" s="37"/>
    </row>
    <row r="330" spans="4:21" x14ac:dyDescent="0.25">
      <c r="D330"/>
      <c r="R330" s="52"/>
      <c r="S330" s="37"/>
      <c r="T330" s="37"/>
      <c r="U330" s="37"/>
    </row>
    <row r="331" spans="4:21" x14ac:dyDescent="0.25">
      <c r="D331"/>
      <c r="R331" s="52"/>
      <c r="S331" s="37"/>
      <c r="T331" s="37"/>
      <c r="U331" s="37"/>
    </row>
    <row r="332" spans="4:21" x14ac:dyDescent="0.25">
      <c r="D332"/>
      <c r="R332" s="52"/>
      <c r="S332" s="37"/>
      <c r="T332" s="37"/>
      <c r="U332" s="37"/>
    </row>
    <row r="333" spans="4:21" x14ac:dyDescent="0.25">
      <c r="D333"/>
      <c r="R333" s="52"/>
      <c r="S333" s="37"/>
      <c r="T333" s="37"/>
      <c r="U333" s="37"/>
    </row>
    <row r="334" spans="4:21" x14ac:dyDescent="0.25">
      <c r="D334"/>
      <c r="R334" s="52"/>
      <c r="S334" s="37"/>
      <c r="T334" s="37"/>
      <c r="U334" s="37"/>
    </row>
    <row r="335" spans="4:21" x14ac:dyDescent="0.25">
      <c r="D335"/>
      <c r="R335" s="52"/>
      <c r="S335" s="37"/>
      <c r="T335" s="37"/>
      <c r="U335" s="37"/>
    </row>
    <row r="336" spans="4:21" x14ac:dyDescent="0.25">
      <c r="D336"/>
      <c r="R336" s="52"/>
      <c r="S336" s="37"/>
      <c r="T336" s="37"/>
      <c r="U336" s="37"/>
    </row>
    <row r="337" spans="4:21" x14ac:dyDescent="0.25">
      <c r="D337"/>
      <c r="R337" s="52"/>
      <c r="S337" s="37"/>
      <c r="T337" s="37"/>
      <c r="U337" s="37"/>
    </row>
    <row r="338" spans="4:21" x14ac:dyDescent="0.25">
      <c r="D338"/>
      <c r="R338" s="52"/>
      <c r="S338" s="37"/>
      <c r="T338" s="37"/>
      <c r="U338" s="37"/>
    </row>
    <row r="339" spans="4:21" x14ac:dyDescent="0.25">
      <c r="D339"/>
      <c r="R339" s="52"/>
      <c r="S339" s="37"/>
      <c r="T339" s="37"/>
      <c r="U339" s="37"/>
    </row>
    <row r="340" spans="4:21" x14ac:dyDescent="0.25">
      <c r="D340"/>
      <c r="R340" s="52"/>
      <c r="S340" s="37"/>
      <c r="T340" s="37"/>
      <c r="U340" s="37"/>
    </row>
    <row r="341" spans="4:21" x14ac:dyDescent="0.25">
      <c r="D341"/>
      <c r="R341" s="52"/>
      <c r="S341" s="37"/>
      <c r="T341" s="37"/>
      <c r="U341" s="37"/>
    </row>
    <row r="342" spans="4:21" x14ac:dyDescent="0.25">
      <c r="D342"/>
      <c r="R342" s="52"/>
      <c r="S342" s="37"/>
      <c r="T342" s="37"/>
      <c r="U342" s="37"/>
    </row>
    <row r="343" spans="4:21" x14ac:dyDescent="0.25">
      <c r="D343"/>
      <c r="R343" s="52"/>
      <c r="S343" s="37"/>
      <c r="T343" s="37"/>
      <c r="U343" s="37"/>
    </row>
    <row r="344" spans="4:21" x14ac:dyDescent="0.25">
      <c r="D344"/>
      <c r="R344" s="52"/>
      <c r="S344" s="37"/>
      <c r="T344" s="37"/>
      <c r="U344" s="37"/>
    </row>
    <row r="345" spans="4:21" x14ac:dyDescent="0.25">
      <c r="D345"/>
      <c r="R345" s="52"/>
      <c r="S345" s="37"/>
      <c r="T345" s="37"/>
      <c r="U345" s="37"/>
    </row>
    <row r="346" spans="4:21" x14ac:dyDescent="0.25">
      <c r="D346"/>
      <c r="R346" s="52"/>
      <c r="S346" s="37"/>
      <c r="T346" s="37"/>
      <c r="U346" s="37"/>
    </row>
    <row r="347" spans="4:21" x14ac:dyDescent="0.25">
      <c r="D347"/>
      <c r="R347" s="52"/>
      <c r="S347" s="37"/>
      <c r="T347" s="37"/>
      <c r="U347" s="37"/>
    </row>
    <row r="348" spans="4:21" x14ac:dyDescent="0.25">
      <c r="D348"/>
      <c r="R348" s="52"/>
      <c r="S348" s="37"/>
      <c r="T348" s="37"/>
      <c r="U348" s="37"/>
    </row>
    <row r="349" spans="4:21" x14ac:dyDescent="0.25">
      <c r="D349"/>
      <c r="R349" s="52"/>
      <c r="S349" s="37"/>
      <c r="T349" s="37"/>
      <c r="U349" s="37"/>
    </row>
    <row r="350" spans="4:21" x14ac:dyDescent="0.25">
      <c r="D350"/>
      <c r="R350" s="52"/>
      <c r="S350" s="37"/>
      <c r="T350" s="37"/>
      <c r="U350" s="37"/>
    </row>
    <row r="351" spans="4:21" x14ac:dyDescent="0.25">
      <c r="D351"/>
      <c r="R351" s="52"/>
      <c r="S351" s="37"/>
      <c r="T351" s="37"/>
      <c r="U351" s="37"/>
    </row>
    <row r="352" spans="4:21" x14ac:dyDescent="0.25">
      <c r="D352"/>
      <c r="R352" s="52"/>
      <c r="S352" s="37"/>
      <c r="T352" s="37"/>
      <c r="U352" s="37"/>
    </row>
    <row r="353" spans="4:21" x14ac:dyDescent="0.25">
      <c r="D353"/>
      <c r="R353" s="52"/>
      <c r="S353" s="37"/>
      <c r="T353" s="37"/>
      <c r="U353" s="37"/>
    </row>
    <row r="354" spans="4:21" x14ac:dyDescent="0.25">
      <c r="D354"/>
      <c r="R354" s="52"/>
      <c r="S354" s="37"/>
      <c r="T354" s="37"/>
      <c r="U354" s="37"/>
    </row>
    <row r="355" spans="4:21" x14ac:dyDescent="0.25">
      <c r="D355"/>
      <c r="R355" s="52"/>
      <c r="S355" s="37"/>
      <c r="T355" s="37"/>
      <c r="U355" s="37"/>
    </row>
    <row r="356" spans="4:21" x14ac:dyDescent="0.25">
      <c r="D356"/>
      <c r="R356" s="52"/>
      <c r="S356" s="37"/>
      <c r="T356" s="37"/>
      <c r="U356" s="37"/>
    </row>
    <row r="357" spans="4:21" x14ac:dyDescent="0.25">
      <c r="D357"/>
      <c r="R357" s="52"/>
      <c r="S357" s="37"/>
      <c r="T357" s="37"/>
      <c r="U357" s="37"/>
    </row>
    <row r="358" spans="4:21" x14ac:dyDescent="0.25">
      <c r="D358"/>
      <c r="R358" s="52"/>
      <c r="S358" s="37"/>
      <c r="T358" s="37"/>
      <c r="U358" s="37"/>
    </row>
    <row r="359" spans="4:21" x14ac:dyDescent="0.25">
      <c r="D359"/>
      <c r="R359" s="52"/>
      <c r="S359" s="37"/>
      <c r="T359" s="37"/>
      <c r="U359" s="37"/>
    </row>
    <row r="360" spans="4:21" x14ac:dyDescent="0.25">
      <c r="D360"/>
      <c r="R360" s="52"/>
      <c r="S360" s="37"/>
      <c r="T360" s="37"/>
      <c r="U360" s="37"/>
    </row>
    <row r="361" spans="4:21" x14ac:dyDescent="0.25">
      <c r="D361"/>
      <c r="R361" s="52"/>
      <c r="S361" s="37"/>
      <c r="T361" s="37"/>
      <c r="U361" s="37"/>
    </row>
    <row r="362" spans="4:21" x14ac:dyDescent="0.25">
      <c r="D362"/>
      <c r="R362" s="52"/>
      <c r="S362" s="37"/>
      <c r="T362" s="37"/>
      <c r="U362" s="37"/>
    </row>
    <row r="363" spans="4:21" x14ac:dyDescent="0.25">
      <c r="D363"/>
      <c r="R363" s="52"/>
      <c r="S363" s="37"/>
      <c r="T363" s="37"/>
      <c r="U363" s="37"/>
    </row>
    <row r="364" spans="4:21" x14ac:dyDescent="0.25">
      <c r="D364"/>
      <c r="R364" s="52"/>
      <c r="S364" s="37"/>
      <c r="T364" s="37"/>
      <c r="U364" s="37"/>
    </row>
    <row r="365" spans="4:21" x14ac:dyDescent="0.25">
      <c r="D365"/>
      <c r="R365" s="52"/>
      <c r="S365" s="37"/>
      <c r="T365" s="37"/>
      <c r="U365" s="37"/>
    </row>
    <row r="366" spans="4:21" x14ac:dyDescent="0.25">
      <c r="D366"/>
      <c r="R366" s="52"/>
      <c r="S366" s="37"/>
      <c r="T366" s="37"/>
      <c r="U366" s="37"/>
    </row>
    <row r="367" spans="4:21" x14ac:dyDescent="0.25">
      <c r="D367"/>
      <c r="R367" s="52"/>
      <c r="S367" s="37"/>
      <c r="T367" s="37"/>
      <c r="U367" s="37"/>
    </row>
    <row r="368" spans="4:21" x14ac:dyDescent="0.25">
      <c r="D368"/>
      <c r="R368" s="52"/>
      <c r="S368" s="37"/>
      <c r="T368" s="37"/>
      <c r="U368" s="37"/>
    </row>
    <row r="369" spans="4:21" x14ac:dyDescent="0.25">
      <c r="D369"/>
      <c r="R369" s="52"/>
      <c r="S369" s="37"/>
      <c r="T369" s="37"/>
      <c r="U369" s="37"/>
    </row>
    <row r="370" spans="4:21" x14ac:dyDescent="0.25">
      <c r="D370"/>
      <c r="R370" s="52"/>
      <c r="S370" s="37"/>
      <c r="T370" s="37"/>
      <c r="U370" s="37"/>
    </row>
    <row r="371" spans="4:21" x14ac:dyDescent="0.25">
      <c r="D371"/>
      <c r="R371" s="52"/>
      <c r="S371" s="37"/>
      <c r="T371" s="37"/>
      <c r="U371" s="37"/>
    </row>
    <row r="372" spans="4:21" x14ac:dyDescent="0.25">
      <c r="D372"/>
      <c r="R372" s="52"/>
      <c r="S372" s="37"/>
      <c r="T372" s="37"/>
      <c r="U372" s="37"/>
    </row>
    <row r="373" spans="4:21" x14ac:dyDescent="0.25">
      <c r="D373"/>
      <c r="R373" s="52"/>
      <c r="S373" s="37"/>
      <c r="T373" s="37"/>
      <c r="U373" s="37"/>
    </row>
    <row r="374" spans="4:21" x14ac:dyDescent="0.25">
      <c r="D374"/>
      <c r="R374" s="52"/>
      <c r="S374" s="37"/>
      <c r="T374" s="37"/>
      <c r="U374" s="37"/>
    </row>
    <row r="375" spans="4:21" x14ac:dyDescent="0.25">
      <c r="D375"/>
      <c r="R375" s="52"/>
      <c r="S375" s="37"/>
      <c r="T375" s="37"/>
      <c r="U375" s="37"/>
    </row>
    <row r="376" spans="4:21" x14ac:dyDescent="0.25">
      <c r="D376"/>
      <c r="R376" s="52"/>
      <c r="S376" s="37"/>
      <c r="T376" s="37"/>
      <c r="U376" s="37"/>
    </row>
    <row r="377" spans="4:21" x14ac:dyDescent="0.25">
      <c r="D377"/>
      <c r="R377" s="52"/>
      <c r="S377" s="37"/>
      <c r="T377" s="37"/>
      <c r="U377" s="37"/>
    </row>
    <row r="378" spans="4:21" x14ac:dyDescent="0.25">
      <c r="D378"/>
      <c r="R378" s="52"/>
      <c r="S378" s="37"/>
      <c r="T378" s="37"/>
      <c r="U378" s="37"/>
    </row>
    <row r="379" spans="4:21" x14ac:dyDescent="0.25">
      <c r="D379"/>
      <c r="R379" s="52"/>
      <c r="S379" s="37"/>
      <c r="T379" s="37"/>
      <c r="U379" s="37"/>
    </row>
    <row r="380" spans="4:21" x14ac:dyDescent="0.25">
      <c r="D380"/>
      <c r="R380" s="52"/>
      <c r="S380" s="37"/>
      <c r="T380" s="37"/>
      <c r="U380" s="37"/>
    </row>
    <row r="381" spans="4:21" x14ac:dyDescent="0.25">
      <c r="D381"/>
      <c r="R381" s="52"/>
      <c r="S381" s="37"/>
      <c r="T381" s="37"/>
      <c r="U381" s="37"/>
    </row>
    <row r="382" spans="4:21" x14ac:dyDescent="0.25">
      <c r="D382"/>
      <c r="R382" s="52"/>
      <c r="S382" s="37"/>
      <c r="T382" s="37"/>
      <c r="U382" s="37"/>
    </row>
    <row r="383" spans="4:21" x14ac:dyDescent="0.25">
      <c r="D383"/>
      <c r="R383" s="52"/>
      <c r="S383" s="37"/>
      <c r="T383" s="37"/>
      <c r="U383" s="37"/>
    </row>
    <row r="384" spans="4:21" x14ac:dyDescent="0.25">
      <c r="D384"/>
      <c r="R384" s="52"/>
      <c r="S384" s="37"/>
      <c r="T384" s="37"/>
      <c r="U384" s="37"/>
    </row>
    <row r="385" spans="4:21" x14ac:dyDescent="0.25">
      <c r="D385"/>
      <c r="R385" s="52"/>
      <c r="S385" s="37"/>
      <c r="T385" s="37"/>
      <c r="U385" s="37"/>
    </row>
    <row r="386" spans="4:21" x14ac:dyDescent="0.25">
      <c r="D386"/>
      <c r="R386" s="52"/>
      <c r="S386" s="37"/>
      <c r="T386" s="37"/>
      <c r="U386" s="37"/>
    </row>
    <row r="387" spans="4:21" x14ac:dyDescent="0.25">
      <c r="D387"/>
      <c r="R387" s="52"/>
      <c r="S387" s="37"/>
      <c r="T387" s="37"/>
      <c r="U387" s="37"/>
    </row>
    <row r="388" spans="4:21" x14ac:dyDescent="0.25">
      <c r="D388"/>
      <c r="R388" s="52"/>
      <c r="S388" s="37"/>
      <c r="T388" s="37"/>
      <c r="U388" s="37"/>
    </row>
    <row r="389" spans="4:21" x14ac:dyDescent="0.25">
      <c r="D389"/>
      <c r="R389" s="52"/>
      <c r="S389" s="37"/>
      <c r="T389" s="37"/>
      <c r="U389" s="37"/>
    </row>
    <row r="390" spans="4:21" x14ac:dyDescent="0.25">
      <c r="D390"/>
      <c r="R390" s="52"/>
      <c r="S390" s="37"/>
      <c r="T390" s="37"/>
      <c r="U390" s="37"/>
    </row>
    <row r="391" spans="4:21" x14ac:dyDescent="0.25">
      <c r="D391"/>
      <c r="R391" s="52"/>
      <c r="S391" s="37"/>
      <c r="T391" s="37"/>
      <c r="U391" s="37"/>
    </row>
    <row r="392" spans="4:21" x14ac:dyDescent="0.25">
      <c r="D392"/>
      <c r="R392" s="52"/>
      <c r="S392" s="37"/>
      <c r="T392" s="37"/>
      <c r="U392" s="37"/>
    </row>
    <row r="393" spans="4:21" x14ac:dyDescent="0.25">
      <c r="D393"/>
      <c r="R393" s="52"/>
      <c r="S393" s="37"/>
      <c r="T393" s="37"/>
      <c r="U393" s="37"/>
    </row>
    <row r="394" spans="4:21" x14ac:dyDescent="0.25">
      <c r="D394"/>
      <c r="R394" s="52"/>
      <c r="S394" s="37"/>
      <c r="T394" s="37"/>
      <c r="U394" s="37"/>
    </row>
    <row r="395" spans="4:21" x14ac:dyDescent="0.25">
      <c r="D395"/>
      <c r="R395" s="52"/>
      <c r="S395" s="37"/>
      <c r="T395" s="37"/>
      <c r="U395" s="37"/>
    </row>
    <row r="396" spans="4:21" x14ac:dyDescent="0.25">
      <c r="D396"/>
      <c r="R396" s="52"/>
      <c r="S396" s="37"/>
      <c r="T396" s="37"/>
      <c r="U396" s="37"/>
    </row>
    <row r="397" spans="4:21" x14ac:dyDescent="0.25">
      <c r="D397"/>
      <c r="R397" s="52"/>
      <c r="S397" s="37"/>
      <c r="T397" s="37"/>
      <c r="U397" s="37"/>
    </row>
    <row r="398" spans="4:21" x14ac:dyDescent="0.25">
      <c r="D398"/>
      <c r="R398" s="52"/>
      <c r="S398" s="37"/>
      <c r="T398" s="37"/>
      <c r="U398" s="37"/>
    </row>
    <row r="399" spans="4:21" x14ac:dyDescent="0.25">
      <c r="D399"/>
      <c r="R399" s="52"/>
      <c r="S399" s="37"/>
      <c r="T399" s="37"/>
      <c r="U399" s="37"/>
    </row>
    <row r="400" spans="4:21" x14ac:dyDescent="0.25">
      <c r="D400"/>
      <c r="R400" s="52"/>
      <c r="S400" s="37"/>
      <c r="T400" s="37"/>
      <c r="U400" s="37"/>
    </row>
    <row r="401" spans="4:21" x14ac:dyDescent="0.25">
      <c r="D401"/>
      <c r="R401" s="52"/>
      <c r="S401" s="37"/>
      <c r="T401" s="37"/>
      <c r="U401" s="37"/>
    </row>
    <row r="402" spans="4:21" x14ac:dyDescent="0.25">
      <c r="D402"/>
      <c r="R402" s="52"/>
      <c r="S402" s="37"/>
      <c r="T402" s="37"/>
      <c r="U402" s="37"/>
    </row>
    <row r="403" spans="4:21" x14ac:dyDescent="0.25">
      <c r="D403"/>
      <c r="R403" s="52"/>
      <c r="S403" s="37"/>
      <c r="T403" s="37"/>
      <c r="U403" s="37"/>
    </row>
    <row r="404" spans="4:21" x14ac:dyDescent="0.25">
      <c r="D404"/>
      <c r="R404" s="52"/>
      <c r="S404" s="37"/>
      <c r="T404" s="37"/>
      <c r="U404" s="37"/>
    </row>
    <row r="405" spans="4:21" x14ac:dyDescent="0.25">
      <c r="D405"/>
      <c r="R405" s="52"/>
      <c r="S405" s="37"/>
      <c r="T405" s="37"/>
      <c r="U405" s="37"/>
    </row>
    <row r="406" spans="4:21" x14ac:dyDescent="0.25">
      <c r="D406"/>
      <c r="R406" s="52"/>
      <c r="S406" s="37"/>
      <c r="T406" s="37"/>
      <c r="U406" s="37"/>
    </row>
    <row r="407" spans="4:21" x14ac:dyDescent="0.25">
      <c r="D407"/>
      <c r="R407" s="52"/>
      <c r="S407" s="37"/>
      <c r="T407" s="37"/>
      <c r="U407" s="37"/>
    </row>
    <row r="408" spans="4:21" x14ac:dyDescent="0.25">
      <c r="D408"/>
      <c r="R408" s="52"/>
      <c r="S408" s="37"/>
      <c r="T408" s="37"/>
      <c r="U408" s="37"/>
    </row>
    <row r="409" spans="4:21" x14ac:dyDescent="0.25">
      <c r="D409"/>
      <c r="R409" s="52"/>
      <c r="S409" s="37"/>
      <c r="T409" s="37"/>
      <c r="U409" s="37"/>
    </row>
    <row r="410" spans="4:21" x14ac:dyDescent="0.25">
      <c r="D410"/>
      <c r="R410" s="52"/>
      <c r="S410" s="37"/>
      <c r="T410" s="37"/>
      <c r="U410" s="37"/>
    </row>
    <row r="411" spans="4:21" x14ac:dyDescent="0.25">
      <c r="D411"/>
      <c r="R411" s="52"/>
      <c r="S411" s="37"/>
      <c r="T411" s="37"/>
      <c r="U411" s="37"/>
    </row>
    <row r="412" spans="4:21" x14ac:dyDescent="0.25">
      <c r="D412"/>
      <c r="R412" s="52"/>
      <c r="S412" s="37"/>
      <c r="T412" s="37"/>
      <c r="U412" s="37"/>
    </row>
    <row r="413" spans="4:21" x14ac:dyDescent="0.25">
      <c r="D413"/>
      <c r="R413" s="52"/>
      <c r="S413" s="37"/>
      <c r="T413" s="37"/>
      <c r="U413" s="37"/>
    </row>
    <row r="414" spans="4:21" x14ac:dyDescent="0.25">
      <c r="D414"/>
      <c r="R414" s="52"/>
      <c r="S414" s="37"/>
      <c r="T414" s="37"/>
      <c r="U414" s="37"/>
    </row>
    <row r="415" spans="4:21" x14ac:dyDescent="0.25">
      <c r="D415"/>
      <c r="R415" s="52"/>
      <c r="S415" s="37"/>
      <c r="T415" s="37"/>
      <c r="U415" s="37"/>
    </row>
    <row r="416" spans="4:21" x14ac:dyDescent="0.25">
      <c r="D416"/>
      <c r="R416" s="52"/>
      <c r="S416" s="37"/>
      <c r="T416" s="37"/>
      <c r="U416" s="37"/>
    </row>
    <row r="417" spans="4:21" x14ac:dyDescent="0.25">
      <c r="D417"/>
      <c r="R417" s="52"/>
      <c r="S417" s="37"/>
      <c r="T417" s="37"/>
      <c r="U417" s="37"/>
    </row>
    <row r="418" spans="4:21" x14ac:dyDescent="0.25">
      <c r="D418"/>
      <c r="R418" s="52"/>
      <c r="S418" s="37"/>
      <c r="T418" s="37"/>
      <c r="U418" s="37"/>
    </row>
    <row r="419" spans="4:21" x14ac:dyDescent="0.25">
      <c r="D419"/>
      <c r="R419" s="52"/>
      <c r="S419" s="37"/>
      <c r="T419" s="37"/>
      <c r="U419" s="37"/>
    </row>
    <row r="420" spans="4:21" x14ac:dyDescent="0.25">
      <c r="D420"/>
      <c r="R420" s="52"/>
      <c r="S420" s="37"/>
      <c r="T420" s="37"/>
      <c r="U420" s="37"/>
    </row>
    <row r="421" spans="4:21" x14ac:dyDescent="0.25">
      <c r="D421"/>
      <c r="R421" s="52"/>
      <c r="S421" s="37"/>
      <c r="T421" s="37"/>
      <c r="U421" s="37"/>
    </row>
    <row r="422" spans="4:21" x14ac:dyDescent="0.25">
      <c r="D422"/>
      <c r="R422" s="52"/>
      <c r="S422" s="37"/>
      <c r="T422" s="37"/>
      <c r="U422" s="37"/>
    </row>
    <row r="423" spans="4:21" x14ac:dyDescent="0.25">
      <c r="D423"/>
      <c r="R423" s="52"/>
      <c r="S423" s="37"/>
      <c r="T423" s="37"/>
      <c r="U423" s="37"/>
    </row>
    <row r="424" spans="4:21" x14ac:dyDescent="0.25">
      <c r="D424"/>
      <c r="R424" s="52"/>
      <c r="S424" s="37"/>
      <c r="T424" s="37"/>
      <c r="U424" s="37"/>
    </row>
    <row r="425" spans="4:21" x14ac:dyDescent="0.25">
      <c r="D425"/>
      <c r="R425" s="52"/>
      <c r="S425" s="37"/>
      <c r="T425" s="37"/>
      <c r="U425" s="37"/>
    </row>
    <row r="426" spans="4:21" x14ac:dyDescent="0.25">
      <c r="D426"/>
      <c r="R426" s="52"/>
      <c r="S426" s="37"/>
      <c r="T426" s="37"/>
      <c r="U426" s="37"/>
    </row>
    <row r="427" spans="4:21" x14ac:dyDescent="0.25">
      <c r="D427"/>
      <c r="R427" s="52"/>
      <c r="S427" s="37"/>
      <c r="T427" s="37"/>
      <c r="U427" s="37"/>
    </row>
    <row r="428" spans="4:21" x14ac:dyDescent="0.25">
      <c r="D428"/>
      <c r="R428" s="52"/>
      <c r="S428" s="37"/>
      <c r="T428" s="37"/>
      <c r="U428" s="37"/>
    </row>
    <row r="429" spans="4:21" x14ac:dyDescent="0.25">
      <c r="D429"/>
      <c r="R429" s="52"/>
      <c r="S429" s="37"/>
      <c r="T429" s="37"/>
      <c r="U429" s="37"/>
    </row>
    <row r="430" spans="4:21" x14ac:dyDescent="0.25">
      <c r="D430"/>
      <c r="R430" s="52"/>
      <c r="S430" s="37"/>
      <c r="T430" s="37"/>
      <c r="U430" s="37"/>
    </row>
    <row r="431" spans="4:21" x14ac:dyDescent="0.25">
      <c r="D431"/>
      <c r="R431" s="52"/>
      <c r="S431" s="37"/>
      <c r="T431" s="37"/>
      <c r="U431" s="37"/>
    </row>
    <row r="432" spans="4:21" x14ac:dyDescent="0.25">
      <c r="D432"/>
      <c r="R432" s="52"/>
      <c r="S432" s="37"/>
      <c r="T432" s="37"/>
      <c r="U432" s="37"/>
    </row>
    <row r="433" spans="4:21" x14ac:dyDescent="0.25">
      <c r="D433"/>
      <c r="R433" s="52"/>
      <c r="S433" s="37"/>
      <c r="T433" s="37"/>
      <c r="U433" s="37"/>
    </row>
    <row r="434" spans="4:21" x14ac:dyDescent="0.25">
      <c r="D434"/>
      <c r="R434" s="52"/>
      <c r="S434" s="37"/>
      <c r="T434" s="37"/>
      <c r="U434" s="37"/>
    </row>
    <row r="435" spans="4:21" x14ac:dyDescent="0.25">
      <c r="D435"/>
      <c r="R435" s="52"/>
      <c r="S435" s="37"/>
      <c r="T435" s="37"/>
      <c r="U435" s="37"/>
    </row>
    <row r="436" spans="4:21" x14ac:dyDescent="0.25">
      <c r="D436"/>
      <c r="R436" s="52"/>
      <c r="S436" s="37"/>
      <c r="T436" s="37"/>
      <c r="U436" s="37"/>
    </row>
    <row r="437" spans="4:21" x14ac:dyDescent="0.25">
      <c r="D437"/>
      <c r="R437" s="52"/>
      <c r="S437" s="37"/>
      <c r="T437" s="37"/>
      <c r="U437" s="37"/>
    </row>
    <row r="438" spans="4:21" x14ac:dyDescent="0.25">
      <c r="D438"/>
      <c r="R438" s="52"/>
      <c r="S438" s="37"/>
      <c r="T438" s="37"/>
      <c r="U438" s="37"/>
    </row>
    <row r="439" spans="4:21" x14ac:dyDescent="0.25">
      <c r="D439"/>
      <c r="R439" s="52"/>
      <c r="S439" s="37"/>
      <c r="T439" s="37"/>
      <c r="U439" s="37"/>
    </row>
    <row r="440" spans="4:21" x14ac:dyDescent="0.25">
      <c r="D440"/>
      <c r="R440" s="52"/>
      <c r="S440" s="37"/>
      <c r="T440" s="37"/>
      <c r="U440" s="37"/>
    </row>
    <row r="441" spans="4:21" x14ac:dyDescent="0.25">
      <c r="D441"/>
      <c r="R441" s="52"/>
      <c r="S441" s="37"/>
      <c r="T441" s="37"/>
      <c r="U441" s="37"/>
    </row>
    <row r="442" spans="4:21" x14ac:dyDescent="0.25">
      <c r="D442"/>
      <c r="R442" s="52"/>
      <c r="S442" s="37"/>
      <c r="T442" s="37"/>
      <c r="U442" s="37"/>
    </row>
    <row r="443" spans="4:21" x14ac:dyDescent="0.25">
      <c r="D443"/>
      <c r="R443" s="52"/>
      <c r="S443" s="37"/>
      <c r="T443" s="37"/>
      <c r="U443" s="37"/>
    </row>
    <row r="444" spans="4:21" x14ac:dyDescent="0.25">
      <c r="D444"/>
      <c r="R444" s="52"/>
      <c r="S444" s="37"/>
      <c r="T444" s="37"/>
      <c r="U444" s="37"/>
    </row>
    <row r="445" spans="4:21" x14ac:dyDescent="0.25">
      <c r="D445"/>
      <c r="R445" s="52"/>
      <c r="S445" s="37"/>
      <c r="T445" s="37"/>
      <c r="U445" s="37"/>
    </row>
    <row r="446" spans="4:21" x14ac:dyDescent="0.25">
      <c r="D446"/>
      <c r="R446" s="52"/>
      <c r="S446" s="37"/>
      <c r="T446" s="37"/>
      <c r="U446" s="37"/>
    </row>
    <row r="447" spans="4:21" x14ac:dyDescent="0.25">
      <c r="D447"/>
      <c r="R447" s="52"/>
      <c r="S447" s="37"/>
      <c r="T447" s="37"/>
      <c r="U447" s="37"/>
    </row>
    <row r="448" spans="4:21" x14ac:dyDescent="0.25">
      <c r="D448"/>
      <c r="R448" s="52"/>
      <c r="S448" s="37"/>
      <c r="T448" s="37"/>
      <c r="U448" s="37"/>
    </row>
    <row r="449" spans="4:21" x14ac:dyDescent="0.25">
      <c r="D449"/>
      <c r="R449" s="52"/>
      <c r="S449" s="37"/>
      <c r="T449" s="37"/>
      <c r="U449" s="37"/>
    </row>
    <row r="450" spans="4:21" x14ac:dyDescent="0.25">
      <c r="D450"/>
      <c r="R450" s="52"/>
      <c r="S450" s="37"/>
      <c r="T450" s="37"/>
      <c r="U450" s="37"/>
    </row>
    <row r="451" spans="4:21" x14ac:dyDescent="0.25">
      <c r="D451"/>
      <c r="R451" s="52"/>
      <c r="S451" s="37"/>
      <c r="T451" s="37"/>
      <c r="U451" s="37"/>
    </row>
    <row r="452" spans="4:21" x14ac:dyDescent="0.25">
      <c r="D452"/>
      <c r="R452" s="52"/>
      <c r="S452" s="37"/>
      <c r="T452" s="37"/>
      <c r="U452" s="37"/>
    </row>
    <row r="453" spans="4:21" x14ac:dyDescent="0.25">
      <c r="D453"/>
      <c r="R453" s="52"/>
      <c r="S453" s="37"/>
      <c r="T453" s="37"/>
      <c r="U453" s="37"/>
    </row>
    <row r="454" spans="4:21" x14ac:dyDescent="0.25">
      <c r="D454"/>
      <c r="R454" s="52"/>
      <c r="S454" s="37"/>
      <c r="T454" s="37"/>
      <c r="U454" s="37"/>
    </row>
    <row r="455" spans="4:21" x14ac:dyDescent="0.25">
      <c r="D455"/>
      <c r="R455" s="52"/>
      <c r="S455" s="37"/>
      <c r="T455" s="37"/>
      <c r="U455" s="37"/>
    </row>
    <row r="456" spans="4:21" x14ac:dyDescent="0.25">
      <c r="D456"/>
      <c r="R456" s="52"/>
      <c r="S456" s="37"/>
      <c r="T456" s="37"/>
      <c r="U456" s="37"/>
    </row>
    <row r="457" spans="4:21" x14ac:dyDescent="0.25">
      <c r="D457"/>
      <c r="R457" s="52"/>
      <c r="S457" s="37"/>
      <c r="T457" s="37"/>
      <c r="U457" s="37"/>
    </row>
    <row r="458" spans="4:21" x14ac:dyDescent="0.25">
      <c r="D458"/>
      <c r="R458" s="52"/>
      <c r="S458" s="37"/>
      <c r="T458" s="37"/>
      <c r="U458" s="37"/>
    </row>
    <row r="459" spans="4:21" x14ac:dyDescent="0.25">
      <c r="D459"/>
      <c r="R459" s="52"/>
      <c r="S459" s="37"/>
      <c r="T459" s="37"/>
      <c r="U459" s="37"/>
    </row>
    <row r="460" spans="4:21" x14ac:dyDescent="0.25">
      <c r="D460"/>
      <c r="R460" s="52"/>
      <c r="S460" s="37"/>
      <c r="T460" s="37"/>
      <c r="U460" s="37"/>
    </row>
    <row r="461" spans="4:21" x14ac:dyDescent="0.25">
      <c r="D461"/>
      <c r="R461" s="52"/>
      <c r="S461" s="37"/>
      <c r="T461" s="37"/>
      <c r="U461" s="37"/>
    </row>
    <row r="462" spans="4:21" x14ac:dyDescent="0.25">
      <c r="D462"/>
      <c r="R462" s="52"/>
      <c r="S462" s="37"/>
      <c r="T462" s="37"/>
      <c r="U462" s="37"/>
    </row>
    <row r="463" spans="4:21" x14ac:dyDescent="0.25">
      <c r="D463"/>
      <c r="R463" s="52"/>
      <c r="S463" s="37"/>
      <c r="T463" s="37"/>
      <c r="U463" s="37"/>
    </row>
    <row r="464" spans="4:21" x14ac:dyDescent="0.25">
      <c r="D464"/>
      <c r="R464" s="52"/>
      <c r="S464" s="37"/>
      <c r="T464" s="37"/>
      <c r="U464" s="37"/>
    </row>
    <row r="465" spans="4:21" x14ac:dyDescent="0.25">
      <c r="D465"/>
      <c r="R465" s="52"/>
      <c r="S465" s="37"/>
      <c r="T465" s="37"/>
      <c r="U465" s="37"/>
    </row>
    <row r="466" spans="4:21" x14ac:dyDescent="0.25">
      <c r="D466"/>
      <c r="R466" s="52"/>
      <c r="S466" s="37"/>
      <c r="T466" s="37"/>
      <c r="U466" s="37"/>
    </row>
    <row r="467" spans="4:21" x14ac:dyDescent="0.25">
      <c r="D467"/>
      <c r="R467" s="52"/>
      <c r="S467" s="37"/>
      <c r="T467" s="37"/>
      <c r="U467" s="37"/>
    </row>
    <row r="468" spans="4:21" x14ac:dyDescent="0.25">
      <c r="D468"/>
      <c r="R468" s="52"/>
      <c r="S468" s="37"/>
      <c r="T468" s="37"/>
      <c r="U468" s="37"/>
    </row>
    <row r="469" spans="4:21" x14ac:dyDescent="0.25">
      <c r="D469"/>
      <c r="R469" s="52"/>
      <c r="S469" s="37"/>
      <c r="T469" s="37"/>
      <c r="U469" s="37"/>
    </row>
    <row r="470" spans="4:21" x14ac:dyDescent="0.25">
      <c r="D470"/>
      <c r="R470" s="52"/>
      <c r="S470" s="37"/>
      <c r="T470" s="37"/>
      <c r="U470" s="37"/>
    </row>
    <row r="471" spans="4:21" x14ac:dyDescent="0.25">
      <c r="D471"/>
      <c r="R471" s="52"/>
      <c r="S471" s="37"/>
      <c r="T471" s="37"/>
      <c r="U471" s="37"/>
    </row>
    <row r="472" spans="4:21" x14ac:dyDescent="0.25">
      <c r="D472"/>
      <c r="R472" s="52"/>
      <c r="S472" s="37"/>
      <c r="T472" s="37"/>
      <c r="U472" s="37"/>
    </row>
    <row r="473" spans="4:21" x14ac:dyDescent="0.25">
      <c r="D473"/>
      <c r="R473" s="52"/>
      <c r="S473" s="37"/>
      <c r="T473" s="37"/>
      <c r="U473" s="37"/>
    </row>
    <row r="474" spans="4:21" x14ac:dyDescent="0.25">
      <c r="D474"/>
      <c r="R474" s="52"/>
      <c r="S474" s="37"/>
      <c r="T474" s="37"/>
      <c r="U474" s="37"/>
    </row>
    <row r="475" spans="4:21" x14ac:dyDescent="0.25">
      <c r="D475"/>
      <c r="R475" s="52"/>
      <c r="S475" s="37"/>
      <c r="T475" s="37"/>
      <c r="U475" s="37"/>
    </row>
    <row r="476" spans="4:21" x14ac:dyDescent="0.25">
      <c r="D476"/>
      <c r="R476" s="52"/>
      <c r="S476" s="37"/>
      <c r="T476" s="37"/>
      <c r="U476" s="37"/>
    </row>
    <row r="477" spans="4:21" x14ac:dyDescent="0.25">
      <c r="D477"/>
      <c r="R477" s="52"/>
      <c r="S477" s="37"/>
      <c r="T477" s="37"/>
      <c r="U477" s="37"/>
    </row>
    <row r="478" spans="4:21" x14ac:dyDescent="0.25">
      <c r="D478"/>
      <c r="R478" s="52"/>
      <c r="S478" s="37"/>
      <c r="T478" s="37"/>
      <c r="U478" s="37"/>
    </row>
    <row r="479" spans="4:21" x14ac:dyDescent="0.25">
      <c r="D479"/>
      <c r="R479" s="52"/>
      <c r="S479" s="37"/>
      <c r="T479" s="37"/>
      <c r="U479" s="37"/>
    </row>
    <row r="480" spans="4:21" x14ac:dyDescent="0.25">
      <c r="D480"/>
      <c r="R480" s="52"/>
      <c r="S480" s="37"/>
      <c r="T480" s="37"/>
      <c r="U480" s="37"/>
    </row>
    <row r="481" spans="4:21" x14ac:dyDescent="0.25">
      <c r="D481"/>
      <c r="R481" s="52"/>
      <c r="S481" s="37"/>
      <c r="T481" s="37"/>
      <c r="U481" s="37"/>
    </row>
    <row r="482" spans="4:21" x14ac:dyDescent="0.25">
      <c r="D482"/>
      <c r="R482" s="52"/>
      <c r="S482" s="37"/>
      <c r="T482" s="37"/>
      <c r="U482" s="37"/>
    </row>
    <row r="483" spans="4:21" x14ac:dyDescent="0.25">
      <c r="D483"/>
      <c r="R483" s="52"/>
      <c r="S483" s="37"/>
      <c r="T483" s="37"/>
      <c r="U483" s="37"/>
    </row>
    <row r="484" spans="4:21" x14ac:dyDescent="0.25">
      <c r="D484"/>
      <c r="R484" s="52"/>
      <c r="S484" s="37"/>
      <c r="T484" s="37"/>
      <c r="U484" s="37"/>
    </row>
    <row r="485" spans="4:21" x14ac:dyDescent="0.25">
      <c r="D485"/>
      <c r="R485" s="52"/>
      <c r="S485" s="37"/>
      <c r="T485" s="37"/>
      <c r="U485" s="37"/>
    </row>
    <row r="486" spans="4:21" x14ac:dyDescent="0.25">
      <c r="D486"/>
      <c r="R486" s="52"/>
      <c r="S486" s="37"/>
      <c r="T486" s="37"/>
      <c r="U486" s="37"/>
    </row>
    <row r="487" spans="4:21" x14ac:dyDescent="0.25">
      <c r="D487"/>
      <c r="R487" s="52"/>
      <c r="S487" s="37"/>
      <c r="T487" s="37"/>
      <c r="U487" s="37"/>
    </row>
    <row r="488" spans="4:21" x14ac:dyDescent="0.25">
      <c r="D488"/>
      <c r="R488" s="52"/>
      <c r="S488" s="37"/>
      <c r="T488" s="37"/>
      <c r="U488" s="37"/>
    </row>
    <row r="489" spans="4:21" x14ac:dyDescent="0.25">
      <c r="D489"/>
      <c r="R489" s="52"/>
      <c r="S489" s="37"/>
      <c r="T489" s="37"/>
      <c r="U489" s="37"/>
    </row>
    <row r="490" spans="4:21" x14ac:dyDescent="0.25">
      <c r="D490"/>
      <c r="R490" s="52"/>
      <c r="S490" s="37"/>
      <c r="T490" s="37"/>
      <c r="U490" s="37"/>
    </row>
    <row r="491" spans="4:21" x14ac:dyDescent="0.25">
      <c r="D491"/>
      <c r="R491" s="52"/>
      <c r="S491" s="37"/>
      <c r="T491" s="37"/>
      <c r="U491" s="37"/>
    </row>
    <row r="492" spans="4:21" x14ac:dyDescent="0.25">
      <c r="D492"/>
      <c r="R492" s="52"/>
      <c r="S492" s="37"/>
      <c r="T492" s="37"/>
      <c r="U492" s="37"/>
    </row>
    <row r="493" spans="4:21" x14ac:dyDescent="0.25">
      <c r="D493"/>
      <c r="R493" s="52"/>
      <c r="S493" s="37"/>
      <c r="T493" s="37"/>
      <c r="U493" s="37"/>
    </row>
    <row r="494" spans="4:21" x14ac:dyDescent="0.25">
      <c r="D494"/>
      <c r="R494" s="52"/>
      <c r="S494" s="37"/>
      <c r="T494" s="37"/>
      <c r="U494" s="37"/>
    </row>
    <row r="495" spans="4:21" x14ac:dyDescent="0.25">
      <c r="D495"/>
      <c r="R495" s="52"/>
      <c r="S495" s="37"/>
      <c r="T495" s="37"/>
      <c r="U495" s="37"/>
    </row>
    <row r="496" spans="4:21" x14ac:dyDescent="0.25">
      <c r="D496"/>
      <c r="R496" s="52"/>
      <c r="S496" s="37"/>
      <c r="T496" s="37"/>
      <c r="U496" s="37"/>
    </row>
    <row r="497" spans="4:21" x14ac:dyDescent="0.25">
      <c r="D497"/>
      <c r="R497" s="52"/>
      <c r="S497" s="37"/>
      <c r="T497" s="37"/>
      <c r="U497" s="37"/>
    </row>
    <row r="498" spans="4:21" x14ac:dyDescent="0.25">
      <c r="D498"/>
      <c r="R498" s="52"/>
      <c r="S498" s="37"/>
      <c r="T498" s="37"/>
      <c r="U498" s="37"/>
    </row>
  </sheetData>
  <mergeCells count="32">
    <mergeCell ref="AT7:AT8"/>
    <mergeCell ref="Y8:Z8"/>
    <mergeCell ref="AF6:AG6"/>
    <mergeCell ref="AI6:AM6"/>
    <mergeCell ref="AO6:AT6"/>
    <mergeCell ref="AK7:AL7"/>
    <mergeCell ref="AM7:AM8"/>
    <mergeCell ref="AF7:AG7"/>
    <mergeCell ref="AI7:AJ7"/>
    <mergeCell ref="AD6:AD8"/>
    <mergeCell ref="AO7:AQ7"/>
    <mergeCell ref="AR7:AS7"/>
    <mergeCell ref="N6:O8"/>
    <mergeCell ref="P6:P8"/>
    <mergeCell ref="Q6:R8"/>
    <mergeCell ref="T6:U8"/>
    <mergeCell ref="W6:AB6"/>
    <mergeCell ref="W7:W8"/>
    <mergeCell ref="X7:X8"/>
    <mergeCell ref="Y7:AB7"/>
    <mergeCell ref="M6:M8"/>
    <mergeCell ref="A6:A8"/>
    <mergeCell ref="B6:B8"/>
    <mergeCell ref="C6:C8"/>
    <mergeCell ref="D6:D8"/>
    <mergeCell ref="E6:E8"/>
    <mergeCell ref="F6:F8"/>
    <mergeCell ref="G6:G8"/>
    <mergeCell ref="H6:H8"/>
    <mergeCell ref="I6:I8"/>
    <mergeCell ref="J6:K8"/>
    <mergeCell ref="L6:L8"/>
  </mergeCells>
  <conditionalFormatting sqref="Y16:AC25 Y10:Y15 AA10:AC15 AU10:AU15 K10:K15 O10:P15 AF10:AG25 AI10:AM25 AP10:AT25">
    <cfRule type="cellIs" dxfId="4" priority="2" operator="lessThan">
      <formula>0</formula>
    </cfRule>
  </conditionalFormatting>
  <conditionalFormatting sqref="K10:K15 O10:P15">
    <cfRule type="cellIs" dxfId="3" priority="1" operator="lessThanOrEqual">
      <formula>0</formula>
    </cfRule>
  </conditionalFormatting>
  <printOptions horizontalCentered="1"/>
  <pageMargins left="0.25" right="0.25" top="0.38" bottom="0.4" header="0.3" footer="0.3"/>
  <pageSetup scale="53" fitToHeight="2"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H478"/>
  <sheetViews>
    <sheetView showGridLines="0" zoomScale="80" zoomScaleNormal="80" workbookViewId="0">
      <pane ySplit="8" topLeftCell="A9" activePane="bottomLeft" state="frozen"/>
      <selection pane="bottomLeft" activeCell="K3" sqref="A3:K3"/>
    </sheetView>
  </sheetViews>
  <sheetFormatPr baseColWidth="10" defaultColWidth="9.109375" defaultRowHeight="13.2" x14ac:dyDescent="0.25"/>
  <cols>
    <col min="1" max="1" width="10.109375" customWidth="1"/>
    <col min="2" max="2" width="11.5546875" bestFit="1" customWidth="1"/>
    <col min="3" max="3" width="6.44140625" customWidth="1"/>
    <col min="4" max="4" width="11.44140625" style="15" bestFit="1" customWidth="1"/>
    <col min="5" max="5" width="9.44140625" style="34" customWidth="1"/>
    <col min="6" max="6" width="9.5546875" style="34" customWidth="1"/>
    <col min="7" max="7" width="9.33203125" style="34" customWidth="1"/>
    <col min="8" max="8" width="8.33203125" customWidth="1"/>
    <col min="9" max="9" width="10.33203125" customWidth="1"/>
    <col min="10" max="10" width="4.33203125" bestFit="1" customWidth="1"/>
    <col min="11" max="11" width="14.6640625" style="37" bestFit="1" customWidth="1"/>
    <col min="12" max="12" width="8.88671875" customWidth="1"/>
    <col min="13" max="13" width="10.88671875" customWidth="1"/>
    <col min="14" max="14" width="4.33203125" bestFit="1" customWidth="1"/>
    <col min="15" max="15" width="15.44140625" style="37" bestFit="1" customWidth="1"/>
    <col min="16" max="16" width="15.44140625" style="37" customWidth="1"/>
    <col min="17" max="17" width="7.5546875" bestFit="1" customWidth="1"/>
    <col min="18" max="18" width="14.6640625" style="55" bestFit="1" customWidth="1"/>
    <col min="19" max="21" width="10.33203125" style="58" customWidth="1"/>
    <col min="22" max="22" width="2.6640625" customWidth="1"/>
    <col min="23" max="23" width="10" style="52" bestFit="1" customWidth="1"/>
    <col min="24" max="24" width="12.88671875" style="52" bestFit="1" customWidth="1"/>
    <col min="25" max="26" width="13.88671875" style="37" bestFit="1" customWidth="1"/>
    <col min="27" max="27" width="13.44140625" style="37" bestFit="1" customWidth="1"/>
    <col min="28" max="28" width="13" style="37" bestFit="1" customWidth="1"/>
    <col min="29" max="29" width="3.6640625" style="37" customWidth="1"/>
    <col min="30" max="30" width="20.33203125" bestFit="1" customWidth="1"/>
    <col min="31" max="31" width="3.6640625" customWidth="1"/>
    <col min="32" max="33" width="17.33203125" customWidth="1"/>
    <col min="34" max="34" width="3" customWidth="1"/>
    <col min="35" max="38" width="17.33203125" customWidth="1"/>
    <col min="39" max="39" width="16.5546875" customWidth="1"/>
    <col min="40" max="40" width="2.109375" customWidth="1"/>
    <col min="41" max="41" width="12.6640625" customWidth="1"/>
    <col min="42" max="45" width="17.33203125" customWidth="1"/>
    <col min="46" max="46" width="25.6640625" bestFit="1" customWidth="1"/>
    <col min="48" max="48" width="10.109375" style="84" customWidth="1"/>
  </cols>
  <sheetData>
    <row r="1" spans="1:60" s="3" customFormat="1" ht="30" x14ac:dyDescent="0.5">
      <c r="A1" s="1" t="s">
        <v>19</v>
      </c>
      <c r="B1" s="2"/>
      <c r="C1" s="2"/>
      <c r="D1" s="4"/>
      <c r="E1" s="32"/>
      <c r="F1" s="32"/>
      <c r="G1" s="32"/>
      <c r="H1" s="2"/>
      <c r="I1" s="2"/>
      <c r="J1" s="2"/>
      <c r="K1" s="35"/>
      <c r="L1" s="2"/>
      <c r="M1" s="2"/>
      <c r="N1" s="2"/>
      <c r="O1" s="35"/>
      <c r="P1" s="35"/>
      <c r="Q1" s="2"/>
      <c r="R1" s="53"/>
      <c r="S1" s="53"/>
      <c r="T1" s="56"/>
      <c r="U1" s="56"/>
      <c r="V1" s="5"/>
      <c r="W1" s="48"/>
      <c r="X1" s="48"/>
      <c r="Y1" s="38"/>
      <c r="Z1" s="38"/>
      <c r="AA1" s="38"/>
      <c r="AB1" s="38"/>
      <c r="AC1" s="38"/>
      <c r="AV1" s="81"/>
    </row>
    <row r="2" spans="1:60" s="6" customFormat="1" ht="15.6" x14ac:dyDescent="0.3">
      <c r="A2" s="89" t="s">
        <v>45</v>
      </c>
      <c r="B2" s="89">
        <v>42916</v>
      </c>
      <c r="C2" s="89"/>
      <c r="D2" s="23"/>
      <c r="E2" s="33"/>
      <c r="F2" s="33"/>
      <c r="G2" s="33"/>
      <c r="H2" s="7"/>
      <c r="I2" s="7"/>
      <c r="J2" s="7"/>
      <c r="K2" s="36"/>
      <c r="L2" s="7"/>
      <c r="M2" s="7"/>
      <c r="N2" s="7"/>
      <c r="O2" s="36"/>
      <c r="P2" s="36"/>
      <c r="Q2" s="7"/>
      <c r="R2" s="54"/>
      <c r="S2" s="54"/>
      <c r="T2" s="57"/>
      <c r="U2" s="57"/>
      <c r="V2" s="8"/>
      <c r="W2" s="49"/>
      <c r="X2" s="49"/>
      <c r="Y2" s="39"/>
      <c r="Z2" s="39"/>
      <c r="AA2" s="39"/>
      <c r="AB2" s="39"/>
      <c r="AC2" s="39"/>
      <c r="AI2" s="61" t="s">
        <v>33</v>
      </c>
      <c r="AJ2" s="67">
        <f>-AJ3</f>
        <v>-0.3</v>
      </c>
      <c r="AV2" s="82"/>
    </row>
    <row r="3" spans="1:60" s="6" customFormat="1" ht="15.6" x14ac:dyDescent="0.3">
      <c r="A3" s="89"/>
      <c r="B3" s="76"/>
      <c r="C3" s="76"/>
      <c r="D3" s="26"/>
      <c r="E3" s="33"/>
      <c r="F3" s="33"/>
      <c r="G3" s="33"/>
      <c r="H3" s="7"/>
      <c r="I3" s="7"/>
      <c r="J3" s="7"/>
      <c r="K3" s="36"/>
      <c r="L3" s="7"/>
      <c r="M3" s="7"/>
      <c r="N3" s="7"/>
      <c r="O3" s="36"/>
      <c r="P3" s="36"/>
      <c r="Q3" s="7"/>
      <c r="R3" s="54"/>
      <c r="S3" s="54"/>
      <c r="T3" s="57"/>
      <c r="U3" s="57"/>
      <c r="V3" s="8"/>
      <c r="W3" s="49"/>
      <c r="X3" s="49"/>
      <c r="Y3" s="39"/>
      <c r="Z3" s="39"/>
      <c r="AA3" s="39"/>
      <c r="AB3" s="39"/>
      <c r="AC3" s="39"/>
      <c r="AD3" s="9"/>
      <c r="AI3" s="61" t="s">
        <v>34</v>
      </c>
      <c r="AJ3" s="68">
        <v>0.3</v>
      </c>
      <c r="AV3" s="82"/>
    </row>
    <row r="4" spans="1:60" s="6" customFormat="1" ht="7.5" customHeight="1" x14ac:dyDescent="0.3">
      <c r="B4" s="90"/>
      <c r="C4" s="90"/>
      <c r="D4" s="26"/>
      <c r="E4" s="33"/>
      <c r="F4" s="33"/>
      <c r="G4" s="33"/>
      <c r="H4" s="7"/>
      <c r="I4" s="7"/>
      <c r="J4" s="7"/>
      <c r="K4" s="36"/>
      <c r="L4" s="7"/>
      <c r="M4" s="7"/>
      <c r="N4" s="7"/>
      <c r="O4" s="36"/>
      <c r="P4" s="36"/>
      <c r="Q4" s="7"/>
      <c r="R4" s="54"/>
      <c r="S4" s="54"/>
      <c r="T4" s="57"/>
      <c r="U4" s="57"/>
      <c r="V4" s="8"/>
      <c r="W4" s="49"/>
      <c r="X4" s="49"/>
      <c r="Y4" s="39"/>
      <c r="Z4" s="39"/>
      <c r="AA4" s="39"/>
      <c r="AB4" s="39"/>
      <c r="AC4" s="39"/>
      <c r="AD4" s="10"/>
      <c r="AV4" s="82"/>
    </row>
    <row r="5" spans="1:60" s="6" customFormat="1" ht="6" customHeight="1" x14ac:dyDescent="0.3">
      <c r="B5" s="90"/>
      <c r="C5" s="90"/>
      <c r="D5" s="26"/>
      <c r="E5" s="33"/>
      <c r="F5" s="33"/>
      <c r="G5" s="33"/>
      <c r="H5" s="7"/>
      <c r="I5" s="7"/>
      <c r="J5" s="7"/>
      <c r="K5" s="36"/>
      <c r="L5" s="7"/>
      <c r="M5" s="7"/>
      <c r="N5" s="7"/>
      <c r="O5" s="36"/>
      <c r="P5" s="36"/>
      <c r="Q5" s="7"/>
      <c r="R5" s="54"/>
      <c r="S5" s="54"/>
      <c r="T5" s="57"/>
      <c r="U5" s="57"/>
      <c r="V5" s="8"/>
      <c r="W5" s="49"/>
      <c r="X5" s="49"/>
      <c r="Y5" s="40"/>
      <c r="Z5" s="40"/>
      <c r="AA5" s="39"/>
      <c r="AB5" s="39"/>
      <c r="AC5" s="39"/>
      <c r="AD5" s="10"/>
      <c r="AV5" s="82"/>
    </row>
    <row r="6" spans="1:60" s="62" customFormat="1" ht="15.6" x14ac:dyDescent="0.3">
      <c r="A6" s="97" t="s">
        <v>0</v>
      </c>
      <c r="B6" s="103" t="s">
        <v>1</v>
      </c>
      <c r="C6" s="103" t="s">
        <v>2</v>
      </c>
      <c r="D6" s="103" t="s">
        <v>3</v>
      </c>
      <c r="E6" s="100" t="s">
        <v>4</v>
      </c>
      <c r="F6" s="100" t="s">
        <v>5</v>
      </c>
      <c r="G6" s="100" t="s">
        <v>6</v>
      </c>
      <c r="H6" s="91" t="s">
        <v>7</v>
      </c>
      <c r="I6" s="109" t="s">
        <v>8</v>
      </c>
      <c r="J6" s="91" t="s">
        <v>9</v>
      </c>
      <c r="K6" s="92"/>
      <c r="L6" s="91" t="s">
        <v>7</v>
      </c>
      <c r="M6" s="109" t="s">
        <v>8</v>
      </c>
      <c r="N6" s="91" t="s">
        <v>10</v>
      </c>
      <c r="O6" s="92"/>
      <c r="P6" s="109" t="s">
        <v>46</v>
      </c>
      <c r="Q6" s="91" t="s">
        <v>11</v>
      </c>
      <c r="R6" s="92"/>
      <c r="S6" s="77"/>
      <c r="T6" s="91" t="s">
        <v>41</v>
      </c>
      <c r="U6" s="92"/>
      <c r="V6" s="78"/>
      <c r="W6" s="112" t="s">
        <v>12</v>
      </c>
      <c r="X6" s="113"/>
      <c r="Y6" s="113"/>
      <c r="Z6" s="113"/>
      <c r="AA6" s="113"/>
      <c r="AB6" s="114"/>
      <c r="AC6" s="39"/>
      <c r="AD6" s="103" t="s">
        <v>18</v>
      </c>
      <c r="AF6" s="127">
        <f>B2</f>
        <v>42916</v>
      </c>
      <c r="AG6" s="119"/>
      <c r="AH6" s="6"/>
      <c r="AI6" s="117" t="s">
        <v>29</v>
      </c>
      <c r="AJ6" s="118"/>
      <c r="AK6" s="118"/>
      <c r="AL6" s="118"/>
      <c r="AM6" s="119"/>
      <c r="AN6" s="6"/>
      <c r="AO6" s="117" t="s">
        <v>37</v>
      </c>
      <c r="AP6" s="118"/>
      <c r="AQ6" s="118"/>
      <c r="AR6" s="118"/>
      <c r="AS6" s="118"/>
      <c r="AT6" s="119"/>
      <c r="AV6" s="83"/>
    </row>
    <row r="7" spans="1:60" s="62" customFormat="1" ht="15.6" x14ac:dyDescent="0.3">
      <c r="A7" s="98"/>
      <c r="B7" s="103"/>
      <c r="C7" s="103"/>
      <c r="D7" s="103"/>
      <c r="E7" s="101"/>
      <c r="F7" s="101"/>
      <c r="G7" s="101"/>
      <c r="H7" s="93"/>
      <c r="I7" s="110"/>
      <c r="J7" s="93"/>
      <c r="K7" s="94"/>
      <c r="L7" s="93"/>
      <c r="M7" s="110"/>
      <c r="N7" s="93"/>
      <c r="O7" s="94"/>
      <c r="P7" s="110"/>
      <c r="Q7" s="93"/>
      <c r="R7" s="94"/>
      <c r="S7" s="73" t="s">
        <v>42</v>
      </c>
      <c r="T7" s="93"/>
      <c r="U7" s="94"/>
      <c r="V7" s="78"/>
      <c r="W7" s="115" t="s">
        <v>13</v>
      </c>
      <c r="X7" s="115" t="s">
        <v>14</v>
      </c>
      <c r="Y7" s="112" t="s">
        <v>23</v>
      </c>
      <c r="Z7" s="113"/>
      <c r="AA7" s="113"/>
      <c r="AB7" s="114"/>
      <c r="AC7" s="39"/>
      <c r="AD7" s="103"/>
      <c r="AF7" s="123" t="s">
        <v>38</v>
      </c>
      <c r="AG7" s="123"/>
      <c r="AH7" s="6"/>
      <c r="AI7" s="123" t="s">
        <v>32</v>
      </c>
      <c r="AJ7" s="123"/>
      <c r="AK7" s="123" t="s">
        <v>30</v>
      </c>
      <c r="AL7" s="124"/>
      <c r="AM7" s="125" t="s">
        <v>31</v>
      </c>
      <c r="AN7" s="6"/>
      <c r="AO7" s="120" t="s">
        <v>39</v>
      </c>
      <c r="AP7" s="121"/>
      <c r="AQ7" s="122"/>
      <c r="AR7" s="123" t="s">
        <v>30</v>
      </c>
      <c r="AS7" s="124"/>
      <c r="AT7" s="125" t="s">
        <v>31</v>
      </c>
      <c r="AV7" s="83"/>
    </row>
    <row r="8" spans="1:60" s="62" customFormat="1" ht="20.399999999999999" x14ac:dyDescent="0.3">
      <c r="A8" s="99"/>
      <c r="B8" s="103"/>
      <c r="C8" s="103"/>
      <c r="D8" s="103"/>
      <c r="E8" s="102"/>
      <c r="F8" s="102"/>
      <c r="G8" s="102"/>
      <c r="H8" s="95"/>
      <c r="I8" s="111"/>
      <c r="J8" s="95"/>
      <c r="K8" s="96"/>
      <c r="L8" s="95"/>
      <c r="M8" s="111"/>
      <c r="N8" s="95"/>
      <c r="O8" s="96"/>
      <c r="P8" s="111"/>
      <c r="Q8" s="95"/>
      <c r="R8" s="96"/>
      <c r="S8" s="79"/>
      <c r="T8" s="95"/>
      <c r="U8" s="96"/>
      <c r="V8" s="78"/>
      <c r="W8" s="116"/>
      <c r="X8" s="116"/>
      <c r="Y8" s="104" t="s">
        <v>15</v>
      </c>
      <c r="Z8" s="105"/>
      <c r="AA8" s="80" t="s">
        <v>16</v>
      </c>
      <c r="AB8" s="80" t="s">
        <v>17</v>
      </c>
      <c r="AC8" s="39"/>
      <c r="AD8" s="103"/>
      <c r="AF8" s="60" t="s">
        <v>35</v>
      </c>
      <c r="AG8" s="60" t="s">
        <v>36</v>
      </c>
      <c r="AH8" s="6"/>
      <c r="AI8" s="60" t="s">
        <v>35</v>
      </c>
      <c r="AJ8" s="60" t="s">
        <v>36</v>
      </c>
      <c r="AK8" s="60" t="s">
        <v>35</v>
      </c>
      <c r="AL8" s="60" t="s">
        <v>36</v>
      </c>
      <c r="AM8" s="126"/>
      <c r="AN8" s="6"/>
      <c r="AO8" s="60" t="s">
        <v>40</v>
      </c>
      <c r="AP8" s="60" t="s">
        <v>35</v>
      </c>
      <c r="AQ8" s="60" t="s">
        <v>36</v>
      </c>
      <c r="AR8" s="60" t="s">
        <v>35</v>
      </c>
      <c r="AS8" s="60" t="s">
        <v>36</v>
      </c>
      <c r="AT8" s="126"/>
      <c r="AV8" s="83"/>
    </row>
    <row r="9" spans="1:60" ht="15.6" x14ac:dyDescent="0.3">
      <c r="A9" s="44"/>
      <c r="B9" s="44"/>
      <c r="C9" s="44"/>
      <c r="D9" s="44"/>
      <c r="E9" s="45"/>
      <c r="F9" s="45"/>
      <c r="G9" s="45"/>
      <c r="H9" s="44"/>
      <c r="I9" s="44"/>
      <c r="J9" s="44"/>
      <c r="K9" s="47"/>
      <c r="L9" s="44"/>
      <c r="M9" s="44"/>
      <c r="N9" s="44"/>
      <c r="O9" s="47"/>
      <c r="P9" s="47"/>
      <c r="Q9" s="44"/>
      <c r="R9" s="50"/>
      <c r="S9" s="47"/>
      <c r="T9" s="47"/>
      <c r="U9" s="47"/>
      <c r="V9" s="44"/>
      <c r="W9" s="50"/>
      <c r="X9" s="50"/>
      <c r="Y9" s="47"/>
      <c r="Z9" s="47"/>
      <c r="AA9" s="47"/>
      <c r="AB9" s="47"/>
      <c r="AC9" s="39"/>
      <c r="AD9" s="44"/>
      <c r="AH9" s="6"/>
      <c r="AN9" s="6"/>
    </row>
    <row r="10" spans="1:60" s="41" customFormat="1" ht="15.6" x14ac:dyDescent="0.3">
      <c r="A10" s="43" t="s">
        <v>80</v>
      </c>
      <c r="B10" s="43" t="s">
        <v>81</v>
      </c>
      <c r="C10" s="43">
        <v>379</v>
      </c>
      <c r="D10" s="43" t="s">
        <v>21</v>
      </c>
      <c r="E10" s="46">
        <v>40228</v>
      </c>
      <c r="F10" s="46"/>
      <c r="G10" s="46">
        <v>43553</v>
      </c>
      <c r="H10" s="43" t="s">
        <v>24</v>
      </c>
      <c r="I10" s="43" t="s">
        <v>27</v>
      </c>
      <c r="J10" s="43" t="s">
        <v>23</v>
      </c>
      <c r="K10" s="71">
        <v>-3695767.1957672001</v>
      </c>
      <c r="L10" s="43" t="s">
        <v>22</v>
      </c>
      <c r="M10" s="43" t="s">
        <v>27</v>
      </c>
      <c r="N10" s="43" t="s">
        <v>82</v>
      </c>
      <c r="O10" s="87">
        <v>195580000</v>
      </c>
      <c r="P10" s="43">
        <v>40.633000000000003</v>
      </c>
      <c r="Q10" s="43" t="s">
        <v>83</v>
      </c>
      <c r="R10" s="51">
        <v>52.92</v>
      </c>
      <c r="S10" s="51"/>
      <c r="T10" s="87"/>
      <c r="U10" s="87"/>
      <c r="V10" s="43"/>
      <c r="W10" s="51">
        <v>67.544899999999998</v>
      </c>
      <c r="X10" s="51">
        <v>77.373475771184047</v>
      </c>
      <c r="Y10" s="71">
        <v>-1158762.7143594055</v>
      </c>
      <c r="Z10" s="71">
        <v>-1158762.7143594055</v>
      </c>
      <c r="AA10" s="71">
        <v>-1158762.7143594055</v>
      </c>
      <c r="AB10" s="87">
        <v>0</v>
      </c>
      <c r="AD10" s="42"/>
      <c r="AF10" s="64">
        <f t="shared" ref="AF10" si="0">IF(S10="",ABS(O10/X10),"")</f>
        <v>2527739.6168473437</v>
      </c>
      <c r="AG10" s="64">
        <f t="shared" ref="AG10" si="1">IF(S10="",
IF(H10="BUY",
IF(I10="CALL",MAX(-ABS(O10)/X10+ABS(O10)/R10,0),IF(I10="PUT",MAX(-ABS(O10)/R10+ABS(O10)/X10,0),IF(I10="FORWARD",-ABS(O10)/X10+ABS(O10)/R10,"TRADE NOT VALID"))),
-IF(I10="CALL",MAX(-ABS(O10)/X10+ABS(O10)/R10,0),IF(I10="PUT",MAX(-ABS(O10)/R10+ABS(O10)/X10,0),IF(I10="FORWARD",-ABS(O10)/X10+ABS(O10)/R10,"TRADE NOT VALID")))),"")</f>
        <v>-1168027.5789198517</v>
      </c>
      <c r="AH10" s="6"/>
      <c r="AI10" s="64">
        <f t="shared" ref="AI10" si="2">IF(S10="",
IF(I10="CALL",ABS(O10/(X10*(1+$AJ$3))),
IF(I10="PUT",ABS(O10/(X10*(1+$AJ$2))),
IF(I10="FORWARD",ABS(O10/(X10*(1+$AJ$3))),
"TRADE NOT VALID"))),
"")</f>
        <v>1944415.0898825722</v>
      </c>
      <c r="AJ10" s="64">
        <f t="shared" ref="AJ10" si="3">IF(S10="",
IF(H10="BUY",
IF(I10="CALL",MAX(-ABS(O10)/(X10*(1+$AJ$3))+ABS(O10)/R10,0),IF(I10="PUT",MAX(-ABS(O10)/R10+ABS(O10)/(X10*(1+$AJ$2)),0),IF(I10="FORWARD",-ABS(O10)/(X10*(1+$AJ$3))+ABS(O10)/R10,"TRADE NOT VALID"))),
-IF(I10="CALL",MAX(-ABS(O10)/(X10*(1+$AJ$3))+ABS(O10)/R10,0),IF(I10="PUT",MAX(-ABS(O10)/R10+ABS(O10)/(X10*(1+$AJ$2)),0),IF(I10="FORWARD",-ABS(O10)/(X10*(1+$AJ$3))+ABS(O10)/R10,"TRADE NOT VALID")))),"")</f>
        <v>-1751352.1058846232</v>
      </c>
      <c r="AK10" s="64">
        <f t="shared" ref="AK10" si="4">IF(S10="",
AI10-IF(AG10=0,ABS(O10/R10),AF10),"")</f>
        <v>-583324.52696477156</v>
      </c>
      <c r="AL10" s="64">
        <f t="shared" ref="AL10" si="5">IF(S10="",AJ10-AG10,"")</f>
        <v>-583324.52696477156</v>
      </c>
      <c r="AM10" s="66">
        <f t="shared" ref="AM10" si="6">IF(S10="",IF(AL10=0,"CHOC INSUFFISANT",ABS(AL10/AK10)),"")</f>
        <v>1</v>
      </c>
      <c r="AN10" s="6"/>
      <c r="AO10" s="59">
        <f>R10</f>
        <v>52.92</v>
      </c>
      <c r="AP10" s="64">
        <f t="shared" ref="AP10" si="7">IF(S10="",ABS(O10/AO10),"")</f>
        <v>3695767.1957671954</v>
      </c>
      <c r="AQ10" s="64">
        <f t="shared" ref="AQ10" si="8">IF(S10="",
IF(H10="BUY",
IF(I10="CALL",MAX(-ABS(O10)/AO10+ABS(O10)/R10,0),IF(I10="PUT",MAX(-ABS(O10)/R10+ABS(O10)/AO10,0),IF(I10="FORWARD",-ABS(O10)/AO10+ABS(O10)/R10,"TRADE NOT VALID"))),
-IF(I10="CALL",MAX(-ABS(O10)/AO10+ABS(O10)/R10,0),IF(I10="PUT",MAX(-ABS(O10)/R10+ABS(O10)/AO10,0),IF(I10="FORWARD",-ABS(O10)/AO10+ABS(O10)/R10,"TRADE NOT VALID")))),"")</f>
        <v>0</v>
      </c>
      <c r="AR10" s="64">
        <f t="shared" ref="AR10" si="9">IF(S10="",
IF(AQ10=AG10,AF10-AP10,
IF(AG10=0,IF(H10="BUY",(ABS(O10)/AO10-ABS(O10)/R10),-(ABS(O10)/AO10-ABS(O10)/R10)),
IF(AQ10=0,IF(H10="BUY",(ABS(O10)/X10-ABS(O10)/R10),-(ABS(O10)/X10-ABS(O10)/R10)),AF10-AP10))),"")</f>
        <v>1168027.5789198517</v>
      </c>
      <c r="AS10" s="64">
        <f t="shared" ref="AS10" si="10">IF(S10="",
AG10-AQ10,
"")</f>
        <v>-1168027.5789198517</v>
      </c>
      <c r="AT10" s="66">
        <f t="shared" ref="AT10" si="11">IF(S10="",IF(AS10=0,"PAS DE VALEUR INTRINSEQUE",ABS(AS10/AR10)),"")</f>
        <v>1</v>
      </c>
      <c r="AU10" s="64"/>
      <c r="AV10" s="85" t="str">
        <f t="shared" ref="AV10" si="12">IF(ISERROR(AO10),C10,"")</f>
        <v/>
      </c>
      <c r="AW10" s="65"/>
      <c r="AX10" s="65"/>
      <c r="AY10" s="65"/>
      <c r="AZ10" s="65"/>
      <c r="BA10" s="65"/>
      <c r="BB10" s="65"/>
      <c r="BC10" s="63"/>
      <c r="BD10" s="63"/>
      <c r="BE10" s="63"/>
      <c r="BF10" s="63"/>
      <c r="BG10" s="63"/>
      <c r="BH10" s="63"/>
    </row>
    <row r="11" spans="1:60" x14ac:dyDescent="0.25">
      <c r="D11"/>
      <c r="R11" s="52"/>
      <c r="S11" s="37"/>
      <c r="T11" s="37"/>
      <c r="U11" s="37"/>
    </row>
    <row r="12" spans="1:60" x14ac:dyDescent="0.25">
      <c r="D12"/>
      <c r="R12" s="52"/>
      <c r="S12" s="37"/>
      <c r="T12" s="37"/>
      <c r="U12" s="37"/>
    </row>
    <row r="13" spans="1:60" x14ac:dyDescent="0.25">
      <c r="D13"/>
      <c r="R13" s="52"/>
      <c r="S13" s="37"/>
      <c r="T13" s="37"/>
      <c r="U13" s="37"/>
    </row>
    <row r="14" spans="1:60" x14ac:dyDescent="0.25">
      <c r="D14"/>
      <c r="R14" s="52"/>
      <c r="S14" s="37"/>
      <c r="T14" s="37"/>
      <c r="U14" s="37"/>
    </row>
    <row r="15" spans="1:60" x14ac:dyDescent="0.25">
      <c r="D15"/>
      <c r="R15" s="52"/>
      <c r="S15" s="37"/>
      <c r="T15" s="37"/>
      <c r="U15" s="37"/>
    </row>
    <row r="16" spans="1:60" x14ac:dyDescent="0.25">
      <c r="D16"/>
      <c r="R16" s="52"/>
      <c r="S16" s="37"/>
      <c r="T16" s="37"/>
      <c r="U16" s="37"/>
    </row>
    <row r="17" spans="4:21" x14ac:dyDescent="0.25">
      <c r="D17"/>
      <c r="R17" s="52"/>
      <c r="S17" s="37"/>
      <c r="T17" s="37"/>
      <c r="U17" s="37"/>
    </row>
    <row r="18" spans="4:21" x14ac:dyDescent="0.25">
      <c r="D18"/>
      <c r="R18" s="52"/>
      <c r="S18" s="37"/>
      <c r="T18" s="37"/>
      <c r="U18" s="37"/>
    </row>
    <row r="19" spans="4:21" x14ac:dyDescent="0.25">
      <c r="D19"/>
      <c r="R19" s="52"/>
      <c r="S19" s="37"/>
      <c r="T19" s="37"/>
      <c r="U19" s="37"/>
    </row>
    <row r="20" spans="4:21" x14ac:dyDescent="0.25">
      <c r="D20"/>
      <c r="R20" s="52"/>
      <c r="S20" s="37"/>
      <c r="T20" s="37"/>
      <c r="U20" s="37"/>
    </row>
    <row r="21" spans="4:21" x14ac:dyDescent="0.25">
      <c r="D21"/>
      <c r="R21" s="52"/>
      <c r="S21" s="37"/>
      <c r="T21" s="37"/>
      <c r="U21" s="37"/>
    </row>
    <row r="22" spans="4:21" x14ac:dyDescent="0.25">
      <c r="D22"/>
      <c r="R22" s="52"/>
      <c r="S22" s="37"/>
      <c r="T22" s="37"/>
      <c r="U22" s="37"/>
    </row>
    <row r="23" spans="4:21" x14ac:dyDescent="0.25">
      <c r="D23"/>
      <c r="R23" s="52"/>
      <c r="S23" s="37"/>
      <c r="T23" s="37"/>
      <c r="U23" s="37"/>
    </row>
    <row r="24" spans="4:21" x14ac:dyDescent="0.25">
      <c r="D24"/>
      <c r="R24" s="52"/>
      <c r="S24" s="37"/>
      <c r="T24" s="37"/>
      <c r="U24" s="37"/>
    </row>
    <row r="25" spans="4:21" x14ac:dyDescent="0.25">
      <c r="D25"/>
      <c r="R25" s="52"/>
      <c r="S25" s="37"/>
      <c r="T25" s="37"/>
      <c r="U25" s="37"/>
    </row>
    <row r="26" spans="4:21" x14ac:dyDescent="0.25">
      <c r="D26"/>
      <c r="R26" s="52"/>
      <c r="S26" s="37"/>
      <c r="T26" s="37"/>
      <c r="U26" s="37"/>
    </row>
    <row r="27" spans="4:21" x14ac:dyDescent="0.25">
      <c r="D27"/>
      <c r="R27" s="52"/>
      <c r="S27" s="37"/>
      <c r="T27" s="37"/>
      <c r="U27" s="37"/>
    </row>
    <row r="28" spans="4:21" x14ac:dyDescent="0.25">
      <c r="D28"/>
      <c r="R28" s="52"/>
      <c r="S28" s="37"/>
      <c r="T28" s="37"/>
      <c r="U28" s="37"/>
    </row>
    <row r="29" spans="4:21" x14ac:dyDescent="0.25">
      <c r="D29"/>
      <c r="R29" s="52"/>
      <c r="S29" s="37"/>
      <c r="T29" s="37"/>
      <c r="U29" s="37"/>
    </row>
    <row r="30" spans="4:21" x14ac:dyDescent="0.25">
      <c r="D30"/>
      <c r="R30" s="52"/>
      <c r="S30" s="37"/>
      <c r="T30" s="37"/>
      <c r="U30" s="37"/>
    </row>
    <row r="31" spans="4:21" x14ac:dyDescent="0.25">
      <c r="D31"/>
      <c r="R31" s="52"/>
      <c r="S31" s="37"/>
      <c r="T31" s="37"/>
      <c r="U31" s="37"/>
    </row>
    <row r="32" spans="4:21" x14ac:dyDescent="0.25">
      <c r="D32"/>
      <c r="R32" s="52"/>
      <c r="S32" s="37"/>
      <c r="T32" s="37"/>
      <c r="U32" s="37"/>
    </row>
    <row r="33" spans="4:21" x14ac:dyDescent="0.25">
      <c r="D33"/>
      <c r="R33" s="52"/>
      <c r="S33" s="37"/>
      <c r="T33" s="37"/>
      <c r="U33" s="37"/>
    </row>
    <row r="34" spans="4:21" x14ac:dyDescent="0.25">
      <c r="D34"/>
      <c r="R34" s="52"/>
      <c r="S34" s="37"/>
      <c r="T34" s="37"/>
      <c r="U34" s="37"/>
    </row>
    <row r="35" spans="4:21" x14ac:dyDescent="0.25">
      <c r="D35"/>
      <c r="R35" s="52"/>
      <c r="S35" s="37"/>
      <c r="T35" s="37"/>
      <c r="U35" s="37"/>
    </row>
    <row r="36" spans="4:21" x14ac:dyDescent="0.25">
      <c r="D36"/>
      <c r="R36" s="52"/>
      <c r="S36" s="37"/>
      <c r="T36" s="37"/>
      <c r="U36" s="37"/>
    </row>
    <row r="37" spans="4:21" x14ac:dyDescent="0.25">
      <c r="D37"/>
      <c r="R37" s="52"/>
      <c r="S37" s="37"/>
      <c r="T37" s="37"/>
      <c r="U37" s="37"/>
    </row>
    <row r="38" spans="4:21" x14ac:dyDescent="0.25">
      <c r="D38"/>
      <c r="R38" s="52"/>
      <c r="S38" s="37"/>
      <c r="T38" s="37"/>
      <c r="U38" s="37"/>
    </row>
    <row r="39" spans="4:21" x14ac:dyDescent="0.25">
      <c r="D39"/>
      <c r="R39" s="52"/>
      <c r="S39" s="37"/>
      <c r="T39" s="37"/>
      <c r="U39" s="37"/>
    </row>
    <row r="40" spans="4:21" x14ac:dyDescent="0.25">
      <c r="D40"/>
      <c r="R40" s="52"/>
      <c r="S40" s="37"/>
      <c r="T40" s="37"/>
      <c r="U40" s="37"/>
    </row>
    <row r="41" spans="4:21" x14ac:dyDescent="0.25">
      <c r="D41"/>
      <c r="R41" s="52"/>
      <c r="S41" s="37"/>
      <c r="T41" s="37"/>
      <c r="U41" s="37"/>
    </row>
    <row r="42" spans="4:21" x14ac:dyDescent="0.25">
      <c r="D42"/>
      <c r="R42" s="52"/>
      <c r="S42" s="37"/>
      <c r="T42" s="37"/>
      <c r="U42" s="37"/>
    </row>
    <row r="43" spans="4:21" x14ac:dyDescent="0.25">
      <c r="D43"/>
      <c r="R43" s="52"/>
      <c r="S43" s="37"/>
      <c r="T43" s="37"/>
      <c r="U43" s="37"/>
    </row>
    <row r="44" spans="4:21" x14ac:dyDescent="0.25">
      <c r="D44"/>
      <c r="R44" s="52"/>
      <c r="S44" s="37"/>
      <c r="T44" s="37"/>
      <c r="U44" s="37"/>
    </row>
    <row r="45" spans="4:21" x14ac:dyDescent="0.25">
      <c r="D45"/>
      <c r="R45" s="52"/>
      <c r="S45" s="37"/>
      <c r="T45" s="37"/>
      <c r="U45" s="37"/>
    </row>
    <row r="46" spans="4:21" x14ac:dyDescent="0.25">
      <c r="D46"/>
      <c r="R46" s="52"/>
      <c r="S46" s="37"/>
      <c r="T46" s="37"/>
      <c r="U46" s="37"/>
    </row>
    <row r="47" spans="4:21" x14ac:dyDescent="0.25">
      <c r="D47"/>
      <c r="R47" s="52"/>
      <c r="S47" s="37"/>
      <c r="T47" s="37"/>
      <c r="U47" s="37"/>
    </row>
    <row r="48" spans="4:21" x14ac:dyDescent="0.25">
      <c r="D48"/>
      <c r="R48" s="52"/>
      <c r="S48" s="37"/>
      <c r="T48" s="37"/>
      <c r="U48" s="37"/>
    </row>
    <row r="49" spans="4:21" x14ac:dyDescent="0.25">
      <c r="D49"/>
      <c r="R49" s="52"/>
      <c r="S49" s="37"/>
      <c r="T49" s="37"/>
      <c r="U49" s="37"/>
    </row>
    <row r="50" spans="4:21" x14ac:dyDescent="0.25">
      <c r="D50"/>
      <c r="R50" s="52"/>
      <c r="S50" s="37"/>
      <c r="T50" s="37"/>
      <c r="U50" s="37"/>
    </row>
    <row r="51" spans="4:21" x14ac:dyDescent="0.25">
      <c r="D51"/>
      <c r="R51" s="52"/>
      <c r="S51" s="37"/>
      <c r="T51" s="37"/>
      <c r="U51" s="37"/>
    </row>
    <row r="52" spans="4:21" x14ac:dyDescent="0.25">
      <c r="D52"/>
      <c r="R52" s="52"/>
      <c r="S52" s="37"/>
      <c r="T52" s="37"/>
      <c r="U52" s="37"/>
    </row>
    <row r="53" spans="4:21" x14ac:dyDescent="0.25">
      <c r="D53"/>
      <c r="R53" s="52"/>
      <c r="S53" s="37"/>
      <c r="T53" s="37"/>
      <c r="U53" s="37"/>
    </row>
    <row r="54" spans="4:21" x14ac:dyDescent="0.25">
      <c r="D54"/>
      <c r="R54" s="52"/>
      <c r="S54" s="37"/>
      <c r="T54" s="37"/>
      <c r="U54" s="37"/>
    </row>
    <row r="55" spans="4:21" x14ac:dyDescent="0.25">
      <c r="D55"/>
      <c r="R55" s="52"/>
      <c r="S55" s="37"/>
      <c r="T55" s="37"/>
      <c r="U55" s="37"/>
    </row>
    <row r="56" spans="4:21" x14ac:dyDescent="0.25">
      <c r="D56"/>
      <c r="R56" s="52"/>
      <c r="S56" s="37"/>
      <c r="T56" s="37"/>
      <c r="U56" s="37"/>
    </row>
    <row r="57" spans="4:21" x14ac:dyDescent="0.25">
      <c r="D57"/>
      <c r="R57" s="52"/>
      <c r="S57" s="37"/>
      <c r="T57" s="37"/>
      <c r="U57" s="37"/>
    </row>
    <row r="58" spans="4:21" x14ac:dyDescent="0.25">
      <c r="D58"/>
      <c r="R58" s="52"/>
      <c r="S58" s="37"/>
      <c r="T58" s="37"/>
      <c r="U58" s="37"/>
    </row>
    <row r="59" spans="4:21" x14ac:dyDescent="0.25">
      <c r="D59"/>
      <c r="R59" s="52"/>
      <c r="S59" s="37"/>
      <c r="T59" s="37"/>
      <c r="U59" s="37"/>
    </row>
    <row r="60" spans="4:21" x14ac:dyDescent="0.25">
      <c r="D60"/>
      <c r="R60" s="52"/>
      <c r="S60" s="37"/>
      <c r="T60" s="37"/>
      <c r="U60" s="37"/>
    </row>
    <row r="61" spans="4:21" x14ac:dyDescent="0.25">
      <c r="D61"/>
      <c r="R61" s="52"/>
      <c r="S61" s="37"/>
      <c r="T61" s="37"/>
      <c r="U61" s="37"/>
    </row>
    <row r="62" spans="4:21" x14ac:dyDescent="0.25">
      <c r="D62"/>
      <c r="R62" s="52"/>
      <c r="S62" s="37"/>
      <c r="T62" s="37"/>
      <c r="U62" s="37"/>
    </row>
    <row r="63" spans="4:21" x14ac:dyDescent="0.25">
      <c r="D63"/>
      <c r="R63" s="52"/>
      <c r="S63" s="37"/>
      <c r="T63" s="37"/>
      <c r="U63" s="37"/>
    </row>
    <row r="64" spans="4:21" x14ac:dyDescent="0.25">
      <c r="D64"/>
      <c r="R64" s="52"/>
      <c r="S64" s="37"/>
      <c r="T64" s="37"/>
      <c r="U64" s="37"/>
    </row>
    <row r="65" spans="4:21" x14ac:dyDescent="0.25">
      <c r="D65"/>
      <c r="R65" s="52"/>
      <c r="S65" s="37"/>
      <c r="T65" s="37"/>
      <c r="U65" s="37"/>
    </row>
    <row r="66" spans="4:21" x14ac:dyDescent="0.25">
      <c r="D66"/>
      <c r="R66" s="52"/>
      <c r="S66" s="37"/>
      <c r="T66" s="37"/>
      <c r="U66" s="37"/>
    </row>
    <row r="67" spans="4:21" x14ac:dyDescent="0.25">
      <c r="D67"/>
      <c r="R67" s="52"/>
      <c r="S67" s="37"/>
      <c r="T67" s="37"/>
      <c r="U67" s="37"/>
    </row>
    <row r="68" spans="4:21" x14ac:dyDescent="0.25">
      <c r="D68"/>
      <c r="R68" s="52"/>
      <c r="S68" s="37"/>
      <c r="T68" s="37"/>
      <c r="U68" s="37"/>
    </row>
    <row r="69" spans="4:21" x14ac:dyDescent="0.25">
      <c r="D69"/>
      <c r="R69" s="52"/>
      <c r="S69" s="37"/>
      <c r="T69" s="37"/>
      <c r="U69" s="37"/>
    </row>
    <row r="70" spans="4:21" x14ac:dyDescent="0.25">
      <c r="D70"/>
      <c r="R70" s="52"/>
      <c r="S70" s="37"/>
      <c r="T70" s="37"/>
      <c r="U70" s="37"/>
    </row>
    <row r="71" spans="4:21" x14ac:dyDescent="0.25">
      <c r="D71"/>
      <c r="R71" s="52"/>
      <c r="S71" s="37"/>
      <c r="T71" s="37"/>
      <c r="U71" s="37"/>
    </row>
    <row r="72" spans="4:21" x14ac:dyDescent="0.25">
      <c r="D72"/>
      <c r="R72" s="52"/>
      <c r="S72" s="37"/>
      <c r="T72" s="37"/>
      <c r="U72" s="37"/>
    </row>
    <row r="73" spans="4:21" x14ac:dyDescent="0.25">
      <c r="D73"/>
      <c r="R73" s="52"/>
      <c r="S73" s="37"/>
      <c r="T73" s="37"/>
      <c r="U73" s="37"/>
    </row>
    <row r="74" spans="4:21" x14ac:dyDescent="0.25">
      <c r="D74"/>
      <c r="R74" s="52"/>
      <c r="S74" s="37"/>
      <c r="T74" s="37"/>
      <c r="U74" s="37"/>
    </row>
    <row r="75" spans="4:21" x14ac:dyDescent="0.25">
      <c r="D75"/>
      <c r="R75" s="52"/>
      <c r="S75" s="37"/>
      <c r="T75" s="37"/>
      <c r="U75" s="37"/>
    </row>
    <row r="76" spans="4:21" x14ac:dyDescent="0.25">
      <c r="D76"/>
      <c r="R76" s="52"/>
      <c r="S76" s="37"/>
      <c r="T76" s="37"/>
      <c r="U76" s="37"/>
    </row>
    <row r="77" spans="4:21" x14ac:dyDescent="0.25">
      <c r="D77"/>
      <c r="R77" s="52"/>
      <c r="S77" s="37"/>
      <c r="T77" s="37"/>
      <c r="U77" s="37"/>
    </row>
    <row r="78" spans="4:21" x14ac:dyDescent="0.25">
      <c r="D78"/>
      <c r="R78" s="52"/>
      <c r="S78" s="37"/>
      <c r="T78" s="37"/>
      <c r="U78" s="37"/>
    </row>
    <row r="79" spans="4:21" x14ac:dyDescent="0.25">
      <c r="D79"/>
      <c r="R79" s="52"/>
      <c r="S79" s="37"/>
      <c r="T79" s="37"/>
      <c r="U79" s="37"/>
    </row>
    <row r="80" spans="4:21" x14ac:dyDescent="0.25">
      <c r="D80"/>
      <c r="R80" s="52"/>
      <c r="S80" s="37"/>
      <c r="T80" s="37"/>
      <c r="U80" s="37"/>
    </row>
    <row r="81" spans="4:21" x14ac:dyDescent="0.25">
      <c r="D81"/>
      <c r="R81" s="52"/>
      <c r="S81" s="37"/>
      <c r="T81" s="37"/>
      <c r="U81" s="37"/>
    </row>
    <row r="82" spans="4:21" x14ac:dyDescent="0.25">
      <c r="D82"/>
      <c r="R82" s="52"/>
      <c r="S82" s="37"/>
      <c r="T82" s="37"/>
      <c r="U82" s="37"/>
    </row>
    <row r="83" spans="4:21" x14ac:dyDescent="0.25">
      <c r="D83"/>
      <c r="R83" s="52"/>
      <c r="S83" s="37"/>
      <c r="T83" s="37"/>
      <c r="U83" s="37"/>
    </row>
    <row r="84" spans="4:21" x14ac:dyDescent="0.25">
      <c r="D84"/>
      <c r="R84" s="52"/>
      <c r="S84" s="37"/>
      <c r="T84" s="37"/>
      <c r="U84" s="37"/>
    </row>
    <row r="85" spans="4:21" x14ac:dyDescent="0.25">
      <c r="D85"/>
      <c r="R85" s="52"/>
      <c r="S85" s="37"/>
      <c r="T85" s="37"/>
      <c r="U85" s="37"/>
    </row>
    <row r="86" spans="4:21" x14ac:dyDescent="0.25">
      <c r="D86"/>
      <c r="R86" s="52"/>
      <c r="S86" s="37"/>
      <c r="T86" s="37"/>
      <c r="U86" s="37"/>
    </row>
    <row r="87" spans="4:21" x14ac:dyDescent="0.25">
      <c r="D87"/>
      <c r="R87" s="52"/>
      <c r="S87" s="37"/>
      <c r="T87" s="37"/>
      <c r="U87" s="37"/>
    </row>
    <row r="88" spans="4:21" x14ac:dyDescent="0.25">
      <c r="D88"/>
      <c r="R88" s="52"/>
      <c r="S88" s="37"/>
      <c r="T88" s="37"/>
      <c r="U88" s="37"/>
    </row>
    <row r="89" spans="4:21" x14ac:dyDescent="0.25">
      <c r="D89"/>
      <c r="R89" s="52"/>
      <c r="S89" s="37"/>
      <c r="T89" s="37"/>
      <c r="U89" s="37"/>
    </row>
    <row r="90" spans="4:21" x14ac:dyDescent="0.25">
      <c r="D90"/>
      <c r="R90" s="52"/>
      <c r="S90" s="37"/>
      <c r="T90" s="37"/>
      <c r="U90" s="37"/>
    </row>
    <row r="91" spans="4:21" x14ac:dyDescent="0.25">
      <c r="D91"/>
      <c r="R91" s="52"/>
      <c r="S91" s="37"/>
      <c r="T91" s="37"/>
      <c r="U91" s="37"/>
    </row>
    <row r="92" spans="4:21" x14ac:dyDescent="0.25">
      <c r="D92"/>
      <c r="R92" s="52"/>
      <c r="S92" s="37"/>
      <c r="T92" s="37"/>
      <c r="U92" s="37"/>
    </row>
    <row r="93" spans="4:21" x14ac:dyDescent="0.25">
      <c r="D93"/>
      <c r="R93" s="52"/>
      <c r="S93" s="37"/>
      <c r="T93" s="37"/>
      <c r="U93" s="37"/>
    </row>
    <row r="94" spans="4:21" x14ac:dyDescent="0.25">
      <c r="D94"/>
      <c r="R94" s="52"/>
      <c r="S94" s="37"/>
      <c r="T94" s="37"/>
      <c r="U94" s="37"/>
    </row>
    <row r="95" spans="4:21" x14ac:dyDescent="0.25">
      <c r="D95"/>
      <c r="R95" s="52"/>
      <c r="S95" s="37"/>
      <c r="T95" s="37"/>
      <c r="U95" s="37"/>
    </row>
    <row r="96" spans="4:21" x14ac:dyDescent="0.25">
      <c r="D96"/>
      <c r="R96" s="52"/>
      <c r="S96" s="37"/>
      <c r="T96" s="37"/>
      <c r="U96" s="37"/>
    </row>
    <row r="97" spans="4:21" x14ac:dyDescent="0.25">
      <c r="D97"/>
      <c r="R97" s="52"/>
      <c r="S97" s="37"/>
      <c r="T97" s="37"/>
      <c r="U97" s="37"/>
    </row>
    <row r="98" spans="4:21" x14ac:dyDescent="0.25">
      <c r="D98"/>
      <c r="R98" s="52"/>
      <c r="S98" s="37"/>
      <c r="T98" s="37"/>
      <c r="U98" s="37"/>
    </row>
    <row r="99" spans="4:21" x14ac:dyDescent="0.25">
      <c r="D99"/>
      <c r="R99" s="52"/>
      <c r="S99" s="37"/>
      <c r="T99" s="37"/>
      <c r="U99" s="37"/>
    </row>
    <row r="100" spans="4:21" x14ac:dyDescent="0.25">
      <c r="D100"/>
      <c r="R100" s="52"/>
      <c r="S100" s="37"/>
      <c r="T100" s="37"/>
      <c r="U100" s="37"/>
    </row>
    <row r="101" spans="4:21" x14ac:dyDescent="0.25">
      <c r="D101"/>
      <c r="R101" s="52"/>
      <c r="S101" s="37"/>
      <c r="T101" s="37"/>
      <c r="U101" s="37"/>
    </row>
    <row r="102" spans="4:21" x14ac:dyDescent="0.25">
      <c r="D102"/>
      <c r="R102" s="52"/>
      <c r="S102" s="37"/>
      <c r="T102" s="37"/>
      <c r="U102" s="37"/>
    </row>
    <row r="103" spans="4:21" x14ac:dyDescent="0.25">
      <c r="D103"/>
      <c r="R103" s="52"/>
      <c r="S103" s="37"/>
      <c r="T103" s="37"/>
      <c r="U103" s="37"/>
    </row>
    <row r="104" spans="4:21" x14ac:dyDescent="0.25">
      <c r="D104"/>
      <c r="R104" s="52"/>
      <c r="S104" s="37"/>
      <c r="T104" s="37"/>
      <c r="U104" s="37"/>
    </row>
    <row r="105" spans="4:21" x14ac:dyDescent="0.25">
      <c r="D105"/>
      <c r="R105" s="52"/>
      <c r="S105" s="37"/>
      <c r="T105" s="37"/>
      <c r="U105" s="37"/>
    </row>
    <row r="106" spans="4:21" x14ac:dyDescent="0.25">
      <c r="D106"/>
      <c r="R106" s="52"/>
      <c r="S106" s="37"/>
      <c r="T106" s="37"/>
      <c r="U106" s="37"/>
    </row>
    <row r="107" spans="4:21" x14ac:dyDescent="0.25">
      <c r="D107"/>
      <c r="R107" s="52"/>
      <c r="S107" s="37"/>
      <c r="T107" s="37"/>
      <c r="U107" s="37"/>
    </row>
    <row r="108" spans="4:21" x14ac:dyDescent="0.25">
      <c r="D108"/>
      <c r="R108" s="52"/>
      <c r="S108" s="37"/>
      <c r="T108" s="37"/>
      <c r="U108" s="37"/>
    </row>
    <row r="109" spans="4:21" x14ac:dyDescent="0.25">
      <c r="D109"/>
      <c r="R109" s="52"/>
      <c r="S109" s="37"/>
      <c r="T109" s="37"/>
      <c r="U109" s="37"/>
    </row>
    <row r="110" spans="4:21" x14ac:dyDescent="0.25">
      <c r="D110"/>
      <c r="R110" s="52"/>
      <c r="S110" s="37"/>
      <c r="T110" s="37"/>
      <c r="U110" s="37"/>
    </row>
    <row r="111" spans="4:21" x14ac:dyDescent="0.25">
      <c r="D111"/>
      <c r="R111" s="52"/>
      <c r="S111" s="37"/>
      <c r="T111" s="37"/>
      <c r="U111" s="37"/>
    </row>
    <row r="112" spans="4:21" x14ac:dyDescent="0.25">
      <c r="D112"/>
      <c r="R112" s="52"/>
      <c r="S112" s="37"/>
      <c r="T112" s="37"/>
      <c r="U112" s="37"/>
    </row>
    <row r="113" spans="4:21" x14ac:dyDescent="0.25">
      <c r="D113"/>
      <c r="R113" s="52"/>
      <c r="S113" s="37"/>
      <c r="T113" s="37"/>
      <c r="U113" s="37"/>
    </row>
    <row r="114" spans="4:21" x14ac:dyDescent="0.25">
      <c r="D114"/>
      <c r="R114" s="52"/>
      <c r="S114" s="37"/>
      <c r="T114" s="37"/>
      <c r="U114" s="37"/>
    </row>
    <row r="115" spans="4:21" x14ac:dyDescent="0.25">
      <c r="D115"/>
      <c r="R115" s="52"/>
      <c r="S115" s="37"/>
      <c r="T115" s="37"/>
      <c r="U115" s="37"/>
    </row>
    <row r="116" spans="4:21" x14ac:dyDescent="0.25">
      <c r="D116"/>
      <c r="R116" s="52"/>
      <c r="S116" s="37"/>
      <c r="T116" s="37"/>
      <c r="U116" s="37"/>
    </row>
    <row r="117" spans="4:21" x14ac:dyDescent="0.25">
      <c r="D117"/>
      <c r="R117" s="52"/>
      <c r="S117" s="37"/>
      <c r="T117" s="37"/>
      <c r="U117" s="37"/>
    </row>
    <row r="118" spans="4:21" x14ac:dyDescent="0.25">
      <c r="D118"/>
      <c r="R118" s="52"/>
      <c r="S118" s="37"/>
      <c r="T118" s="37"/>
      <c r="U118" s="37"/>
    </row>
    <row r="119" spans="4:21" x14ac:dyDescent="0.25">
      <c r="D119"/>
      <c r="R119" s="52"/>
      <c r="S119" s="37"/>
      <c r="T119" s="37"/>
      <c r="U119" s="37"/>
    </row>
    <row r="120" spans="4:21" x14ac:dyDescent="0.25">
      <c r="D120"/>
      <c r="R120" s="52"/>
      <c r="S120" s="37"/>
      <c r="T120" s="37"/>
      <c r="U120" s="37"/>
    </row>
    <row r="121" spans="4:21" x14ac:dyDescent="0.25">
      <c r="D121"/>
      <c r="R121" s="52"/>
      <c r="S121" s="37"/>
      <c r="T121" s="37"/>
      <c r="U121" s="37"/>
    </row>
    <row r="122" spans="4:21" x14ac:dyDescent="0.25">
      <c r="D122"/>
      <c r="R122" s="52"/>
      <c r="S122" s="37"/>
      <c r="T122" s="37"/>
      <c r="U122" s="37"/>
    </row>
    <row r="123" spans="4:21" x14ac:dyDescent="0.25">
      <c r="D123"/>
      <c r="R123" s="52"/>
      <c r="S123" s="37"/>
      <c r="T123" s="37"/>
      <c r="U123" s="37"/>
    </row>
    <row r="124" spans="4:21" x14ac:dyDescent="0.25">
      <c r="D124"/>
      <c r="R124" s="52"/>
      <c r="S124" s="37"/>
      <c r="T124" s="37"/>
      <c r="U124" s="37"/>
    </row>
    <row r="125" spans="4:21" x14ac:dyDescent="0.25">
      <c r="D125"/>
      <c r="R125" s="52"/>
      <c r="S125" s="37"/>
      <c r="T125" s="37"/>
      <c r="U125" s="37"/>
    </row>
    <row r="126" spans="4:21" x14ac:dyDescent="0.25">
      <c r="D126"/>
      <c r="R126" s="52"/>
      <c r="S126" s="37"/>
      <c r="T126" s="37"/>
      <c r="U126" s="37"/>
    </row>
    <row r="127" spans="4:21" x14ac:dyDescent="0.25">
      <c r="D127"/>
      <c r="R127" s="52"/>
      <c r="S127" s="37"/>
      <c r="T127" s="37"/>
      <c r="U127" s="37"/>
    </row>
    <row r="128" spans="4:21" x14ac:dyDescent="0.25">
      <c r="D128"/>
      <c r="R128" s="52"/>
      <c r="S128" s="37"/>
      <c r="T128" s="37"/>
      <c r="U128" s="37"/>
    </row>
    <row r="129" spans="4:21" x14ac:dyDescent="0.25">
      <c r="D129"/>
      <c r="R129" s="52"/>
      <c r="S129" s="37"/>
      <c r="T129" s="37"/>
      <c r="U129" s="37"/>
    </row>
    <row r="130" spans="4:21" x14ac:dyDescent="0.25">
      <c r="D130"/>
      <c r="R130" s="52"/>
      <c r="S130" s="37"/>
      <c r="T130" s="37"/>
      <c r="U130" s="37"/>
    </row>
    <row r="131" spans="4:21" x14ac:dyDescent="0.25">
      <c r="D131"/>
      <c r="R131" s="52"/>
      <c r="S131" s="37"/>
      <c r="T131" s="37"/>
      <c r="U131" s="37"/>
    </row>
    <row r="132" spans="4:21" x14ac:dyDescent="0.25">
      <c r="D132"/>
      <c r="R132" s="52"/>
      <c r="S132" s="37"/>
      <c r="T132" s="37"/>
      <c r="U132" s="37"/>
    </row>
    <row r="133" spans="4:21" x14ac:dyDescent="0.25">
      <c r="D133"/>
      <c r="R133" s="52"/>
      <c r="S133" s="37"/>
      <c r="T133" s="37"/>
      <c r="U133" s="37"/>
    </row>
    <row r="134" spans="4:21" x14ac:dyDescent="0.25">
      <c r="D134"/>
      <c r="R134" s="52"/>
      <c r="S134" s="37"/>
      <c r="T134" s="37"/>
      <c r="U134" s="37"/>
    </row>
    <row r="135" spans="4:21" x14ac:dyDescent="0.25">
      <c r="D135"/>
      <c r="R135" s="52"/>
      <c r="S135" s="37"/>
      <c r="T135" s="37"/>
      <c r="U135" s="37"/>
    </row>
    <row r="136" spans="4:21" x14ac:dyDescent="0.25">
      <c r="D136"/>
      <c r="R136" s="52"/>
      <c r="S136" s="37"/>
      <c r="T136" s="37"/>
      <c r="U136" s="37"/>
    </row>
    <row r="137" spans="4:21" x14ac:dyDescent="0.25">
      <c r="D137"/>
      <c r="R137" s="52"/>
      <c r="S137" s="37"/>
      <c r="T137" s="37"/>
      <c r="U137" s="37"/>
    </row>
    <row r="138" spans="4:21" x14ac:dyDescent="0.25">
      <c r="D138"/>
      <c r="R138" s="52"/>
      <c r="S138" s="37"/>
      <c r="T138" s="37"/>
      <c r="U138" s="37"/>
    </row>
    <row r="139" spans="4:21" x14ac:dyDescent="0.25">
      <c r="D139"/>
      <c r="R139" s="52"/>
      <c r="S139" s="37"/>
      <c r="T139" s="37"/>
      <c r="U139" s="37"/>
    </row>
    <row r="140" spans="4:21" x14ac:dyDescent="0.25">
      <c r="D140"/>
      <c r="R140" s="52"/>
      <c r="S140" s="37"/>
      <c r="T140" s="37"/>
      <c r="U140" s="37"/>
    </row>
    <row r="141" spans="4:21" x14ac:dyDescent="0.25">
      <c r="D141"/>
      <c r="R141" s="52"/>
      <c r="S141" s="37"/>
      <c r="T141" s="37"/>
      <c r="U141" s="37"/>
    </row>
    <row r="142" spans="4:21" x14ac:dyDescent="0.25">
      <c r="D142"/>
      <c r="R142" s="52"/>
      <c r="S142" s="37"/>
      <c r="T142" s="37"/>
      <c r="U142" s="37"/>
    </row>
    <row r="143" spans="4:21" x14ac:dyDescent="0.25">
      <c r="D143"/>
      <c r="R143" s="52"/>
      <c r="S143" s="37"/>
      <c r="T143" s="37"/>
      <c r="U143" s="37"/>
    </row>
    <row r="144" spans="4:21" x14ac:dyDescent="0.25">
      <c r="D144"/>
      <c r="R144" s="52"/>
      <c r="S144" s="37"/>
      <c r="T144" s="37"/>
      <c r="U144" s="37"/>
    </row>
    <row r="145" spans="4:21" x14ac:dyDescent="0.25">
      <c r="D145"/>
      <c r="R145" s="52"/>
      <c r="S145" s="37"/>
      <c r="T145" s="37"/>
      <c r="U145" s="37"/>
    </row>
    <row r="146" spans="4:21" x14ac:dyDescent="0.25">
      <c r="D146"/>
      <c r="R146" s="52"/>
      <c r="S146" s="37"/>
      <c r="T146" s="37"/>
      <c r="U146" s="37"/>
    </row>
    <row r="147" spans="4:21" x14ac:dyDescent="0.25">
      <c r="D147"/>
      <c r="R147" s="52"/>
      <c r="S147" s="37"/>
      <c r="T147" s="37"/>
      <c r="U147" s="37"/>
    </row>
    <row r="148" spans="4:21" x14ac:dyDescent="0.25">
      <c r="D148"/>
      <c r="R148" s="52"/>
      <c r="S148" s="37"/>
      <c r="T148" s="37"/>
      <c r="U148" s="37"/>
    </row>
    <row r="149" spans="4:21" x14ac:dyDescent="0.25">
      <c r="D149"/>
      <c r="R149" s="52"/>
      <c r="S149" s="37"/>
      <c r="T149" s="37"/>
      <c r="U149" s="37"/>
    </row>
    <row r="150" spans="4:21" x14ac:dyDescent="0.25">
      <c r="D150"/>
      <c r="R150" s="52"/>
      <c r="S150" s="37"/>
      <c r="T150" s="37"/>
      <c r="U150" s="37"/>
    </row>
    <row r="151" spans="4:21" x14ac:dyDescent="0.25">
      <c r="D151"/>
      <c r="R151" s="52"/>
      <c r="S151" s="37"/>
      <c r="T151" s="37"/>
      <c r="U151" s="37"/>
    </row>
    <row r="152" spans="4:21" x14ac:dyDescent="0.25">
      <c r="D152"/>
      <c r="R152" s="52"/>
      <c r="S152" s="37"/>
      <c r="T152" s="37"/>
      <c r="U152" s="37"/>
    </row>
    <row r="153" spans="4:21" x14ac:dyDescent="0.25">
      <c r="D153"/>
      <c r="R153" s="52"/>
      <c r="S153" s="37"/>
      <c r="T153" s="37"/>
      <c r="U153" s="37"/>
    </row>
    <row r="154" spans="4:21" x14ac:dyDescent="0.25">
      <c r="D154"/>
      <c r="R154" s="52"/>
      <c r="S154" s="37"/>
      <c r="T154" s="37"/>
      <c r="U154" s="37"/>
    </row>
    <row r="155" spans="4:21" x14ac:dyDescent="0.25">
      <c r="D155"/>
      <c r="R155" s="52"/>
      <c r="S155" s="37"/>
      <c r="T155" s="37"/>
      <c r="U155" s="37"/>
    </row>
    <row r="156" spans="4:21" x14ac:dyDescent="0.25">
      <c r="D156"/>
      <c r="R156" s="52"/>
      <c r="S156" s="37"/>
      <c r="T156" s="37"/>
      <c r="U156" s="37"/>
    </row>
    <row r="157" spans="4:21" x14ac:dyDescent="0.25">
      <c r="D157"/>
      <c r="R157" s="52"/>
      <c r="S157" s="37"/>
      <c r="T157" s="37"/>
      <c r="U157" s="37"/>
    </row>
    <row r="158" spans="4:21" x14ac:dyDescent="0.25">
      <c r="D158"/>
      <c r="R158" s="52"/>
      <c r="S158" s="37"/>
      <c r="T158" s="37"/>
      <c r="U158" s="37"/>
    </row>
    <row r="159" spans="4:21" x14ac:dyDescent="0.25">
      <c r="D159"/>
      <c r="R159" s="52"/>
      <c r="S159" s="37"/>
      <c r="T159" s="37"/>
      <c r="U159" s="37"/>
    </row>
    <row r="160" spans="4:21" x14ac:dyDescent="0.25">
      <c r="D160"/>
      <c r="R160" s="52"/>
      <c r="S160" s="37"/>
      <c r="T160" s="37"/>
      <c r="U160" s="37"/>
    </row>
    <row r="161" spans="4:21" x14ac:dyDescent="0.25">
      <c r="D161"/>
      <c r="R161" s="52"/>
      <c r="S161" s="37"/>
      <c r="T161" s="37"/>
      <c r="U161" s="37"/>
    </row>
    <row r="162" spans="4:21" x14ac:dyDescent="0.25">
      <c r="D162"/>
      <c r="R162" s="52"/>
      <c r="S162" s="37"/>
      <c r="T162" s="37"/>
      <c r="U162" s="37"/>
    </row>
    <row r="163" spans="4:21" x14ac:dyDescent="0.25">
      <c r="D163"/>
      <c r="R163" s="52"/>
      <c r="S163" s="37"/>
      <c r="T163" s="37"/>
      <c r="U163" s="37"/>
    </row>
    <row r="164" spans="4:21" x14ac:dyDescent="0.25">
      <c r="D164"/>
      <c r="R164" s="52"/>
      <c r="S164" s="37"/>
      <c r="T164" s="37"/>
      <c r="U164" s="37"/>
    </row>
    <row r="165" spans="4:21" x14ac:dyDescent="0.25">
      <c r="D165"/>
      <c r="R165" s="52"/>
      <c r="S165" s="37"/>
      <c r="T165" s="37"/>
      <c r="U165" s="37"/>
    </row>
    <row r="166" spans="4:21" x14ac:dyDescent="0.25">
      <c r="D166"/>
      <c r="R166" s="52"/>
      <c r="S166" s="37"/>
      <c r="T166" s="37"/>
      <c r="U166" s="37"/>
    </row>
    <row r="167" spans="4:21" x14ac:dyDescent="0.25">
      <c r="D167"/>
      <c r="R167" s="52"/>
      <c r="S167" s="37"/>
      <c r="T167" s="37"/>
      <c r="U167" s="37"/>
    </row>
    <row r="168" spans="4:21" x14ac:dyDescent="0.25">
      <c r="D168"/>
      <c r="R168" s="52"/>
      <c r="S168" s="37"/>
      <c r="T168" s="37"/>
      <c r="U168" s="37"/>
    </row>
    <row r="169" spans="4:21" x14ac:dyDescent="0.25">
      <c r="D169"/>
      <c r="R169" s="52"/>
      <c r="S169" s="37"/>
      <c r="T169" s="37"/>
      <c r="U169" s="37"/>
    </row>
    <row r="170" spans="4:21" x14ac:dyDescent="0.25">
      <c r="D170"/>
      <c r="R170" s="52"/>
      <c r="S170" s="37"/>
      <c r="T170" s="37"/>
      <c r="U170" s="37"/>
    </row>
    <row r="171" spans="4:21" x14ac:dyDescent="0.25">
      <c r="D171"/>
      <c r="R171" s="52"/>
      <c r="S171" s="37"/>
      <c r="T171" s="37"/>
      <c r="U171" s="37"/>
    </row>
    <row r="172" spans="4:21" x14ac:dyDescent="0.25">
      <c r="D172"/>
      <c r="R172" s="52"/>
      <c r="S172" s="37"/>
      <c r="T172" s="37"/>
      <c r="U172" s="37"/>
    </row>
    <row r="173" spans="4:21" x14ac:dyDescent="0.25">
      <c r="D173"/>
      <c r="R173" s="52"/>
      <c r="S173" s="37"/>
      <c r="T173" s="37"/>
      <c r="U173" s="37"/>
    </row>
    <row r="174" spans="4:21" x14ac:dyDescent="0.25">
      <c r="D174"/>
      <c r="R174" s="52"/>
      <c r="S174" s="37"/>
      <c r="T174" s="37"/>
      <c r="U174" s="37"/>
    </row>
    <row r="175" spans="4:21" x14ac:dyDescent="0.25">
      <c r="D175"/>
      <c r="R175" s="52"/>
      <c r="S175" s="37"/>
      <c r="T175" s="37"/>
      <c r="U175" s="37"/>
    </row>
    <row r="176" spans="4:21" x14ac:dyDescent="0.25">
      <c r="D176"/>
      <c r="R176" s="52"/>
      <c r="S176" s="37"/>
      <c r="T176" s="37"/>
      <c r="U176" s="37"/>
    </row>
    <row r="177" spans="4:21" x14ac:dyDescent="0.25">
      <c r="D177"/>
      <c r="R177" s="52"/>
      <c r="S177" s="37"/>
      <c r="T177" s="37"/>
      <c r="U177" s="37"/>
    </row>
    <row r="178" spans="4:21" x14ac:dyDescent="0.25">
      <c r="D178"/>
      <c r="R178" s="52"/>
      <c r="S178" s="37"/>
      <c r="T178" s="37"/>
      <c r="U178" s="37"/>
    </row>
    <row r="179" spans="4:21" x14ac:dyDescent="0.25">
      <c r="D179"/>
      <c r="R179" s="52"/>
      <c r="S179" s="37"/>
      <c r="T179" s="37"/>
      <c r="U179" s="37"/>
    </row>
    <row r="180" spans="4:21" x14ac:dyDescent="0.25">
      <c r="D180"/>
      <c r="R180" s="52"/>
      <c r="S180" s="37"/>
      <c r="T180" s="37"/>
      <c r="U180" s="37"/>
    </row>
    <row r="181" spans="4:21" x14ac:dyDescent="0.25">
      <c r="D181"/>
      <c r="R181" s="52"/>
      <c r="S181" s="37"/>
      <c r="T181" s="37"/>
      <c r="U181" s="37"/>
    </row>
    <row r="182" spans="4:21" x14ac:dyDescent="0.25">
      <c r="D182"/>
      <c r="R182" s="52"/>
      <c r="S182" s="37"/>
      <c r="T182" s="37"/>
      <c r="U182" s="37"/>
    </row>
    <row r="183" spans="4:21" x14ac:dyDescent="0.25">
      <c r="D183"/>
      <c r="R183" s="52"/>
      <c r="S183" s="37"/>
      <c r="T183" s="37"/>
      <c r="U183" s="37"/>
    </row>
    <row r="184" spans="4:21" x14ac:dyDescent="0.25">
      <c r="D184"/>
      <c r="R184" s="52"/>
      <c r="S184" s="37"/>
      <c r="T184" s="37"/>
      <c r="U184" s="37"/>
    </row>
    <row r="185" spans="4:21" x14ac:dyDescent="0.25">
      <c r="D185"/>
      <c r="R185" s="52"/>
      <c r="S185" s="37"/>
      <c r="T185" s="37"/>
      <c r="U185" s="37"/>
    </row>
    <row r="186" spans="4:21" x14ac:dyDescent="0.25">
      <c r="D186"/>
      <c r="R186" s="52"/>
      <c r="S186" s="37"/>
      <c r="T186" s="37"/>
      <c r="U186" s="37"/>
    </row>
    <row r="187" spans="4:21" x14ac:dyDescent="0.25">
      <c r="D187"/>
      <c r="R187" s="52"/>
      <c r="S187" s="37"/>
      <c r="T187" s="37"/>
      <c r="U187" s="37"/>
    </row>
    <row r="188" spans="4:21" x14ac:dyDescent="0.25">
      <c r="D188"/>
      <c r="R188" s="52"/>
      <c r="S188" s="37"/>
      <c r="T188" s="37"/>
      <c r="U188" s="37"/>
    </row>
    <row r="189" spans="4:21" x14ac:dyDescent="0.25">
      <c r="D189"/>
      <c r="R189" s="52"/>
      <c r="S189" s="37"/>
      <c r="T189" s="37"/>
      <c r="U189" s="37"/>
    </row>
    <row r="190" spans="4:21" x14ac:dyDescent="0.25">
      <c r="D190"/>
      <c r="R190" s="52"/>
      <c r="S190" s="37"/>
      <c r="T190" s="37"/>
      <c r="U190" s="37"/>
    </row>
    <row r="191" spans="4:21" x14ac:dyDescent="0.25">
      <c r="D191"/>
      <c r="R191" s="52"/>
      <c r="S191" s="37"/>
      <c r="T191" s="37"/>
      <c r="U191" s="37"/>
    </row>
    <row r="192" spans="4:21" x14ac:dyDescent="0.25">
      <c r="D192"/>
      <c r="R192" s="52"/>
      <c r="S192" s="37"/>
      <c r="T192" s="37"/>
      <c r="U192" s="37"/>
    </row>
    <row r="193" spans="4:21" x14ac:dyDescent="0.25">
      <c r="D193"/>
      <c r="R193" s="52"/>
      <c r="S193" s="37"/>
      <c r="T193" s="37"/>
      <c r="U193" s="37"/>
    </row>
    <row r="194" spans="4:21" x14ac:dyDescent="0.25">
      <c r="D194"/>
      <c r="R194" s="52"/>
      <c r="S194" s="37"/>
      <c r="T194" s="37"/>
      <c r="U194" s="37"/>
    </row>
    <row r="195" spans="4:21" x14ac:dyDescent="0.25">
      <c r="D195"/>
      <c r="R195" s="52"/>
      <c r="S195" s="37"/>
      <c r="T195" s="37"/>
      <c r="U195" s="37"/>
    </row>
    <row r="196" spans="4:21" x14ac:dyDescent="0.25">
      <c r="D196"/>
      <c r="R196" s="52"/>
      <c r="S196" s="37"/>
      <c r="T196" s="37"/>
      <c r="U196" s="37"/>
    </row>
    <row r="197" spans="4:21" x14ac:dyDescent="0.25">
      <c r="D197"/>
      <c r="R197" s="52"/>
      <c r="S197" s="37"/>
      <c r="T197" s="37"/>
      <c r="U197" s="37"/>
    </row>
    <row r="198" spans="4:21" x14ac:dyDescent="0.25">
      <c r="D198"/>
      <c r="R198" s="52"/>
      <c r="S198" s="37"/>
      <c r="T198" s="37"/>
      <c r="U198" s="37"/>
    </row>
    <row r="199" spans="4:21" x14ac:dyDescent="0.25">
      <c r="D199"/>
      <c r="R199" s="52"/>
      <c r="S199" s="37"/>
      <c r="T199" s="37"/>
      <c r="U199" s="37"/>
    </row>
    <row r="200" spans="4:21" x14ac:dyDescent="0.25">
      <c r="D200"/>
      <c r="R200" s="52"/>
      <c r="S200" s="37"/>
      <c r="T200" s="37"/>
      <c r="U200" s="37"/>
    </row>
    <row r="201" spans="4:21" x14ac:dyDescent="0.25">
      <c r="D201"/>
      <c r="R201" s="52"/>
      <c r="S201" s="37"/>
      <c r="T201" s="37"/>
      <c r="U201" s="37"/>
    </row>
    <row r="202" spans="4:21" x14ac:dyDescent="0.25">
      <c r="D202"/>
      <c r="R202" s="52"/>
      <c r="S202" s="37"/>
      <c r="T202" s="37"/>
      <c r="U202" s="37"/>
    </row>
    <row r="203" spans="4:21" x14ac:dyDescent="0.25">
      <c r="D203"/>
      <c r="R203" s="52"/>
      <c r="S203" s="37"/>
      <c r="T203" s="37"/>
      <c r="U203" s="37"/>
    </row>
    <row r="204" spans="4:21" x14ac:dyDescent="0.25">
      <c r="D204"/>
      <c r="R204" s="52"/>
      <c r="S204" s="37"/>
      <c r="T204" s="37"/>
      <c r="U204" s="37"/>
    </row>
    <row r="205" spans="4:21" x14ac:dyDescent="0.25">
      <c r="D205"/>
      <c r="R205" s="52"/>
      <c r="S205" s="37"/>
      <c r="T205" s="37"/>
      <c r="U205" s="37"/>
    </row>
    <row r="206" spans="4:21" x14ac:dyDescent="0.25">
      <c r="D206"/>
      <c r="R206" s="52"/>
      <c r="S206" s="37"/>
      <c r="T206" s="37"/>
      <c r="U206" s="37"/>
    </row>
    <row r="207" spans="4:21" x14ac:dyDescent="0.25">
      <c r="D207"/>
      <c r="R207" s="52"/>
      <c r="S207" s="37"/>
      <c r="T207" s="37"/>
      <c r="U207" s="37"/>
    </row>
    <row r="208" spans="4:21" x14ac:dyDescent="0.25">
      <c r="D208"/>
      <c r="R208" s="52"/>
      <c r="S208" s="37"/>
      <c r="T208" s="37"/>
      <c r="U208" s="37"/>
    </row>
    <row r="209" spans="4:21" x14ac:dyDescent="0.25">
      <c r="D209"/>
      <c r="R209" s="52"/>
      <c r="S209" s="37"/>
      <c r="T209" s="37"/>
      <c r="U209" s="37"/>
    </row>
    <row r="210" spans="4:21" x14ac:dyDescent="0.25">
      <c r="D210"/>
      <c r="R210" s="52"/>
      <c r="S210" s="37"/>
      <c r="T210" s="37"/>
      <c r="U210" s="37"/>
    </row>
    <row r="211" spans="4:21" x14ac:dyDescent="0.25">
      <c r="D211"/>
      <c r="R211" s="52"/>
      <c r="S211" s="37"/>
      <c r="T211" s="37"/>
      <c r="U211" s="37"/>
    </row>
    <row r="212" spans="4:21" x14ac:dyDescent="0.25">
      <c r="D212"/>
      <c r="R212" s="52"/>
      <c r="S212" s="37"/>
      <c r="T212" s="37"/>
      <c r="U212" s="37"/>
    </row>
    <row r="213" spans="4:21" x14ac:dyDescent="0.25">
      <c r="D213"/>
      <c r="R213" s="52"/>
      <c r="S213" s="37"/>
      <c r="T213" s="37"/>
      <c r="U213" s="37"/>
    </row>
    <row r="214" spans="4:21" x14ac:dyDescent="0.25">
      <c r="D214"/>
      <c r="R214" s="52"/>
      <c r="S214" s="37"/>
      <c r="T214" s="37"/>
      <c r="U214" s="37"/>
    </row>
    <row r="215" spans="4:21" x14ac:dyDescent="0.25">
      <c r="D215"/>
      <c r="R215" s="52"/>
      <c r="S215" s="37"/>
      <c r="T215" s="37"/>
      <c r="U215" s="37"/>
    </row>
    <row r="216" spans="4:21" x14ac:dyDescent="0.25">
      <c r="D216"/>
      <c r="R216" s="52"/>
      <c r="S216" s="37"/>
      <c r="T216" s="37"/>
      <c r="U216" s="37"/>
    </row>
    <row r="217" spans="4:21" x14ac:dyDescent="0.25">
      <c r="D217"/>
      <c r="R217" s="52"/>
      <c r="S217" s="37"/>
      <c r="T217" s="37"/>
      <c r="U217" s="37"/>
    </row>
    <row r="218" spans="4:21" x14ac:dyDescent="0.25">
      <c r="D218"/>
      <c r="R218" s="52"/>
      <c r="S218" s="37"/>
      <c r="T218" s="37"/>
      <c r="U218" s="37"/>
    </row>
    <row r="219" spans="4:21" x14ac:dyDescent="0.25">
      <c r="D219"/>
      <c r="R219" s="52"/>
      <c r="S219" s="37"/>
      <c r="T219" s="37"/>
      <c r="U219" s="37"/>
    </row>
    <row r="220" spans="4:21" x14ac:dyDescent="0.25">
      <c r="D220"/>
      <c r="R220" s="52"/>
      <c r="S220" s="37"/>
      <c r="T220" s="37"/>
      <c r="U220" s="37"/>
    </row>
    <row r="221" spans="4:21" x14ac:dyDescent="0.25">
      <c r="D221"/>
      <c r="R221" s="52"/>
      <c r="S221" s="37"/>
      <c r="T221" s="37"/>
      <c r="U221" s="37"/>
    </row>
    <row r="222" spans="4:21" x14ac:dyDescent="0.25">
      <c r="D222"/>
      <c r="R222" s="52"/>
      <c r="S222" s="37"/>
      <c r="T222" s="37"/>
      <c r="U222" s="37"/>
    </row>
    <row r="223" spans="4:21" x14ac:dyDescent="0.25">
      <c r="D223"/>
      <c r="R223" s="52"/>
      <c r="S223" s="37"/>
      <c r="T223" s="37"/>
      <c r="U223" s="37"/>
    </row>
    <row r="224" spans="4:21" x14ac:dyDescent="0.25">
      <c r="D224"/>
      <c r="R224" s="52"/>
      <c r="S224" s="37"/>
      <c r="T224" s="37"/>
      <c r="U224" s="37"/>
    </row>
    <row r="225" spans="4:21" x14ac:dyDescent="0.25">
      <c r="D225"/>
      <c r="R225" s="52"/>
      <c r="S225" s="37"/>
      <c r="T225" s="37"/>
      <c r="U225" s="37"/>
    </row>
    <row r="226" spans="4:21" x14ac:dyDescent="0.25">
      <c r="D226"/>
      <c r="R226" s="52"/>
      <c r="S226" s="37"/>
      <c r="T226" s="37"/>
      <c r="U226" s="37"/>
    </row>
    <row r="227" spans="4:21" x14ac:dyDescent="0.25">
      <c r="D227"/>
      <c r="R227" s="52"/>
      <c r="S227" s="37"/>
      <c r="T227" s="37"/>
      <c r="U227" s="37"/>
    </row>
    <row r="228" spans="4:21" x14ac:dyDescent="0.25">
      <c r="D228"/>
      <c r="R228" s="52"/>
      <c r="S228" s="37"/>
      <c r="T228" s="37"/>
      <c r="U228" s="37"/>
    </row>
    <row r="229" spans="4:21" x14ac:dyDescent="0.25">
      <c r="D229"/>
      <c r="R229" s="52"/>
      <c r="S229" s="37"/>
      <c r="T229" s="37"/>
      <c r="U229" s="37"/>
    </row>
    <row r="230" spans="4:21" x14ac:dyDescent="0.25">
      <c r="D230"/>
      <c r="R230" s="52"/>
      <c r="S230" s="37"/>
      <c r="T230" s="37"/>
      <c r="U230" s="37"/>
    </row>
    <row r="231" spans="4:21" x14ac:dyDescent="0.25">
      <c r="D231"/>
      <c r="R231" s="52"/>
      <c r="S231" s="37"/>
      <c r="T231" s="37"/>
      <c r="U231" s="37"/>
    </row>
    <row r="232" spans="4:21" x14ac:dyDescent="0.25">
      <c r="D232"/>
      <c r="R232" s="52"/>
      <c r="S232" s="37"/>
      <c r="T232" s="37"/>
      <c r="U232" s="37"/>
    </row>
    <row r="233" spans="4:21" x14ac:dyDescent="0.25">
      <c r="D233"/>
      <c r="R233" s="52"/>
      <c r="S233" s="37"/>
      <c r="T233" s="37"/>
      <c r="U233" s="37"/>
    </row>
    <row r="234" spans="4:21" x14ac:dyDescent="0.25">
      <c r="D234"/>
      <c r="R234" s="52"/>
      <c r="S234" s="37"/>
      <c r="T234" s="37"/>
      <c r="U234" s="37"/>
    </row>
    <row r="235" spans="4:21" x14ac:dyDescent="0.25">
      <c r="D235"/>
      <c r="R235" s="52"/>
      <c r="S235" s="37"/>
      <c r="T235" s="37"/>
      <c r="U235" s="37"/>
    </row>
    <row r="236" spans="4:21" x14ac:dyDescent="0.25">
      <c r="D236"/>
      <c r="R236" s="52"/>
      <c r="S236" s="37"/>
      <c r="T236" s="37"/>
      <c r="U236" s="37"/>
    </row>
    <row r="237" spans="4:21" x14ac:dyDescent="0.25">
      <c r="D237"/>
      <c r="R237" s="52"/>
      <c r="S237" s="37"/>
      <c r="T237" s="37"/>
      <c r="U237" s="37"/>
    </row>
    <row r="238" spans="4:21" x14ac:dyDescent="0.25">
      <c r="D238"/>
      <c r="R238" s="52"/>
      <c r="S238" s="37"/>
      <c r="T238" s="37"/>
      <c r="U238" s="37"/>
    </row>
    <row r="239" spans="4:21" x14ac:dyDescent="0.25">
      <c r="D239"/>
      <c r="R239" s="52"/>
      <c r="S239" s="37"/>
      <c r="T239" s="37"/>
      <c r="U239" s="37"/>
    </row>
    <row r="240" spans="4:21" x14ac:dyDescent="0.25">
      <c r="D240"/>
      <c r="R240" s="52"/>
      <c r="S240" s="37"/>
      <c r="T240" s="37"/>
      <c r="U240" s="37"/>
    </row>
    <row r="241" spans="4:21" x14ac:dyDescent="0.25">
      <c r="D241"/>
      <c r="R241" s="52"/>
      <c r="S241" s="37"/>
      <c r="T241" s="37"/>
      <c r="U241" s="37"/>
    </row>
    <row r="242" spans="4:21" x14ac:dyDescent="0.25">
      <c r="D242"/>
      <c r="R242" s="52"/>
      <c r="S242" s="37"/>
      <c r="T242" s="37"/>
      <c r="U242" s="37"/>
    </row>
    <row r="243" spans="4:21" x14ac:dyDescent="0.25">
      <c r="D243"/>
      <c r="R243" s="52"/>
      <c r="S243" s="37"/>
      <c r="T243" s="37"/>
      <c r="U243" s="37"/>
    </row>
    <row r="244" spans="4:21" x14ac:dyDescent="0.25">
      <c r="D244"/>
      <c r="R244" s="52"/>
      <c r="S244" s="37"/>
      <c r="T244" s="37"/>
      <c r="U244" s="37"/>
    </row>
    <row r="245" spans="4:21" x14ac:dyDescent="0.25">
      <c r="D245"/>
      <c r="R245" s="52"/>
      <c r="S245" s="37"/>
      <c r="T245" s="37"/>
      <c r="U245" s="37"/>
    </row>
    <row r="246" spans="4:21" x14ac:dyDescent="0.25">
      <c r="D246"/>
      <c r="R246" s="52"/>
      <c r="S246" s="37"/>
      <c r="T246" s="37"/>
      <c r="U246" s="37"/>
    </row>
    <row r="247" spans="4:21" x14ac:dyDescent="0.25">
      <c r="D247"/>
      <c r="R247" s="52"/>
      <c r="S247" s="37"/>
      <c r="T247" s="37"/>
      <c r="U247" s="37"/>
    </row>
    <row r="248" spans="4:21" x14ac:dyDescent="0.25">
      <c r="D248"/>
      <c r="R248" s="52"/>
      <c r="S248" s="37"/>
      <c r="T248" s="37"/>
      <c r="U248" s="37"/>
    </row>
    <row r="249" spans="4:21" x14ac:dyDescent="0.25">
      <c r="D249"/>
      <c r="R249" s="52"/>
      <c r="S249" s="37"/>
      <c r="T249" s="37"/>
      <c r="U249" s="37"/>
    </row>
    <row r="250" spans="4:21" x14ac:dyDescent="0.25">
      <c r="D250"/>
      <c r="R250" s="52"/>
      <c r="S250" s="37"/>
      <c r="T250" s="37"/>
      <c r="U250" s="37"/>
    </row>
    <row r="251" spans="4:21" x14ac:dyDescent="0.25">
      <c r="D251"/>
      <c r="R251" s="52"/>
      <c r="S251" s="37"/>
      <c r="T251" s="37"/>
      <c r="U251" s="37"/>
    </row>
    <row r="252" spans="4:21" x14ac:dyDescent="0.25">
      <c r="D252"/>
      <c r="R252" s="52"/>
      <c r="S252" s="37"/>
      <c r="T252" s="37"/>
      <c r="U252" s="37"/>
    </row>
    <row r="253" spans="4:21" x14ac:dyDescent="0.25">
      <c r="D253"/>
      <c r="R253" s="52"/>
      <c r="S253" s="37"/>
      <c r="T253" s="37"/>
      <c r="U253" s="37"/>
    </row>
    <row r="254" spans="4:21" x14ac:dyDescent="0.25">
      <c r="D254"/>
      <c r="R254" s="52"/>
      <c r="S254" s="37"/>
      <c r="T254" s="37"/>
      <c r="U254" s="37"/>
    </row>
    <row r="255" spans="4:21" x14ac:dyDescent="0.25">
      <c r="D255"/>
      <c r="R255" s="52"/>
      <c r="S255" s="37"/>
      <c r="T255" s="37"/>
      <c r="U255" s="37"/>
    </row>
    <row r="256" spans="4:21" x14ac:dyDescent="0.25">
      <c r="D256"/>
      <c r="R256" s="52"/>
      <c r="S256" s="37"/>
      <c r="T256" s="37"/>
      <c r="U256" s="37"/>
    </row>
    <row r="257" spans="4:21" x14ac:dyDescent="0.25">
      <c r="D257"/>
      <c r="R257" s="52"/>
      <c r="S257" s="37"/>
      <c r="T257" s="37"/>
      <c r="U257" s="37"/>
    </row>
    <row r="258" spans="4:21" x14ac:dyDescent="0.25">
      <c r="D258"/>
      <c r="R258" s="52"/>
      <c r="S258" s="37"/>
      <c r="T258" s="37"/>
      <c r="U258" s="37"/>
    </row>
    <row r="259" spans="4:21" x14ac:dyDescent="0.25">
      <c r="D259"/>
      <c r="R259" s="52"/>
      <c r="S259" s="37"/>
      <c r="T259" s="37"/>
      <c r="U259" s="37"/>
    </row>
    <row r="260" spans="4:21" x14ac:dyDescent="0.25">
      <c r="D260"/>
      <c r="R260" s="52"/>
      <c r="S260" s="37"/>
      <c r="T260" s="37"/>
      <c r="U260" s="37"/>
    </row>
    <row r="261" spans="4:21" x14ac:dyDescent="0.25">
      <c r="D261"/>
      <c r="R261" s="52"/>
      <c r="S261" s="37"/>
      <c r="T261" s="37"/>
      <c r="U261" s="37"/>
    </row>
    <row r="262" spans="4:21" x14ac:dyDescent="0.25">
      <c r="D262"/>
      <c r="R262" s="52"/>
      <c r="S262" s="37"/>
      <c r="T262" s="37"/>
      <c r="U262" s="37"/>
    </row>
    <row r="263" spans="4:21" x14ac:dyDescent="0.25">
      <c r="D263"/>
      <c r="R263" s="52"/>
      <c r="S263" s="37"/>
      <c r="T263" s="37"/>
      <c r="U263" s="37"/>
    </row>
    <row r="264" spans="4:21" x14ac:dyDescent="0.25">
      <c r="D264"/>
      <c r="R264" s="52"/>
      <c r="S264" s="37"/>
      <c r="T264" s="37"/>
      <c r="U264" s="37"/>
    </row>
    <row r="265" spans="4:21" x14ac:dyDescent="0.25">
      <c r="D265"/>
      <c r="R265" s="52"/>
      <c r="S265" s="37"/>
      <c r="T265" s="37"/>
      <c r="U265" s="37"/>
    </row>
    <row r="266" spans="4:21" x14ac:dyDescent="0.25">
      <c r="D266"/>
      <c r="R266" s="52"/>
      <c r="S266" s="37"/>
      <c r="T266" s="37"/>
      <c r="U266" s="37"/>
    </row>
    <row r="267" spans="4:21" x14ac:dyDescent="0.25">
      <c r="D267"/>
      <c r="R267" s="52"/>
      <c r="S267" s="37"/>
      <c r="T267" s="37"/>
      <c r="U267" s="37"/>
    </row>
    <row r="268" spans="4:21" x14ac:dyDescent="0.25">
      <c r="D268"/>
      <c r="R268" s="52"/>
      <c r="S268" s="37"/>
      <c r="T268" s="37"/>
      <c r="U268" s="37"/>
    </row>
    <row r="269" spans="4:21" x14ac:dyDescent="0.25">
      <c r="D269"/>
      <c r="R269" s="52"/>
      <c r="S269" s="37"/>
      <c r="T269" s="37"/>
      <c r="U269" s="37"/>
    </row>
    <row r="270" spans="4:21" x14ac:dyDescent="0.25">
      <c r="D270"/>
      <c r="R270" s="52"/>
      <c r="S270" s="37"/>
      <c r="T270" s="37"/>
      <c r="U270" s="37"/>
    </row>
    <row r="271" spans="4:21" x14ac:dyDescent="0.25">
      <c r="D271"/>
      <c r="R271" s="52"/>
      <c r="S271" s="37"/>
      <c r="T271" s="37"/>
      <c r="U271" s="37"/>
    </row>
    <row r="272" spans="4:21" x14ac:dyDescent="0.25">
      <c r="D272"/>
      <c r="R272" s="52"/>
      <c r="S272" s="37"/>
      <c r="T272" s="37"/>
      <c r="U272" s="37"/>
    </row>
    <row r="273" spans="4:21" x14ac:dyDescent="0.25">
      <c r="D273"/>
      <c r="R273" s="52"/>
      <c r="S273" s="37"/>
      <c r="T273" s="37"/>
      <c r="U273" s="37"/>
    </row>
    <row r="274" spans="4:21" x14ac:dyDescent="0.25">
      <c r="D274"/>
      <c r="R274" s="52"/>
      <c r="S274" s="37"/>
      <c r="T274" s="37"/>
      <c r="U274" s="37"/>
    </row>
    <row r="275" spans="4:21" x14ac:dyDescent="0.25">
      <c r="D275"/>
      <c r="R275" s="52"/>
      <c r="S275" s="37"/>
      <c r="T275" s="37"/>
      <c r="U275" s="37"/>
    </row>
    <row r="276" spans="4:21" x14ac:dyDescent="0.25">
      <c r="D276"/>
      <c r="R276" s="52"/>
      <c r="S276" s="37"/>
      <c r="T276" s="37"/>
      <c r="U276" s="37"/>
    </row>
    <row r="277" spans="4:21" x14ac:dyDescent="0.25">
      <c r="D277"/>
      <c r="R277" s="52"/>
      <c r="S277" s="37"/>
      <c r="T277" s="37"/>
      <c r="U277" s="37"/>
    </row>
    <row r="278" spans="4:21" x14ac:dyDescent="0.25">
      <c r="D278"/>
      <c r="R278" s="52"/>
      <c r="S278" s="37"/>
      <c r="T278" s="37"/>
      <c r="U278" s="37"/>
    </row>
    <row r="279" spans="4:21" x14ac:dyDescent="0.25">
      <c r="D279"/>
      <c r="R279" s="52"/>
      <c r="S279" s="37"/>
      <c r="T279" s="37"/>
      <c r="U279" s="37"/>
    </row>
    <row r="280" spans="4:21" x14ac:dyDescent="0.25">
      <c r="D280"/>
      <c r="R280" s="52"/>
      <c r="S280" s="37"/>
      <c r="T280" s="37"/>
      <c r="U280" s="37"/>
    </row>
    <row r="281" spans="4:21" x14ac:dyDescent="0.25">
      <c r="D281"/>
      <c r="R281" s="52"/>
      <c r="S281" s="37"/>
      <c r="T281" s="37"/>
      <c r="U281" s="37"/>
    </row>
    <row r="282" spans="4:21" x14ac:dyDescent="0.25">
      <c r="D282"/>
      <c r="R282" s="52"/>
      <c r="S282" s="37"/>
      <c r="T282" s="37"/>
      <c r="U282" s="37"/>
    </row>
    <row r="283" spans="4:21" x14ac:dyDescent="0.25">
      <c r="D283"/>
      <c r="R283" s="52"/>
      <c r="S283" s="37"/>
      <c r="T283" s="37"/>
      <c r="U283" s="37"/>
    </row>
    <row r="284" spans="4:21" x14ac:dyDescent="0.25">
      <c r="D284"/>
      <c r="R284" s="52"/>
      <c r="S284" s="37"/>
      <c r="T284" s="37"/>
      <c r="U284" s="37"/>
    </row>
    <row r="285" spans="4:21" x14ac:dyDescent="0.25">
      <c r="D285"/>
      <c r="R285" s="52"/>
      <c r="S285" s="37"/>
      <c r="T285" s="37"/>
      <c r="U285" s="37"/>
    </row>
    <row r="286" spans="4:21" x14ac:dyDescent="0.25">
      <c r="D286"/>
      <c r="R286" s="52"/>
      <c r="S286" s="37"/>
      <c r="T286" s="37"/>
      <c r="U286" s="37"/>
    </row>
    <row r="287" spans="4:21" x14ac:dyDescent="0.25">
      <c r="D287"/>
      <c r="R287" s="52"/>
      <c r="S287" s="37"/>
      <c r="T287" s="37"/>
      <c r="U287" s="37"/>
    </row>
    <row r="288" spans="4:21" x14ac:dyDescent="0.25">
      <c r="D288"/>
      <c r="R288" s="52"/>
      <c r="S288" s="37"/>
      <c r="T288" s="37"/>
      <c r="U288" s="37"/>
    </row>
    <row r="289" spans="4:21" x14ac:dyDescent="0.25">
      <c r="D289"/>
      <c r="R289" s="52"/>
      <c r="S289" s="37"/>
      <c r="T289" s="37"/>
      <c r="U289" s="37"/>
    </row>
    <row r="290" spans="4:21" x14ac:dyDescent="0.25">
      <c r="D290"/>
      <c r="R290" s="52"/>
      <c r="S290" s="37"/>
      <c r="T290" s="37"/>
      <c r="U290" s="37"/>
    </row>
    <row r="291" spans="4:21" x14ac:dyDescent="0.25">
      <c r="D291"/>
      <c r="R291" s="52"/>
      <c r="S291" s="37"/>
      <c r="T291" s="37"/>
      <c r="U291" s="37"/>
    </row>
    <row r="292" spans="4:21" x14ac:dyDescent="0.25">
      <c r="D292"/>
      <c r="R292" s="52"/>
      <c r="S292" s="37"/>
      <c r="T292" s="37"/>
      <c r="U292" s="37"/>
    </row>
    <row r="293" spans="4:21" x14ac:dyDescent="0.25">
      <c r="D293"/>
      <c r="R293" s="52"/>
      <c r="S293" s="37"/>
      <c r="T293" s="37"/>
      <c r="U293" s="37"/>
    </row>
    <row r="294" spans="4:21" x14ac:dyDescent="0.25">
      <c r="D294"/>
      <c r="R294" s="52"/>
      <c r="S294" s="37"/>
      <c r="T294" s="37"/>
      <c r="U294" s="37"/>
    </row>
    <row r="295" spans="4:21" x14ac:dyDescent="0.25">
      <c r="D295"/>
      <c r="R295" s="52"/>
      <c r="S295" s="37"/>
      <c r="T295" s="37"/>
      <c r="U295" s="37"/>
    </row>
    <row r="296" spans="4:21" x14ac:dyDescent="0.25">
      <c r="D296"/>
      <c r="R296" s="52"/>
      <c r="S296" s="37"/>
      <c r="T296" s="37"/>
      <c r="U296" s="37"/>
    </row>
    <row r="297" spans="4:21" x14ac:dyDescent="0.25">
      <c r="D297"/>
      <c r="R297" s="52"/>
      <c r="S297" s="37"/>
      <c r="T297" s="37"/>
      <c r="U297" s="37"/>
    </row>
    <row r="298" spans="4:21" x14ac:dyDescent="0.25">
      <c r="D298"/>
      <c r="R298" s="52"/>
      <c r="S298" s="37"/>
      <c r="T298" s="37"/>
      <c r="U298" s="37"/>
    </row>
    <row r="299" spans="4:21" x14ac:dyDescent="0.25">
      <c r="D299"/>
      <c r="R299" s="52"/>
      <c r="S299" s="37"/>
      <c r="T299" s="37"/>
      <c r="U299" s="37"/>
    </row>
    <row r="300" spans="4:21" x14ac:dyDescent="0.25">
      <c r="D300"/>
      <c r="R300" s="52"/>
      <c r="S300" s="37"/>
      <c r="T300" s="37"/>
      <c r="U300" s="37"/>
    </row>
    <row r="301" spans="4:21" x14ac:dyDescent="0.25">
      <c r="D301"/>
      <c r="R301" s="52"/>
      <c r="S301" s="37"/>
      <c r="T301" s="37"/>
      <c r="U301" s="37"/>
    </row>
    <row r="302" spans="4:21" x14ac:dyDescent="0.25">
      <c r="D302"/>
      <c r="R302" s="52"/>
      <c r="S302" s="37"/>
      <c r="T302" s="37"/>
      <c r="U302" s="37"/>
    </row>
    <row r="303" spans="4:21" x14ac:dyDescent="0.25">
      <c r="D303"/>
      <c r="R303" s="52"/>
      <c r="S303" s="37"/>
      <c r="T303" s="37"/>
      <c r="U303" s="37"/>
    </row>
    <row r="304" spans="4:21" x14ac:dyDescent="0.25">
      <c r="D304"/>
      <c r="R304" s="52"/>
      <c r="S304" s="37"/>
      <c r="T304" s="37"/>
      <c r="U304" s="37"/>
    </row>
    <row r="305" spans="4:21" x14ac:dyDescent="0.25">
      <c r="D305"/>
      <c r="R305" s="52"/>
      <c r="S305" s="37"/>
      <c r="T305" s="37"/>
      <c r="U305" s="37"/>
    </row>
    <row r="306" spans="4:21" x14ac:dyDescent="0.25">
      <c r="D306"/>
      <c r="R306" s="52"/>
      <c r="S306" s="37"/>
      <c r="T306" s="37"/>
      <c r="U306" s="37"/>
    </row>
    <row r="307" spans="4:21" x14ac:dyDescent="0.25">
      <c r="D307"/>
      <c r="R307" s="52"/>
      <c r="S307" s="37"/>
      <c r="T307" s="37"/>
      <c r="U307" s="37"/>
    </row>
    <row r="308" spans="4:21" x14ac:dyDescent="0.25">
      <c r="D308"/>
      <c r="R308" s="52"/>
      <c r="S308" s="37"/>
      <c r="T308" s="37"/>
      <c r="U308" s="37"/>
    </row>
    <row r="309" spans="4:21" x14ac:dyDescent="0.25">
      <c r="D309"/>
      <c r="R309" s="52"/>
      <c r="S309" s="37"/>
      <c r="T309" s="37"/>
      <c r="U309" s="37"/>
    </row>
    <row r="310" spans="4:21" x14ac:dyDescent="0.25">
      <c r="D310"/>
      <c r="R310" s="52"/>
      <c r="S310" s="37"/>
      <c r="T310" s="37"/>
      <c r="U310" s="37"/>
    </row>
    <row r="311" spans="4:21" x14ac:dyDescent="0.25">
      <c r="D311"/>
      <c r="R311" s="52"/>
      <c r="S311" s="37"/>
      <c r="T311" s="37"/>
      <c r="U311" s="37"/>
    </row>
    <row r="312" spans="4:21" x14ac:dyDescent="0.25">
      <c r="D312"/>
      <c r="R312" s="52"/>
      <c r="S312" s="37"/>
      <c r="T312" s="37"/>
      <c r="U312" s="37"/>
    </row>
    <row r="313" spans="4:21" x14ac:dyDescent="0.25">
      <c r="D313"/>
      <c r="R313" s="52"/>
      <c r="S313" s="37"/>
      <c r="T313" s="37"/>
      <c r="U313" s="37"/>
    </row>
    <row r="314" spans="4:21" x14ac:dyDescent="0.25">
      <c r="D314"/>
      <c r="R314" s="52"/>
      <c r="S314" s="37"/>
      <c r="T314" s="37"/>
      <c r="U314" s="37"/>
    </row>
    <row r="315" spans="4:21" x14ac:dyDescent="0.25">
      <c r="D315"/>
      <c r="R315" s="52"/>
      <c r="S315" s="37"/>
      <c r="T315" s="37"/>
      <c r="U315" s="37"/>
    </row>
    <row r="316" spans="4:21" x14ac:dyDescent="0.25">
      <c r="D316"/>
      <c r="R316" s="52"/>
      <c r="S316" s="37"/>
      <c r="T316" s="37"/>
      <c r="U316" s="37"/>
    </row>
    <row r="317" spans="4:21" x14ac:dyDescent="0.25">
      <c r="D317"/>
      <c r="R317" s="52"/>
      <c r="S317" s="37"/>
      <c r="T317" s="37"/>
      <c r="U317" s="37"/>
    </row>
    <row r="318" spans="4:21" x14ac:dyDescent="0.25">
      <c r="D318"/>
      <c r="R318" s="52"/>
      <c r="S318" s="37"/>
      <c r="T318" s="37"/>
      <c r="U318" s="37"/>
    </row>
    <row r="319" spans="4:21" x14ac:dyDescent="0.25">
      <c r="D319"/>
      <c r="R319" s="52"/>
      <c r="S319" s="37"/>
      <c r="T319" s="37"/>
      <c r="U319" s="37"/>
    </row>
    <row r="320" spans="4:21" x14ac:dyDescent="0.25">
      <c r="D320"/>
      <c r="R320" s="52"/>
      <c r="S320" s="37"/>
      <c r="T320" s="37"/>
      <c r="U320" s="37"/>
    </row>
    <row r="321" spans="4:21" x14ac:dyDescent="0.25">
      <c r="D321"/>
      <c r="R321" s="52"/>
      <c r="S321" s="37"/>
      <c r="T321" s="37"/>
      <c r="U321" s="37"/>
    </row>
    <row r="322" spans="4:21" x14ac:dyDescent="0.25">
      <c r="D322"/>
      <c r="R322" s="52"/>
      <c r="S322" s="37"/>
      <c r="T322" s="37"/>
      <c r="U322" s="37"/>
    </row>
    <row r="323" spans="4:21" x14ac:dyDescent="0.25">
      <c r="D323"/>
      <c r="R323" s="52"/>
      <c r="S323" s="37"/>
      <c r="T323" s="37"/>
      <c r="U323" s="37"/>
    </row>
    <row r="324" spans="4:21" x14ac:dyDescent="0.25">
      <c r="D324"/>
      <c r="R324" s="52"/>
      <c r="S324" s="37"/>
      <c r="T324" s="37"/>
      <c r="U324" s="37"/>
    </row>
    <row r="325" spans="4:21" x14ac:dyDescent="0.25">
      <c r="D325"/>
      <c r="R325" s="52"/>
      <c r="S325" s="37"/>
      <c r="T325" s="37"/>
      <c r="U325" s="37"/>
    </row>
    <row r="326" spans="4:21" x14ac:dyDescent="0.25">
      <c r="D326"/>
      <c r="R326" s="52"/>
      <c r="S326" s="37"/>
      <c r="T326" s="37"/>
      <c r="U326" s="37"/>
    </row>
    <row r="327" spans="4:21" x14ac:dyDescent="0.25">
      <c r="D327"/>
      <c r="R327" s="52"/>
      <c r="S327" s="37"/>
      <c r="T327" s="37"/>
      <c r="U327" s="37"/>
    </row>
    <row r="328" spans="4:21" x14ac:dyDescent="0.25">
      <c r="D328"/>
      <c r="R328" s="52"/>
      <c r="S328" s="37"/>
      <c r="T328" s="37"/>
      <c r="U328" s="37"/>
    </row>
    <row r="329" spans="4:21" x14ac:dyDescent="0.25">
      <c r="D329"/>
      <c r="R329" s="52"/>
      <c r="S329" s="37"/>
      <c r="T329" s="37"/>
      <c r="U329" s="37"/>
    </row>
    <row r="330" spans="4:21" x14ac:dyDescent="0.25">
      <c r="D330"/>
      <c r="R330" s="52"/>
      <c r="S330" s="37"/>
      <c r="T330" s="37"/>
      <c r="U330" s="37"/>
    </row>
    <row r="331" spans="4:21" x14ac:dyDescent="0.25">
      <c r="D331"/>
      <c r="R331" s="52"/>
      <c r="S331" s="37"/>
      <c r="T331" s="37"/>
      <c r="U331" s="37"/>
    </row>
    <row r="332" spans="4:21" x14ac:dyDescent="0.25">
      <c r="D332"/>
      <c r="R332" s="52"/>
      <c r="S332" s="37"/>
      <c r="T332" s="37"/>
      <c r="U332" s="37"/>
    </row>
    <row r="333" spans="4:21" x14ac:dyDescent="0.25">
      <c r="D333"/>
      <c r="R333" s="52"/>
      <c r="S333" s="37"/>
      <c r="T333" s="37"/>
      <c r="U333" s="37"/>
    </row>
    <row r="334" spans="4:21" x14ac:dyDescent="0.25">
      <c r="D334"/>
      <c r="R334" s="52"/>
      <c r="S334" s="37"/>
      <c r="T334" s="37"/>
      <c r="U334" s="37"/>
    </row>
    <row r="335" spans="4:21" x14ac:dyDescent="0.25">
      <c r="D335"/>
      <c r="R335" s="52"/>
      <c r="S335" s="37"/>
      <c r="T335" s="37"/>
      <c r="U335" s="37"/>
    </row>
    <row r="336" spans="4:21" x14ac:dyDescent="0.25">
      <c r="D336"/>
      <c r="R336" s="52"/>
      <c r="S336" s="37"/>
      <c r="T336" s="37"/>
      <c r="U336" s="37"/>
    </row>
    <row r="337" spans="4:21" x14ac:dyDescent="0.25">
      <c r="D337"/>
      <c r="R337" s="52"/>
      <c r="S337" s="37"/>
      <c r="T337" s="37"/>
      <c r="U337" s="37"/>
    </row>
    <row r="338" spans="4:21" x14ac:dyDescent="0.25">
      <c r="D338"/>
      <c r="R338" s="52"/>
      <c r="S338" s="37"/>
      <c r="T338" s="37"/>
      <c r="U338" s="37"/>
    </row>
    <row r="339" spans="4:21" x14ac:dyDescent="0.25">
      <c r="D339"/>
      <c r="R339" s="52"/>
      <c r="S339" s="37"/>
      <c r="T339" s="37"/>
      <c r="U339" s="37"/>
    </row>
    <row r="340" spans="4:21" x14ac:dyDescent="0.25">
      <c r="D340"/>
      <c r="R340" s="52"/>
      <c r="S340" s="37"/>
      <c r="T340" s="37"/>
      <c r="U340" s="37"/>
    </row>
    <row r="341" spans="4:21" x14ac:dyDescent="0.25">
      <c r="D341"/>
      <c r="R341" s="52"/>
      <c r="S341" s="37"/>
      <c r="T341" s="37"/>
      <c r="U341" s="37"/>
    </row>
    <row r="342" spans="4:21" x14ac:dyDescent="0.25">
      <c r="D342"/>
      <c r="R342" s="52"/>
      <c r="S342" s="37"/>
      <c r="T342" s="37"/>
      <c r="U342" s="37"/>
    </row>
    <row r="343" spans="4:21" x14ac:dyDescent="0.25">
      <c r="D343"/>
      <c r="R343" s="52"/>
      <c r="S343" s="37"/>
      <c r="T343" s="37"/>
      <c r="U343" s="37"/>
    </row>
    <row r="344" spans="4:21" x14ac:dyDescent="0.25">
      <c r="D344"/>
      <c r="R344" s="52"/>
      <c r="S344" s="37"/>
      <c r="T344" s="37"/>
      <c r="U344" s="37"/>
    </row>
    <row r="345" spans="4:21" x14ac:dyDescent="0.25">
      <c r="D345"/>
      <c r="R345" s="52"/>
      <c r="S345" s="37"/>
      <c r="T345" s="37"/>
      <c r="U345" s="37"/>
    </row>
    <row r="346" spans="4:21" x14ac:dyDescent="0.25">
      <c r="D346"/>
      <c r="R346" s="52"/>
      <c r="S346" s="37"/>
      <c r="T346" s="37"/>
      <c r="U346" s="37"/>
    </row>
    <row r="347" spans="4:21" x14ac:dyDescent="0.25">
      <c r="D347"/>
      <c r="R347" s="52"/>
      <c r="S347" s="37"/>
      <c r="T347" s="37"/>
      <c r="U347" s="37"/>
    </row>
    <row r="348" spans="4:21" x14ac:dyDescent="0.25">
      <c r="D348"/>
      <c r="R348" s="52"/>
      <c r="S348" s="37"/>
      <c r="T348" s="37"/>
      <c r="U348" s="37"/>
    </row>
    <row r="349" spans="4:21" x14ac:dyDescent="0.25">
      <c r="D349"/>
      <c r="R349" s="52"/>
      <c r="S349" s="37"/>
      <c r="T349" s="37"/>
      <c r="U349" s="37"/>
    </row>
    <row r="350" spans="4:21" x14ac:dyDescent="0.25">
      <c r="D350"/>
      <c r="R350" s="52"/>
      <c r="S350" s="37"/>
      <c r="T350" s="37"/>
      <c r="U350" s="37"/>
    </row>
    <row r="351" spans="4:21" x14ac:dyDescent="0.25">
      <c r="D351"/>
      <c r="R351" s="52"/>
      <c r="S351" s="37"/>
      <c r="T351" s="37"/>
      <c r="U351" s="37"/>
    </row>
    <row r="352" spans="4:21" x14ac:dyDescent="0.25">
      <c r="D352"/>
      <c r="R352" s="52"/>
      <c r="S352" s="37"/>
      <c r="T352" s="37"/>
      <c r="U352" s="37"/>
    </row>
    <row r="353" spans="4:21" x14ac:dyDescent="0.25">
      <c r="D353"/>
      <c r="R353" s="52"/>
      <c r="S353" s="37"/>
      <c r="T353" s="37"/>
      <c r="U353" s="37"/>
    </row>
    <row r="354" spans="4:21" x14ac:dyDescent="0.25">
      <c r="D354"/>
      <c r="R354" s="52"/>
      <c r="S354" s="37"/>
      <c r="T354" s="37"/>
      <c r="U354" s="37"/>
    </row>
    <row r="355" spans="4:21" x14ac:dyDescent="0.25">
      <c r="D355"/>
      <c r="R355" s="52"/>
      <c r="S355" s="37"/>
      <c r="T355" s="37"/>
      <c r="U355" s="37"/>
    </row>
    <row r="356" spans="4:21" x14ac:dyDescent="0.25">
      <c r="D356"/>
      <c r="R356" s="52"/>
      <c r="S356" s="37"/>
      <c r="T356" s="37"/>
      <c r="U356" s="37"/>
    </row>
    <row r="357" spans="4:21" x14ac:dyDescent="0.25">
      <c r="D357"/>
      <c r="R357" s="52"/>
      <c r="S357" s="37"/>
      <c r="T357" s="37"/>
      <c r="U357" s="37"/>
    </row>
    <row r="358" spans="4:21" x14ac:dyDescent="0.25">
      <c r="D358"/>
      <c r="R358" s="52"/>
      <c r="S358" s="37"/>
      <c r="T358" s="37"/>
      <c r="U358" s="37"/>
    </row>
    <row r="359" spans="4:21" x14ac:dyDescent="0.25">
      <c r="D359"/>
      <c r="R359" s="52"/>
      <c r="S359" s="37"/>
      <c r="T359" s="37"/>
      <c r="U359" s="37"/>
    </row>
    <row r="360" spans="4:21" x14ac:dyDescent="0.25">
      <c r="D360"/>
      <c r="R360" s="52"/>
      <c r="S360" s="37"/>
      <c r="T360" s="37"/>
      <c r="U360" s="37"/>
    </row>
    <row r="361" spans="4:21" x14ac:dyDescent="0.25">
      <c r="D361"/>
      <c r="R361" s="52"/>
      <c r="S361" s="37"/>
      <c r="T361" s="37"/>
      <c r="U361" s="37"/>
    </row>
    <row r="362" spans="4:21" x14ac:dyDescent="0.25">
      <c r="D362"/>
      <c r="R362" s="52"/>
      <c r="S362" s="37"/>
      <c r="T362" s="37"/>
      <c r="U362" s="37"/>
    </row>
    <row r="363" spans="4:21" x14ac:dyDescent="0.25">
      <c r="D363"/>
      <c r="R363" s="52"/>
      <c r="S363" s="37"/>
      <c r="T363" s="37"/>
      <c r="U363" s="37"/>
    </row>
    <row r="364" spans="4:21" x14ac:dyDescent="0.25">
      <c r="D364"/>
      <c r="R364" s="52"/>
      <c r="S364" s="37"/>
      <c r="T364" s="37"/>
      <c r="U364" s="37"/>
    </row>
    <row r="365" spans="4:21" x14ac:dyDescent="0.25">
      <c r="D365"/>
      <c r="R365" s="52"/>
      <c r="S365" s="37"/>
      <c r="T365" s="37"/>
      <c r="U365" s="37"/>
    </row>
    <row r="366" spans="4:21" x14ac:dyDescent="0.25">
      <c r="D366"/>
      <c r="R366" s="52"/>
      <c r="S366" s="37"/>
      <c r="T366" s="37"/>
      <c r="U366" s="37"/>
    </row>
    <row r="367" spans="4:21" x14ac:dyDescent="0.25">
      <c r="D367"/>
      <c r="R367" s="52"/>
      <c r="S367" s="37"/>
      <c r="T367" s="37"/>
      <c r="U367" s="37"/>
    </row>
    <row r="368" spans="4:21" x14ac:dyDescent="0.25">
      <c r="D368"/>
      <c r="R368" s="52"/>
      <c r="S368" s="37"/>
      <c r="T368" s="37"/>
      <c r="U368" s="37"/>
    </row>
    <row r="369" spans="4:21" x14ac:dyDescent="0.25">
      <c r="D369"/>
      <c r="R369" s="52"/>
      <c r="S369" s="37"/>
      <c r="T369" s="37"/>
      <c r="U369" s="37"/>
    </row>
    <row r="370" spans="4:21" x14ac:dyDescent="0.25">
      <c r="D370"/>
      <c r="R370" s="52"/>
      <c r="S370" s="37"/>
      <c r="T370" s="37"/>
      <c r="U370" s="37"/>
    </row>
    <row r="371" spans="4:21" x14ac:dyDescent="0.25">
      <c r="D371"/>
      <c r="R371" s="52"/>
      <c r="S371" s="37"/>
      <c r="T371" s="37"/>
      <c r="U371" s="37"/>
    </row>
    <row r="372" spans="4:21" x14ac:dyDescent="0.25">
      <c r="D372"/>
      <c r="R372" s="52"/>
      <c r="S372" s="37"/>
      <c r="T372" s="37"/>
      <c r="U372" s="37"/>
    </row>
    <row r="373" spans="4:21" x14ac:dyDescent="0.25">
      <c r="D373"/>
      <c r="R373" s="52"/>
      <c r="S373" s="37"/>
      <c r="T373" s="37"/>
      <c r="U373" s="37"/>
    </row>
    <row r="374" spans="4:21" x14ac:dyDescent="0.25">
      <c r="D374"/>
      <c r="R374" s="52"/>
      <c r="S374" s="37"/>
      <c r="T374" s="37"/>
      <c r="U374" s="37"/>
    </row>
    <row r="375" spans="4:21" x14ac:dyDescent="0.25">
      <c r="D375"/>
      <c r="R375" s="52"/>
      <c r="S375" s="37"/>
      <c r="T375" s="37"/>
      <c r="U375" s="37"/>
    </row>
    <row r="376" spans="4:21" x14ac:dyDescent="0.25">
      <c r="D376"/>
      <c r="R376" s="52"/>
      <c r="S376" s="37"/>
      <c r="T376" s="37"/>
      <c r="U376" s="37"/>
    </row>
    <row r="377" spans="4:21" x14ac:dyDescent="0.25">
      <c r="D377"/>
      <c r="R377" s="52"/>
      <c r="S377" s="37"/>
      <c r="T377" s="37"/>
      <c r="U377" s="37"/>
    </row>
    <row r="378" spans="4:21" x14ac:dyDescent="0.25">
      <c r="D378"/>
      <c r="R378" s="52"/>
      <c r="S378" s="37"/>
      <c r="T378" s="37"/>
      <c r="U378" s="37"/>
    </row>
    <row r="379" spans="4:21" x14ac:dyDescent="0.25">
      <c r="D379"/>
      <c r="R379" s="52"/>
      <c r="S379" s="37"/>
      <c r="T379" s="37"/>
      <c r="U379" s="37"/>
    </row>
    <row r="380" spans="4:21" x14ac:dyDescent="0.25">
      <c r="D380"/>
      <c r="R380" s="52"/>
      <c r="S380" s="37"/>
      <c r="T380" s="37"/>
      <c r="U380" s="37"/>
    </row>
    <row r="381" spans="4:21" x14ac:dyDescent="0.25">
      <c r="D381"/>
      <c r="R381" s="52"/>
      <c r="S381" s="37"/>
      <c r="T381" s="37"/>
      <c r="U381" s="37"/>
    </row>
    <row r="382" spans="4:21" x14ac:dyDescent="0.25">
      <c r="D382"/>
      <c r="R382" s="52"/>
      <c r="S382" s="37"/>
      <c r="T382" s="37"/>
      <c r="U382" s="37"/>
    </row>
    <row r="383" spans="4:21" x14ac:dyDescent="0.25">
      <c r="D383"/>
      <c r="R383" s="52"/>
      <c r="S383" s="37"/>
      <c r="T383" s="37"/>
      <c r="U383" s="37"/>
    </row>
    <row r="384" spans="4:21" x14ac:dyDescent="0.25">
      <c r="D384"/>
      <c r="R384" s="52"/>
      <c r="S384" s="37"/>
      <c r="T384" s="37"/>
      <c r="U384" s="37"/>
    </row>
    <row r="385" spans="4:21" x14ac:dyDescent="0.25">
      <c r="D385"/>
      <c r="R385" s="52"/>
      <c r="S385" s="37"/>
      <c r="T385" s="37"/>
      <c r="U385" s="37"/>
    </row>
    <row r="386" spans="4:21" x14ac:dyDescent="0.25">
      <c r="D386"/>
      <c r="R386" s="52"/>
      <c r="S386" s="37"/>
      <c r="T386" s="37"/>
      <c r="U386" s="37"/>
    </row>
    <row r="387" spans="4:21" x14ac:dyDescent="0.25">
      <c r="D387"/>
      <c r="R387" s="52"/>
      <c r="S387" s="37"/>
      <c r="T387" s="37"/>
      <c r="U387" s="37"/>
    </row>
    <row r="388" spans="4:21" x14ac:dyDescent="0.25">
      <c r="D388"/>
      <c r="R388" s="52"/>
      <c r="S388" s="37"/>
      <c r="T388" s="37"/>
      <c r="U388" s="37"/>
    </row>
    <row r="389" spans="4:21" x14ac:dyDescent="0.25">
      <c r="D389"/>
      <c r="R389" s="52"/>
      <c r="S389" s="37"/>
      <c r="T389" s="37"/>
      <c r="U389" s="37"/>
    </row>
    <row r="390" spans="4:21" x14ac:dyDescent="0.25">
      <c r="D390"/>
      <c r="R390" s="52"/>
      <c r="S390" s="37"/>
      <c r="T390" s="37"/>
      <c r="U390" s="37"/>
    </row>
    <row r="391" spans="4:21" x14ac:dyDescent="0.25">
      <c r="D391"/>
      <c r="R391" s="52"/>
      <c r="S391" s="37"/>
      <c r="T391" s="37"/>
      <c r="U391" s="37"/>
    </row>
    <row r="392" spans="4:21" x14ac:dyDescent="0.25">
      <c r="D392"/>
      <c r="R392" s="52"/>
      <c r="S392" s="37"/>
      <c r="T392" s="37"/>
      <c r="U392" s="37"/>
    </row>
    <row r="393" spans="4:21" x14ac:dyDescent="0.25">
      <c r="D393"/>
      <c r="R393" s="52"/>
      <c r="S393" s="37"/>
      <c r="T393" s="37"/>
      <c r="U393" s="37"/>
    </row>
    <row r="394" spans="4:21" x14ac:dyDescent="0.25">
      <c r="D394"/>
      <c r="R394" s="52"/>
      <c r="S394" s="37"/>
      <c r="T394" s="37"/>
      <c r="U394" s="37"/>
    </row>
    <row r="395" spans="4:21" x14ac:dyDescent="0.25">
      <c r="D395"/>
      <c r="R395" s="52"/>
      <c r="S395" s="37"/>
      <c r="T395" s="37"/>
      <c r="U395" s="37"/>
    </row>
    <row r="396" spans="4:21" x14ac:dyDescent="0.25">
      <c r="D396"/>
      <c r="R396" s="52"/>
      <c r="S396" s="37"/>
      <c r="T396" s="37"/>
      <c r="U396" s="37"/>
    </row>
    <row r="397" spans="4:21" x14ac:dyDescent="0.25">
      <c r="D397"/>
      <c r="R397" s="52"/>
      <c r="S397" s="37"/>
      <c r="T397" s="37"/>
      <c r="U397" s="37"/>
    </row>
    <row r="398" spans="4:21" x14ac:dyDescent="0.25">
      <c r="D398"/>
      <c r="R398" s="52"/>
      <c r="S398" s="37"/>
      <c r="T398" s="37"/>
      <c r="U398" s="37"/>
    </row>
    <row r="399" spans="4:21" x14ac:dyDescent="0.25">
      <c r="D399"/>
      <c r="R399" s="52"/>
      <c r="S399" s="37"/>
      <c r="T399" s="37"/>
      <c r="U399" s="37"/>
    </row>
    <row r="400" spans="4:21" x14ac:dyDescent="0.25">
      <c r="D400"/>
      <c r="R400" s="52"/>
      <c r="S400" s="37"/>
      <c r="T400" s="37"/>
      <c r="U400" s="37"/>
    </row>
    <row r="401" spans="4:21" x14ac:dyDescent="0.25">
      <c r="D401"/>
      <c r="R401" s="52"/>
      <c r="S401" s="37"/>
      <c r="T401" s="37"/>
      <c r="U401" s="37"/>
    </row>
    <row r="402" spans="4:21" x14ac:dyDescent="0.25">
      <c r="D402"/>
      <c r="R402" s="52"/>
      <c r="S402" s="37"/>
      <c r="T402" s="37"/>
      <c r="U402" s="37"/>
    </row>
    <row r="403" spans="4:21" x14ac:dyDescent="0.25">
      <c r="D403"/>
      <c r="R403" s="52"/>
      <c r="S403" s="37"/>
      <c r="T403" s="37"/>
      <c r="U403" s="37"/>
    </row>
    <row r="404" spans="4:21" x14ac:dyDescent="0.25">
      <c r="D404"/>
      <c r="R404" s="52"/>
      <c r="S404" s="37"/>
      <c r="T404" s="37"/>
      <c r="U404" s="37"/>
    </row>
    <row r="405" spans="4:21" x14ac:dyDescent="0.25">
      <c r="D405"/>
      <c r="R405" s="52"/>
      <c r="S405" s="37"/>
      <c r="T405" s="37"/>
      <c r="U405" s="37"/>
    </row>
    <row r="406" spans="4:21" x14ac:dyDescent="0.25">
      <c r="D406"/>
      <c r="R406" s="52"/>
      <c r="S406" s="37"/>
      <c r="T406" s="37"/>
      <c r="U406" s="37"/>
    </row>
    <row r="407" spans="4:21" x14ac:dyDescent="0.25">
      <c r="D407"/>
      <c r="R407" s="52"/>
      <c r="S407" s="37"/>
      <c r="T407" s="37"/>
      <c r="U407" s="37"/>
    </row>
    <row r="408" spans="4:21" x14ac:dyDescent="0.25">
      <c r="D408"/>
      <c r="R408" s="52"/>
      <c r="S408" s="37"/>
      <c r="T408" s="37"/>
      <c r="U408" s="37"/>
    </row>
    <row r="409" spans="4:21" x14ac:dyDescent="0.25">
      <c r="D409"/>
      <c r="R409" s="52"/>
      <c r="S409" s="37"/>
      <c r="T409" s="37"/>
      <c r="U409" s="37"/>
    </row>
    <row r="410" spans="4:21" x14ac:dyDescent="0.25">
      <c r="D410"/>
      <c r="R410" s="52"/>
      <c r="S410" s="37"/>
      <c r="T410" s="37"/>
      <c r="U410" s="37"/>
    </row>
    <row r="411" spans="4:21" x14ac:dyDescent="0.25">
      <c r="D411"/>
      <c r="R411" s="52"/>
      <c r="S411" s="37"/>
      <c r="T411" s="37"/>
      <c r="U411" s="37"/>
    </row>
    <row r="412" spans="4:21" x14ac:dyDescent="0.25">
      <c r="D412"/>
      <c r="R412" s="52"/>
      <c r="S412" s="37"/>
      <c r="T412" s="37"/>
      <c r="U412" s="37"/>
    </row>
    <row r="413" spans="4:21" x14ac:dyDescent="0.25">
      <c r="D413"/>
      <c r="R413" s="52"/>
      <c r="S413" s="37"/>
      <c r="T413" s="37"/>
      <c r="U413" s="37"/>
    </row>
    <row r="414" spans="4:21" x14ac:dyDescent="0.25">
      <c r="D414"/>
      <c r="R414" s="52"/>
      <c r="S414" s="37"/>
      <c r="T414" s="37"/>
      <c r="U414" s="37"/>
    </row>
    <row r="415" spans="4:21" x14ac:dyDescent="0.25">
      <c r="D415"/>
      <c r="R415" s="52"/>
      <c r="S415" s="37"/>
      <c r="T415" s="37"/>
      <c r="U415" s="37"/>
    </row>
    <row r="416" spans="4:21" x14ac:dyDescent="0.25">
      <c r="D416"/>
      <c r="R416" s="52"/>
      <c r="S416" s="37"/>
      <c r="T416" s="37"/>
      <c r="U416" s="37"/>
    </row>
    <row r="417" spans="4:21" x14ac:dyDescent="0.25">
      <c r="D417"/>
      <c r="R417" s="52"/>
      <c r="S417" s="37"/>
      <c r="T417" s="37"/>
      <c r="U417" s="37"/>
    </row>
    <row r="418" spans="4:21" x14ac:dyDescent="0.25">
      <c r="D418"/>
      <c r="R418" s="52"/>
      <c r="S418" s="37"/>
      <c r="T418" s="37"/>
      <c r="U418" s="37"/>
    </row>
    <row r="419" spans="4:21" x14ac:dyDescent="0.25">
      <c r="D419"/>
      <c r="R419" s="52"/>
      <c r="S419" s="37"/>
      <c r="T419" s="37"/>
      <c r="U419" s="37"/>
    </row>
    <row r="420" spans="4:21" x14ac:dyDescent="0.25">
      <c r="D420"/>
      <c r="R420" s="52"/>
      <c r="S420" s="37"/>
      <c r="T420" s="37"/>
      <c r="U420" s="37"/>
    </row>
    <row r="421" spans="4:21" x14ac:dyDescent="0.25">
      <c r="D421"/>
      <c r="R421" s="52"/>
      <c r="S421" s="37"/>
      <c r="T421" s="37"/>
      <c r="U421" s="37"/>
    </row>
    <row r="422" spans="4:21" x14ac:dyDescent="0.25">
      <c r="D422"/>
      <c r="R422" s="52"/>
      <c r="S422" s="37"/>
      <c r="T422" s="37"/>
      <c r="U422" s="37"/>
    </row>
    <row r="423" spans="4:21" x14ac:dyDescent="0.25">
      <c r="D423"/>
      <c r="R423" s="52"/>
      <c r="S423" s="37"/>
      <c r="T423" s="37"/>
      <c r="U423" s="37"/>
    </row>
    <row r="424" spans="4:21" x14ac:dyDescent="0.25">
      <c r="D424"/>
      <c r="R424" s="52"/>
      <c r="S424" s="37"/>
      <c r="T424" s="37"/>
      <c r="U424" s="37"/>
    </row>
    <row r="425" spans="4:21" x14ac:dyDescent="0.25">
      <c r="D425"/>
      <c r="R425" s="52"/>
      <c r="S425" s="37"/>
      <c r="T425" s="37"/>
      <c r="U425" s="37"/>
    </row>
    <row r="426" spans="4:21" x14ac:dyDescent="0.25">
      <c r="D426"/>
      <c r="R426" s="52"/>
      <c r="S426" s="37"/>
      <c r="T426" s="37"/>
      <c r="U426" s="37"/>
    </row>
    <row r="427" spans="4:21" x14ac:dyDescent="0.25">
      <c r="D427"/>
      <c r="R427" s="52"/>
      <c r="S427" s="37"/>
      <c r="T427" s="37"/>
      <c r="U427" s="37"/>
    </row>
    <row r="428" spans="4:21" x14ac:dyDescent="0.25">
      <c r="D428"/>
      <c r="R428" s="52"/>
      <c r="S428" s="37"/>
      <c r="T428" s="37"/>
      <c r="U428" s="37"/>
    </row>
    <row r="429" spans="4:21" x14ac:dyDescent="0.25">
      <c r="D429"/>
      <c r="R429" s="52"/>
      <c r="S429" s="37"/>
      <c r="T429" s="37"/>
      <c r="U429" s="37"/>
    </row>
    <row r="430" spans="4:21" x14ac:dyDescent="0.25">
      <c r="D430"/>
      <c r="R430" s="52"/>
      <c r="S430" s="37"/>
      <c r="T430" s="37"/>
      <c r="U430" s="37"/>
    </row>
    <row r="431" spans="4:21" x14ac:dyDescent="0.25">
      <c r="D431"/>
      <c r="R431" s="52"/>
      <c r="S431" s="37"/>
      <c r="T431" s="37"/>
      <c r="U431" s="37"/>
    </row>
    <row r="432" spans="4:21" x14ac:dyDescent="0.25">
      <c r="D432"/>
      <c r="R432" s="52"/>
      <c r="S432" s="37"/>
      <c r="T432" s="37"/>
      <c r="U432" s="37"/>
    </row>
    <row r="433" spans="4:21" x14ac:dyDescent="0.25">
      <c r="D433"/>
      <c r="R433" s="52"/>
      <c r="S433" s="37"/>
      <c r="T433" s="37"/>
      <c r="U433" s="37"/>
    </row>
    <row r="434" spans="4:21" x14ac:dyDescent="0.25">
      <c r="D434"/>
      <c r="R434" s="52"/>
      <c r="S434" s="37"/>
      <c r="T434" s="37"/>
      <c r="U434" s="37"/>
    </row>
    <row r="435" spans="4:21" x14ac:dyDescent="0.25">
      <c r="D435"/>
      <c r="R435" s="52"/>
      <c r="S435" s="37"/>
      <c r="T435" s="37"/>
      <c r="U435" s="37"/>
    </row>
    <row r="436" spans="4:21" x14ac:dyDescent="0.25">
      <c r="D436"/>
      <c r="R436" s="52"/>
      <c r="S436" s="37"/>
      <c r="T436" s="37"/>
      <c r="U436" s="37"/>
    </row>
    <row r="437" spans="4:21" x14ac:dyDescent="0.25">
      <c r="D437"/>
      <c r="R437" s="52"/>
      <c r="S437" s="37"/>
      <c r="T437" s="37"/>
      <c r="U437" s="37"/>
    </row>
    <row r="438" spans="4:21" x14ac:dyDescent="0.25">
      <c r="D438"/>
      <c r="R438" s="52"/>
      <c r="S438" s="37"/>
      <c r="T438" s="37"/>
      <c r="U438" s="37"/>
    </row>
    <row r="439" spans="4:21" x14ac:dyDescent="0.25">
      <c r="D439"/>
      <c r="R439" s="52"/>
      <c r="S439" s="37"/>
      <c r="T439" s="37"/>
      <c r="U439" s="37"/>
    </row>
    <row r="440" spans="4:21" x14ac:dyDescent="0.25">
      <c r="D440"/>
      <c r="R440" s="52"/>
      <c r="S440" s="37"/>
      <c r="T440" s="37"/>
      <c r="U440" s="37"/>
    </row>
    <row r="441" spans="4:21" x14ac:dyDescent="0.25">
      <c r="D441"/>
      <c r="R441" s="52"/>
      <c r="S441" s="37"/>
      <c r="T441" s="37"/>
      <c r="U441" s="37"/>
    </row>
    <row r="442" spans="4:21" x14ac:dyDescent="0.25">
      <c r="D442"/>
      <c r="R442" s="52"/>
      <c r="S442" s="37"/>
      <c r="T442" s="37"/>
      <c r="U442" s="37"/>
    </row>
    <row r="443" spans="4:21" x14ac:dyDescent="0.25">
      <c r="D443"/>
      <c r="R443" s="52"/>
      <c r="S443" s="37"/>
      <c r="T443" s="37"/>
      <c r="U443" s="37"/>
    </row>
    <row r="444" spans="4:21" x14ac:dyDescent="0.25">
      <c r="D444"/>
      <c r="R444" s="52"/>
      <c r="S444" s="37"/>
      <c r="T444" s="37"/>
      <c r="U444" s="37"/>
    </row>
    <row r="445" spans="4:21" x14ac:dyDescent="0.25">
      <c r="D445"/>
      <c r="R445" s="52"/>
      <c r="S445" s="37"/>
      <c r="T445" s="37"/>
      <c r="U445" s="37"/>
    </row>
    <row r="446" spans="4:21" x14ac:dyDescent="0.25">
      <c r="D446"/>
      <c r="R446" s="52"/>
      <c r="S446" s="37"/>
      <c r="T446" s="37"/>
      <c r="U446" s="37"/>
    </row>
    <row r="447" spans="4:21" x14ac:dyDescent="0.25">
      <c r="D447"/>
      <c r="R447" s="52"/>
      <c r="S447" s="37"/>
      <c r="T447" s="37"/>
      <c r="U447" s="37"/>
    </row>
    <row r="448" spans="4:21" x14ac:dyDescent="0.25">
      <c r="D448"/>
      <c r="R448" s="52"/>
      <c r="S448" s="37"/>
      <c r="T448" s="37"/>
      <c r="U448" s="37"/>
    </row>
    <row r="449" spans="4:21" x14ac:dyDescent="0.25">
      <c r="D449"/>
      <c r="R449" s="52"/>
      <c r="S449" s="37"/>
      <c r="T449" s="37"/>
      <c r="U449" s="37"/>
    </row>
    <row r="450" spans="4:21" x14ac:dyDescent="0.25">
      <c r="D450"/>
      <c r="R450" s="52"/>
      <c r="S450" s="37"/>
      <c r="T450" s="37"/>
      <c r="U450" s="37"/>
    </row>
    <row r="451" spans="4:21" x14ac:dyDescent="0.25">
      <c r="D451"/>
      <c r="R451" s="52"/>
      <c r="S451" s="37"/>
      <c r="T451" s="37"/>
      <c r="U451" s="37"/>
    </row>
    <row r="452" spans="4:21" x14ac:dyDescent="0.25">
      <c r="D452"/>
      <c r="R452" s="52"/>
      <c r="S452" s="37"/>
      <c r="T452" s="37"/>
      <c r="U452" s="37"/>
    </row>
    <row r="453" spans="4:21" x14ac:dyDescent="0.25">
      <c r="D453"/>
      <c r="R453" s="52"/>
      <c r="S453" s="37"/>
      <c r="T453" s="37"/>
      <c r="U453" s="37"/>
    </row>
    <row r="454" spans="4:21" x14ac:dyDescent="0.25">
      <c r="D454"/>
      <c r="R454" s="52"/>
      <c r="S454" s="37"/>
      <c r="T454" s="37"/>
      <c r="U454" s="37"/>
    </row>
    <row r="455" spans="4:21" x14ac:dyDescent="0.25">
      <c r="D455"/>
      <c r="R455" s="52"/>
      <c r="S455" s="37"/>
      <c r="T455" s="37"/>
      <c r="U455" s="37"/>
    </row>
    <row r="456" spans="4:21" x14ac:dyDescent="0.25">
      <c r="D456"/>
      <c r="R456" s="52"/>
      <c r="S456" s="37"/>
      <c r="T456" s="37"/>
      <c r="U456" s="37"/>
    </row>
    <row r="457" spans="4:21" x14ac:dyDescent="0.25">
      <c r="D457"/>
      <c r="R457" s="52"/>
      <c r="S457" s="37"/>
      <c r="T457" s="37"/>
      <c r="U457" s="37"/>
    </row>
    <row r="458" spans="4:21" x14ac:dyDescent="0.25">
      <c r="D458"/>
      <c r="R458" s="52"/>
      <c r="S458" s="37"/>
      <c r="T458" s="37"/>
      <c r="U458" s="37"/>
    </row>
    <row r="459" spans="4:21" x14ac:dyDescent="0.25">
      <c r="D459"/>
      <c r="R459" s="52"/>
      <c r="S459" s="37"/>
      <c r="T459" s="37"/>
      <c r="U459" s="37"/>
    </row>
    <row r="460" spans="4:21" x14ac:dyDescent="0.25">
      <c r="D460"/>
      <c r="R460" s="52"/>
      <c r="S460" s="37"/>
      <c r="T460" s="37"/>
      <c r="U460" s="37"/>
    </row>
    <row r="461" spans="4:21" x14ac:dyDescent="0.25">
      <c r="D461"/>
      <c r="R461" s="52"/>
      <c r="S461" s="37"/>
      <c r="T461" s="37"/>
      <c r="U461" s="37"/>
    </row>
    <row r="462" spans="4:21" x14ac:dyDescent="0.25">
      <c r="D462"/>
      <c r="R462" s="52"/>
      <c r="S462" s="37"/>
      <c r="T462" s="37"/>
      <c r="U462" s="37"/>
    </row>
    <row r="463" spans="4:21" x14ac:dyDescent="0.25">
      <c r="D463"/>
      <c r="R463" s="52"/>
      <c r="S463" s="37"/>
      <c r="T463" s="37"/>
      <c r="U463" s="37"/>
    </row>
    <row r="464" spans="4:21" x14ac:dyDescent="0.25">
      <c r="D464"/>
      <c r="R464" s="52"/>
      <c r="S464" s="37"/>
      <c r="T464" s="37"/>
      <c r="U464" s="37"/>
    </row>
    <row r="465" spans="4:21" x14ac:dyDescent="0.25">
      <c r="D465"/>
      <c r="R465" s="52"/>
      <c r="S465" s="37"/>
      <c r="T465" s="37"/>
      <c r="U465" s="37"/>
    </row>
    <row r="466" spans="4:21" x14ac:dyDescent="0.25">
      <c r="D466"/>
      <c r="R466" s="52"/>
      <c r="S466" s="37"/>
      <c r="T466" s="37"/>
      <c r="U466" s="37"/>
    </row>
    <row r="467" spans="4:21" x14ac:dyDescent="0.25">
      <c r="D467"/>
      <c r="R467" s="52"/>
      <c r="S467" s="37"/>
      <c r="T467" s="37"/>
      <c r="U467" s="37"/>
    </row>
    <row r="468" spans="4:21" x14ac:dyDescent="0.25">
      <c r="D468"/>
      <c r="R468" s="52"/>
      <c r="S468" s="37"/>
      <c r="T468" s="37"/>
      <c r="U468" s="37"/>
    </row>
    <row r="469" spans="4:21" x14ac:dyDescent="0.25">
      <c r="D469"/>
      <c r="R469" s="52"/>
      <c r="S469" s="37"/>
      <c r="T469" s="37"/>
      <c r="U469" s="37"/>
    </row>
    <row r="470" spans="4:21" x14ac:dyDescent="0.25">
      <c r="D470"/>
      <c r="R470" s="52"/>
      <c r="S470" s="37"/>
      <c r="T470" s="37"/>
      <c r="U470" s="37"/>
    </row>
    <row r="471" spans="4:21" x14ac:dyDescent="0.25">
      <c r="D471"/>
      <c r="R471" s="52"/>
      <c r="S471" s="37"/>
      <c r="T471" s="37"/>
      <c r="U471" s="37"/>
    </row>
    <row r="472" spans="4:21" x14ac:dyDescent="0.25">
      <c r="D472"/>
      <c r="R472" s="52"/>
      <c r="S472" s="37"/>
      <c r="T472" s="37"/>
      <c r="U472" s="37"/>
    </row>
    <row r="473" spans="4:21" x14ac:dyDescent="0.25">
      <c r="D473"/>
      <c r="R473" s="52"/>
      <c r="S473" s="37"/>
      <c r="T473" s="37"/>
      <c r="U473" s="37"/>
    </row>
    <row r="474" spans="4:21" x14ac:dyDescent="0.25">
      <c r="D474"/>
      <c r="R474" s="52"/>
      <c r="S474" s="37"/>
      <c r="T474" s="37"/>
      <c r="U474" s="37"/>
    </row>
    <row r="475" spans="4:21" x14ac:dyDescent="0.25">
      <c r="D475"/>
      <c r="R475" s="52"/>
      <c r="S475" s="37"/>
      <c r="T475" s="37"/>
      <c r="U475" s="37"/>
    </row>
    <row r="476" spans="4:21" x14ac:dyDescent="0.25">
      <c r="D476"/>
      <c r="R476" s="52"/>
      <c r="S476" s="37"/>
      <c r="T476" s="37"/>
      <c r="U476" s="37"/>
    </row>
    <row r="477" spans="4:21" x14ac:dyDescent="0.25">
      <c r="D477"/>
      <c r="R477" s="52"/>
      <c r="S477" s="37"/>
      <c r="T477" s="37"/>
      <c r="U477" s="37"/>
    </row>
    <row r="478" spans="4:21" x14ac:dyDescent="0.25">
      <c r="D478"/>
      <c r="R478" s="52"/>
      <c r="S478" s="37"/>
      <c r="T478" s="37"/>
      <c r="U478" s="37"/>
    </row>
  </sheetData>
  <mergeCells count="32">
    <mergeCell ref="AT7:AT8"/>
    <mergeCell ref="Y8:Z8"/>
    <mergeCell ref="AF6:AG6"/>
    <mergeCell ref="AI6:AM6"/>
    <mergeCell ref="AO6:AT6"/>
    <mergeCell ref="AK7:AL7"/>
    <mergeCell ref="AM7:AM8"/>
    <mergeCell ref="AF7:AG7"/>
    <mergeCell ref="AI7:AJ7"/>
    <mergeCell ref="AD6:AD8"/>
    <mergeCell ref="AO7:AQ7"/>
    <mergeCell ref="AR7:AS7"/>
    <mergeCell ref="N6:O8"/>
    <mergeCell ref="P6:P8"/>
    <mergeCell ref="Q6:R8"/>
    <mergeCell ref="T6:U8"/>
    <mergeCell ref="W6:AB6"/>
    <mergeCell ref="W7:W8"/>
    <mergeCell ref="X7:X8"/>
    <mergeCell ref="Y7:AB7"/>
    <mergeCell ref="M6:M8"/>
    <mergeCell ref="A6:A8"/>
    <mergeCell ref="B6:B8"/>
    <mergeCell ref="C6:C8"/>
    <mergeCell ref="D6:D8"/>
    <mergeCell ref="E6:E8"/>
    <mergeCell ref="F6:F8"/>
    <mergeCell ref="G6:G8"/>
    <mergeCell ref="H6:H8"/>
    <mergeCell ref="I6:I8"/>
    <mergeCell ref="J6:K8"/>
    <mergeCell ref="L6:L8"/>
  </mergeCells>
  <conditionalFormatting sqref="Y10 AA10:AC10 K10 O10:P10 AF10:AG10 AI10:AM10 AP10:AU10">
    <cfRule type="cellIs" dxfId="2" priority="2" operator="lessThan">
      <formula>0</formula>
    </cfRule>
  </conditionalFormatting>
  <conditionalFormatting sqref="K10 O10:P10">
    <cfRule type="cellIs" dxfId="1" priority="1" operator="lessThanOrEqual">
      <formula>0</formula>
    </cfRule>
  </conditionalFormatting>
  <printOptions horizontalCentered="1"/>
  <pageMargins left="0.25" right="0.25" top="0.38" bottom="0.4" header="0.3" footer="0.3"/>
  <pageSetup scale="53" fitToHeight="2"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4"/>
  <sheetViews>
    <sheetView showGridLines="0" topLeftCell="A7" workbookViewId="0"/>
  </sheetViews>
  <sheetFormatPr baseColWidth="10" defaultColWidth="8.88671875" defaultRowHeight="13.2" x14ac:dyDescent="0.25"/>
  <cols>
    <col min="1" max="1" width="9.33203125" customWidth="1"/>
    <col min="2" max="2" width="10.33203125" bestFit="1" customWidth="1"/>
    <col min="3" max="3" width="32.109375" style="29" customWidth="1"/>
    <col min="4" max="4" width="11.44140625" style="15" bestFit="1" customWidth="1"/>
    <col min="5" max="5" width="12.33203125" style="15" bestFit="1" customWidth="1"/>
    <col min="6" max="6" width="8.44140625" style="30" bestFit="1" customWidth="1"/>
    <col min="7" max="7" width="12.44140625" style="31" bestFit="1" customWidth="1"/>
    <col min="8" max="8" width="10.109375" style="31" bestFit="1" customWidth="1"/>
    <col min="9" max="10" width="15.33203125" style="31" customWidth="1"/>
  </cols>
  <sheetData>
    <row r="1" spans="1:10" s="3" customFormat="1" ht="30" x14ac:dyDescent="0.5">
      <c r="A1" s="1" t="s">
        <v>19</v>
      </c>
      <c r="B1" s="16"/>
      <c r="C1" s="17"/>
      <c r="D1" s="18"/>
      <c r="E1" s="18"/>
      <c r="F1" s="19"/>
      <c r="G1" s="20"/>
      <c r="H1" s="20"/>
      <c r="I1" s="21"/>
      <c r="J1" s="21"/>
    </row>
    <row r="2" spans="1:10" s="6" customFormat="1" ht="15.6" x14ac:dyDescent="0.3">
      <c r="A2" s="128" t="s">
        <v>20</v>
      </c>
      <c r="B2" s="129"/>
      <c r="C2" s="129"/>
      <c r="D2" s="23"/>
      <c r="E2" s="23"/>
      <c r="F2" s="22"/>
      <c r="G2" s="24"/>
      <c r="H2" s="24"/>
      <c r="I2" s="24"/>
      <c r="J2" s="24"/>
    </row>
    <row r="3" spans="1:10" s="6" customFormat="1" ht="15.6" x14ac:dyDescent="0.3">
      <c r="A3" s="130"/>
      <c r="B3" s="130"/>
      <c r="C3" s="130"/>
      <c r="D3" s="26"/>
      <c r="E3" s="26"/>
      <c r="F3" s="22"/>
      <c r="G3" s="24"/>
      <c r="H3" s="24"/>
      <c r="I3" s="24"/>
      <c r="J3" s="24"/>
    </row>
    <row r="4" spans="1:10" s="6" customFormat="1" ht="15.6" x14ac:dyDescent="0.3">
      <c r="A4" s="25"/>
      <c r="B4" s="25"/>
      <c r="C4" s="25"/>
      <c r="D4" s="26"/>
      <c r="E4" s="26"/>
      <c r="F4" s="22"/>
      <c r="G4" s="24"/>
      <c r="H4" s="24"/>
    </row>
    <row r="5" spans="1:10" s="6" customFormat="1" ht="15.6" x14ac:dyDescent="0.3">
      <c r="A5" s="25"/>
      <c r="B5" s="25"/>
      <c r="C5" s="25"/>
      <c r="D5" s="26"/>
      <c r="E5" s="26"/>
      <c r="F5" s="22"/>
      <c r="G5" s="24"/>
      <c r="H5" s="24"/>
    </row>
    <row r="6" spans="1:10" s="11" customFormat="1" x14ac:dyDescent="0.25">
      <c r="A6" s="12"/>
      <c r="B6" s="12"/>
      <c r="C6" s="13"/>
      <c r="D6" s="12"/>
      <c r="E6" s="12"/>
      <c r="F6" s="27"/>
      <c r="G6" s="14"/>
      <c r="H6" s="14"/>
    </row>
    <row r="7" spans="1:10" s="11" customFormat="1" x14ac:dyDescent="0.25">
      <c r="A7" s="12"/>
      <c r="B7" s="12"/>
      <c r="C7" s="13"/>
      <c r="D7" s="12"/>
      <c r="E7" s="12"/>
      <c r="F7" s="27"/>
      <c r="G7" s="14"/>
      <c r="H7" s="14"/>
    </row>
    <row r="8" spans="1:10" s="11" customFormat="1" x14ac:dyDescent="0.25">
      <c r="A8" s="12"/>
      <c r="B8" s="12"/>
      <c r="C8" s="13"/>
      <c r="D8" s="12"/>
      <c r="E8" s="12"/>
      <c r="F8" s="27"/>
      <c r="G8" s="14"/>
      <c r="H8" s="14"/>
      <c r="I8" s="14"/>
      <c r="J8" s="14"/>
    </row>
    <row r="9" spans="1:10" s="11" customFormat="1" x14ac:dyDescent="0.25">
      <c r="A9" s="12"/>
      <c r="B9" s="12"/>
      <c r="C9" s="13"/>
      <c r="D9" s="12"/>
      <c r="E9" s="12"/>
      <c r="F9" s="27"/>
      <c r="G9" s="14"/>
      <c r="H9" s="14"/>
      <c r="I9" s="14"/>
      <c r="J9" s="14"/>
    </row>
    <row r="10" spans="1:10" s="11" customFormat="1" x14ac:dyDescent="0.25">
      <c r="A10" s="12"/>
      <c r="B10" s="12"/>
      <c r="C10" s="13"/>
      <c r="D10" s="12"/>
      <c r="E10" s="12"/>
      <c r="F10" s="27"/>
      <c r="G10" s="14"/>
      <c r="H10" s="14"/>
      <c r="I10" s="14"/>
      <c r="J10" s="14"/>
    </row>
    <row r="11" spans="1:10" s="11" customFormat="1" x14ac:dyDescent="0.25">
      <c r="A11" s="12"/>
      <c r="B11" s="12"/>
      <c r="C11" s="13"/>
      <c r="D11" s="12"/>
      <c r="E11" s="12"/>
      <c r="F11" s="27"/>
      <c r="G11" s="14"/>
      <c r="H11" s="14"/>
      <c r="I11" s="14"/>
      <c r="J11" s="14"/>
    </row>
    <row r="12" spans="1:10" s="11" customFormat="1" x14ac:dyDescent="0.25">
      <c r="A12" s="12"/>
      <c r="B12" s="12"/>
      <c r="C12" s="13"/>
      <c r="D12" s="12"/>
      <c r="E12" s="12"/>
      <c r="F12" s="27"/>
      <c r="G12" s="14"/>
      <c r="H12" s="14"/>
      <c r="I12" s="14"/>
      <c r="J12" s="14"/>
    </row>
    <row r="13" spans="1:10" s="11" customFormat="1" x14ac:dyDescent="0.25">
      <c r="A13" s="12"/>
      <c r="B13" s="12"/>
      <c r="C13" s="13"/>
      <c r="D13" s="12"/>
      <c r="E13" s="12"/>
      <c r="F13" s="27"/>
      <c r="G13" s="14"/>
      <c r="H13" s="14"/>
      <c r="I13" s="14"/>
      <c r="J13" s="14"/>
    </row>
    <row r="14" spans="1:10" s="11" customFormat="1" x14ac:dyDescent="0.25">
      <c r="A14" s="12"/>
      <c r="B14" s="12"/>
      <c r="C14" s="13"/>
      <c r="D14" s="12"/>
      <c r="E14" s="12"/>
      <c r="F14" s="27"/>
      <c r="G14" s="14"/>
      <c r="H14" s="14"/>
      <c r="I14" s="14"/>
      <c r="J14" s="14"/>
    </row>
    <row r="15" spans="1:10" s="11" customFormat="1" x14ac:dyDescent="0.25">
      <c r="A15" s="12"/>
      <c r="B15" s="12"/>
      <c r="C15" s="13"/>
      <c r="D15" s="12"/>
      <c r="E15" s="12"/>
      <c r="F15" s="27"/>
      <c r="G15" s="14"/>
      <c r="H15" s="28"/>
      <c r="I15" s="14"/>
      <c r="J15" s="14"/>
    </row>
    <row r="16" spans="1:10" s="11" customFormat="1" x14ac:dyDescent="0.25">
      <c r="A16" s="12"/>
      <c r="B16" s="12"/>
      <c r="C16" s="13"/>
      <c r="D16" s="12"/>
      <c r="E16" s="12"/>
      <c r="F16" s="27"/>
      <c r="G16" s="14"/>
      <c r="H16" s="14"/>
      <c r="I16" s="14"/>
      <c r="J16" s="14"/>
    </row>
    <row r="17" spans="1:10" s="11" customFormat="1" x14ac:dyDescent="0.25">
      <c r="A17" s="12"/>
      <c r="B17" s="12"/>
      <c r="C17" s="13"/>
      <c r="D17" s="12"/>
      <c r="E17" s="12"/>
      <c r="F17" s="27"/>
      <c r="G17" s="14"/>
      <c r="H17" s="14"/>
      <c r="I17" s="14"/>
      <c r="J17" s="14"/>
    </row>
    <row r="18" spans="1:10" s="11" customFormat="1" x14ac:dyDescent="0.25">
      <c r="A18" s="12"/>
      <c r="B18" s="12"/>
      <c r="C18" s="13"/>
      <c r="D18" s="12"/>
      <c r="E18" s="12"/>
      <c r="F18" s="27"/>
      <c r="G18" s="14"/>
      <c r="H18" s="14"/>
      <c r="I18" s="14"/>
      <c r="J18" s="14"/>
    </row>
    <row r="19" spans="1:10" s="11" customFormat="1" x14ac:dyDescent="0.25">
      <c r="A19" s="12"/>
      <c r="B19" s="12"/>
      <c r="C19" s="13"/>
      <c r="D19" s="12"/>
      <c r="E19" s="12"/>
      <c r="F19" s="27"/>
      <c r="G19" s="14"/>
      <c r="H19" s="14"/>
      <c r="I19" s="14"/>
      <c r="J19" s="14"/>
    </row>
    <row r="20" spans="1:10" s="11" customFormat="1" x14ac:dyDescent="0.25">
      <c r="A20" s="12"/>
      <c r="B20" s="12"/>
      <c r="C20" s="13"/>
      <c r="D20" s="12"/>
      <c r="E20" s="12"/>
      <c r="F20" s="27"/>
      <c r="G20" s="14"/>
      <c r="H20" s="14"/>
      <c r="I20" s="14"/>
      <c r="J20" s="14"/>
    </row>
    <row r="21" spans="1:10" s="11" customFormat="1" x14ac:dyDescent="0.25">
      <c r="A21" s="12"/>
      <c r="B21" s="12"/>
      <c r="C21" s="13"/>
      <c r="D21" s="12"/>
      <c r="E21" s="12"/>
      <c r="F21" s="27"/>
      <c r="G21" s="14"/>
      <c r="H21" s="14"/>
      <c r="I21" s="14"/>
      <c r="J21" s="14"/>
    </row>
    <row r="22" spans="1:10" s="11" customFormat="1" x14ac:dyDescent="0.25">
      <c r="A22" s="12"/>
      <c r="B22" s="12"/>
      <c r="C22" s="13"/>
      <c r="D22" s="12"/>
      <c r="E22" s="12"/>
      <c r="F22" s="27"/>
      <c r="G22" s="14"/>
      <c r="H22" s="14"/>
      <c r="I22" s="14"/>
      <c r="J22" s="14"/>
    </row>
    <row r="23" spans="1:10" s="11" customFormat="1" x14ac:dyDescent="0.25">
      <c r="A23" s="12"/>
      <c r="B23" s="12"/>
      <c r="C23" s="13"/>
      <c r="D23" s="12"/>
      <c r="E23" s="12"/>
      <c r="F23" s="27"/>
      <c r="G23" s="14"/>
      <c r="H23" s="14"/>
      <c r="I23" s="14"/>
      <c r="J23" s="14"/>
    </row>
    <row r="24" spans="1:10" s="11" customFormat="1" x14ac:dyDescent="0.25">
      <c r="A24" s="12"/>
      <c r="B24" s="12"/>
      <c r="C24" s="13"/>
      <c r="D24" s="12"/>
      <c r="E24" s="12"/>
      <c r="F24" s="27"/>
      <c r="G24" s="14"/>
      <c r="H24" s="14"/>
      <c r="I24" s="14"/>
      <c r="J24" s="14"/>
    </row>
    <row r="25" spans="1:10" s="11" customFormat="1" x14ac:dyDescent="0.25">
      <c r="A25" s="12"/>
      <c r="B25" s="12"/>
      <c r="C25" s="13"/>
      <c r="D25" s="12"/>
      <c r="E25" s="12"/>
      <c r="F25" s="27"/>
      <c r="G25" s="14"/>
      <c r="H25" s="14"/>
      <c r="I25" s="14"/>
      <c r="J25" s="14"/>
    </row>
    <row r="26" spans="1:10" s="11" customFormat="1" x14ac:dyDescent="0.25">
      <c r="A26" s="12"/>
      <c r="B26" s="12"/>
      <c r="C26" s="13"/>
      <c r="D26" s="12"/>
      <c r="E26" s="12"/>
      <c r="F26" s="27"/>
      <c r="G26" s="14"/>
      <c r="H26" s="14"/>
      <c r="I26" s="14"/>
      <c r="J26" s="14"/>
    </row>
    <row r="27" spans="1:10" s="11" customFormat="1" x14ac:dyDescent="0.25">
      <c r="A27" s="12"/>
      <c r="B27" s="12"/>
      <c r="C27" s="13"/>
      <c r="D27" s="12"/>
      <c r="E27" s="12"/>
      <c r="F27" s="27"/>
      <c r="G27" s="14"/>
      <c r="H27" s="14"/>
      <c r="I27" s="14"/>
      <c r="J27" s="14"/>
    </row>
    <row r="28" spans="1:10" s="11" customFormat="1" x14ac:dyDescent="0.25">
      <c r="A28" s="12"/>
      <c r="B28" s="12"/>
      <c r="C28" s="13"/>
      <c r="D28" s="12"/>
      <c r="E28" s="12"/>
      <c r="F28" s="27"/>
      <c r="G28" s="14"/>
      <c r="H28" s="14"/>
      <c r="I28" s="14"/>
      <c r="J28" s="14"/>
    </row>
    <row r="29" spans="1:10" s="11" customFormat="1" x14ac:dyDescent="0.25">
      <c r="A29" s="12"/>
      <c r="B29" s="12"/>
      <c r="C29" s="13"/>
      <c r="D29" s="12"/>
      <c r="E29" s="12"/>
      <c r="F29" s="27"/>
      <c r="G29" s="14"/>
      <c r="H29" s="14"/>
      <c r="I29" s="14"/>
      <c r="J29" s="14"/>
    </row>
    <row r="30" spans="1:10" s="11" customFormat="1" x14ac:dyDescent="0.25">
      <c r="A30" s="12"/>
      <c r="B30" s="12"/>
      <c r="C30" s="13"/>
      <c r="D30" s="12"/>
      <c r="E30" s="12"/>
      <c r="F30" s="27"/>
      <c r="G30" s="14"/>
      <c r="H30" s="14"/>
      <c r="I30" s="14"/>
      <c r="J30" s="14"/>
    </row>
    <row r="31" spans="1:10" s="11" customFormat="1" x14ac:dyDescent="0.25">
      <c r="A31" s="12"/>
      <c r="B31" s="12"/>
      <c r="C31" s="13"/>
      <c r="D31" s="12"/>
      <c r="E31" s="12"/>
      <c r="F31" s="27"/>
      <c r="G31" s="14"/>
      <c r="H31" s="14"/>
      <c r="I31" s="14"/>
      <c r="J31" s="14"/>
    </row>
    <row r="32" spans="1:10" s="11" customFormat="1" x14ac:dyDescent="0.25">
      <c r="A32" s="12"/>
      <c r="B32" s="12"/>
      <c r="C32" s="13"/>
      <c r="D32" s="12"/>
      <c r="E32" s="12"/>
      <c r="F32" s="27"/>
      <c r="G32" s="14"/>
      <c r="H32" s="14"/>
      <c r="I32" s="14"/>
      <c r="J32" s="14"/>
    </row>
    <row r="33" spans="1:10" s="11" customFormat="1" x14ac:dyDescent="0.25">
      <c r="A33" s="12"/>
      <c r="B33" s="12"/>
      <c r="C33" s="13"/>
      <c r="D33" s="12"/>
      <c r="E33" s="12"/>
      <c r="F33" s="27"/>
      <c r="G33" s="14"/>
      <c r="H33" s="14"/>
      <c r="I33" s="14"/>
      <c r="J33" s="14"/>
    </row>
    <row r="34" spans="1:10" s="11" customFormat="1" x14ac:dyDescent="0.25">
      <c r="A34" s="12"/>
      <c r="B34" s="12"/>
      <c r="C34" s="13"/>
      <c r="D34" s="12"/>
      <c r="E34" s="12"/>
      <c r="F34" s="27"/>
      <c r="G34" s="14"/>
      <c r="H34" s="14"/>
      <c r="I34" s="14"/>
      <c r="J34" s="14"/>
    </row>
  </sheetData>
  <mergeCells count="2">
    <mergeCell ref="A2:C2"/>
    <mergeCell ref="A3:C3"/>
  </mergeCells>
  <phoneticPr fontId="52"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vt:i4>
      </vt:variant>
      <vt:variant>
        <vt:lpstr>Plages nommées</vt:lpstr>
      </vt:variant>
      <vt:variant>
        <vt:i4>8</vt:i4>
      </vt:variant>
    </vt:vector>
  </HeadingPairs>
  <TitlesOfParts>
    <vt:vector size="12" baseType="lpstr">
      <vt:lpstr>EURUSD</vt:lpstr>
      <vt:lpstr>EURCHF</vt:lpstr>
      <vt:lpstr>EURRUB</vt:lpstr>
      <vt:lpstr>Disclaimer</vt:lpstr>
      <vt:lpstr>Disclaimer!fxPortfolioInput</vt:lpstr>
      <vt:lpstr>EURCHF!fxPortfolioInput</vt:lpstr>
      <vt:lpstr>EURRUB!fxPortfolioInput</vt:lpstr>
      <vt:lpstr>EURUSD!fxPortfolioInput</vt:lpstr>
      <vt:lpstr>Disclaimer!Zone_d_impression</vt:lpstr>
      <vt:lpstr>EURCHF!Zone_d_impression</vt:lpstr>
      <vt:lpstr>EURRUB!Zone_d_impression</vt:lpstr>
      <vt:lpstr>EURUSD!Zone_d_impression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Maxime Dentroux - Kerius Finance</cp:lastModifiedBy>
  <cp:lastPrinted>2013-03-07T10:50:53Z</cp:lastPrinted>
  <dcterms:created xsi:type="dcterms:W3CDTF">2013-02-07T20:52:29Z</dcterms:created>
  <dcterms:modified xsi:type="dcterms:W3CDTF">2017-07-24T09:04:51Z</dcterms:modified>
</cp:coreProperties>
</file>