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3176"/>
  </bookViews>
  <sheets>
    <sheet name="EURUSD" sheetId="1" r:id="rId1"/>
    <sheet name="EURCHF" sheetId="7" r:id="rId2"/>
    <sheet name="EURRUB" sheetId="8" r:id="rId3"/>
    <sheet name="Disclaimer" sheetId="2" r:id="rId4"/>
  </sheets>
  <definedNames>
    <definedName name="_xlnm._FilterDatabase" localSheetId="1" hidden="1">EURCHF!$A$9:$BH$21</definedName>
    <definedName name="_xlnm._FilterDatabase" localSheetId="2" hidden="1">EURRUB!$A$9:$BH$10</definedName>
    <definedName name="_xlnm._FilterDatabase" localSheetId="0" hidden="1">EURUSD!$A$9:$BH$91</definedName>
    <definedName name="§AQ759" localSheetId="1">#REF!</definedName>
    <definedName name="§AQ759" localSheetId="2">#REF!</definedName>
    <definedName name="§AQ759">#REF!</definedName>
    <definedName name="âa143" localSheetId="1">#REF!</definedName>
    <definedName name="âa143" localSheetId="2">#REF!</definedName>
    <definedName name="âa143">#REF!</definedName>
    <definedName name="fxPortfolioInput" localSheetId="3">Disclaimer!$A$1</definedName>
    <definedName name="fxPortfolioInput" localSheetId="1">EURCHF!$A$1</definedName>
    <definedName name="fxPortfolioInput" localSheetId="2">EURRUB!$A$1</definedName>
    <definedName name="fxPortfolioInput" localSheetId="0">EURUSD!$A$1</definedName>
    <definedName name="fxPortfolioInput">#REF!</definedName>
    <definedName name="Myrange" localSheetId="1">#REF!</definedName>
    <definedName name="Myrange" localSheetId="2">#REF!</definedName>
    <definedName name="Myrange">#REF!</definedName>
    <definedName name="_xlnm.Print_Area" localSheetId="3">Disclaimer!$A$1:$M$34</definedName>
    <definedName name="_xlnm.Print_Area" localSheetId="1">EURCHF!$A$1:$AB$15</definedName>
    <definedName name="_xlnm.Print_Area" localSheetId="2">EURRUB!$A$1:$AB$10</definedName>
    <definedName name="_xlnm.Print_Area" localSheetId="0">EURUSD!$A$1:$AB$13</definedName>
  </definedNames>
  <calcPr calcId="145621" calcOnSave="0"/>
</workbook>
</file>

<file path=xl/calcChain.xml><?xml version="1.0" encoding="utf-8"?>
<calcChain xmlns="http://schemas.openxmlformats.org/spreadsheetml/2006/main">
  <c r="AF11" i="7" l="1"/>
  <c r="AG11" i="7"/>
  <c r="AI11" i="7"/>
  <c r="AK11" i="7" s="1"/>
  <c r="AJ11" i="7"/>
  <c r="AL11" i="7" s="1"/>
  <c r="AO11" i="7"/>
  <c r="AP11" i="7" s="1"/>
  <c r="AF12" i="7"/>
  <c r="AG12" i="7"/>
  <c r="AI12" i="7"/>
  <c r="AK12" i="7" s="1"/>
  <c r="AM12" i="7" s="1"/>
  <c r="AJ12" i="7"/>
  <c r="AL12" i="7"/>
  <c r="AO12" i="7"/>
  <c r="AP12" i="7"/>
  <c r="AQ12" i="7"/>
  <c r="AS12" i="7" s="1"/>
  <c r="AT12" i="7" s="1"/>
  <c r="AR12" i="7"/>
  <c r="AF13" i="7"/>
  <c r="AG13" i="7"/>
  <c r="AS13" i="7" s="1"/>
  <c r="AI13" i="7"/>
  <c r="AJ13" i="7"/>
  <c r="AL13" i="7"/>
  <c r="AO13" i="7"/>
  <c r="AP13" i="7" s="1"/>
  <c r="AQ13" i="7"/>
  <c r="AR13" i="7" s="1"/>
  <c r="AF14" i="7"/>
  <c r="AG14" i="7"/>
  <c r="AI14" i="7"/>
  <c r="AJ14" i="7"/>
  <c r="AK14" i="7"/>
  <c r="AM14" i="7" s="1"/>
  <c r="AL14" i="7"/>
  <c r="AO14" i="7"/>
  <c r="AP14" i="7"/>
  <c r="AQ14" i="7"/>
  <c r="AS14" i="7" s="1"/>
  <c r="AT14" i="7" s="1"/>
  <c r="AR14" i="7"/>
  <c r="AF15" i="7"/>
  <c r="AG15" i="7"/>
  <c r="AK15" i="7" s="1"/>
  <c r="AI15" i="7"/>
  <c r="AJ15" i="7"/>
  <c r="AL15" i="7" s="1"/>
  <c r="AO15" i="7"/>
  <c r="AP15" i="7" s="1"/>
  <c r="AF16" i="7"/>
  <c r="AG16" i="7"/>
  <c r="AI16" i="7"/>
  <c r="AK16" i="7" s="1"/>
  <c r="AJ16" i="7"/>
  <c r="AL16" i="7" s="1"/>
  <c r="AO16" i="7"/>
  <c r="AP16" i="7"/>
  <c r="AQ16" i="7"/>
  <c r="AS16" i="7" s="1"/>
  <c r="AT16" i="7" s="1"/>
  <c r="AR16" i="7"/>
  <c r="AF17" i="7"/>
  <c r="AG17" i="7"/>
  <c r="AS17" i="7" s="1"/>
  <c r="AI17" i="7"/>
  <c r="AJ17" i="7"/>
  <c r="AO17" i="7"/>
  <c r="AP17" i="7" s="1"/>
  <c r="AQ17" i="7"/>
  <c r="AR17" i="7" s="1"/>
  <c r="AF18" i="7"/>
  <c r="AG18" i="7"/>
  <c r="AI18" i="7"/>
  <c r="AJ18" i="7"/>
  <c r="AL18" i="7" s="1"/>
  <c r="AM18" i="7" s="1"/>
  <c r="AK18" i="7"/>
  <c r="AO18" i="7"/>
  <c r="AQ18" i="7" s="1"/>
  <c r="AP18" i="7"/>
  <c r="AF19" i="7"/>
  <c r="AG19" i="7"/>
  <c r="AI19" i="7"/>
  <c r="AK19" i="7" s="1"/>
  <c r="AJ19" i="7"/>
  <c r="AL19" i="7" s="1"/>
  <c r="AM19" i="7" s="1"/>
  <c r="AO19" i="7"/>
  <c r="AP19" i="7" s="1"/>
  <c r="AF20" i="7"/>
  <c r="AG20" i="7"/>
  <c r="AS20" i="7" s="1"/>
  <c r="AT20" i="7" s="1"/>
  <c r="AI20" i="7"/>
  <c r="AK20" i="7" s="1"/>
  <c r="AM20" i="7" s="1"/>
  <c r="AJ20" i="7"/>
  <c r="AL20" i="7"/>
  <c r="AO20" i="7"/>
  <c r="AP20" i="7"/>
  <c r="AQ20" i="7"/>
  <c r="AR20" i="7"/>
  <c r="AF21" i="7"/>
  <c r="AG21" i="7"/>
  <c r="AL21" i="7" s="1"/>
  <c r="AI21" i="7"/>
  <c r="AJ21" i="7"/>
  <c r="AO21" i="7"/>
  <c r="AP21" i="7" s="1"/>
  <c r="AQ21" i="7"/>
  <c r="AR21" i="7" s="1"/>
  <c r="AF11" i="1"/>
  <c r="AG11" i="1"/>
  <c r="AI11" i="1"/>
  <c r="AJ11" i="1"/>
  <c r="AL11" i="1" s="1"/>
  <c r="AO11" i="1"/>
  <c r="AP11" i="1"/>
  <c r="AQ11" i="1"/>
  <c r="AR11" i="1" s="1"/>
  <c r="AF12" i="1"/>
  <c r="AG12" i="1"/>
  <c r="AI12" i="1"/>
  <c r="AJ12" i="1"/>
  <c r="AL12" i="1" s="1"/>
  <c r="AO12" i="1"/>
  <c r="AP12" i="1"/>
  <c r="AQ12" i="1"/>
  <c r="AR12" i="1" s="1"/>
  <c r="AF13" i="1"/>
  <c r="AG13" i="1"/>
  <c r="AI13" i="1"/>
  <c r="AK13" i="1" s="1"/>
  <c r="AJ13" i="1"/>
  <c r="AL13" i="1" s="1"/>
  <c r="AO13" i="1"/>
  <c r="AQ13" i="1" s="1"/>
  <c r="AP13" i="1"/>
  <c r="AF14" i="1"/>
  <c r="AG14" i="1"/>
  <c r="AI14" i="1"/>
  <c r="AJ14" i="1"/>
  <c r="AO14" i="1"/>
  <c r="AQ14" i="1" s="1"/>
  <c r="AF15" i="1"/>
  <c r="AG15" i="1"/>
  <c r="AS15" i="1" s="1"/>
  <c r="AI15" i="1"/>
  <c r="AJ15" i="1"/>
  <c r="AL15" i="1" s="1"/>
  <c r="AO15" i="1"/>
  <c r="AP15" i="1" s="1"/>
  <c r="AQ15" i="1"/>
  <c r="AR15" i="1"/>
  <c r="AF16" i="1"/>
  <c r="AG16" i="1"/>
  <c r="AI16" i="1"/>
  <c r="AJ16" i="1"/>
  <c r="AL16" i="1" s="1"/>
  <c r="AO16" i="1"/>
  <c r="AP16" i="1"/>
  <c r="AQ16" i="1"/>
  <c r="AR16" i="1" s="1"/>
  <c r="AF17" i="1"/>
  <c r="AG17" i="1"/>
  <c r="AI17" i="1"/>
  <c r="AJ17" i="1"/>
  <c r="AL17" i="1" s="1"/>
  <c r="AM17" i="1" s="1"/>
  <c r="AK17" i="1"/>
  <c r="AO17" i="1"/>
  <c r="AQ17" i="1" s="1"/>
  <c r="AP17" i="1"/>
  <c r="AF18" i="1"/>
  <c r="AG18" i="1"/>
  <c r="AI18" i="1"/>
  <c r="AJ18" i="1"/>
  <c r="AO18" i="1"/>
  <c r="AQ18" i="1" s="1"/>
  <c r="AF19" i="1"/>
  <c r="AG19" i="1"/>
  <c r="AI19" i="1"/>
  <c r="AJ19" i="1"/>
  <c r="AL19" i="1" s="1"/>
  <c r="AO19" i="1"/>
  <c r="AP19" i="1" s="1"/>
  <c r="AQ19" i="1"/>
  <c r="AR19" i="1"/>
  <c r="AF20" i="1"/>
  <c r="AG20" i="1"/>
  <c r="AI20" i="1"/>
  <c r="AJ20" i="1"/>
  <c r="AL20" i="1" s="1"/>
  <c r="AO20" i="1"/>
  <c r="AP20" i="1"/>
  <c r="AQ20" i="1"/>
  <c r="AR20" i="1" s="1"/>
  <c r="AF21" i="1"/>
  <c r="AK21" i="1" s="1"/>
  <c r="AG21" i="1"/>
  <c r="AI21" i="1"/>
  <c r="AJ21" i="1"/>
  <c r="AL21" i="1" s="1"/>
  <c r="AO21" i="1"/>
  <c r="AQ21" i="1" s="1"/>
  <c r="AP21" i="1"/>
  <c r="AF22" i="1"/>
  <c r="AG22" i="1"/>
  <c r="AI22" i="1"/>
  <c r="AJ22" i="1"/>
  <c r="AO22" i="1"/>
  <c r="AQ22" i="1" s="1"/>
  <c r="AF23" i="1"/>
  <c r="AG23" i="1"/>
  <c r="AS23" i="1" s="1"/>
  <c r="AI23" i="1"/>
  <c r="AJ23" i="1"/>
  <c r="AL23" i="1" s="1"/>
  <c r="AO23" i="1"/>
  <c r="AP23" i="1" s="1"/>
  <c r="AQ23" i="1"/>
  <c r="AR23" i="1"/>
  <c r="AF24" i="1"/>
  <c r="AG24" i="1"/>
  <c r="AI24" i="1"/>
  <c r="AJ24" i="1"/>
  <c r="AL24" i="1" s="1"/>
  <c r="AO24" i="1"/>
  <c r="AP24" i="1"/>
  <c r="AQ24" i="1"/>
  <c r="AR24" i="1" s="1"/>
  <c r="AF25" i="1"/>
  <c r="AG25" i="1"/>
  <c r="AI25" i="1"/>
  <c r="AJ25" i="1"/>
  <c r="AL25" i="1" s="1"/>
  <c r="AM25" i="1" s="1"/>
  <c r="AK25" i="1"/>
  <c r="AO25" i="1"/>
  <c r="AQ25" i="1" s="1"/>
  <c r="AP25" i="1"/>
  <c r="AF26" i="1"/>
  <c r="AG26" i="1"/>
  <c r="AI26" i="1"/>
  <c r="AJ26" i="1"/>
  <c r="AO26" i="1"/>
  <c r="AQ26" i="1" s="1"/>
  <c r="AF27" i="1"/>
  <c r="AG27" i="1"/>
  <c r="AI27" i="1"/>
  <c r="AJ27" i="1"/>
  <c r="AL27" i="1" s="1"/>
  <c r="AO27" i="1"/>
  <c r="AP27" i="1" s="1"/>
  <c r="AQ27" i="1"/>
  <c r="AR27" i="1"/>
  <c r="AF28" i="1"/>
  <c r="AG28" i="1"/>
  <c r="AI28" i="1"/>
  <c r="AJ28" i="1"/>
  <c r="AL28" i="1" s="1"/>
  <c r="AO28" i="1"/>
  <c r="AP28" i="1"/>
  <c r="AQ28" i="1"/>
  <c r="AR28" i="1" s="1"/>
  <c r="AF29" i="1"/>
  <c r="AK29" i="1" s="1"/>
  <c r="AG29" i="1"/>
  <c r="AI29" i="1"/>
  <c r="AJ29" i="1"/>
  <c r="AL29" i="1" s="1"/>
  <c r="AO29" i="1"/>
  <c r="AQ29" i="1" s="1"/>
  <c r="AP29" i="1"/>
  <c r="AF30" i="1"/>
  <c r="AG30" i="1"/>
  <c r="AI30" i="1"/>
  <c r="AJ30" i="1"/>
  <c r="AO30" i="1"/>
  <c r="AQ30" i="1" s="1"/>
  <c r="AF31" i="1"/>
  <c r="AG31" i="1"/>
  <c r="AS31" i="1" s="1"/>
  <c r="AI31" i="1"/>
  <c r="AJ31" i="1"/>
  <c r="AL31" i="1" s="1"/>
  <c r="AO31" i="1"/>
  <c r="AP31" i="1" s="1"/>
  <c r="AQ31" i="1"/>
  <c r="AR31" i="1"/>
  <c r="AF32" i="1"/>
  <c r="AG32" i="1"/>
  <c r="AI32" i="1"/>
  <c r="AJ32" i="1"/>
  <c r="AL32" i="1" s="1"/>
  <c r="AO32" i="1"/>
  <c r="AP32" i="1"/>
  <c r="AQ32" i="1"/>
  <c r="AR32" i="1" s="1"/>
  <c r="AF33" i="1"/>
  <c r="AG33" i="1"/>
  <c r="AI33" i="1"/>
  <c r="AK33" i="1" s="1"/>
  <c r="AJ33" i="1"/>
  <c r="AL33" i="1" s="1"/>
  <c r="AO33" i="1"/>
  <c r="AQ33" i="1" s="1"/>
  <c r="AP33" i="1"/>
  <c r="AF34" i="1"/>
  <c r="AG34" i="1"/>
  <c r="AI34" i="1"/>
  <c r="AJ34" i="1"/>
  <c r="AL34" i="1" s="1"/>
  <c r="AO34" i="1"/>
  <c r="AQ34" i="1" s="1"/>
  <c r="AF35" i="1"/>
  <c r="AG35" i="1"/>
  <c r="AI35" i="1"/>
  <c r="AJ35" i="1"/>
  <c r="AL35" i="1" s="1"/>
  <c r="AO35" i="1"/>
  <c r="AP35" i="1" s="1"/>
  <c r="AQ35" i="1"/>
  <c r="AR35" i="1"/>
  <c r="AF36" i="1"/>
  <c r="AG36" i="1"/>
  <c r="AI36" i="1"/>
  <c r="AJ36" i="1"/>
  <c r="AL36" i="1" s="1"/>
  <c r="AO36" i="1"/>
  <c r="AP36" i="1"/>
  <c r="AQ36" i="1"/>
  <c r="AR36" i="1" s="1"/>
  <c r="AF37" i="1"/>
  <c r="AK37" i="1" s="1"/>
  <c r="AG37" i="1"/>
  <c r="AI37" i="1"/>
  <c r="AJ37" i="1"/>
  <c r="AL37" i="1" s="1"/>
  <c r="AO37" i="1"/>
  <c r="AQ37" i="1" s="1"/>
  <c r="AP37" i="1"/>
  <c r="AF38" i="1"/>
  <c r="AG38" i="1"/>
  <c r="AI38" i="1"/>
  <c r="AJ38" i="1"/>
  <c r="AO38" i="1"/>
  <c r="AF39" i="1"/>
  <c r="AG39" i="1"/>
  <c r="AI39" i="1"/>
  <c r="AJ39" i="1"/>
  <c r="AL39" i="1" s="1"/>
  <c r="AO39" i="1"/>
  <c r="AP39" i="1" s="1"/>
  <c r="AQ39" i="1"/>
  <c r="AR39" i="1" s="1"/>
  <c r="AF40" i="1"/>
  <c r="AG40" i="1"/>
  <c r="AI40" i="1"/>
  <c r="AJ40" i="1"/>
  <c r="AL40" i="1" s="1"/>
  <c r="AO40" i="1"/>
  <c r="AP40" i="1"/>
  <c r="AQ40" i="1"/>
  <c r="AF41" i="1"/>
  <c r="AG41" i="1"/>
  <c r="AI41" i="1"/>
  <c r="AK41" i="1" s="1"/>
  <c r="AJ41" i="1"/>
  <c r="AO41" i="1"/>
  <c r="AQ41" i="1" s="1"/>
  <c r="AP41" i="1"/>
  <c r="AF42" i="1"/>
  <c r="AG42" i="1"/>
  <c r="AI42" i="1"/>
  <c r="AK42" i="1" s="1"/>
  <c r="AJ42" i="1"/>
  <c r="AL42" i="1" s="1"/>
  <c r="AM42" i="1" s="1"/>
  <c r="AO42" i="1"/>
  <c r="AF43" i="1"/>
  <c r="AG43" i="1"/>
  <c r="AI43" i="1"/>
  <c r="AJ43" i="1"/>
  <c r="AL43" i="1" s="1"/>
  <c r="AO43" i="1"/>
  <c r="AP43" i="1" s="1"/>
  <c r="AQ43" i="1"/>
  <c r="AR43" i="1" s="1"/>
  <c r="AF44" i="1"/>
  <c r="AG44" i="1"/>
  <c r="AS44" i="1" s="1"/>
  <c r="AI44" i="1"/>
  <c r="AJ44" i="1"/>
  <c r="AL44" i="1" s="1"/>
  <c r="AO44" i="1"/>
  <c r="AP44" i="1"/>
  <c r="AQ44" i="1"/>
  <c r="AF45" i="1"/>
  <c r="AG45" i="1"/>
  <c r="AK45" i="1" s="1"/>
  <c r="AI45" i="1"/>
  <c r="AJ45" i="1"/>
  <c r="AO45" i="1"/>
  <c r="AQ45" i="1" s="1"/>
  <c r="AR45" i="1" s="1"/>
  <c r="AF46" i="1"/>
  <c r="AG46" i="1"/>
  <c r="AI46" i="1"/>
  <c r="AJ46" i="1"/>
  <c r="AL46" i="1" s="1"/>
  <c r="AO46" i="1"/>
  <c r="AF47" i="1"/>
  <c r="AG47" i="1"/>
  <c r="AR47" i="1" s="1"/>
  <c r="AI47" i="1"/>
  <c r="AJ47" i="1"/>
  <c r="AO47" i="1"/>
  <c r="AP47" i="1" s="1"/>
  <c r="AQ47" i="1"/>
  <c r="AF48" i="1"/>
  <c r="AG48" i="1"/>
  <c r="AS48" i="1" s="1"/>
  <c r="AI48" i="1"/>
  <c r="AJ48" i="1"/>
  <c r="AL48" i="1" s="1"/>
  <c r="AO48" i="1"/>
  <c r="AP48" i="1"/>
  <c r="AQ48" i="1"/>
  <c r="AF49" i="1"/>
  <c r="AG49" i="1"/>
  <c r="AS49" i="1" s="1"/>
  <c r="AI49" i="1"/>
  <c r="AK49" i="1" s="1"/>
  <c r="AJ49" i="1"/>
  <c r="AO49" i="1"/>
  <c r="AQ49" i="1" s="1"/>
  <c r="AF50" i="1"/>
  <c r="AG50" i="1"/>
  <c r="AI50" i="1"/>
  <c r="AK50" i="1" s="1"/>
  <c r="AJ50" i="1"/>
  <c r="AL50" i="1" s="1"/>
  <c r="AO50" i="1"/>
  <c r="AQ50" i="1" s="1"/>
  <c r="AF51" i="1"/>
  <c r="AG51" i="1"/>
  <c r="AI51" i="1"/>
  <c r="AJ51" i="1"/>
  <c r="AO51" i="1"/>
  <c r="AP51" i="1" s="1"/>
  <c r="AQ51" i="1"/>
  <c r="AR51" i="1" s="1"/>
  <c r="AF52" i="1"/>
  <c r="AG52" i="1"/>
  <c r="AI52" i="1"/>
  <c r="AJ52" i="1"/>
  <c r="AL52" i="1" s="1"/>
  <c r="AO52" i="1"/>
  <c r="AP52" i="1"/>
  <c r="AQ52" i="1"/>
  <c r="AR52" i="1" s="1"/>
  <c r="AF53" i="1"/>
  <c r="AG53" i="1"/>
  <c r="AI53" i="1"/>
  <c r="AJ53" i="1"/>
  <c r="AL53" i="1" s="1"/>
  <c r="AO53" i="1"/>
  <c r="AQ53" i="1" s="1"/>
  <c r="AP53" i="1"/>
  <c r="AF54" i="1"/>
  <c r="AG54" i="1"/>
  <c r="AI54" i="1"/>
  <c r="AJ54" i="1"/>
  <c r="AO54" i="1"/>
  <c r="AQ54" i="1" s="1"/>
  <c r="AP54" i="1"/>
  <c r="AF55" i="1"/>
  <c r="AG55" i="1"/>
  <c r="AI55" i="1"/>
  <c r="AK55" i="1" s="1"/>
  <c r="AJ55" i="1"/>
  <c r="AL55" i="1" s="1"/>
  <c r="AM55" i="1" s="1"/>
  <c r="AO55" i="1"/>
  <c r="AP55" i="1" s="1"/>
  <c r="AQ55" i="1"/>
  <c r="AR55" i="1" s="1"/>
  <c r="AF56" i="1"/>
  <c r="AG56" i="1"/>
  <c r="AS56" i="1" s="1"/>
  <c r="AI56" i="1"/>
  <c r="AK56" i="1" s="1"/>
  <c r="AM56" i="1" s="1"/>
  <c r="AJ56" i="1"/>
  <c r="AL56" i="1" s="1"/>
  <c r="AO56" i="1"/>
  <c r="AP56" i="1"/>
  <c r="AQ56" i="1"/>
  <c r="AR56" i="1"/>
  <c r="AF57" i="1"/>
  <c r="AG57" i="1"/>
  <c r="AK57" i="1" s="1"/>
  <c r="AI57" i="1"/>
  <c r="AJ57" i="1"/>
  <c r="AO57" i="1"/>
  <c r="AP57" i="1" s="1"/>
  <c r="AF58" i="1"/>
  <c r="AG58" i="1"/>
  <c r="AI58" i="1"/>
  <c r="AJ58" i="1"/>
  <c r="AL58" i="1" s="1"/>
  <c r="AO58" i="1"/>
  <c r="AQ58" i="1" s="1"/>
  <c r="AP58" i="1"/>
  <c r="AF59" i="1"/>
  <c r="AG59" i="1"/>
  <c r="AI59" i="1"/>
  <c r="AK59" i="1" s="1"/>
  <c r="AJ59" i="1"/>
  <c r="AL59" i="1"/>
  <c r="AO59" i="1"/>
  <c r="AP59" i="1" s="1"/>
  <c r="AQ59" i="1"/>
  <c r="AR59" i="1" s="1"/>
  <c r="AF60" i="1"/>
  <c r="AK60" i="1" s="1"/>
  <c r="AM60" i="1" s="1"/>
  <c r="AG60" i="1"/>
  <c r="AI60" i="1"/>
  <c r="AJ60" i="1"/>
  <c r="AL60" i="1" s="1"/>
  <c r="AO60" i="1"/>
  <c r="AP60" i="1"/>
  <c r="AQ60" i="1"/>
  <c r="AR60" i="1" s="1"/>
  <c r="AF61" i="1"/>
  <c r="AG61" i="1"/>
  <c r="AK61" i="1" s="1"/>
  <c r="AI61" i="1"/>
  <c r="AJ61" i="1"/>
  <c r="AO61" i="1"/>
  <c r="AP61" i="1" s="1"/>
  <c r="AF62" i="1"/>
  <c r="AG62" i="1"/>
  <c r="AI62" i="1"/>
  <c r="AJ62" i="1"/>
  <c r="AO62" i="1"/>
  <c r="AQ62" i="1" s="1"/>
  <c r="AP62" i="1"/>
  <c r="AF63" i="1"/>
  <c r="AG63" i="1"/>
  <c r="AI63" i="1"/>
  <c r="AK63" i="1" s="1"/>
  <c r="AJ63" i="1"/>
  <c r="AL63" i="1" s="1"/>
  <c r="AM63" i="1" s="1"/>
  <c r="AO63" i="1"/>
  <c r="AP63" i="1" s="1"/>
  <c r="AQ63" i="1"/>
  <c r="AR63" i="1" s="1"/>
  <c r="AF64" i="1"/>
  <c r="AG64" i="1"/>
  <c r="AS64" i="1" s="1"/>
  <c r="AI64" i="1"/>
  <c r="AK64" i="1" s="1"/>
  <c r="AJ64" i="1"/>
  <c r="AL64" i="1" s="1"/>
  <c r="AO64" i="1"/>
  <c r="AP64" i="1"/>
  <c r="AQ64" i="1"/>
  <c r="AR64" i="1"/>
  <c r="AF65" i="1"/>
  <c r="AG65" i="1"/>
  <c r="AK65" i="1" s="1"/>
  <c r="AI65" i="1"/>
  <c r="AJ65" i="1"/>
  <c r="AO65" i="1"/>
  <c r="AP65" i="1" s="1"/>
  <c r="AF66" i="1"/>
  <c r="AG66" i="1"/>
  <c r="AI66" i="1"/>
  <c r="AJ66" i="1"/>
  <c r="AL66" i="1" s="1"/>
  <c r="AO66" i="1"/>
  <c r="AQ66" i="1" s="1"/>
  <c r="AP66" i="1"/>
  <c r="AF67" i="1"/>
  <c r="AG67" i="1"/>
  <c r="AI67" i="1"/>
  <c r="AK67" i="1" s="1"/>
  <c r="AJ67" i="1"/>
  <c r="AL67" i="1"/>
  <c r="AO67" i="1"/>
  <c r="AP67" i="1" s="1"/>
  <c r="AQ67" i="1"/>
  <c r="AR67" i="1" s="1"/>
  <c r="AF68" i="1"/>
  <c r="AK68" i="1" s="1"/>
  <c r="AG68" i="1"/>
  <c r="AI68" i="1"/>
  <c r="AJ68" i="1"/>
  <c r="AL68" i="1" s="1"/>
  <c r="AO68" i="1"/>
  <c r="AP68" i="1"/>
  <c r="AQ68" i="1"/>
  <c r="AR68" i="1" s="1"/>
  <c r="AF69" i="1"/>
  <c r="AG69" i="1"/>
  <c r="AK69" i="1" s="1"/>
  <c r="AI69" i="1"/>
  <c r="AJ69" i="1"/>
  <c r="AO69" i="1"/>
  <c r="AP69" i="1" s="1"/>
  <c r="AF70" i="1"/>
  <c r="AG70" i="1"/>
  <c r="AI70" i="1"/>
  <c r="AJ70" i="1"/>
  <c r="AO70" i="1"/>
  <c r="AQ70" i="1" s="1"/>
  <c r="AP70" i="1"/>
  <c r="AF71" i="1"/>
  <c r="AG71" i="1"/>
  <c r="AI71" i="1"/>
  <c r="AK71" i="1" s="1"/>
  <c r="AJ71" i="1"/>
  <c r="AL71" i="1" s="1"/>
  <c r="AO71" i="1"/>
  <c r="AP71" i="1" s="1"/>
  <c r="AQ71" i="1"/>
  <c r="AR71" i="1" s="1"/>
  <c r="AF72" i="1"/>
  <c r="AG72" i="1"/>
  <c r="AS72" i="1" s="1"/>
  <c r="AI72" i="1"/>
  <c r="AJ72" i="1"/>
  <c r="AL72" i="1" s="1"/>
  <c r="AO72" i="1"/>
  <c r="AP72" i="1"/>
  <c r="AQ72" i="1"/>
  <c r="AR72" i="1"/>
  <c r="AF73" i="1"/>
  <c r="AG73" i="1"/>
  <c r="AK73" i="1" s="1"/>
  <c r="AI73" i="1"/>
  <c r="AJ73" i="1"/>
  <c r="AO73" i="1"/>
  <c r="AP73" i="1" s="1"/>
  <c r="AF74" i="1"/>
  <c r="AG74" i="1"/>
  <c r="AI74" i="1"/>
  <c r="AJ74" i="1"/>
  <c r="AL74" i="1" s="1"/>
  <c r="AO74" i="1"/>
  <c r="AQ74" i="1" s="1"/>
  <c r="AP74" i="1"/>
  <c r="AF75" i="1"/>
  <c r="AG75" i="1"/>
  <c r="AI75" i="1"/>
  <c r="AK75" i="1" s="1"/>
  <c r="AJ75" i="1"/>
  <c r="AL75" i="1"/>
  <c r="AO75" i="1"/>
  <c r="AP75" i="1" s="1"/>
  <c r="AQ75" i="1"/>
  <c r="AR75" i="1" s="1"/>
  <c r="AF76" i="1"/>
  <c r="AK76" i="1" s="1"/>
  <c r="AG76" i="1"/>
  <c r="AI76" i="1"/>
  <c r="AJ76" i="1"/>
  <c r="AL76" i="1" s="1"/>
  <c r="AO76" i="1"/>
  <c r="AP76" i="1"/>
  <c r="AQ76" i="1"/>
  <c r="AR76" i="1" s="1"/>
  <c r="AF77" i="1"/>
  <c r="AG77" i="1"/>
  <c r="AK77" i="1" s="1"/>
  <c r="AI77" i="1"/>
  <c r="AJ77" i="1"/>
  <c r="AO77" i="1"/>
  <c r="AP77" i="1" s="1"/>
  <c r="AQ77" i="1"/>
  <c r="AR77" i="1" s="1"/>
  <c r="AF78" i="1"/>
  <c r="AK78" i="1" s="1"/>
  <c r="AG78" i="1"/>
  <c r="AI78" i="1"/>
  <c r="AJ78" i="1"/>
  <c r="AL78" i="1" s="1"/>
  <c r="AO78" i="1"/>
  <c r="AQ78" i="1" s="1"/>
  <c r="AP78" i="1"/>
  <c r="AF79" i="1"/>
  <c r="AG79" i="1"/>
  <c r="AI79" i="1"/>
  <c r="AJ79" i="1"/>
  <c r="AO79" i="1"/>
  <c r="AP79" i="1" s="1"/>
  <c r="AF80" i="1"/>
  <c r="AG80" i="1"/>
  <c r="AI80" i="1"/>
  <c r="AJ80" i="1"/>
  <c r="AL80" i="1" s="1"/>
  <c r="AO80" i="1"/>
  <c r="AP80" i="1"/>
  <c r="AQ80" i="1"/>
  <c r="AR80" i="1" s="1"/>
  <c r="AF81" i="1"/>
  <c r="AG81" i="1"/>
  <c r="AI81" i="1"/>
  <c r="AJ81" i="1"/>
  <c r="AL81" i="1" s="1"/>
  <c r="AO81" i="1"/>
  <c r="AP81" i="1" s="1"/>
  <c r="AQ81" i="1"/>
  <c r="AR81" i="1" s="1"/>
  <c r="AF82" i="1"/>
  <c r="AG82" i="1"/>
  <c r="AI82" i="1"/>
  <c r="AK82" i="1" s="1"/>
  <c r="AJ82" i="1"/>
  <c r="AL82" i="1" s="1"/>
  <c r="AO82" i="1"/>
  <c r="AQ82" i="1" s="1"/>
  <c r="AP82" i="1"/>
  <c r="AF83" i="1"/>
  <c r="AG83" i="1"/>
  <c r="AI83" i="1"/>
  <c r="AJ83" i="1"/>
  <c r="AL83" i="1" s="1"/>
  <c r="AO83" i="1"/>
  <c r="AP83" i="1" s="1"/>
  <c r="AF84" i="1"/>
  <c r="AG84" i="1"/>
  <c r="AI84" i="1"/>
  <c r="AJ84" i="1"/>
  <c r="AL84" i="1" s="1"/>
  <c r="AO84" i="1"/>
  <c r="AP84" i="1"/>
  <c r="AQ84" i="1"/>
  <c r="AR84" i="1" s="1"/>
  <c r="AF85" i="1"/>
  <c r="AG85" i="1"/>
  <c r="AI85" i="1"/>
  <c r="AJ85" i="1"/>
  <c r="AL85" i="1"/>
  <c r="AO85" i="1"/>
  <c r="AP85" i="1" s="1"/>
  <c r="AQ85" i="1"/>
  <c r="AR85" i="1" s="1"/>
  <c r="AF86" i="1"/>
  <c r="AK86" i="1" s="1"/>
  <c r="AG86" i="1"/>
  <c r="AI86" i="1"/>
  <c r="AJ86" i="1"/>
  <c r="AL86" i="1" s="1"/>
  <c r="AO86" i="1"/>
  <c r="AQ86" i="1" s="1"/>
  <c r="AP86" i="1"/>
  <c r="AF87" i="1"/>
  <c r="AG87" i="1"/>
  <c r="AI87" i="1"/>
  <c r="AJ87" i="1"/>
  <c r="AO87" i="1"/>
  <c r="AP87" i="1" s="1"/>
  <c r="AF88" i="1"/>
  <c r="AG88" i="1"/>
  <c r="AI88" i="1"/>
  <c r="AJ88" i="1"/>
  <c r="AL88" i="1" s="1"/>
  <c r="AO88" i="1"/>
  <c r="AP88" i="1"/>
  <c r="AQ88" i="1"/>
  <c r="AR88" i="1" s="1"/>
  <c r="AF89" i="1"/>
  <c r="AG89" i="1"/>
  <c r="AI89" i="1"/>
  <c r="AJ89" i="1"/>
  <c r="AL89" i="1" s="1"/>
  <c r="AO89" i="1"/>
  <c r="AP89" i="1" s="1"/>
  <c r="AQ89" i="1"/>
  <c r="AR89" i="1" s="1"/>
  <c r="AF90" i="1"/>
  <c r="AG90" i="1"/>
  <c r="AI90" i="1"/>
  <c r="AK90" i="1" s="1"/>
  <c r="AJ90" i="1"/>
  <c r="AL90" i="1" s="1"/>
  <c r="AO90" i="1"/>
  <c r="AQ90" i="1" s="1"/>
  <c r="AP90" i="1"/>
  <c r="AF91" i="1"/>
  <c r="AG91" i="1"/>
  <c r="AI91" i="1"/>
  <c r="AJ91" i="1"/>
  <c r="AL91" i="1" s="1"/>
  <c r="AO91" i="1"/>
  <c r="AP91" i="1" s="1"/>
  <c r="AF92" i="1"/>
  <c r="AG92" i="1"/>
  <c r="AI92" i="1"/>
  <c r="AJ92" i="1"/>
  <c r="AL92" i="1" s="1"/>
  <c r="AO92" i="1"/>
  <c r="AP92" i="1"/>
  <c r="AQ92" i="1"/>
  <c r="AR92" i="1" s="1"/>
  <c r="AF93" i="1"/>
  <c r="AG93" i="1"/>
  <c r="AI93" i="1"/>
  <c r="AJ93" i="1"/>
  <c r="AO93" i="1"/>
  <c r="AP93" i="1" s="1"/>
  <c r="AQ93" i="1"/>
  <c r="AF94" i="1"/>
  <c r="AK94" i="1" s="1"/>
  <c r="AG94" i="1"/>
  <c r="AI94" i="1"/>
  <c r="AJ94" i="1"/>
  <c r="AO94" i="1"/>
  <c r="AQ94" i="1" s="1"/>
  <c r="AP94" i="1"/>
  <c r="AF95" i="1"/>
  <c r="AG95" i="1"/>
  <c r="AI95" i="1"/>
  <c r="AJ95" i="1"/>
  <c r="AO95" i="1"/>
  <c r="AF96" i="1"/>
  <c r="AG96" i="1"/>
  <c r="AI96" i="1"/>
  <c r="AJ96" i="1"/>
  <c r="AL96" i="1"/>
  <c r="AO96" i="1"/>
  <c r="AP96" i="1"/>
  <c r="AQ96" i="1"/>
  <c r="AR96" i="1"/>
  <c r="AF97" i="1"/>
  <c r="AG97" i="1"/>
  <c r="AK97" i="1" s="1"/>
  <c r="AI97" i="1"/>
  <c r="AJ97" i="1"/>
  <c r="AL97" i="1" s="1"/>
  <c r="AO97" i="1"/>
  <c r="AP97" i="1" s="1"/>
  <c r="AQ97" i="1"/>
  <c r="AF98" i="1"/>
  <c r="AG98" i="1"/>
  <c r="AI98" i="1"/>
  <c r="AJ98" i="1"/>
  <c r="AL98" i="1" s="1"/>
  <c r="AO98" i="1"/>
  <c r="AQ98" i="1" s="1"/>
  <c r="AS98" i="1" s="1"/>
  <c r="AP98" i="1"/>
  <c r="AF99" i="1"/>
  <c r="AG99" i="1"/>
  <c r="AS99" i="1" s="1"/>
  <c r="AI99" i="1"/>
  <c r="AK99" i="1" s="1"/>
  <c r="AJ99" i="1"/>
  <c r="AL99" i="1"/>
  <c r="AO99" i="1"/>
  <c r="AP99" i="1" s="1"/>
  <c r="AQ99" i="1"/>
  <c r="AR99" i="1" s="1"/>
  <c r="AF100" i="1"/>
  <c r="AG100" i="1"/>
  <c r="AR100" i="1" s="1"/>
  <c r="AI100" i="1"/>
  <c r="AJ100" i="1"/>
  <c r="AL100" i="1" s="1"/>
  <c r="AO100" i="1"/>
  <c r="AP100" i="1"/>
  <c r="AQ100" i="1"/>
  <c r="AF101" i="1"/>
  <c r="AG101" i="1"/>
  <c r="AI101" i="1"/>
  <c r="AJ101" i="1"/>
  <c r="AL101" i="1" s="1"/>
  <c r="AO101" i="1"/>
  <c r="AQ101" i="1" s="1"/>
  <c r="AP101" i="1"/>
  <c r="AF102" i="1"/>
  <c r="AG102" i="1"/>
  <c r="AI102" i="1"/>
  <c r="AK102" i="1" s="1"/>
  <c r="AJ102" i="1"/>
  <c r="AL102" i="1" s="1"/>
  <c r="AO102" i="1"/>
  <c r="AQ102" i="1" s="1"/>
  <c r="AS102" i="1" s="1"/>
  <c r="AP102" i="1"/>
  <c r="AF103" i="1"/>
  <c r="AG103" i="1"/>
  <c r="AI103" i="1"/>
  <c r="AJ103" i="1"/>
  <c r="AL103" i="1" s="1"/>
  <c r="AO103" i="1"/>
  <c r="AP103" i="1" s="1"/>
  <c r="AQ103" i="1"/>
  <c r="AR103" i="1" s="1"/>
  <c r="AS103" i="1"/>
  <c r="AF104" i="1"/>
  <c r="AG104" i="1"/>
  <c r="AI104" i="1"/>
  <c r="AK104" i="1" s="1"/>
  <c r="AJ104" i="1"/>
  <c r="AL104" i="1" s="1"/>
  <c r="AO104" i="1"/>
  <c r="AP104" i="1"/>
  <c r="AQ104" i="1"/>
  <c r="AR104" i="1" s="1"/>
  <c r="AF105" i="1"/>
  <c r="AG105" i="1"/>
  <c r="AI105" i="1"/>
  <c r="AJ105" i="1"/>
  <c r="AL105" i="1" s="1"/>
  <c r="AO105" i="1"/>
  <c r="AQ105" i="1" s="1"/>
  <c r="AP105" i="1"/>
  <c r="AF106" i="1"/>
  <c r="AG106" i="1"/>
  <c r="AI106" i="1"/>
  <c r="AJ106" i="1"/>
  <c r="AL106" i="1" s="1"/>
  <c r="AO106" i="1"/>
  <c r="AQ106" i="1" s="1"/>
  <c r="AS106" i="1" s="1"/>
  <c r="AF107" i="1"/>
  <c r="AG107" i="1"/>
  <c r="AI107" i="1"/>
  <c r="AJ107" i="1"/>
  <c r="AL107" i="1" s="1"/>
  <c r="AO107" i="1"/>
  <c r="AP107" i="1" s="1"/>
  <c r="AQ107" i="1"/>
  <c r="AF108" i="1"/>
  <c r="AG108" i="1"/>
  <c r="AI108" i="1"/>
  <c r="AJ108" i="1"/>
  <c r="AL108" i="1" s="1"/>
  <c r="AO108" i="1"/>
  <c r="AP108" i="1"/>
  <c r="AQ108" i="1"/>
  <c r="AF109" i="1"/>
  <c r="AG109" i="1"/>
  <c r="AK109" i="1" s="1"/>
  <c r="AI109" i="1"/>
  <c r="AJ109" i="1"/>
  <c r="AL109" i="1" s="1"/>
  <c r="AO109" i="1"/>
  <c r="AQ109" i="1" s="1"/>
  <c r="AP109" i="1"/>
  <c r="AF110" i="1"/>
  <c r="AG110" i="1"/>
  <c r="AI110" i="1"/>
  <c r="AK110" i="1" s="1"/>
  <c r="AJ110" i="1"/>
  <c r="AL110" i="1" s="1"/>
  <c r="AO110" i="1"/>
  <c r="AQ110" i="1" s="1"/>
  <c r="AS110" i="1" s="1"/>
  <c r="AF111" i="1"/>
  <c r="AG111" i="1"/>
  <c r="AI111" i="1"/>
  <c r="AJ111" i="1"/>
  <c r="AO111" i="1"/>
  <c r="AP111" i="1" s="1"/>
  <c r="AQ111" i="1"/>
  <c r="AF112" i="1"/>
  <c r="AG112" i="1"/>
  <c r="AI112" i="1"/>
  <c r="AJ112" i="1"/>
  <c r="AL112" i="1" s="1"/>
  <c r="AO112" i="1"/>
  <c r="AP112" i="1"/>
  <c r="AQ112" i="1"/>
  <c r="AR112" i="1" s="1"/>
  <c r="AF113" i="1"/>
  <c r="AG113" i="1"/>
  <c r="AK113" i="1" s="1"/>
  <c r="AI113" i="1"/>
  <c r="AJ113" i="1"/>
  <c r="AL113" i="1" s="1"/>
  <c r="AO113" i="1"/>
  <c r="AQ113" i="1" s="1"/>
  <c r="AP113" i="1"/>
  <c r="AF114" i="1"/>
  <c r="AG114" i="1"/>
  <c r="AI114" i="1"/>
  <c r="AJ114" i="1"/>
  <c r="AL114" i="1" s="1"/>
  <c r="AO114" i="1"/>
  <c r="AQ114" i="1" s="1"/>
  <c r="AS114" i="1" s="1"/>
  <c r="AF115" i="1"/>
  <c r="AG115" i="1"/>
  <c r="AI115" i="1"/>
  <c r="AJ115" i="1"/>
  <c r="AL115" i="1" s="1"/>
  <c r="AO115" i="1"/>
  <c r="AP115" i="1"/>
  <c r="AQ115" i="1"/>
  <c r="AR115" i="1"/>
  <c r="AF116" i="1"/>
  <c r="AG116" i="1"/>
  <c r="AK116" i="1" s="1"/>
  <c r="AI116" i="1"/>
  <c r="AJ116" i="1"/>
  <c r="AL116" i="1" s="1"/>
  <c r="AM116" i="1" s="1"/>
  <c r="AO116" i="1"/>
  <c r="AP116" i="1" s="1"/>
  <c r="AF117" i="1"/>
  <c r="AG117" i="1"/>
  <c r="AI117" i="1"/>
  <c r="AK117" i="1" s="1"/>
  <c r="AJ117" i="1"/>
  <c r="AO117" i="1"/>
  <c r="AQ117" i="1" s="1"/>
  <c r="AP117" i="1"/>
  <c r="AF118" i="1"/>
  <c r="AG118" i="1"/>
  <c r="AI118" i="1"/>
  <c r="AJ118" i="1"/>
  <c r="AL118" i="1"/>
  <c r="AO118" i="1"/>
  <c r="AP118" i="1" s="1"/>
  <c r="AQ118" i="1"/>
  <c r="AR118" i="1" s="1"/>
  <c r="AF119" i="1"/>
  <c r="AG119" i="1"/>
  <c r="AS119" i="1" s="1"/>
  <c r="AI119" i="1"/>
  <c r="AJ119" i="1"/>
  <c r="AL119" i="1"/>
  <c r="AO119" i="1"/>
  <c r="AP119" i="1"/>
  <c r="AQ119" i="1"/>
  <c r="AR119" i="1"/>
  <c r="AF120" i="1"/>
  <c r="AG120" i="1"/>
  <c r="AK120" i="1" s="1"/>
  <c r="AI120" i="1"/>
  <c r="AJ120" i="1"/>
  <c r="AL120" i="1" s="1"/>
  <c r="AM120" i="1" s="1"/>
  <c r="AO120" i="1"/>
  <c r="AP120" i="1" s="1"/>
  <c r="AF121" i="1"/>
  <c r="AG121" i="1"/>
  <c r="AI121" i="1"/>
  <c r="AK121" i="1" s="1"/>
  <c r="AJ121" i="1"/>
  <c r="AL121" i="1" s="1"/>
  <c r="AO121" i="1"/>
  <c r="AQ121" i="1" s="1"/>
  <c r="AP121" i="1"/>
  <c r="AF122" i="1"/>
  <c r="AG122" i="1"/>
  <c r="AI122" i="1"/>
  <c r="AJ122" i="1"/>
  <c r="AL122" i="1"/>
  <c r="AO122" i="1"/>
  <c r="AP122" i="1" s="1"/>
  <c r="AQ122" i="1"/>
  <c r="AR122" i="1" s="1"/>
  <c r="AF123" i="1"/>
  <c r="AG123" i="1"/>
  <c r="AS123" i="1" s="1"/>
  <c r="AI123" i="1"/>
  <c r="AJ123" i="1"/>
  <c r="AO123" i="1"/>
  <c r="AP123" i="1"/>
  <c r="AQ123" i="1"/>
  <c r="AR123" i="1"/>
  <c r="AF124" i="1"/>
  <c r="AG124" i="1"/>
  <c r="AK124" i="1" s="1"/>
  <c r="AI124" i="1"/>
  <c r="AJ124" i="1"/>
  <c r="AL124" i="1" s="1"/>
  <c r="AM124" i="1" s="1"/>
  <c r="AO124" i="1"/>
  <c r="AP124" i="1" s="1"/>
  <c r="AF125" i="1"/>
  <c r="AG125" i="1"/>
  <c r="AI125" i="1"/>
  <c r="AK125" i="1" s="1"/>
  <c r="AJ125" i="1"/>
  <c r="AO125" i="1"/>
  <c r="AQ125" i="1" s="1"/>
  <c r="AP125" i="1"/>
  <c r="AF126" i="1"/>
  <c r="AG126" i="1"/>
  <c r="AI126" i="1"/>
  <c r="AJ126" i="1"/>
  <c r="AL126" i="1"/>
  <c r="AO126" i="1"/>
  <c r="AP126" i="1" s="1"/>
  <c r="AQ126" i="1"/>
  <c r="AR126" i="1" s="1"/>
  <c r="AF127" i="1"/>
  <c r="AG127" i="1"/>
  <c r="AS127" i="1" s="1"/>
  <c r="AI127" i="1"/>
  <c r="AJ127" i="1"/>
  <c r="AL127" i="1"/>
  <c r="AO127" i="1"/>
  <c r="AP127" i="1"/>
  <c r="AQ127" i="1"/>
  <c r="AR127" i="1"/>
  <c r="AF128" i="1"/>
  <c r="AG128" i="1"/>
  <c r="AK128" i="1" s="1"/>
  <c r="AI128" i="1"/>
  <c r="AJ128" i="1"/>
  <c r="AL128" i="1" s="1"/>
  <c r="AM128" i="1" s="1"/>
  <c r="AO128" i="1"/>
  <c r="AP128" i="1" s="1"/>
  <c r="AF129" i="1"/>
  <c r="AG129" i="1"/>
  <c r="AI129" i="1"/>
  <c r="AK129" i="1" s="1"/>
  <c r="AJ129" i="1"/>
  <c r="AL129" i="1" s="1"/>
  <c r="AO129" i="1"/>
  <c r="AQ129" i="1" s="1"/>
  <c r="AP129" i="1"/>
  <c r="AF130" i="1"/>
  <c r="AG130" i="1"/>
  <c r="AI130" i="1"/>
  <c r="AJ130" i="1"/>
  <c r="AL130" i="1"/>
  <c r="AO130" i="1"/>
  <c r="AP130" i="1" s="1"/>
  <c r="AQ130" i="1"/>
  <c r="AR130" i="1" s="1"/>
  <c r="AF131" i="1"/>
  <c r="AG131" i="1"/>
  <c r="AS131" i="1" s="1"/>
  <c r="AI131" i="1"/>
  <c r="AJ131" i="1"/>
  <c r="AO131" i="1"/>
  <c r="AP131" i="1"/>
  <c r="AQ131" i="1"/>
  <c r="AR131" i="1"/>
  <c r="AF132" i="1"/>
  <c r="AG132" i="1"/>
  <c r="AK132" i="1" s="1"/>
  <c r="AI132" i="1"/>
  <c r="AJ132" i="1"/>
  <c r="AL132" i="1" s="1"/>
  <c r="AM132" i="1" s="1"/>
  <c r="AO132" i="1"/>
  <c r="AP132" i="1" s="1"/>
  <c r="AF133" i="1"/>
  <c r="AG133" i="1"/>
  <c r="AI133" i="1"/>
  <c r="AK133" i="1" s="1"/>
  <c r="AJ133" i="1"/>
  <c r="AO133" i="1"/>
  <c r="AQ133" i="1" s="1"/>
  <c r="AP133" i="1"/>
  <c r="AF134" i="1"/>
  <c r="AG134" i="1"/>
  <c r="AI134" i="1"/>
  <c r="AJ134" i="1"/>
  <c r="AL134" i="1"/>
  <c r="AO134" i="1"/>
  <c r="AP134" i="1" s="1"/>
  <c r="AQ134" i="1"/>
  <c r="AR134" i="1" s="1"/>
  <c r="AF135" i="1"/>
  <c r="AG135" i="1"/>
  <c r="AS135" i="1" s="1"/>
  <c r="AI135" i="1"/>
  <c r="AJ135" i="1"/>
  <c r="AL135" i="1"/>
  <c r="AO135" i="1"/>
  <c r="AP135" i="1"/>
  <c r="AQ135" i="1"/>
  <c r="AR135" i="1"/>
  <c r="AF136" i="1"/>
  <c r="AG136" i="1"/>
  <c r="AK136" i="1" s="1"/>
  <c r="AI136" i="1"/>
  <c r="AJ136" i="1"/>
  <c r="AL136" i="1" s="1"/>
  <c r="AM136" i="1" s="1"/>
  <c r="AO136" i="1"/>
  <c r="AP136" i="1" s="1"/>
  <c r="AF137" i="1"/>
  <c r="AG137" i="1"/>
  <c r="AI137" i="1"/>
  <c r="AK137" i="1" s="1"/>
  <c r="AJ137" i="1"/>
  <c r="AL137" i="1" s="1"/>
  <c r="AO137" i="1"/>
  <c r="AQ137" i="1" s="1"/>
  <c r="AP137" i="1"/>
  <c r="AF138" i="1"/>
  <c r="AG138" i="1"/>
  <c r="AI138" i="1"/>
  <c r="AJ138" i="1"/>
  <c r="AL138" i="1"/>
  <c r="AO138" i="1"/>
  <c r="AP138" i="1" s="1"/>
  <c r="AQ138" i="1"/>
  <c r="AR138" i="1" s="1"/>
  <c r="AF139" i="1"/>
  <c r="AG139" i="1"/>
  <c r="AS139" i="1" s="1"/>
  <c r="AI139" i="1"/>
  <c r="AJ139" i="1"/>
  <c r="AO139" i="1"/>
  <c r="AP139" i="1"/>
  <c r="AQ139" i="1"/>
  <c r="AR139" i="1"/>
  <c r="AF140" i="1"/>
  <c r="AG140" i="1"/>
  <c r="AK140" i="1" s="1"/>
  <c r="AI140" i="1"/>
  <c r="AJ140" i="1"/>
  <c r="AL140" i="1" s="1"/>
  <c r="AM140" i="1" s="1"/>
  <c r="AO140" i="1"/>
  <c r="AP140" i="1" s="1"/>
  <c r="AF141" i="1"/>
  <c r="AG141" i="1"/>
  <c r="AI141" i="1"/>
  <c r="AK141" i="1" s="1"/>
  <c r="AJ141" i="1"/>
  <c r="AO141" i="1"/>
  <c r="AQ141" i="1" s="1"/>
  <c r="AP141" i="1"/>
  <c r="AF142" i="1"/>
  <c r="AG142" i="1"/>
  <c r="AI142" i="1"/>
  <c r="AJ142" i="1"/>
  <c r="AL142" i="1"/>
  <c r="AO142" i="1"/>
  <c r="AP142" i="1" s="1"/>
  <c r="AQ142" i="1"/>
  <c r="AR142" i="1" s="1"/>
  <c r="AF143" i="1"/>
  <c r="AG143" i="1"/>
  <c r="AS143" i="1" s="1"/>
  <c r="AI143" i="1"/>
  <c r="AJ143" i="1"/>
  <c r="AL143" i="1"/>
  <c r="AO143" i="1"/>
  <c r="AP143" i="1"/>
  <c r="AQ143" i="1"/>
  <c r="AR143" i="1"/>
  <c r="AF144" i="1"/>
  <c r="AG144" i="1"/>
  <c r="AK144" i="1" s="1"/>
  <c r="AI144" i="1"/>
  <c r="AJ144" i="1"/>
  <c r="AL144" i="1" s="1"/>
  <c r="AM144" i="1" s="1"/>
  <c r="AO144" i="1"/>
  <c r="AP144" i="1" s="1"/>
  <c r="AF145" i="1"/>
  <c r="AG145" i="1"/>
  <c r="AI145" i="1"/>
  <c r="AK145" i="1" s="1"/>
  <c r="AJ145" i="1"/>
  <c r="AL145" i="1" s="1"/>
  <c r="AO145" i="1"/>
  <c r="AQ145" i="1" s="1"/>
  <c r="AP145" i="1"/>
  <c r="AF146" i="1"/>
  <c r="AG146" i="1"/>
  <c r="AI146" i="1"/>
  <c r="AJ146" i="1"/>
  <c r="AL146" i="1"/>
  <c r="AO146" i="1"/>
  <c r="AP146" i="1" s="1"/>
  <c r="AQ146" i="1"/>
  <c r="AR146" i="1" s="1"/>
  <c r="AF147" i="1"/>
  <c r="AG147" i="1"/>
  <c r="AS147" i="1" s="1"/>
  <c r="AI147" i="1"/>
  <c r="AJ147" i="1"/>
  <c r="AO147" i="1"/>
  <c r="AP147" i="1"/>
  <c r="AQ147" i="1"/>
  <c r="AR147" i="1"/>
  <c r="AF148" i="1"/>
  <c r="AG148" i="1"/>
  <c r="AK148" i="1" s="1"/>
  <c r="AI148" i="1"/>
  <c r="AJ148" i="1"/>
  <c r="AL148" i="1" s="1"/>
  <c r="AO148" i="1"/>
  <c r="AP148" i="1" s="1"/>
  <c r="AQ148" i="1"/>
  <c r="AF149" i="1"/>
  <c r="AK149" i="1" s="1"/>
  <c r="AG149" i="1"/>
  <c r="AI149" i="1"/>
  <c r="AJ149" i="1"/>
  <c r="AL149" i="1" s="1"/>
  <c r="AO149" i="1"/>
  <c r="AQ149" i="1" s="1"/>
  <c r="AP149" i="1"/>
  <c r="AF150" i="1"/>
  <c r="AG150" i="1"/>
  <c r="AI150" i="1"/>
  <c r="AJ150" i="1"/>
  <c r="AO150" i="1"/>
  <c r="AF151" i="1"/>
  <c r="AG151" i="1"/>
  <c r="AI151" i="1"/>
  <c r="AJ151" i="1"/>
  <c r="AL151" i="1" s="1"/>
  <c r="AK151" i="1"/>
  <c r="AO151" i="1"/>
  <c r="AP151" i="1"/>
  <c r="AQ151" i="1"/>
  <c r="AR151" i="1" s="1"/>
  <c r="AF152" i="1"/>
  <c r="AG152" i="1"/>
  <c r="AI152" i="1"/>
  <c r="AJ152" i="1"/>
  <c r="AO152" i="1"/>
  <c r="AP152" i="1" s="1"/>
  <c r="AF153" i="1"/>
  <c r="AG153" i="1"/>
  <c r="AK153" i="1" s="1"/>
  <c r="AI153" i="1"/>
  <c r="AJ153" i="1"/>
  <c r="AO153" i="1"/>
  <c r="AQ153" i="1" s="1"/>
  <c r="AP153" i="1"/>
  <c r="AF154" i="1"/>
  <c r="AG154" i="1"/>
  <c r="AI154" i="1"/>
  <c r="AJ154" i="1"/>
  <c r="AL154" i="1" s="1"/>
  <c r="AO154" i="1"/>
  <c r="AP154" i="1" s="1"/>
  <c r="AF155" i="1"/>
  <c r="AG155" i="1"/>
  <c r="AS155" i="1" s="1"/>
  <c r="AI155" i="1"/>
  <c r="AK155" i="1" s="1"/>
  <c r="AM155" i="1" s="1"/>
  <c r="AJ155" i="1"/>
  <c r="AL155" i="1"/>
  <c r="AO155" i="1"/>
  <c r="AP155" i="1"/>
  <c r="AQ155" i="1"/>
  <c r="AR155" i="1"/>
  <c r="AT155" i="1" s="1"/>
  <c r="AF156" i="1"/>
  <c r="AG156" i="1"/>
  <c r="AI156" i="1"/>
  <c r="AJ156" i="1"/>
  <c r="AL156" i="1" s="1"/>
  <c r="AO156" i="1"/>
  <c r="AQ156" i="1" s="1"/>
  <c r="AP156" i="1"/>
  <c r="AF157" i="1"/>
  <c r="AG157" i="1"/>
  <c r="AI157" i="1"/>
  <c r="AK157" i="1" s="1"/>
  <c r="AJ157" i="1"/>
  <c r="AL157" i="1" s="1"/>
  <c r="AO157" i="1"/>
  <c r="AQ157" i="1" s="1"/>
  <c r="AS157" i="1" s="1"/>
  <c r="AR157" i="1"/>
  <c r="AF158" i="1"/>
  <c r="AG158" i="1"/>
  <c r="AS158" i="1" s="1"/>
  <c r="AI158" i="1"/>
  <c r="AJ158" i="1"/>
  <c r="AL158" i="1" s="1"/>
  <c r="AO158" i="1"/>
  <c r="AP158" i="1" s="1"/>
  <c r="AQ158" i="1"/>
  <c r="AR158" i="1" s="1"/>
  <c r="AF159" i="1"/>
  <c r="AG159" i="1"/>
  <c r="AI159" i="1"/>
  <c r="AJ159" i="1"/>
  <c r="AL159" i="1"/>
  <c r="AO159" i="1"/>
  <c r="AP159" i="1"/>
  <c r="AQ159" i="1"/>
  <c r="AR159" i="1" s="1"/>
  <c r="AF160" i="1"/>
  <c r="AG160" i="1"/>
  <c r="AI160" i="1"/>
  <c r="AJ160" i="1"/>
  <c r="AL160" i="1"/>
  <c r="AO160" i="1"/>
  <c r="AQ160" i="1" s="1"/>
  <c r="AP160" i="1"/>
  <c r="AF161" i="1"/>
  <c r="AG161" i="1"/>
  <c r="AI161" i="1"/>
  <c r="AJ161" i="1"/>
  <c r="AO161" i="1"/>
  <c r="AQ161" i="1" s="1"/>
  <c r="AF162" i="1"/>
  <c r="AG162" i="1"/>
  <c r="AI162" i="1"/>
  <c r="AJ162" i="1"/>
  <c r="AL162" i="1" s="1"/>
  <c r="AO162" i="1"/>
  <c r="AP162" i="1" s="1"/>
  <c r="AQ162" i="1"/>
  <c r="AF163" i="1"/>
  <c r="AG163" i="1"/>
  <c r="AI163" i="1"/>
  <c r="AJ163" i="1"/>
  <c r="AL163" i="1"/>
  <c r="AO163" i="1"/>
  <c r="AP163" i="1"/>
  <c r="AQ163" i="1"/>
  <c r="AF164" i="1"/>
  <c r="AG164" i="1"/>
  <c r="AI164" i="1"/>
  <c r="AJ164" i="1"/>
  <c r="AL164" i="1"/>
  <c r="AO164" i="1"/>
  <c r="AP164" i="1"/>
  <c r="AQ164" i="1"/>
  <c r="AS164" i="1"/>
  <c r="AF165" i="1"/>
  <c r="AG165" i="1"/>
  <c r="AI165" i="1"/>
  <c r="AJ165" i="1"/>
  <c r="AO165" i="1"/>
  <c r="AQ165" i="1" s="1"/>
  <c r="AF166" i="1"/>
  <c r="AG166" i="1"/>
  <c r="AI166" i="1"/>
  <c r="AJ166" i="1"/>
  <c r="AL166" i="1" s="1"/>
  <c r="AO166" i="1"/>
  <c r="AP166" i="1" s="1"/>
  <c r="AQ166" i="1"/>
  <c r="AR166" i="1" s="1"/>
  <c r="AF167" i="1"/>
  <c r="AG167" i="1"/>
  <c r="AL167" i="1" s="1"/>
  <c r="AI167" i="1"/>
  <c r="AJ167" i="1"/>
  <c r="AO167" i="1"/>
  <c r="AP167" i="1"/>
  <c r="AQ167" i="1"/>
  <c r="AF168" i="1"/>
  <c r="AG168" i="1"/>
  <c r="AL168" i="1" s="1"/>
  <c r="AI168" i="1"/>
  <c r="AJ168" i="1"/>
  <c r="AO168" i="1"/>
  <c r="AP168" i="1"/>
  <c r="AQ168" i="1"/>
  <c r="AS168" i="1"/>
  <c r="AF169" i="1"/>
  <c r="AG169" i="1"/>
  <c r="AI169" i="1"/>
  <c r="AJ169" i="1"/>
  <c r="AO169" i="1"/>
  <c r="AQ169" i="1" s="1"/>
  <c r="AF170" i="1"/>
  <c r="AG170" i="1"/>
  <c r="AI170" i="1"/>
  <c r="AJ170" i="1"/>
  <c r="AL170" i="1" s="1"/>
  <c r="AO170" i="1"/>
  <c r="AP170" i="1" s="1"/>
  <c r="AQ170" i="1"/>
  <c r="AF171" i="1"/>
  <c r="AG171" i="1"/>
  <c r="AI171" i="1"/>
  <c r="AJ171" i="1"/>
  <c r="AL171" i="1"/>
  <c r="AO171" i="1"/>
  <c r="AP171" i="1"/>
  <c r="AQ171" i="1"/>
  <c r="AR171" i="1" s="1"/>
  <c r="AF172" i="1"/>
  <c r="AG172" i="1"/>
  <c r="AI172" i="1"/>
  <c r="AJ172" i="1"/>
  <c r="AL172" i="1"/>
  <c r="AO172" i="1"/>
  <c r="AP172" i="1"/>
  <c r="AQ172" i="1"/>
  <c r="AS172" i="1"/>
  <c r="AF173" i="1"/>
  <c r="AG173" i="1"/>
  <c r="AI173" i="1"/>
  <c r="AJ173" i="1"/>
  <c r="AO173" i="1"/>
  <c r="AQ173" i="1" s="1"/>
  <c r="AF174" i="1"/>
  <c r="AG174" i="1"/>
  <c r="AI174" i="1"/>
  <c r="AJ174" i="1"/>
  <c r="AO174" i="1"/>
  <c r="AP174" i="1" s="1"/>
  <c r="AQ174" i="1"/>
  <c r="AR174" i="1" s="1"/>
  <c r="AF175" i="1"/>
  <c r="AG175" i="1"/>
  <c r="AL175" i="1" s="1"/>
  <c r="AI175" i="1"/>
  <c r="AJ175" i="1"/>
  <c r="AO175" i="1"/>
  <c r="AP175" i="1"/>
  <c r="AQ175" i="1"/>
  <c r="AF176" i="1"/>
  <c r="AG176" i="1"/>
  <c r="AL176" i="1" s="1"/>
  <c r="AI176" i="1"/>
  <c r="AJ176" i="1"/>
  <c r="AO176" i="1"/>
  <c r="AP176" i="1"/>
  <c r="AQ176" i="1"/>
  <c r="AS176" i="1"/>
  <c r="AF177" i="1"/>
  <c r="AG177" i="1"/>
  <c r="AI177" i="1"/>
  <c r="AJ177" i="1"/>
  <c r="AO177" i="1"/>
  <c r="AQ177" i="1" s="1"/>
  <c r="AF178" i="1"/>
  <c r="AG178" i="1"/>
  <c r="AI178" i="1"/>
  <c r="AJ178" i="1"/>
  <c r="AL178" i="1" s="1"/>
  <c r="AO178" i="1"/>
  <c r="AP178" i="1" s="1"/>
  <c r="AQ178" i="1"/>
  <c r="AF179" i="1"/>
  <c r="AG179" i="1"/>
  <c r="AI179" i="1"/>
  <c r="AJ179" i="1"/>
  <c r="AL179" i="1"/>
  <c r="AO179" i="1"/>
  <c r="AP179" i="1"/>
  <c r="AQ179" i="1"/>
  <c r="AR179" i="1" s="1"/>
  <c r="AF180" i="1"/>
  <c r="AG180" i="1"/>
  <c r="AI180" i="1"/>
  <c r="AJ180" i="1"/>
  <c r="AL180" i="1"/>
  <c r="AO180" i="1"/>
  <c r="AP180" i="1"/>
  <c r="AQ180" i="1"/>
  <c r="AS180" i="1" s="1"/>
  <c r="AF181" i="1"/>
  <c r="AG181" i="1"/>
  <c r="AI181" i="1"/>
  <c r="AJ181" i="1"/>
  <c r="AO181" i="1"/>
  <c r="AQ181" i="1" s="1"/>
  <c r="AF182" i="1"/>
  <c r="AG182" i="1"/>
  <c r="AI182" i="1"/>
  <c r="AJ182" i="1"/>
  <c r="AO182" i="1"/>
  <c r="AP182" i="1" s="1"/>
  <c r="AQ182" i="1"/>
  <c r="AR182" i="1" s="1"/>
  <c r="AF183" i="1"/>
  <c r="AG183" i="1"/>
  <c r="AI183" i="1"/>
  <c r="AJ183" i="1"/>
  <c r="AL183" i="1" s="1"/>
  <c r="AO183" i="1"/>
  <c r="AP183" i="1"/>
  <c r="AQ183" i="1"/>
  <c r="AR183" i="1" s="1"/>
  <c r="AF184" i="1"/>
  <c r="AG184" i="1"/>
  <c r="AI184" i="1"/>
  <c r="AJ184" i="1"/>
  <c r="AL184" i="1" s="1"/>
  <c r="AO184" i="1"/>
  <c r="AP184" i="1" s="1"/>
  <c r="AQ184" i="1"/>
  <c r="AR184" i="1" s="1"/>
  <c r="AF185" i="1"/>
  <c r="AG185" i="1"/>
  <c r="AI185" i="1"/>
  <c r="AK185" i="1" s="1"/>
  <c r="AJ185" i="1"/>
  <c r="AL185" i="1" s="1"/>
  <c r="AO185" i="1"/>
  <c r="AQ185" i="1" s="1"/>
  <c r="AP185" i="1"/>
  <c r="AF186" i="1"/>
  <c r="AG186" i="1"/>
  <c r="AI186" i="1"/>
  <c r="AJ186" i="1"/>
  <c r="AO186" i="1"/>
  <c r="AP186" i="1" s="1"/>
  <c r="AF187" i="1"/>
  <c r="AG187" i="1"/>
  <c r="AI187" i="1"/>
  <c r="AJ187" i="1"/>
  <c r="AL187" i="1" s="1"/>
  <c r="AO187" i="1"/>
  <c r="AP187" i="1"/>
  <c r="AQ187" i="1"/>
  <c r="AR187" i="1" s="1"/>
  <c r="AF188" i="1"/>
  <c r="AG188" i="1"/>
  <c r="AI188" i="1"/>
  <c r="AJ188" i="1"/>
  <c r="AO188" i="1"/>
  <c r="AP188" i="1" s="1"/>
  <c r="AQ188" i="1"/>
  <c r="AR188" i="1" s="1"/>
  <c r="AF189" i="1"/>
  <c r="AK189" i="1" s="1"/>
  <c r="AG189" i="1"/>
  <c r="AI189" i="1"/>
  <c r="AJ189" i="1"/>
  <c r="AO189" i="1"/>
  <c r="AQ189" i="1" s="1"/>
  <c r="AP189" i="1"/>
  <c r="AF190" i="1"/>
  <c r="AG190" i="1"/>
  <c r="AI190" i="1"/>
  <c r="AJ190" i="1"/>
  <c r="AO190" i="1"/>
  <c r="AP190" i="1" s="1"/>
  <c r="AF191" i="1"/>
  <c r="AG191" i="1"/>
  <c r="AS191" i="1" s="1"/>
  <c r="AI191" i="1"/>
  <c r="AJ191" i="1"/>
  <c r="AL191" i="1"/>
  <c r="AO191" i="1"/>
  <c r="AP191" i="1"/>
  <c r="AQ191" i="1"/>
  <c r="AR191" i="1"/>
  <c r="AF192" i="1"/>
  <c r="AG192" i="1"/>
  <c r="AS192" i="1" s="1"/>
  <c r="AI192" i="1"/>
  <c r="AJ192" i="1"/>
  <c r="AL192" i="1" s="1"/>
  <c r="AO192" i="1"/>
  <c r="AP192" i="1" s="1"/>
  <c r="AQ192" i="1"/>
  <c r="AF193" i="1"/>
  <c r="AG193" i="1"/>
  <c r="AI193" i="1"/>
  <c r="AJ193" i="1"/>
  <c r="AL193" i="1" s="1"/>
  <c r="AK193" i="1"/>
  <c r="AO193" i="1"/>
  <c r="AQ193" i="1" s="1"/>
  <c r="AP193" i="1"/>
  <c r="AF194" i="1"/>
  <c r="AG194" i="1"/>
  <c r="AI194" i="1"/>
  <c r="AJ194" i="1"/>
  <c r="AO194" i="1"/>
  <c r="AP194" i="1" s="1"/>
  <c r="AF195" i="1"/>
  <c r="AG195" i="1"/>
  <c r="AI195" i="1"/>
  <c r="AJ195" i="1"/>
  <c r="AL195" i="1"/>
  <c r="AO195" i="1"/>
  <c r="AP195" i="1"/>
  <c r="AQ195" i="1"/>
  <c r="AR195" i="1"/>
  <c r="AF196" i="1"/>
  <c r="AG196" i="1"/>
  <c r="AI196" i="1"/>
  <c r="AJ196" i="1"/>
  <c r="AO196" i="1"/>
  <c r="AP196" i="1"/>
  <c r="AQ196" i="1"/>
  <c r="AR196" i="1" s="1"/>
  <c r="AF197" i="1"/>
  <c r="AK197" i="1" s="1"/>
  <c r="AG197" i="1"/>
  <c r="AI197" i="1"/>
  <c r="AJ197" i="1"/>
  <c r="AO197" i="1"/>
  <c r="AQ197" i="1" s="1"/>
  <c r="AP197" i="1"/>
  <c r="AF198" i="1"/>
  <c r="AG198" i="1"/>
  <c r="AI198" i="1"/>
  <c r="AJ198" i="1"/>
  <c r="AO198" i="1"/>
  <c r="AP198" i="1" s="1"/>
  <c r="AF199" i="1"/>
  <c r="AG199" i="1"/>
  <c r="AS199" i="1" s="1"/>
  <c r="AI199" i="1"/>
  <c r="AJ199" i="1"/>
  <c r="AL199" i="1"/>
  <c r="AO199" i="1"/>
  <c r="AP199" i="1"/>
  <c r="AQ199" i="1"/>
  <c r="AR199" i="1"/>
  <c r="AF200" i="1"/>
  <c r="AG200" i="1"/>
  <c r="AS200" i="1" s="1"/>
  <c r="AI200" i="1"/>
  <c r="AJ200" i="1"/>
  <c r="AO200" i="1"/>
  <c r="AP200" i="1"/>
  <c r="AQ200" i="1"/>
  <c r="AF201" i="1"/>
  <c r="AG201" i="1"/>
  <c r="AI201" i="1"/>
  <c r="AJ201" i="1"/>
  <c r="AL201" i="1" s="1"/>
  <c r="AK201" i="1"/>
  <c r="AO201" i="1"/>
  <c r="AQ201" i="1" s="1"/>
  <c r="AP201" i="1"/>
  <c r="AF202" i="1"/>
  <c r="AG202" i="1"/>
  <c r="AI202" i="1"/>
  <c r="AJ202" i="1"/>
  <c r="AL202" i="1" s="1"/>
  <c r="AO202" i="1"/>
  <c r="AP202" i="1" s="1"/>
  <c r="AF203" i="1"/>
  <c r="AG203" i="1"/>
  <c r="AI203" i="1"/>
  <c r="AJ203" i="1"/>
  <c r="AO203" i="1"/>
  <c r="AP203" i="1"/>
  <c r="AQ203" i="1"/>
  <c r="AR203" i="1" s="1"/>
  <c r="AT99" i="1" l="1"/>
  <c r="AM68" i="1"/>
  <c r="AM64" i="1"/>
  <c r="AM76" i="1"/>
  <c r="AR200" i="1"/>
  <c r="AL197" i="1"/>
  <c r="AM197" i="1" s="1"/>
  <c r="AR192" i="1"/>
  <c r="AL189" i="1"/>
  <c r="AM189" i="1" s="1"/>
  <c r="AL188" i="1"/>
  <c r="AK187" i="1"/>
  <c r="AM187" i="1" s="1"/>
  <c r="AL182" i="1"/>
  <c r="AK180" i="1"/>
  <c r="AR177" i="1"/>
  <c r="AL174" i="1"/>
  <c r="AK172" i="1"/>
  <c r="AR169" i="1"/>
  <c r="AK164" i="1"/>
  <c r="AR161" i="1"/>
  <c r="AR153" i="1"/>
  <c r="AM149" i="1"/>
  <c r="AK147" i="1"/>
  <c r="AM147" i="1" s="1"/>
  <c r="AK139" i="1"/>
  <c r="AK131" i="1"/>
  <c r="AK123" i="1"/>
  <c r="AM123" i="1" s="1"/>
  <c r="AR97" i="1"/>
  <c r="AL94" i="1"/>
  <c r="AK92" i="1"/>
  <c r="AM92" i="1" s="1"/>
  <c r="AL87" i="1"/>
  <c r="AS85" i="1"/>
  <c r="AK84" i="1"/>
  <c r="AM84" i="1" s="1"/>
  <c r="AL79" i="1"/>
  <c r="AS75" i="1"/>
  <c r="AL70" i="1"/>
  <c r="AS67" i="1"/>
  <c r="AL62" i="1"/>
  <c r="AS59" i="1"/>
  <c r="AL54" i="1"/>
  <c r="AK52" i="1"/>
  <c r="AL47" i="1"/>
  <c r="AK46" i="1"/>
  <c r="AM46" i="1" s="1"/>
  <c r="AL38" i="1"/>
  <c r="AK35" i="1"/>
  <c r="AM35" i="1" s="1"/>
  <c r="AL30" i="1"/>
  <c r="AK27" i="1"/>
  <c r="AM27" i="1" s="1"/>
  <c r="AL22" i="1"/>
  <c r="AK19" i="1"/>
  <c r="AM19" i="1" s="1"/>
  <c r="AL14" i="1"/>
  <c r="AM14" i="1" s="1"/>
  <c r="AK11" i="1"/>
  <c r="AM185" i="1"/>
  <c r="AK203" i="1"/>
  <c r="AL198" i="1"/>
  <c r="AS196" i="1"/>
  <c r="AT196" i="1" s="1"/>
  <c r="AK195" i="1"/>
  <c r="AM195" i="1" s="1"/>
  <c r="AL190" i="1"/>
  <c r="AS187" i="1"/>
  <c r="AT187" i="1" s="1"/>
  <c r="AL177" i="1"/>
  <c r="AL169" i="1"/>
  <c r="AL161" i="1"/>
  <c r="AK159" i="1"/>
  <c r="AL150" i="1"/>
  <c r="AM150" i="1" s="1"/>
  <c r="AK146" i="1"/>
  <c r="AK138" i="1"/>
  <c r="AK130" i="1"/>
  <c r="AK122" i="1"/>
  <c r="AM122" i="1" s="1"/>
  <c r="AS115" i="1"/>
  <c r="AT115" i="1" s="1"/>
  <c r="AL111" i="1"/>
  <c r="AR108" i="1"/>
  <c r="AR107" i="1"/>
  <c r="AK106" i="1"/>
  <c r="AM106" i="1" s="1"/>
  <c r="AK105" i="1"/>
  <c r="AL95" i="1"/>
  <c r="AS92" i="1"/>
  <c r="AK87" i="1"/>
  <c r="AS84" i="1"/>
  <c r="AT84" i="1" s="1"/>
  <c r="AK79" i="1"/>
  <c r="AS76" i="1"/>
  <c r="AT76" i="1" s="1"/>
  <c r="AL73" i="1"/>
  <c r="AK70" i="1"/>
  <c r="AS68" i="1"/>
  <c r="AT68" i="1" s="1"/>
  <c r="AL65" i="1"/>
  <c r="AM65" i="1" s="1"/>
  <c r="AK62" i="1"/>
  <c r="AS60" i="1"/>
  <c r="AT60" i="1" s="1"/>
  <c r="AL57" i="1"/>
  <c r="AM57" i="1" s="1"/>
  <c r="AK54" i="1"/>
  <c r="AK53" i="1"/>
  <c r="AS50" i="1"/>
  <c r="AL49" i="1"/>
  <c r="AM49" i="1" s="1"/>
  <c r="AK38" i="1"/>
  <c r="AS36" i="1"/>
  <c r="AT36" i="1" s="1"/>
  <c r="AS35" i="1"/>
  <c r="AT35" i="1" s="1"/>
  <c r="AK30" i="1"/>
  <c r="AS28" i="1"/>
  <c r="AT28" i="1" s="1"/>
  <c r="AS27" i="1"/>
  <c r="AT27" i="1" s="1"/>
  <c r="AK22" i="1"/>
  <c r="AS20" i="1"/>
  <c r="AS19" i="1"/>
  <c r="AT19" i="1" s="1"/>
  <c r="AK14" i="1"/>
  <c r="AS12" i="1"/>
  <c r="AS11" i="1"/>
  <c r="AS203" i="1"/>
  <c r="AT203" i="1" s="1"/>
  <c r="AK198" i="1"/>
  <c r="AS195" i="1"/>
  <c r="AT195" i="1" s="1"/>
  <c r="AK190" i="1"/>
  <c r="AR178" i="1"/>
  <c r="AK177" i="1"/>
  <c r="AR170" i="1"/>
  <c r="AK169" i="1"/>
  <c r="AM169" i="1" s="1"/>
  <c r="AR163" i="1"/>
  <c r="AR162" i="1"/>
  <c r="AK161" i="1"/>
  <c r="AK160" i="1"/>
  <c r="AS153" i="1"/>
  <c r="AT153" i="1" s="1"/>
  <c r="AL152" i="1"/>
  <c r="AK150" i="1"/>
  <c r="AL141" i="1"/>
  <c r="AS138" i="1"/>
  <c r="AL133" i="1"/>
  <c r="AS130" i="1"/>
  <c r="AL125" i="1"/>
  <c r="AS122" i="1"/>
  <c r="AL117" i="1"/>
  <c r="AR102" i="1"/>
  <c r="AK95" i="1"/>
  <c r="AK72" i="1"/>
  <c r="AM72" i="1" s="1"/>
  <c r="AK47" i="1"/>
  <c r="AL41" i="1"/>
  <c r="AM151" i="1"/>
  <c r="AT147" i="1"/>
  <c r="AT139" i="1"/>
  <c r="AT131" i="1"/>
  <c r="AM126" i="1"/>
  <c r="AT123" i="1"/>
  <c r="AM118" i="1"/>
  <c r="AM90" i="1"/>
  <c r="AM82" i="1"/>
  <c r="AM33" i="1"/>
  <c r="AM201" i="1"/>
  <c r="AM193" i="1"/>
  <c r="AL186" i="1"/>
  <c r="AS184" i="1"/>
  <c r="AT184" i="1" s="1"/>
  <c r="AR181" i="1"/>
  <c r="AK176" i="1"/>
  <c r="AR173" i="1"/>
  <c r="AK168" i="1"/>
  <c r="AR165" i="1"/>
  <c r="AT157" i="1"/>
  <c r="AK152" i="1"/>
  <c r="AR148" i="1"/>
  <c r="AK143" i="1"/>
  <c r="AM143" i="1" s="1"/>
  <c r="AK135" i="1"/>
  <c r="AM135" i="1" s="1"/>
  <c r="AK127" i="1"/>
  <c r="AM127" i="1" s="1"/>
  <c r="AK119" i="1"/>
  <c r="AM119" i="1" s="1"/>
  <c r="AK112" i="1"/>
  <c r="AM112" i="1" s="1"/>
  <c r="AT102" i="1"/>
  <c r="AS89" i="1"/>
  <c r="AK88" i="1"/>
  <c r="AM88" i="1" s="1"/>
  <c r="AS81" i="1"/>
  <c r="AK80" i="1"/>
  <c r="AM80" i="1" s="1"/>
  <c r="AS71" i="1"/>
  <c r="AS63" i="1"/>
  <c r="AS55" i="1"/>
  <c r="AK39" i="1"/>
  <c r="AM39" i="1" s="1"/>
  <c r="AK31" i="1"/>
  <c r="AM31" i="1" s="1"/>
  <c r="AL26" i="1"/>
  <c r="AK23" i="1"/>
  <c r="AM23" i="1" s="1"/>
  <c r="AL18" i="1"/>
  <c r="AK15" i="1"/>
  <c r="AM15" i="1" s="1"/>
  <c r="AM202" i="1"/>
  <c r="AT200" i="1"/>
  <c r="AL194" i="1"/>
  <c r="AT192" i="1"/>
  <c r="AK191" i="1"/>
  <c r="AM191" i="1" s="1"/>
  <c r="AK186" i="1"/>
  <c r="AL181" i="1"/>
  <c r="AL173" i="1"/>
  <c r="AL165" i="1"/>
  <c r="AL153" i="1"/>
  <c r="AM153" i="1" s="1"/>
  <c r="AK142" i="1"/>
  <c r="AM142" i="1" s="1"/>
  <c r="AK134" i="1"/>
  <c r="AM134" i="1" s="1"/>
  <c r="AK126" i="1"/>
  <c r="AK118" i="1"/>
  <c r="AK114" i="1"/>
  <c r="AM114" i="1" s="1"/>
  <c r="AM99" i="1"/>
  <c r="AK98" i="1"/>
  <c r="AM98" i="1" s="1"/>
  <c r="AK96" i="1"/>
  <c r="AM96" i="1" s="1"/>
  <c r="AK91" i="1"/>
  <c r="AM91" i="1" s="1"/>
  <c r="AS88" i="1"/>
  <c r="AT88" i="1" s="1"/>
  <c r="AK83" i="1"/>
  <c r="AS80" i="1"/>
  <c r="AT80" i="1" s="1"/>
  <c r="AL77" i="1"/>
  <c r="AK74" i="1"/>
  <c r="AT72" i="1"/>
  <c r="AL69" i="1"/>
  <c r="AK66" i="1"/>
  <c r="AM66" i="1" s="1"/>
  <c r="AT64" i="1"/>
  <c r="AL61" i="1"/>
  <c r="AM61" i="1" s="1"/>
  <c r="AM59" i="1"/>
  <c r="AK58" i="1"/>
  <c r="AT56" i="1"/>
  <c r="AL51" i="1"/>
  <c r="AL45" i="1"/>
  <c r="AM45" i="1" s="1"/>
  <c r="AS39" i="1"/>
  <c r="AT39" i="1" s="1"/>
  <c r="AK34" i="1"/>
  <c r="AS32" i="1"/>
  <c r="AT32" i="1" s="1"/>
  <c r="AT31" i="1"/>
  <c r="AK26" i="1"/>
  <c r="AS24" i="1"/>
  <c r="AT23" i="1"/>
  <c r="AK18" i="1"/>
  <c r="AS16" i="1"/>
  <c r="AT15" i="1"/>
  <c r="AK199" i="1"/>
  <c r="AM199" i="1" s="1"/>
  <c r="AK202" i="1"/>
  <c r="AT199" i="1"/>
  <c r="AK194" i="1"/>
  <c r="AT191" i="1"/>
  <c r="AK181" i="1"/>
  <c r="AM181" i="1" s="1"/>
  <c r="AR175" i="1"/>
  <c r="AK173" i="1"/>
  <c r="AM173" i="1" s="1"/>
  <c r="AR167" i="1"/>
  <c r="AK165" i="1"/>
  <c r="AM157" i="1"/>
  <c r="AK156" i="1"/>
  <c r="AM156" i="1" s="1"/>
  <c r="AS151" i="1"/>
  <c r="AT151" i="1" s="1"/>
  <c r="AS142" i="1"/>
  <c r="AS134" i="1"/>
  <c r="AS126" i="1"/>
  <c r="AS118" i="1"/>
  <c r="AK108" i="1"/>
  <c r="AM108" i="1" s="1"/>
  <c r="AM102" i="1"/>
  <c r="AK101" i="1"/>
  <c r="AM101" i="1" s="1"/>
  <c r="AK100" i="1"/>
  <c r="AM100" i="1" s="1"/>
  <c r="AS96" i="1"/>
  <c r="AK43" i="1"/>
  <c r="AM43" i="1" s="1"/>
  <c r="AR40" i="1"/>
  <c r="AL147" i="1"/>
  <c r="AT143" i="1"/>
  <c r="AL139" i="1"/>
  <c r="AM138" i="1"/>
  <c r="AT135" i="1"/>
  <c r="AL131" i="1"/>
  <c r="AM130" i="1"/>
  <c r="AT127" i="1"/>
  <c r="AL123" i="1"/>
  <c r="AT119" i="1"/>
  <c r="AR111" i="1"/>
  <c r="AM86" i="1"/>
  <c r="AM78" i="1"/>
  <c r="AR49" i="1"/>
  <c r="AT49" i="1" s="1"/>
  <c r="AM37" i="1"/>
  <c r="AM29" i="1"/>
  <c r="AM21" i="1"/>
  <c r="AM13" i="1"/>
  <c r="AR18" i="7"/>
  <c r="AS18" i="7"/>
  <c r="AT18" i="7" s="1"/>
  <c r="AM16" i="7"/>
  <c r="AT13" i="7"/>
  <c r="AM11" i="7"/>
  <c r="AM15" i="7"/>
  <c r="AT17" i="7"/>
  <c r="AL17" i="7"/>
  <c r="AK21" i="7"/>
  <c r="AM21" i="7" s="1"/>
  <c r="AK17" i="7"/>
  <c r="AK13" i="7"/>
  <c r="AM13" i="7" s="1"/>
  <c r="AS21" i="7"/>
  <c r="AT21" i="7" s="1"/>
  <c r="AQ19" i="7"/>
  <c r="AQ15" i="7"/>
  <c r="AQ11" i="7"/>
  <c r="AR185" i="1"/>
  <c r="AS185" i="1"/>
  <c r="AT172" i="1"/>
  <c r="AT164" i="1"/>
  <c r="AR201" i="1"/>
  <c r="AS201" i="1"/>
  <c r="AR197" i="1"/>
  <c r="AS197" i="1"/>
  <c r="AM159" i="1"/>
  <c r="AR156" i="1"/>
  <c r="AS156" i="1"/>
  <c r="AT180" i="1"/>
  <c r="AR193" i="1"/>
  <c r="AS193" i="1"/>
  <c r="AR189" i="1"/>
  <c r="AS189" i="1"/>
  <c r="AR160" i="1"/>
  <c r="AS160" i="1"/>
  <c r="AM186" i="1"/>
  <c r="AS183" i="1"/>
  <c r="AT183" i="1" s="1"/>
  <c r="AM180" i="1"/>
  <c r="AS179" i="1"/>
  <c r="AT179" i="1" s="1"/>
  <c r="AM176" i="1"/>
  <c r="AS175" i="1"/>
  <c r="AT175" i="1" s="1"/>
  <c r="AM172" i="1"/>
  <c r="AS171" i="1"/>
  <c r="AT171" i="1" s="1"/>
  <c r="AM168" i="1"/>
  <c r="AS167" i="1"/>
  <c r="AT167" i="1" s="1"/>
  <c r="AM164" i="1"/>
  <c r="AS163" i="1"/>
  <c r="AM160" i="1"/>
  <c r="AS159" i="1"/>
  <c r="AT159" i="1" s="1"/>
  <c r="AM146" i="1"/>
  <c r="AR109" i="1"/>
  <c r="AS109" i="1"/>
  <c r="AT109" i="1" s="1"/>
  <c r="AR101" i="1"/>
  <c r="AS101" i="1"/>
  <c r="AL196" i="1"/>
  <c r="AK196" i="1"/>
  <c r="AK192" i="1"/>
  <c r="AM192" i="1" s="1"/>
  <c r="AK188" i="1"/>
  <c r="AM188" i="1" s="1"/>
  <c r="AK184" i="1"/>
  <c r="AM184" i="1" s="1"/>
  <c r="AK183" i="1"/>
  <c r="AM183" i="1" s="1"/>
  <c r="AK182" i="1"/>
  <c r="AM182" i="1" s="1"/>
  <c r="AS181" i="1"/>
  <c r="AR180" i="1"/>
  <c r="AK179" i="1"/>
  <c r="AM179" i="1" s="1"/>
  <c r="AK178" i="1"/>
  <c r="AM178" i="1" s="1"/>
  <c r="AS177" i="1"/>
  <c r="AT177" i="1" s="1"/>
  <c r="AR176" i="1"/>
  <c r="AT176" i="1" s="1"/>
  <c r="AK175" i="1"/>
  <c r="AM175" i="1" s="1"/>
  <c r="AK174" i="1"/>
  <c r="AM174" i="1" s="1"/>
  <c r="AS173" i="1"/>
  <c r="AT173" i="1" s="1"/>
  <c r="AR172" i="1"/>
  <c r="AK171" i="1"/>
  <c r="AM171" i="1" s="1"/>
  <c r="AK170" i="1"/>
  <c r="AM170" i="1" s="1"/>
  <c r="AS169" i="1"/>
  <c r="AT169" i="1" s="1"/>
  <c r="AR168" i="1"/>
  <c r="AT168" i="1" s="1"/>
  <c r="AK167" i="1"/>
  <c r="AM167" i="1" s="1"/>
  <c r="AK166" i="1"/>
  <c r="AM166" i="1" s="1"/>
  <c r="AS165" i="1"/>
  <c r="AR164" i="1"/>
  <c r="AK163" i="1"/>
  <c r="AM163" i="1" s="1"/>
  <c r="AK162" i="1"/>
  <c r="AM162" i="1" s="1"/>
  <c r="AS161" i="1"/>
  <c r="AT161" i="1" s="1"/>
  <c r="AK158" i="1"/>
  <c r="AM158" i="1" s="1"/>
  <c r="AQ152" i="1"/>
  <c r="AR152" i="1" s="1"/>
  <c r="AP150" i="1"/>
  <c r="AQ150" i="1"/>
  <c r="AL200" i="1"/>
  <c r="AK200" i="1"/>
  <c r="AQ194" i="1"/>
  <c r="AQ190" i="1"/>
  <c r="AS188" i="1"/>
  <c r="AT188" i="1" s="1"/>
  <c r="AQ186" i="1"/>
  <c r="AS182" i="1"/>
  <c r="AT182" i="1" s="1"/>
  <c r="AS178" i="1"/>
  <c r="AT178" i="1" s="1"/>
  <c r="AS174" i="1"/>
  <c r="AT174" i="1" s="1"/>
  <c r="AS170" i="1"/>
  <c r="AT170" i="1" s="1"/>
  <c r="AS166" i="1"/>
  <c r="AT166" i="1" s="1"/>
  <c r="AS162" i="1"/>
  <c r="AT162" i="1" s="1"/>
  <c r="AT158" i="1"/>
  <c r="AR145" i="1"/>
  <c r="AS145" i="1"/>
  <c r="AR141" i="1"/>
  <c r="AS141" i="1"/>
  <c r="AR137" i="1"/>
  <c r="AS137" i="1"/>
  <c r="AR133" i="1"/>
  <c r="AS133" i="1"/>
  <c r="AT133" i="1" s="1"/>
  <c r="AR129" i="1"/>
  <c r="AS129" i="1"/>
  <c r="AR125" i="1"/>
  <c r="AS125" i="1"/>
  <c r="AR121" i="1"/>
  <c r="AS121" i="1"/>
  <c r="AR117" i="1"/>
  <c r="AS117" i="1"/>
  <c r="AT117" i="1" s="1"/>
  <c r="AR113" i="1"/>
  <c r="AS113" i="1"/>
  <c r="AR105" i="1"/>
  <c r="AS105" i="1"/>
  <c r="AL203" i="1"/>
  <c r="AM203" i="1" s="1"/>
  <c r="AQ202" i="1"/>
  <c r="AQ198" i="1"/>
  <c r="AP181" i="1"/>
  <c r="AP177" i="1"/>
  <c r="AP173" i="1"/>
  <c r="AP169" i="1"/>
  <c r="AP165" i="1"/>
  <c r="AP161" i="1"/>
  <c r="AP157" i="1"/>
  <c r="AQ154" i="1"/>
  <c r="AK154" i="1"/>
  <c r="AM154" i="1" s="1"/>
  <c r="AR149" i="1"/>
  <c r="AS149" i="1"/>
  <c r="AM148" i="1"/>
  <c r="AM145" i="1"/>
  <c r="AT142" i="1"/>
  <c r="AM141" i="1"/>
  <c r="AT138" i="1"/>
  <c r="AM137" i="1"/>
  <c r="AT134" i="1"/>
  <c r="AM133" i="1"/>
  <c r="AT130" i="1"/>
  <c r="AM129" i="1"/>
  <c r="AT126" i="1"/>
  <c r="AM125" i="1"/>
  <c r="AT122" i="1"/>
  <c r="AM121" i="1"/>
  <c r="AT118" i="1"/>
  <c r="AM117" i="1"/>
  <c r="AM110" i="1"/>
  <c r="AM104" i="1"/>
  <c r="AS146" i="1"/>
  <c r="AT146" i="1" s="1"/>
  <c r="AQ144" i="1"/>
  <c r="AQ140" i="1"/>
  <c r="AQ136" i="1"/>
  <c r="AQ132" i="1"/>
  <c r="AQ128" i="1"/>
  <c r="AQ124" i="1"/>
  <c r="AQ120" i="1"/>
  <c r="AQ116" i="1"/>
  <c r="AR114" i="1"/>
  <c r="AT114" i="1" s="1"/>
  <c r="AS111" i="1"/>
  <c r="AT111" i="1" s="1"/>
  <c r="AR110" i="1"/>
  <c r="AT110" i="1" s="1"/>
  <c r="AS107" i="1"/>
  <c r="AT107" i="1" s="1"/>
  <c r="AR106" i="1"/>
  <c r="AT106" i="1" s="1"/>
  <c r="AT103" i="1"/>
  <c r="AS93" i="1"/>
  <c r="AK93" i="1"/>
  <c r="AR74" i="1"/>
  <c r="AS74" i="1"/>
  <c r="AR70" i="1"/>
  <c r="AS70" i="1"/>
  <c r="AR66" i="1"/>
  <c r="AS66" i="1"/>
  <c r="AR62" i="1"/>
  <c r="AS62" i="1"/>
  <c r="AT62" i="1" s="1"/>
  <c r="AR58" i="1"/>
  <c r="AS58" i="1"/>
  <c r="AR54" i="1"/>
  <c r="AS54" i="1"/>
  <c r="AP114" i="1"/>
  <c r="AP110" i="1"/>
  <c r="AP106" i="1"/>
  <c r="AR94" i="1"/>
  <c r="AS94" i="1"/>
  <c r="AL93" i="1"/>
  <c r="AT89" i="1"/>
  <c r="AM87" i="1"/>
  <c r="AT85" i="1"/>
  <c r="AM83" i="1"/>
  <c r="AT81" i="1"/>
  <c r="AM79" i="1"/>
  <c r="AT75" i="1"/>
  <c r="AM74" i="1"/>
  <c r="AT71" i="1"/>
  <c r="AM70" i="1"/>
  <c r="AT67" i="1"/>
  <c r="AT63" i="1"/>
  <c r="AM62" i="1"/>
  <c r="AT59" i="1"/>
  <c r="AM58" i="1"/>
  <c r="AT55" i="1"/>
  <c r="AM54" i="1"/>
  <c r="AS148" i="1"/>
  <c r="AT148" i="1" s="1"/>
  <c r="AM113" i="1"/>
  <c r="AS112" i="1"/>
  <c r="AT112" i="1" s="1"/>
  <c r="AM109" i="1"/>
  <c r="AS108" i="1"/>
  <c r="AT108" i="1" s="1"/>
  <c r="AM105" i="1"/>
  <c r="AS104" i="1"/>
  <c r="AT104" i="1" s="1"/>
  <c r="AS100" i="1"/>
  <c r="AT100" i="1" s="1"/>
  <c r="AR98" i="1"/>
  <c r="AT98" i="1" s="1"/>
  <c r="AM97" i="1"/>
  <c r="AP95" i="1"/>
  <c r="AQ95" i="1"/>
  <c r="AT92" i="1"/>
  <c r="AR90" i="1"/>
  <c r="AS90" i="1"/>
  <c r="AR86" i="1"/>
  <c r="AS86" i="1"/>
  <c r="AR82" i="1"/>
  <c r="AS82" i="1"/>
  <c r="AT82" i="1" s="1"/>
  <c r="AR78" i="1"/>
  <c r="AS78" i="1"/>
  <c r="AM77" i="1"/>
  <c r="AM75" i="1"/>
  <c r="AM73" i="1"/>
  <c r="AM71" i="1"/>
  <c r="AM69" i="1"/>
  <c r="AM67" i="1"/>
  <c r="AR53" i="1"/>
  <c r="AS53" i="1"/>
  <c r="AK115" i="1"/>
  <c r="AM115" i="1" s="1"/>
  <c r="AK111" i="1"/>
  <c r="AM111" i="1" s="1"/>
  <c r="AK107" i="1"/>
  <c r="AM107" i="1" s="1"/>
  <c r="AK103" i="1"/>
  <c r="AM103" i="1" s="1"/>
  <c r="AS97" i="1"/>
  <c r="AT97" i="1" s="1"/>
  <c r="AT96" i="1"/>
  <c r="AM95" i="1"/>
  <c r="AM94" i="1"/>
  <c r="AR93" i="1"/>
  <c r="AM52" i="1"/>
  <c r="AM50" i="1"/>
  <c r="AQ73" i="1"/>
  <c r="AQ69" i="1"/>
  <c r="AQ65" i="1"/>
  <c r="AQ61" i="1"/>
  <c r="AQ57" i="1"/>
  <c r="AS51" i="1"/>
  <c r="AT51" i="1" s="1"/>
  <c r="AR50" i="1"/>
  <c r="AT50" i="1" s="1"/>
  <c r="AR34" i="1"/>
  <c r="AS34" i="1"/>
  <c r="AR30" i="1"/>
  <c r="AS30" i="1"/>
  <c r="AT30" i="1" s="1"/>
  <c r="AR26" i="1"/>
  <c r="AS26" i="1"/>
  <c r="AR22" i="1"/>
  <c r="AS22" i="1"/>
  <c r="AR18" i="1"/>
  <c r="AS18" i="1"/>
  <c r="AR14" i="1"/>
  <c r="AS14" i="1"/>
  <c r="AT14" i="1" s="1"/>
  <c r="AK89" i="1"/>
  <c r="AM89" i="1" s="1"/>
  <c r="AK85" i="1"/>
  <c r="AM85" i="1" s="1"/>
  <c r="AK81" i="1"/>
  <c r="AM81" i="1" s="1"/>
  <c r="AP50" i="1"/>
  <c r="AM41" i="1"/>
  <c r="AM34" i="1"/>
  <c r="AM30" i="1"/>
  <c r="AM26" i="1"/>
  <c r="AM22" i="1"/>
  <c r="AM18" i="1"/>
  <c r="AQ91" i="1"/>
  <c r="AQ87" i="1"/>
  <c r="AQ83" i="1"/>
  <c r="AQ79" i="1"/>
  <c r="AS77" i="1"/>
  <c r="AT77" i="1" s="1"/>
  <c r="AM53" i="1"/>
  <c r="AS52" i="1"/>
  <c r="AT52" i="1" s="1"/>
  <c r="AS45" i="1"/>
  <c r="AT45" i="1" s="1"/>
  <c r="AM44" i="1"/>
  <c r="AR37" i="1"/>
  <c r="AS37" i="1"/>
  <c r="AR33" i="1"/>
  <c r="AS33" i="1"/>
  <c r="AT33" i="1" s="1"/>
  <c r="AR29" i="1"/>
  <c r="AS29" i="1"/>
  <c r="AR25" i="1"/>
  <c r="AS25" i="1"/>
  <c r="AT25" i="1" s="1"/>
  <c r="AT24" i="1"/>
  <c r="AR21" i="1"/>
  <c r="AS21" i="1"/>
  <c r="AT20" i="1"/>
  <c r="AR17" i="1"/>
  <c r="AS17" i="1"/>
  <c r="AT16" i="1"/>
  <c r="AR13" i="1"/>
  <c r="AS13" i="1"/>
  <c r="AT12" i="1"/>
  <c r="AT11" i="1"/>
  <c r="AK51" i="1"/>
  <c r="AM51" i="1" s="1"/>
  <c r="AP49" i="1"/>
  <c r="AR48" i="1"/>
  <c r="AT48" i="1" s="1"/>
  <c r="AK48" i="1"/>
  <c r="AM48" i="1" s="1"/>
  <c r="AS47" i="1"/>
  <c r="AT47" i="1" s="1"/>
  <c r="AQ46" i="1"/>
  <c r="AP46" i="1"/>
  <c r="AP45" i="1"/>
  <c r="AR44" i="1"/>
  <c r="AT44" i="1" s="1"/>
  <c r="AK44" i="1"/>
  <c r="AS43" i="1"/>
  <c r="AT43" i="1" s="1"/>
  <c r="AQ42" i="1"/>
  <c r="AP42" i="1"/>
  <c r="AR41" i="1"/>
  <c r="AS41" i="1"/>
  <c r="AS40" i="1"/>
  <c r="AT40" i="1" s="1"/>
  <c r="AK40" i="1"/>
  <c r="AM40" i="1" s="1"/>
  <c r="AQ38" i="1"/>
  <c r="AP38" i="1"/>
  <c r="AM36" i="1"/>
  <c r="AM32" i="1"/>
  <c r="AM20" i="1"/>
  <c r="AM11" i="1"/>
  <c r="AP34" i="1"/>
  <c r="AP30" i="1"/>
  <c r="AP26" i="1"/>
  <c r="AP22" i="1"/>
  <c r="AP18" i="1"/>
  <c r="AP14" i="1"/>
  <c r="AK36" i="1"/>
  <c r="AK32" i="1"/>
  <c r="AK28" i="1"/>
  <c r="AM28" i="1" s="1"/>
  <c r="AK24" i="1"/>
  <c r="AM24" i="1" s="1"/>
  <c r="AK20" i="1"/>
  <c r="AK16" i="1"/>
  <c r="AM16" i="1" s="1"/>
  <c r="AK12" i="1"/>
  <c r="AM12" i="1" s="1"/>
  <c r="AO10" i="8"/>
  <c r="AO10" i="7"/>
  <c r="AO10" i="1"/>
  <c r="AT21" i="1" l="1"/>
  <c r="AT125" i="1"/>
  <c r="AT141" i="1"/>
  <c r="AT163" i="1"/>
  <c r="AT189" i="1"/>
  <c r="AM165" i="1"/>
  <c r="AM161" i="1"/>
  <c r="AT165" i="1"/>
  <c r="AT181" i="1"/>
  <c r="AM152" i="1"/>
  <c r="AM177" i="1"/>
  <c r="AM38" i="1"/>
  <c r="AT22" i="1"/>
  <c r="AT54" i="1"/>
  <c r="AT70" i="1"/>
  <c r="AT149" i="1"/>
  <c r="AT201" i="1"/>
  <c r="AM194" i="1"/>
  <c r="AM47" i="1"/>
  <c r="AT53" i="1"/>
  <c r="AT78" i="1"/>
  <c r="AM190" i="1"/>
  <c r="AM131" i="1"/>
  <c r="AT94" i="1"/>
  <c r="AM139" i="1"/>
  <c r="AM198" i="1"/>
  <c r="AR11" i="7"/>
  <c r="AS11" i="7"/>
  <c r="AS15" i="7"/>
  <c r="AR15" i="7"/>
  <c r="AR19" i="7"/>
  <c r="AS19" i="7"/>
  <c r="AM17" i="7"/>
  <c r="AR42" i="1"/>
  <c r="AS42" i="1"/>
  <c r="AT41" i="1"/>
  <c r="AT17" i="1"/>
  <c r="AT29" i="1"/>
  <c r="AT37" i="1"/>
  <c r="AR79" i="1"/>
  <c r="AS79" i="1"/>
  <c r="AT79" i="1" s="1"/>
  <c r="AT18" i="1"/>
  <c r="AT26" i="1"/>
  <c r="AT34" i="1"/>
  <c r="AR69" i="1"/>
  <c r="AS69" i="1"/>
  <c r="AT90" i="1"/>
  <c r="AT93" i="1"/>
  <c r="AR120" i="1"/>
  <c r="AS120" i="1"/>
  <c r="AR136" i="1"/>
  <c r="AS136" i="1"/>
  <c r="AR202" i="1"/>
  <c r="AS202" i="1"/>
  <c r="AM200" i="1"/>
  <c r="AM196" i="1"/>
  <c r="AR87" i="1"/>
  <c r="AS87" i="1"/>
  <c r="AR65" i="1"/>
  <c r="AS65" i="1"/>
  <c r="AR95" i="1"/>
  <c r="AS95" i="1"/>
  <c r="AR38" i="1"/>
  <c r="AS38" i="1"/>
  <c r="AR46" i="1"/>
  <c r="AS46" i="1"/>
  <c r="AT13" i="1"/>
  <c r="AR83" i="1"/>
  <c r="AS83" i="1"/>
  <c r="AT83" i="1" s="1"/>
  <c r="AR57" i="1"/>
  <c r="AS57" i="1"/>
  <c r="AR73" i="1"/>
  <c r="AS73" i="1"/>
  <c r="AT73" i="1" s="1"/>
  <c r="AT86" i="1"/>
  <c r="AM93" i="1"/>
  <c r="AT58" i="1"/>
  <c r="AT66" i="1"/>
  <c r="AT74" i="1"/>
  <c r="AR124" i="1"/>
  <c r="AS124" i="1"/>
  <c r="AR140" i="1"/>
  <c r="AS140" i="1"/>
  <c r="AS190" i="1"/>
  <c r="AR190" i="1"/>
  <c r="AR150" i="1"/>
  <c r="AS150" i="1"/>
  <c r="AT160" i="1"/>
  <c r="AR61" i="1"/>
  <c r="AS61" i="1"/>
  <c r="AR128" i="1"/>
  <c r="AS128" i="1"/>
  <c r="AT128" i="1" s="1"/>
  <c r="AR144" i="1"/>
  <c r="AS144" i="1"/>
  <c r="AT105" i="1"/>
  <c r="AT113" i="1"/>
  <c r="AT121" i="1"/>
  <c r="AT129" i="1"/>
  <c r="AT137" i="1"/>
  <c r="AT145" i="1"/>
  <c r="AS194" i="1"/>
  <c r="AR194" i="1"/>
  <c r="AT101" i="1"/>
  <c r="AT193" i="1"/>
  <c r="AT156" i="1"/>
  <c r="AT197" i="1"/>
  <c r="AT185" i="1"/>
  <c r="AR91" i="1"/>
  <c r="AS91" i="1"/>
  <c r="AR116" i="1"/>
  <c r="AS116" i="1"/>
  <c r="AR132" i="1"/>
  <c r="AS132" i="1"/>
  <c r="AR154" i="1"/>
  <c r="AS154" i="1"/>
  <c r="AR198" i="1"/>
  <c r="AS198" i="1"/>
  <c r="AS186" i="1"/>
  <c r="AR186" i="1"/>
  <c r="AS152" i="1"/>
  <c r="AT152" i="1" s="1"/>
  <c r="AQ10" i="8"/>
  <c r="AP10" i="8"/>
  <c r="AV10" i="8"/>
  <c r="AJ10" i="8"/>
  <c r="AI10" i="8"/>
  <c r="AG10" i="8"/>
  <c r="AF10" i="8"/>
  <c r="AF6" i="8"/>
  <c r="AJ2" i="8"/>
  <c r="AV21" i="7"/>
  <c r="AV20" i="7"/>
  <c r="AV19" i="7"/>
  <c r="AV16" i="7"/>
  <c r="AV15" i="7"/>
  <c r="AV14" i="7"/>
  <c r="AV13" i="7"/>
  <c r="AV12" i="7"/>
  <c r="AV11" i="7"/>
  <c r="AQ10" i="7"/>
  <c r="AJ10" i="7"/>
  <c r="AI10" i="7"/>
  <c r="AG10" i="7"/>
  <c r="AL10" i="7" s="1"/>
  <c r="AF10" i="7"/>
  <c r="AF6" i="7"/>
  <c r="AJ2" i="7"/>
  <c r="AT132" i="1" l="1"/>
  <c r="AT124" i="1"/>
  <c r="AT38" i="1"/>
  <c r="AT57" i="1"/>
  <c r="AT186" i="1"/>
  <c r="AT198" i="1"/>
  <c r="AT91" i="1"/>
  <c r="AT194" i="1"/>
  <c r="AT65" i="1"/>
  <c r="AT136" i="1"/>
  <c r="AT42" i="1"/>
  <c r="AK10" i="8"/>
  <c r="AR10" i="8"/>
  <c r="AL10" i="8"/>
  <c r="AM10" i="8" s="1"/>
  <c r="AT15" i="7"/>
  <c r="AT19" i="7"/>
  <c r="AT11" i="7"/>
  <c r="AT144" i="1"/>
  <c r="AT61" i="1"/>
  <c r="AT190" i="1"/>
  <c r="AT154" i="1"/>
  <c r="AT116" i="1"/>
  <c r="AT150" i="1"/>
  <c r="AT140" i="1"/>
  <c r="AT46" i="1"/>
  <c r="AT95" i="1"/>
  <c r="AT87" i="1"/>
  <c r="AT202" i="1"/>
  <c r="AT120" i="1"/>
  <c r="AT69" i="1"/>
  <c r="AK10" i="7"/>
  <c r="AM10" i="7" s="1"/>
  <c r="AS10" i="8"/>
  <c r="AT10" i="8" s="1"/>
  <c r="AV17" i="7"/>
  <c r="AV10" i="7"/>
  <c r="AV18" i="7"/>
  <c r="AS10" i="7"/>
  <c r="AR10" i="7"/>
  <c r="AP10" i="7"/>
  <c r="AT10" i="7" l="1"/>
  <c r="AV61" i="1" l="1"/>
  <c r="AV62" i="1"/>
  <c r="AV63" i="1"/>
  <c r="AV64" i="1"/>
  <c r="AV68" i="1"/>
  <c r="AV69" i="1"/>
  <c r="AV70" i="1"/>
  <c r="AV71" i="1"/>
  <c r="AV72" i="1"/>
  <c r="AV73" i="1"/>
  <c r="AV74" i="1"/>
  <c r="AV75" i="1"/>
  <c r="AV76" i="1"/>
  <c r="AV78" i="1"/>
  <c r="AV80" i="1"/>
  <c r="AV82" i="1"/>
  <c r="AV83" i="1"/>
  <c r="AV86" i="1"/>
  <c r="AV90" i="1"/>
  <c r="AV91" i="1"/>
  <c r="AV88" i="1" l="1"/>
  <c r="AV87" i="1"/>
  <c r="AV79" i="1"/>
  <c r="AV85" i="1"/>
  <c r="AV67" i="1"/>
  <c r="AV84" i="1"/>
  <c r="AV66" i="1"/>
  <c r="AV89" i="1"/>
  <c r="AV77" i="1"/>
  <c r="AV81" i="1"/>
  <c r="AV65" i="1"/>
  <c r="AV52" i="1"/>
  <c r="AV53" i="1"/>
  <c r="AV54" i="1"/>
  <c r="AV55" i="1"/>
  <c r="AV56" i="1"/>
  <c r="AV57" i="1"/>
  <c r="AV58" i="1"/>
  <c r="AV59" i="1"/>
  <c r="AV60" i="1"/>
  <c r="AF10" i="1" l="1"/>
  <c r="AG10" i="1"/>
  <c r="AI10" i="1"/>
  <c r="AJ10" i="1"/>
  <c r="AP10" i="1"/>
  <c r="AQ10" i="1" l="1"/>
  <c r="AR10" i="1" s="1"/>
  <c r="AK10" i="1"/>
  <c r="AL10" i="1"/>
  <c r="AS10" i="1" l="1"/>
  <c r="AT10" i="1" s="1"/>
  <c r="AM10" i="1"/>
  <c r="AV10" i="1" l="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J2" i="1" l="1"/>
  <c r="AF6" i="1"/>
</calcChain>
</file>

<file path=xl/sharedStrings.xml><?xml version="1.0" encoding="utf-8"?>
<sst xmlns="http://schemas.openxmlformats.org/spreadsheetml/2006/main" count="2229" uniqueCount="292">
  <si>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</si>
  <si>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</si>
  <si>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</si>
  <si>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</si>
  <si>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</si>
  <si>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</si>
  <si>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</si>
  <si>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</si>
  <si>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</si>
  <si>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</si>
  <si>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</si>
  <si>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</si>
  <si>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</si>
  <si>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</si>
  <si>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</si>
  <si>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</si>
  <si>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</si>
  <si>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</si>
  <si>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</si>
  <si>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</si>
  <si>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SG</t>
  </si>
  <si>
    <t>BUY</t>
  </si>
  <si>
    <t>EUR</t>
  </si>
  <si>
    <t>SELL</t>
  </si>
  <si>
    <t>USD</t>
  </si>
  <si>
    <t>EURUSD</t>
  </si>
  <si>
    <t>FORWARD</t>
  </si>
  <si>
    <t>HSBC</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</si>
  <si>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</si>
  <si>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</si>
  <si>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</si>
  <si>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</si>
  <si>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</si>
  <si>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</si>
  <si>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</si>
  <si>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</si>
  <si>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</si>
  <si>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</si>
  <si>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</si>
  <si>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Cours forward initial</t>
  </si>
  <si>
    <t xml:space="preserve">Premium </t>
  </si>
  <si>
    <t>Barrier</t>
  </si>
  <si>
    <t xml:space="preserve">Value Date: </t>
  </si>
  <si>
    <t>Initial Spot Rate</t>
  </si>
  <si>
    <t>246-D</t>
  </si>
  <si>
    <t>248-D</t>
  </si>
  <si>
    <t>CHF Coiffes</t>
  </si>
  <si>
    <t>333-D</t>
  </si>
  <si>
    <t>BNP PARIBAS</t>
  </si>
  <si>
    <t>CHF</t>
  </si>
  <si>
    <t>EURCHF</t>
  </si>
  <si>
    <t>334-D</t>
  </si>
  <si>
    <t>335-D</t>
  </si>
  <si>
    <t>337-D</t>
  </si>
  <si>
    <t>336-D</t>
  </si>
  <si>
    <t>338-D</t>
  </si>
  <si>
    <t>342-D</t>
  </si>
  <si>
    <t>339-D</t>
  </si>
  <si>
    <t>341-D</t>
  </si>
  <si>
    <t>343-D</t>
  </si>
  <si>
    <t>344-D</t>
  </si>
  <si>
    <t>345-D</t>
  </si>
  <si>
    <t>346-D</t>
  </si>
  <si>
    <t>347-D</t>
  </si>
  <si>
    <t>348-D</t>
  </si>
  <si>
    <t>349-D</t>
  </si>
  <si>
    <t>Lot 1.1 Roscosmos</t>
  </si>
  <si>
    <t>379-D</t>
  </si>
  <si>
    <t>RUB</t>
  </si>
  <si>
    <t>EURRUB</t>
  </si>
  <si>
    <t>CA-CIB</t>
  </si>
  <si>
    <t>88-D</t>
  </si>
  <si>
    <t>5-D</t>
  </si>
  <si>
    <t>CIC</t>
  </si>
  <si>
    <t>CFH 2016 - Phase 3</t>
  </si>
  <si>
    <t>CFH 2018</t>
  </si>
  <si>
    <t>10-D</t>
  </si>
  <si>
    <t>NATIXIS</t>
  </si>
  <si>
    <t>CFH 2017 - Phase 1</t>
  </si>
  <si>
    <t>6-D</t>
  </si>
  <si>
    <t>1-D</t>
  </si>
  <si>
    <t>7-D</t>
  </si>
  <si>
    <t>CFH 2019</t>
  </si>
  <si>
    <t>2-D</t>
  </si>
  <si>
    <t>8-D</t>
  </si>
  <si>
    <t>3-D</t>
  </si>
  <si>
    <t>4-D</t>
  </si>
  <si>
    <t>9-D</t>
  </si>
  <si>
    <t>CFH 2020</t>
  </si>
  <si>
    <t>HELLASAT 4</t>
  </si>
  <si>
    <t>HORIZONS-3e</t>
  </si>
  <si>
    <t>91-D</t>
  </si>
  <si>
    <t>92-D</t>
  </si>
  <si>
    <t>93-D</t>
  </si>
  <si>
    <t>94-D</t>
  </si>
  <si>
    <t>DEUTSCHE BANK</t>
  </si>
  <si>
    <t>95-D</t>
  </si>
  <si>
    <t>96-D</t>
  </si>
  <si>
    <t>97-D</t>
  </si>
  <si>
    <t>98-D</t>
  </si>
  <si>
    <t>99-D</t>
  </si>
  <si>
    <t>165-D</t>
  </si>
  <si>
    <t>INTELSAT 39</t>
  </si>
  <si>
    <t>PALATINE</t>
  </si>
  <si>
    <t>JCSAT-17</t>
  </si>
  <si>
    <t>55-D</t>
  </si>
  <si>
    <t>56-D</t>
  </si>
  <si>
    <t>57-D</t>
  </si>
  <si>
    <t>58-D</t>
  </si>
  <si>
    <t>59-D</t>
  </si>
  <si>
    <t>60-D</t>
  </si>
  <si>
    <t>61-D</t>
  </si>
  <si>
    <t>62-D</t>
  </si>
  <si>
    <t>63-D</t>
  </si>
  <si>
    <t>65-D</t>
  </si>
  <si>
    <t>66-D</t>
  </si>
  <si>
    <t>67-D</t>
  </si>
  <si>
    <t>O3B-F4</t>
  </si>
  <si>
    <t>282-D</t>
  </si>
  <si>
    <t>283-D</t>
  </si>
  <si>
    <t>ONEWEB</t>
  </si>
  <si>
    <t>110-D</t>
  </si>
  <si>
    <t>120-D</t>
  </si>
  <si>
    <t>111-D</t>
  </si>
  <si>
    <t>112-D</t>
  </si>
  <si>
    <t>113-D</t>
  </si>
  <si>
    <t>114-D</t>
  </si>
  <si>
    <t>115-D</t>
  </si>
  <si>
    <t>ONEWEB DSA</t>
  </si>
  <si>
    <t>124-D</t>
  </si>
  <si>
    <t>131-D</t>
  </si>
  <si>
    <t>129-D</t>
  </si>
  <si>
    <t>130-D</t>
  </si>
  <si>
    <t>132-D</t>
  </si>
  <si>
    <t>144-D</t>
  </si>
  <si>
    <t>145-D</t>
  </si>
  <si>
    <t>146-D</t>
  </si>
  <si>
    <t>147-D</t>
  </si>
  <si>
    <t>SES 12</t>
  </si>
  <si>
    <t>Soyouz Lot 2.2</t>
  </si>
  <si>
    <t>413-D</t>
  </si>
  <si>
    <t>416-D</t>
  </si>
  <si>
    <t>419-D</t>
  </si>
  <si>
    <t>Soyuz Lot 2.1</t>
  </si>
  <si>
    <t>401-D</t>
  </si>
  <si>
    <t>404-D</t>
  </si>
  <si>
    <t>T-16 SATELLITE</t>
  </si>
  <si>
    <t>USD Coiffes</t>
  </si>
  <si>
    <t>298-D</t>
  </si>
  <si>
    <t>VIASAT-3X</t>
  </si>
  <si>
    <t>FX Portfolio Valuation - AESA</t>
  </si>
  <si>
    <t>BNP</t>
  </si>
  <si>
    <t>GALAXY 14R</t>
  </si>
  <si>
    <t>122-D</t>
  </si>
  <si>
    <t>123-D</t>
  </si>
  <si>
    <t>125-D</t>
  </si>
  <si>
    <t>128-D</t>
  </si>
  <si>
    <t>126-D</t>
  </si>
  <si>
    <t>127-D</t>
  </si>
  <si>
    <t>GX5</t>
  </si>
  <si>
    <t>121-D</t>
  </si>
  <si>
    <t>89-D</t>
  </si>
  <si>
    <t>90-D</t>
  </si>
  <si>
    <t>74-D</t>
  </si>
  <si>
    <t>76-D</t>
  </si>
  <si>
    <t>77-D</t>
  </si>
  <si>
    <t>50-D</t>
  </si>
  <si>
    <t>51-D</t>
  </si>
  <si>
    <t>52-D</t>
  </si>
  <si>
    <t>53-D</t>
  </si>
  <si>
    <t>54-D</t>
  </si>
  <si>
    <t>317-D</t>
  </si>
  <si>
    <t>O3B-F5</t>
  </si>
  <si>
    <t>153-D</t>
  </si>
  <si>
    <t>148-D</t>
  </si>
  <si>
    <t>169-D</t>
  </si>
  <si>
    <t>170-D</t>
  </si>
  <si>
    <t>171-D</t>
  </si>
  <si>
    <t>172-D</t>
  </si>
  <si>
    <t>163-D</t>
  </si>
  <si>
    <t>164-D</t>
  </si>
  <si>
    <t>166-D</t>
  </si>
  <si>
    <t>167-D</t>
  </si>
  <si>
    <t>168-D</t>
  </si>
  <si>
    <t>173-D</t>
  </si>
  <si>
    <t>174-D</t>
  </si>
  <si>
    <t>175-D</t>
  </si>
  <si>
    <t>176-D</t>
  </si>
  <si>
    <t>177-D</t>
  </si>
  <si>
    <t>178-D</t>
  </si>
  <si>
    <t>179-D</t>
  </si>
  <si>
    <t>180-D</t>
  </si>
  <si>
    <t>181-D</t>
  </si>
  <si>
    <t>ONEWEB_DSA2</t>
  </si>
  <si>
    <t>104-D</t>
  </si>
  <si>
    <t>100-D</t>
  </si>
  <si>
    <t>101-D</t>
  </si>
  <si>
    <t>103-D</t>
  </si>
  <si>
    <t>107-D</t>
  </si>
  <si>
    <t>108-D</t>
  </si>
  <si>
    <t>520-D</t>
  </si>
  <si>
    <t>522-D</t>
  </si>
  <si>
    <t>523-D</t>
  </si>
  <si>
    <t>525-D</t>
  </si>
  <si>
    <t>526-D</t>
  </si>
  <si>
    <t>534-D</t>
  </si>
  <si>
    <t>535-D</t>
  </si>
  <si>
    <t>528-D</t>
  </si>
  <si>
    <t>529-D</t>
  </si>
  <si>
    <t>531-D</t>
  </si>
  <si>
    <t>532-D</t>
  </si>
  <si>
    <t>476-D</t>
  </si>
  <si>
    <t>484-D</t>
  </si>
  <si>
    <t>492-D</t>
  </si>
  <si>
    <t>516-D</t>
  </si>
  <si>
    <t>508-D</t>
  </si>
  <si>
    <t>500-D</t>
  </si>
  <si>
    <t>STAR ONE D2</t>
  </si>
  <si>
    <t>109-D</t>
  </si>
  <si>
    <t>116-D</t>
  </si>
  <si>
    <t>117-D</t>
  </si>
  <si>
    <t>32-D</t>
  </si>
  <si>
    <t>33-D</t>
  </si>
  <si>
    <t>34-D</t>
  </si>
  <si>
    <t>35-D</t>
  </si>
  <si>
    <t>36-D</t>
  </si>
  <si>
    <t>328-D</t>
  </si>
  <si>
    <t>331-D</t>
  </si>
  <si>
    <t>340-D</t>
  </si>
  <si>
    <t>352-D</t>
  </si>
  <si>
    <t>355-D</t>
  </si>
  <si>
    <t>358-D</t>
  </si>
  <si>
    <t>361-D</t>
  </si>
  <si>
    <t>329-D</t>
  </si>
  <si>
    <t>332-D</t>
  </si>
  <si>
    <t>350-D</t>
  </si>
  <si>
    <t>353-D</t>
  </si>
  <si>
    <t>356-D</t>
  </si>
  <si>
    <t>359-D</t>
  </si>
  <si>
    <t>362-D</t>
  </si>
  <si>
    <t>330-D</t>
  </si>
  <si>
    <t>364-D</t>
  </si>
  <si>
    <t>367-D</t>
  </si>
  <si>
    <t>370-D</t>
  </si>
  <si>
    <t>373-D</t>
  </si>
  <si>
    <t>376-D</t>
  </si>
  <si>
    <t>365-D</t>
  </si>
  <si>
    <t>368-D</t>
  </si>
  <si>
    <t>371-D</t>
  </si>
  <si>
    <t>374-D</t>
  </si>
  <si>
    <t>377-D</t>
  </si>
  <si>
    <t>380-D</t>
  </si>
  <si>
    <t>351-D</t>
  </si>
  <si>
    <t>354-D</t>
  </si>
  <si>
    <t>357-D</t>
  </si>
  <si>
    <t>360-D</t>
  </si>
  <si>
    <t>363-D</t>
  </si>
  <si>
    <t>366-D</t>
  </si>
  <si>
    <t>369-D</t>
  </si>
  <si>
    <t>372-D</t>
  </si>
  <si>
    <t>375-D</t>
  </si>
  <si>
    <t>378-D</t>
  </si>
  <si>
    <t>381-D</t>
  </si>
  <si>
    <t>VEGA Batch 3</t>
  </si>
  <si>
    <t>540-D</t>
  </si>
  <si>
    <t>541-D</t>
  </si>
  <si>
    <t>543-D</t>
  </si>
  <si>
    <t>544-D</t>
  </si>
  <si>
    <t>545-D</t>
  </si>
  <si>
    <t>546-D</t>
  </si>
  <si>
    <t>253-D</t>
  </si>
  <si>
    <t>254-D</t>
  </si>
  <si>
    <t>255-D</t>
  </si>
  <si>
    <t>256-D</t>
  </si>
  <si>
    <t>257-D</t>
  </si>
  <si>
    <t>258-D</t>
  </si>
  <si>
    <t>259-D</t>
  </si>
  <si>
    <t>260-D</t>
  </si>
  <si>
    <t>250-D</t>
  </si>
  <si>
    <t>261-D</t>
  </si>
  <si>
    <t>251-D</t>
  </si>
  <si>
    <t>CFH 2017 - Phase 2</t>
  </si>
  <si>
    <t>CFH 2017 - Phase 4</t>
  </si>
  <si>
    <t>383-D</t>
  </si>
  <si>
    <t>407-D</t>
  </si>
  <si>
    <t>422-D</t>
  </si>
  <si>
    <t>425-D</t>
  </si>
  <si>
    <t>428-D</t>
  </si>
  <si>
    <t>431-D</t>
  </si>
  <si>
    <t>434-D</t>
  </si>
  <si>
    <t>469-D</t>
  </si>
  <si>
    <t>Value Date: 29/12/2017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</si>
</sst>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 numFmtId="170" formatCode="0.0%"/>
    <numFmt numFmtId="171" formatCode="_(* #,##0.00_);_(* \(#,##0.00\);_(* &quot;-&quot;??_);_(@_)"/>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164"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17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7" applyFont="1" applyFill="1" applyBorder="1"/>
    <xf numFmtId="164"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7" applyFont="1" applyFill="1"/>
    <xf numFmtId="0" fontId="0" fillId="0" borderId="0" xfId="0" applyAlignment="1">
      <alignment horizontal="left"/>
    </xf>
    <xf numFmtId="166" fontId="0" fillId="0" borderId="0" xfId="0" applyNumberFormat="1" applyAlignment="1">
      <alignment horizontal="left"/>
    </xf>
    <xf numFmtId="164"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9" fontId="40" fillId="0" borderId="0" xfId="0" applyNumberFormat="1" applyFont="1" applyFill="1" applyBorder="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50" fillId="27" borderId="0" xfId="0" applyFont="1" applyFill="1" applyAlignment="1">
      <alignment horizontal="center" vertical="center"/>
    </xf>
    <xf numFmtId="2" fontId="0" fillId="0" borderId="0" xfId="0" applyNumberFormat="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10" fontId="40" fillId="29" borderId="0" xfId="143" applyNumberFormat="1" applyFont="1" applyFill="1" applyBorder="1" applyAlignment="1">
      <alignment horizontal="center" vertical="center"/>
    </xf>
    <xf numFmtId="170" fontId="59" fillId="0" borderId="0" xfId="0" applyNumberFormat="1" applyFont="1" applyFill="1"/>
    <xf numFmtId="170" fontId="59" fillId="32" borderId="0" xfId="0" applyNumberFormat="1" applyFont="1" applyFill="1"/>
    <xf numFmtId="169" fontId="40" fillId="29" borderId="0" xfId="0" applyNumberFormat="1" applyFont="1" applyFill="1" applyAlignment="1">
      <alignment horizontal="center" vertical="center"/>
    </xf>
    <xf numFmtId="0" fontId="0" fillId="0" borderId="0" xfId="0" applyBorder="1"/>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4" fontId="51" fillId="28" borderId="13" xfId="0" applyNumberFormat="1" applyFont="1" applyFill="1" applyBorder="1" applyAlignment="1">
      <alignment horizontal="center"/>
    </xf>
    <xf numFmtId="1" fontId="43" fillId="27" borderId="0" xfId="0" applyNumberFormat="1" applyFont="1" applyFill="1"/>
    <xf numFmtId="1" fontId="44" fillId="27" borderId="0" xfId="0" applyNumberFormat="1" applyFont="1" applyFill="1"/>
    <xf numFmtId="1" fontId="50" fillId="27" borderId="0" xfId="0" applyNumberFormat="1" applyFont="1" applyFill="1" applyAlignment="1">
      <alignment horizontal="center" vertical="center"/>
    </xf>
    <xf numFmtId="1" fontId="0" fillId="0" borderId="0" xfId="0" applyNumberFormat="1"/>
    <xf numFmtId="1" fontId="0" fillId="0" borderId="0" xfId="0" applyNumberFormat="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6" fontId="1" fillId="27" borderId="0" xfId="0" applyNumberFormat="1" applyFont="1" applyFill="1" applyBorder="1" applyAlignment="1">
      <alignment horizontal="left"/>
    </xf>
    <xf numFmtId="0" fontId="40" fillId="29" borderId="0" xfId="144" applyFont="1" applyFill="1" applyAlignment="1">
      <alignment horizontal="center" vertical="center"/>
    </xf>
    <xf numFmtId="0" fontId="40" fillId="29" borderId="25" xfId="144" applyFont="1" applyFill="1" applyBorder="1" applyAlignment="1">
      <alignment horizontal="center" vertical="center"/>
    </xf>
    <xf numFmtId="166" fontId="40" fillId="29" borderId="0" xfId="144" applyNumberFormat="1" applyFont="1" applyFill="1" applyAlignment="1">
      <alignment horizontal="center" vertical="center"/>
    </xf>
    <xf numFmtId="166" fontId="40" fillId="29" borderId="25" xfId="144" applyNumberFormat="1" applyFont="1" applyFill="1" applyBorder="1" applyAlignment="1">
      <alignment horizontal="center" vertical="center"/>
    </xf>
    <xf numFmtId="164" fontId="40" fillId="29" borderId="0" xfId="144" applyNumberFormat="1" applyFont="1" applyFill="1" applyAlignment="1">
      <alignment horizontal="center" vertical="center"/>
    </xf>
    <xf numFmtId="164" fontId="40" fillId="29" borderId="25" xfId="144" applyNumberFormat="1" applyFont="1" applyFill="1" applyBorder="1" applyAlignment="1">
      <alignment horizontal="center" vertical="center"/>
    </xf>
    <xf numFmtId="169" fontId="40" fillId="29" borderId="0" xfId="144" applyNumberFormat="1" applyFont="1" applyFill="1" applyAlignment="1">
      <alignment horizontal="center" vertical="center"/>
    </xf>
    <xf numFmtId="169" fontId="40" fillId="29" borderId="25" xfId="144" applyNumberFormat="1" applyFont="1" applyFill="1" applyBorder="1" applyAlignment="1">
      <alignment horizontal="center" vertical="center"/>
    </xf>
    <xf numFmtId="164" fontId="55" fillId="29" borderId="0" xfId="144" applyNumberFormat="1" applyFont="1" applyFill="1" applyAlignment="1">
      <alignment horizontal="center" vertical="center"/>
    </xf>
    <xf numFmtId="164" fontId="55" fillId="29" borderId="25" xfId="144" applyNumberFormat="1" applyFont="1" applyFill="1" applyBorder="1" applyAlignment="1">
      <alignment horizontal="center" vertical="center"/>
    </xf>
    <xf numFmtId="0" fontId="1" fillId="0" borderId="0" xfId="154" applyAlignment="1">
      <alignment horizontal="center" vertical="center"/>
    </xf>
    <xf numFmtId="0" fontId="40" fillId="29" borderId="0" xfId="154" applyFont="1" applyFill="1" applyAlignment="1">
      <alignment horizontal="center" vertical="center"/>
    </xf>
    <xf numFmtId="0" fontId="40" fillId="29" borderId="25" xfId="154" applyFont="1" applyFill="1" applyBorder="1" applyAlignment="1">
      <alignment horizontal="center" vertical="center"/>
    </xf>
    <xf numFmtId="164" fontId="40" fillId="29" borderId="0" xfId="154" applyNumberFormat="1" applyFont="1" applyFill="1" applyAlignment="1">
      <alignment horizontal="center" vertical="center"/>
    </xf>
    <xf numFmtId="164" fontId="40" fillId="29" borderId="25" xfId="154" applyNumberFormat="1" applyFont="1" applyFill="1" applyBorder="1" applyAlignment="1">
      <alignment horizontal="center" vertical="center"/>
    </xf>
    <xf numFmtId="169" fontId="40" fillId="29" borderId="0" xfId="154" applyNumberFormat="1" applyFont="1" applyFill="1" applyAlignment="1">
      <alignment horizontal="center" vertical="center"/>
    </xf>
    <xf numFmtId="169" fontId="40" fillId="29" borderId="25" xfId="154" applyNumberFormat="1" applyFont="1" applyFill="1" applyBorder="1" applyAlignment="1">
      <alignment horizontal="center" vertical="center"/>
    </xf>
    <xf numFmtId="164" fontId="55" fillId="29" borderId="0" xfId="154" applyNumberFormat="1" applyFont="1" applyFill="1" applyAlignment="1">
      <alignment horizontal="center" vertical="center"/>
    </xf>
    <xf numFmtId="164" fontId="55" fillId="29" borderId="25" xfId="154" applyNumberFormat="1" applyFont="1" applyFill="1" applyBorder="1" applyAlignment="1">
      <alignment horizontal="center" vertical="center"/>
    </xf>
    <xf numFmtId="0" fontId="40" fillId="29" borderId="0" xfId="155" applyFont="1" applyFill="1" applyAlignment="1">
      <alignment horizontal="center" vertical="center"/>
    </xf>
    <xf numFmtId="0" fontId="40" fillId="29" borderId="25" xfId="155" applyFont="1" applyFill="1" applyBorder="1" applyAlignment="1">
      <alignment horizontal="center" vertical="center"/>
    </xf>
    <xf numFmtId="166" fontId="40" fillId="29" borderId="0" xfId="155" applyNumberFormat="1" applyFont="1" applyFill="1" applyAlignment="1">
      <alignment horizontal="center" vertical="center"/>
    </xf>
    <xf numFmtId="166" fontId="40" fillId="29" borderId="25" xfId="155" applyNumberFormat="1" applyFont="1" applyFill="1" applyBorder="1" applyAlignment="1">
      <alignment horizontal="center" vertical="center"/>
    </xf>
    <xf numFmtId="164" fontId="40" fillId="29" borderId="0" xfId="155" applyNumberFormat="1" applyFont="1" applyFill="1" applyAlignment="1">
      <alignment horizontal="center" vertical="center"/>
    </xf>
    <xf numFmtId="164" fontId="40" fillId="29" borderId="25" xfId="155" applyNumberFormat="1" applyFont="1" applyFill="1" applyBorder="1" applyAlignment="1">
      <alignment horizontal="center" vertical="center"/>
    </xf>
    <xf numFmtId="169" fontId="40" fillId="29" borderId="0" xfId="155" applyNumberFormat="1" applyFont="1" applyFill="1" applyAlignment="1">
      <alignment horizontal="center" vertical="center"/>
    </xf>
    <xf numFmtId="169" fontId="40" fillId="29" borderId="25" xfId="155" applyNumberFormat="1" applyFont="1" applyFill="1" applyBorder="1" applyAlignment="1">
      <alignment horizontal="center" vertical="center"/>
    </xf>
    <xf numFmtId="164" fontId="55" fillId="29" borderId="0" xfId="155" applyNumberFormat="1" applyFont="1" applyFill="1" applyAlignment="1">
      <alignment horizontal="center" vertical="center"/>
    </xf>
    <xf numFmtId="164" fontId="55" fillId="29" borderId="25" xfId="155" applyNumberFormat="1" applyFont="1" applyFill="1" applyBorder="1" applyAlignment="1">
      <alignment horizontal="center" vertical="center"/>
    </xf>
    <xf numFmtId="0" fontId="1" fillId="0" borderId="0" xfId="156" applyAlignment="1">
      <alignment horizontal="center" vertical="center"/>
    </xf>
    <xf numFmtId="0" fontId="40" fillId="29" borderId="0" xfId="156" applyFont="1" applyFill="1" applyAlignment="1">
      <alignment horizontal="center" vertical="center"/>
    </xf>
    <xf numFmtId="0" fontId="40" fillId="29" borderId="25" xfId="156" applyFont="1" applyFill="1" applyBorder="1" applyAlignment="1">
      <alignment horizontal="center" vertical="center"/>
    </xf>
    <xf numFmtId="164" fontId="40" fillId="29" borderId="0" xfId="156" applyNumberFormat="1" applyFont="1" applyFill="1" applyAlignment="1">
      <alignment horizontal="center" vertical="center"/>
    </xf>
    <xf numFmtId="164" fontId="40" fillId="29" borderId="25" xfId="156" applyNumberFormat="1" applyFont="1" applyFill="1" applyBorder="1" applyAlignment="1">
      <alignment horizontal="center" vertical="center"/>
    </xf>
    <xf numFmtId="169" fontId="40" fillId="29" borderId="0" xfId="156" applyNumberFormat="1" applyFont="1" applyFill="1" applyAlignment="1">
      <alignment horizontal="center" vertical="center"/>
    </xf>
    <xf numFmtId="169" fontId="40" fillId="29" borderId="25" xfId="156" applyNumberFormat="1" applyFont="1" applyFill="1" applyBorder="1" applyAlignment="1">
      <alignment horizontal="center" vertical="center"/>
    </xf>
    <xf numFmtId="164" fontId="55" fillId="29" borderId="0" xfId="156" applyNumberFormat="1" applyFont="1" applyFill="1" applyAlignment="1">
      <alignment horizontal="center" vertical="center"/>
    </xf>
    <xf numFmtId="164" fontId="55" fillId="29" borderId="25" xfId="156" applyNumberFormat="1" applyFont="1" applyFill="1" applyBorder="1" applyAlignment="1">
      <alignment horizontal="center" vertical="center"/>
    </xf>
    <xf numFmtId="0" fontId="40" fillId="29" borderId="25" xfId="157" applyFont="1" applyFill="1" applyBorder="1" applyAlignment="1">
      <alignment horizontal="center" vertical="center"/>
    </xf>
    <xf numFmtId="166" fontId="40" fillId="29" borderId="25" xfId="157" applyNumberFormat="1" applyFont="1" applyFill="1" applyBorder="1" applyAlignment="1">
      <alignment horizontal="center" vertical="center"/>
    </xf>
    <xf numFmtId="164" fontId="40" fillId="29" borderId="25" xfId="157" applyNumberFormat="1" applyFont="1" applyFill="1" applyBorder="1" applyAlignment="1">
      <alignment horizontal="center" vertical="center"/>
    </xf>
    <xf numFmtId="169" fontId="40" fillId="29" borderId="25" xfId="157" applyNumberFormat="1" applyFont="1" applyFill="1" applyBorder="1" applyAlignment="1">
      <alignment horizontal="center" vertical="center"/>
    </xf>
    <xf numFmtId="164" fontId="55" fillId="29" borderId="25" xfId="157" applyNumberFormat="1" applyFont="1" applyFill="1" applyBorder="1" applyAlignment="1">
      <alignment horizontal="center" vertical="center"/>
    </xf>
    <xf numFmtId="0" fontId="1" fillId="0" borderId="0" xfId="158" applyAlignment="1">
      <alignment horizontal="center" vertical="center"/>
    </xf>
    <xf numFmtId="0" fontId="40" fillId="29" borderId="25" xfId="158" applyFont="1" applyFill="1" applyBorder="1" applyAlignment="1">
      <alignment horizontal="center" vertical="center"/>
    </xf>
    <xf numFmtId="164" fontId="40" fillId="29" borderId="25" xfId="158" applyNumberFormat="1" applyFont="1" applyFill="1" applyBorder="1" applyAlignment="1">
      <alignment horizontal="center" vertical="center"/>
    </xf>
    <xf numFmtId="169" fontId="40" fillId="29" borderId="25" xfId="158" applyNumberFormat="1" applyFont="1" applyFill="1" applyBorder="1" applyAlignment="1">
      <alignment horizontal="center" vertical="center"/>
    </xf>
    <xf numFmtId="164" fontId="55" fillId="29" borderId="25" xfId="158"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9" fontId="48" fillId="28" borderId="14" xfId="0" applyNumberFormat="1" applyFont="1" applyFill="1" applyBorder="1" applyAlignment="1">
      <alignment horizontal="center" vertical="center"/>
    </xf>
    <xf numFmtId="169" fontId="48" fillId="28" borderId="15" xfId="0" applyNumberFormat="1" applyFont="1" applyFill="1" applyBorder="1" applyAlignment="1">
      <alignment horizontal="center" vertical="center"/>
    </xf>
    <xf numFmtId="169"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166" fontId="57" fillId="31" borderId="23" xfId="0" applyNumberFormat="1"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4" fontId="40" fillId="29" borderId="25" xfId="0" applyNumberFormat="1" applyFont="1" applyFill="1" applyBorder="1" applyAlignment="1">
      <alignment horizontal="center" vertical="center"/>
    </xf>
    <xf numFmtId="10" fontId="40" fillId="29" borderId="25" xfId="143" applyNumberFormat="1" applyFont="1" applyFill="1" applyBorder="1" applyAlignment="1">
      <alignment horizontal="center" vertical="center"/>
    </xf>
    <xf numFmtId="169" fontId="40" fillId="0" borderId="25" xfId="0" applyNumberFormat="1" applyFont="1" applyFill="1" applyBorder="1" applyAlignment="1">
      <alignment horizontal="center" vertical="center"/>
    </xf>
  </cellXfs>
  <cellStyles count="15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45"/>
    <cellStyle name="Comma 4" xfId="75"/>
    <cellStyle name="Comma 4 2" xfId="146"/>
    <cellStyle name="Comma 5" xfId="76"/>
    <cellStyle name="Comma 6" xfId="77"/>
    <cellStyle name="Comma 6 2" xfId="14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48"/>
    <cellStyle name="Neutral" xfId="109"/>
    <cellStyle name="Neutre" xfId="110" builtinId="28" customBuiltin="1"/>
    <cellStyle name="Normal" xfId="0" builtinId="0"/>
    <cellStyle name="Normal - Style1" xfId="111"/>
    <cellStyle name="Normal 10" xfId="158"/>
    <cellStyle name="Normal 2" xfId="112"/>
    <cellStyle name="Normal 2 2" xfId="113"/>
    <cellStyle name="Normal 2_portfolio_OR" xfId="114"/>
    <cellStyle name="Normal 3" xfId="115"/>
    <cellStyle name="Normal 3 2" xfId="149"/>
    <cellStyle name="Normal 4" xfId="116"/>
    <cellStyle name="Normal 4 2" xfId="150"/>
    <cellStyle name="Normal 5" xfId="144"/>
    <cellStyle name="Normal 6" xfId="154"/>
    <cellStyle name="Normal 7" xfId="155"/>
    <cellStyle name="Normal 8" xfId="156"/>
    <cellStyle name="Normal 9" xfId="157"/>
    <cellStyle name="Nota" xfId="117"/>
    <cellStyle name="Nota 2" xfId="118"/>
    <cellStyle name="Note" xfId="119"/>
    <cellStyle name="Note 2" xfId="120"/>
    <cellStyle name="Output" xfId="121"/>
    <cellStyle name="Percent 2" xfId="122"/>
    <cellStyle name="Percent 2 2" xfId="123"/>
    <cellStyle name="Percent 3" xfId="124"/>
    <cellStyle name="Percent 3 2" xfId="151"/>
    <cellStyle name="Percent 4" xfId="125"/>
    <cellStyle name="Percent 4 2" xfId="152"/>
    <cellStyle name="Percent 5" xfId="126"/>
    <cellStyle name="Percent 6" xfId="127"/>
    <cellStyle name="Pourcentage" xfId="143" builtinId="5"/>
    <cellStyle name="Pourcentage 2" xfId="128"/>
    <cellStyle name="Pourcentage 2 2" xfId="153"/>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1">
    <dxf>
      <font>
        <color rgb="FFFF0000"/>
      </font>
    </dxf>
    <dxf>
      <font>
        <color rgb="FFFF0000"/>
      </font>
    </dxf>
    <dxf>
      <font>
        <color rgb="FFFF0000"/>
      </font>
    </dxf>
    <dxf>
      <font>
        <color rgb="FFFF0000"/>
      </font>
    </dxf>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2</xdr:row>
      <xdr:rowOff>117101</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20843</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15145" y="209550"/>
          <a:ext cx="201459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94505" y="133350"/>
          <a:ext cx="2215243"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15145" y="209550"/>
          <a:ext cx="201459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94505" y="133350"/>
          <a:ext cx="2215243"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H611"/>
  <sheetViews>
    <sheetView showGridLines="0" tabSelected="1" zoomScale="85" zoomScaleNormal="85" workbookViewId="0">
      <pane ySplit="8" topLeftCell="A9" activePane="bottomLeft" state="frozen"/>
      <selection pane="bottomLeft" activeCell="P2" sqref="P2"/>
    </sheetView>
  </sheetViews>
  <sheetFormatPr baseColWidth="10" defaultColWidth="9.109375" defaultRowHeight="13.2" x14ac:dyDescent="0.25"/>
  <cols>
    <col min="1" max="1" width="26.109375" customWidth="1"/>
    <col min="2" max="2" width="11.5546875" bestFit="1" customWidth="1"/>
    <col min="3" max="3" width="6.44140625" customWidth="1"/>
    <col min="4" max="4" width="11.44140625" style="15" bestFit="1" customWidth="1"/>
    <col min="5" max="5" width="9.44140625" style="34" customWidth="1"/>
    <col min="6" max="6" width="9.5546875" style="34" customWidth="1"/>
    <col min="7" max="7" width="9.33203125" style="34" customWidth="1"/>
    <col min="8" max="8" width="8.33203125" customWidth="1"/>
    <col min="9" max="9" width="10.33203125" customWidth="1"/>
    <col min="10" max="10" width="4.33203125" bestFit="1" customWidth="1"/>
    <col min="11" max="11" width="14.6640625" style="37" bestFit="1" customWidth="1"/>
    <col min="12" max="12" width="8.88671875" customWidth="1"/>
    <col min="13" max="13" width="10.88671875" customWidth="1"/>
    <col min="14" max="14" width="4.33203125" bestFit="1" customWidth="1"/>
    <col min="15" max="15" width="15.44140625" style="37" bestFit="1" customWidth="1"/>
    <col min="16" max="16" width="15.44140625" style="53" customWidth="1"/>
    <col min="17" max="17" width="7.5546875" bestFit="1" customWidth="1"/>
    <col min="18" max="18" width="14.6640625" style="53" bestFit="1" customWidth="1"/>
    <col min="19" max="21" width="10.33203125" style="56" customWidth="1"/>
    <col min="22" max="22" width="2.6640625" customWidth="1"/>
    <col min="23" max="23" width="10" style="50" bestFit="1" customWidth="1"/>
    <col min="24" max="24" width="12.88671875" style="50" bestFit="1" customWidth="1"/>
    <col min="25" max="26" width="13.88671875" style="37" bestFit="1" customWidth="1"/>
    <col min="27" max="27" width="13.44140625" style="37" bestFit="1" customWidth="1"/>
    <col min="28" max="28" width="13" style="37" bestFit="1" customWidth="1"/>
    <col min="29" max="29" width="3.6640625" style="37" customWidth="1"/>
    <col min="30" max="30" width="20.33203125" bestFit="1" customWidth="1"/>
    <col min="31" max="31" width="3.6640625" customWidth="1"/>
    <col min="32" max="33" width="17.33203125" customWidth="1"/>
    <col min="34" max="34" width="3" customWidth="1"/>
    <col min="35" max="38" width="17.33203125" customWidth="1"/>
    <col min="39" max="39" width="16.5546875" customWidth="1"/>
    <col min="40" max="40" width="2.109375" customWidth="1"/>
    <col min="41" max="41" width="12.6640625" customWidth="1"/>
    <col min="42" max="45" width="17.33203125" customWidth="1"/>
    <col min="46" max="46" width="25.6640625" bestFit="1" customWidth="1"/>
    <col min="48" max="48" width="10.109375" style="80" customWidth="1"/>
  </cols>
  <sheetData>
    <row r="1" spans="1:60" s="3" customFormat="1" ht="30" x14ac:dyDescent="0.5">
      <c r="A1" s="1" t="s">
        <v>150</v>
      </c>
      <c r="B1" s="2"/>
      <c r="C1" s="2"/>
      <c r="D1" s="4"/>
      <c r="E1" s="32"/>
      <c r="F1" s="32"/>
      <c r="G1" s="32"/>
      <c r="H1" s="2"/>
      <c r="I1" s="2"/>
      <c r="J1" s="2"/>
      <c r="K1" s="35"/>
      <c r="L1" s="2"/>
      <c r="M1" s="2"/>
      <c r="N1" s="2"/>
      <c r="O1" s="35"/>
      <c r="P1" s="51"/>
      <c r="Q1" s="2"/>
      <c r="R1" s="51"/>
      <c r="S1" s="51"/>
      <c r="T1" s="54"/>
      <c r="U1" s="54"/>
      <c r="V1" s="5"/>
      <c r="W1" s="46"/>
      <c r="X1" s="46"/>
      <c r="Y1" s="38"/>
      <c r="Z1" s="38"/>
      <c r="AA1" s="38"/>
      <c r="AB1" s="38"/>
      <c r="AC1" s="38"/>
      <c r="AV1" s="77"/>
    </row>
    <row r="2" spans="1:60" s="6" customFormat="1" ht="22.8" x14ac:dyDescent="0.4">
      <c r="A2" s="70" t="s">
        <v>42</v>
      </c>
      <c r="B2" s="86">
        <v>43098</v>
      </c>
      <c r="C2" s="70"/>
      <c r="D2" s="23"/>
      <c r="E2" s="33"/>
      <c r="F2" s="33"/>
      <c r="G2" s="33"/>
      <c r="H2" s="7"/>
      <c r="I2" s="7"/>
      <c r="J2" s="7"/>
      <c r="K2" s="36"/>
      <c r="L2" s="7"/>
      <c r="M2" s="7"/>
      <c r="N2" s="7"/>
      <c r="O2" s="36"/>
      <c r="P2" s="52"/>
      <c r="Q2" s="7"/>
      <c r="R2" s="52"/>
      <c r="S2" s="52"/>
      <c r="T2" s="55"/>
      <c r="U2" s="55"/>
      <c r="V2" s="5"/>
      <c r="W2" s="47"/>
      <c r="X2" s="47"/>
      <c r="Y2" s="39"/>
      <c r="Z2" s="39"/>
      <c r="AA2" s="39"/>
      <c r="AB2" s="39"/>
      <c r="AC2" s="39"/>
      <c r="AI2" s="59" t="s">
        <v>32</v>
      </c>
      <c r="AJ2" s="65">
        <f>-AJ3</f>
        <v>-0.3</v>
      </c>
      <c r="AV2" s="78"/>
    </row>
    <row r="3" spans="1:60" s="6" customFormat="1" ht="22.8" x14ac:dyDescent="0.4">
      <c r="A3" s="70"/>
      <c r="B3" s="72"/>
      <c r="C3" s="72"/>
      <c r="D3" s="26"/>
      <c r="E3" s="33"/>
      <c r="F3" s="33"/>
      <c r="G3" s="33"/>
      <c r="H3" s="7"/>
      <c r="I3" s="7"/>
      <c r="J3" s="7"/>
      <c r="K3" s="36"/>
      <c r="L3" s="7"/>
      <c r="M3" s="7"/>
      <c r="N3" s="7"/>
      <c r="O3" s="36"/>
      <c r="P3" s="52"/>
      <c r="Q3" s="7"/>
      <c r="R3" s="52"/>
      <c r="S3" s="52"/>
      <c r="T3" s="55"/>
      <c r="U3" s="55"/>
      <c r="V3" s="5"/>
      <c r="W3" s="47"/>
      <c r="X3" s="47"/>
      <c r="Y3" s="39"/>
      <c r="Z3" s="39"/>
      <c r="AA3" s="39"/>
      <c r="AB3" s="39"/>
      <c r="AC3" s="39"/>
      <c r="AD3" s="9"/>
      <c r="AI3" s="59" t="s">
        <v>33</v>
      </c>
      <c r="AJ3" s="66">
        <v>0.3</v>
      </c>
      <c r="AV3" s="78"/>
    </row>
    <row r="4" spans="1:60" s="6" customFormat="1" ht="7.5" customHeight="1" x14ac:dyDescent="0.4">
      <c r="B4" s="71"/>
      <c r="C4" s="71"/>
      <c r="D4" s="26"/>
      <c r="E4" s="33"/>
      <c r="F4" s="33"/>
      <c r="G4" s="33"/>
      <c r="H4" s="7"/>
      <c r="I4" s="7"/>
      <c r="J4" s="7"/>
      <c r="K4" s="36"/>
      <c r="L4" s="7"/>
      <c r="M4" s="7"/>
      <c r="N4" s="7"/>
      <c r="O4" s="36"/>
      <c r="P4" s="52"/>
      <c r="Q4" s="7"/>
      <c r="R4" s="52"/>
      <c r="S4" s="52"/>
      <c r="T4" s="55"/>
      <c r="U4" s="55"/>
      <c r="V4" s="5"/>
      <c r="W4" s="47"/>
      <c r="X4" s="47"/>
      <c r="Y4" s="39"/>
      <c r="Z4" s="39"/>
      <c r="AA4" s="39"/>
      <c r="AB4" s="39"/>
      <c r="AC4" s="39"/>
      <c r="AD4" s="10"/>
      <c r="AV4" s="78"/>
    </row>
    <row r="5" spans="1:60" s="6" customFormat="1" ht="6" customHeight="1" x14ac:dyDescent="0.4">
      <c r="B5" s="71"/>
      <c r="C5" s="71"/>
      <c r="D5" s="26"/>
      <c r="E5" s="33"/>
      <c r="F5" s="33"/>
      <c r="G5" s="33"/>
      <c r="H5" s="7"/>
      <c r="I5" s="7"/>
      <c r="J5" s="7"/>
      <c r="K5" s="36"/>
      <c r="L5" s="7"/>
      <c r="M5" s="7"/>
      <c r="N5" s="7"/>
      <c r="O5" s="36"/>
      <c r="P5" s="52"/>
      <c r="Q5" s="7"/>
      <c r="R5" s="52"/>
      <c r="S5" s="52"/>
      <c r="T5" s="55"/>
      <c r="U5" s="55"/>
      <c r="V5" s="5"/>
      <c r="W5" s="47"/>
      <c r="X5" s="47"/>
      <c r="Y5" s="40"/>
      <c r="Z5" s="40"/>
      <c r="AA5" s="39"/>
      <c r="AB5" s="39"/>
      <c r="AC5" s="39"/>
      <c r="AD5" s="10"/>
      <c r="AV5" s="78"/>
    </row>
    <row r="6" spans="1:60" s="60" customFormat="1" ht="22.8" x14ac:dyDescent="0.4">
      <c r="A6" s="141" t="s">
        <v>0</v>
      </c>
      <c r="B6" s="147" t="s">
        <v>1</v>
      </c>
      <c r="C6" s="147" t="s">
        <v>2</v>
      </c>
      <c r="D6" s="147" t="s">
        <v>3</v>
      </c>
      <c r="E6" s="144" t="s">
        <v>4</v>
      </c>
      <c r="F6" s="144" t="s">
        <v>5</v>
      </c>
      <c r="G6" s="144" t="s">
        <v>6</v>
      </c>
      <c r="H6" s="135" t="s">
        <v>7</v>
      </c>
      <c r="I6" s="153" t="s">
        <v>8</v>
      </c>
      <c r="J6" s="135" t="s">
        <v>9</v>
      </c>
      <c r="K6" s="136"/>
      <c r="L6" s="135" t="s">
        <v>7</v>
      </c>
      <c r="M6" s="153" t="s">
        <v>8</v>
      </c>
      <c r="N6" s="135" t="s">
        <v>10</v>
      </c>
      <c r="O6" s="136"/>
      <c r="P6" s="150" t="s">
        <v>43</v>
      </c>
      <c r="Q6" s="135" t="s">
        <v>11</v>
      </c>
      <c r="R6" s="136"/>
      <c r="S6" s="73"/>
      <c r="T6" s="135" t="s">
        <v>40</v>
      </c>
      <c r="U6" s="136"/>
      <c r="V6" s="5"/>
      <c r="W6" s="156" t="s">
        <v>12</v>
      </c>
      <c r="X6" s="157"/>
      <c r="Y6" s="157"/>
      <c r="Z6" s="157"/>
      <c r="AA6" s="157"/>
      <c r="AB6" s="158"/>
      <c r="AC6" s="39"/>
      <c r="AD6" s="147" t="s">
        <v>18</v>
      </c>
      <c r="AF6" s="171">
        <f>B2</f>
        <v>43098</v>
      </c>
      <c r="AG6" s="163"/>
      <c r="AH6" s="6"/>
      <c r="AI6" s="161" t="s">
        <v>28</v>
      </c>
      <c r="AJ6" s="162"/>
      <c r="AK6" s="162"/>
      <c r="AL6" s="162"/>
      <c r="AM6" s="163"/>
      <c r="AN6" s="6"/>
      <c r="AO6" s="161" t="s">
        <v>36</v>
      </c>
      <c r="AP6" s="162"/>
      <c r="AQ6" s="162"/>
      <c r="AR6" s="162"/>
      <c r="AS6" s="162"/>
      <c r="AT6" s="163"/>
      <c r="AV6" s="79"/>
    </row>
    <row r="7" spans="1:60" s="60" customFormat="1" ht="22.8" x14ac:dyDescent="0.4">
      <c r="A7" s="142"/>
      <c r="B7" s="147"/>
      <c r="C7" s="147"/>
      <c r="D7" s="147"/>
      <c r="E7" s="145"/>
      <c r="F7" s="145"/>
      <c r="G7" s="145"/>
      <c r="H7" s="137"/>
      <c r="I7" s="154"/>
      <c r="J7" s="137"/>
      <c r="K7" s="138"/>
      <c r="L7" s="137"/>
      <c r="M7" s="154"/>
      <c r="N7" s="137"/>
      <c r="O7" s="138"/>
      <c r="P7" s="151"/>
      <c r="Q7" s="137"/>
      <c r="R7" s="138"/>
      <c r="S7" s="69" t="s">
        <v>41</v>
      </c>
      <c r="T7" s="137"/>
      <c r="U7" s="138"/>
      <c r="V7" s="5"/>
      <c r="W7" s="159" t="s">
        <v>13</v>
      </c>
      <c r="X7" s="159" t="s">
        <v>14</v>
      </c>
      <c r="Y7" s="156" t="s">
        <v>22</v>
      </c>
      <c r="Z7" s="157"/>
      <c r="AA7" s="157"/>
      <c r="AB7" s="158"/>
      <c r="AC7" s="39"/>
      <c r="AD7" s="147"/>
      <c r="AF7" s="167" t="s">
        <v>37</v>
      </c>
      <c r="AG7" s="167"/>
      <c r="AH7" s="6"/>
      <c r="AI7" s="167" t="s">
        <v>31</v>
      </c>
      <c r="AJ7" s="167"/>
      <c r="AK7" s="167" t="s">
        <v>29</v>
      </c>
      <c r="AL7" s="168"/>
      <c r="AM7" s="169" t="s">
        <v>30</v>
      </c>
      <c r="AN7" s="6"/>
      <c r="AO7" s="164" t="s">
        <v>38</v>
      </c>
      <c r="AP7" s="165"/>
      <c r="AQ7" s="166"/>
      <c r="AR7" s="167" t="s">
        <v>29</v>
      </c>
      <c r="AS7" s="168"/>
      <c r="AT7" s="169" t="s">
        <v>30</v>
      </c>
      <c r="AV7" s="79"/>
    </row>
    <row r="8" spans="1:60" s="60" customFormat="1" ht="22.8" x14ac:dyDescent="0.4">
      <c r="A8" s="143"/>
      <c r="B8" s="147"/>
      <c r="C8" s="147"/>
      <c r="D8" s="147"/>
      <c r="E8" s="146"/>
      <c r="F8" s="146"/>
      <c r="G8" s="146"/>
      <c r="H8" s="139"/>
      <c r="I8" s="155"/>
      <c r="J8" s="139"/>
      <c r="K8" s="140"/>
      <c r="L8" s="139"/>
      <c r="M8" s="155"/>
      <c r="N8" s="139"/>
      <c r="O8" s="140"/>
      <c r="P8" s="152"/>
      <c r="Q8" s="139"/>
      <c r="R8" s="140"/>
      <c r="S8" s="75"/>
      <c r="T8" s="139"/>
      <c r="U8" s="140"/>
      <c r="V8" s="5"/>
      <c r="W8" s="160"/>
      <c r="X8" s="160"/>
      <c r="Y8" s="148" t="s">
        <v>15</v>
      </c>
      <c r="Z8" s="149"/>
      <c r="AA8" s="76" t="s">
        <v>16</v>
      </c>
      <c r="AB8" s="76" t="s">
        <v>17</v>
      </c>
      <c r="AC8" s="39"/>
      <c r="AD8" s="147"/>
      <c r="AF8" s="58" t="s">
        <v>34</v>
      </c>
      <c r="AG8" s="58" t="s">
        <v>35</v>
      </c>
      <c r="AH8" s="6"/>
      <c r="AI8" s="58" t="s">
        <v>34</v>
      </c>
      <c r="AJ8" s="58" t="s">
        <v>35</v>
      </c>
      <c r="AK8" s="58" t="s">
        <v>34</v>
      </c>
      <c r="AL8" s="58" t="s">
        <v>35</v>
      </c>
      <c r="AM8" s="170"/>
      <c r="AN8" s="6"/>
      <c r="AO8" s="58" t="s">
        <v>39</v>
      </c>
      <c r="AP8" s="58" t="s">
        <v>34</v>
      </c>
      <c r="AQ8" s="58" t="s">
        <v>35</v>
      </c>
      <c r="AR8" s="58" t="s">
        <v>34</v>
      </c>
      <c r="AS8" s="58" t="s">
        <v>35</v>
      </c>
      <c r="AT8" s="170"/>
      <c r="AV8" s="79"/>
    </row>
    <row r="9" spans="1:60" ht="22.8" x14ac:dyDescent="0.4">
      <c r="A9" s="43"/>
      <c r="B9" s="43"/>
      <c r="C9" s="43"/>
      <c r="D9" s="43"/>
      <c r="E9" s="44"/>
      <c r="F9" s="44"/>
      <c r="G9" s="44"/>
      <c r="H9" s="43"/>
      <c r="I9" s="43"/>
      <c r="J9" s="43"/>
      <c r="K9" s="45"/>
      <c r="L9" s="43"/>
      <c r="M9" s="43"/>
      <c r="N9" s="43"/>
      <c r="O9" s="45"/>
      <c r="P9" s="48"/>
      <c r="Q9" s="43"/>
      <c r="R9" s="48"/>
      <c r="S9" s="45"/>
      <c r="T9" s="45"/>
      <c r="U9" s="45"/>
      <c r="V9" s="5"/>
      <c r="W9" s="48"/>
      <c r="X9" s="48"/>
      <c r="Y9" s="45"/>
      <c r="Z9" s="45"/>
      <c r="AA9" s="45"/>
      <c r="AB9" s="45"/>
      <c r="AC9" s="39"/>
      <c r="AD9" s="43"/>
      <c r="AH9" s="6"/>
      <c r="AN9" s="6"/>
    </row>
    <row r="10" spans="1:60" s="41" customFormat="1" ht="13.2" customHeight="1" x14ac:dyDescent="0.4">
      <c r="A10" s="87" t="s">
        <v>75</v>
      </c>
      <c r="B10" s="87" t="s">
        <v>80</v>
      </c>
      <c r="C10" s="87">
        <v>1</v>
      </c>
      <c r="D10" s="87" t="s">
        <v>151</v>
      </c>
      <c r="E10" s="89">
        <v>42732</v>
      </c>
      <c r="F10" s="89"/>
      <c r="G10" s="89">
        <v>43224</v>
      </c>
      <c r="H10" s="87" t="s">
        <v>21</v>
      </c>
      <c r="I10" s="87" t="s">
        <v>26</v>
      </c>
      <c r="J10" s="87" t="s">
        <v>22</v>
      </c>
      <c r="K10" s="91">
        <v>2838772.7610553699</v>
      </c>
      <c r="L10" s="87" t="s">
        <v>23</v>
      </c>
      <c r="M10" s="87" t="s">
        <v>26</v>
      </c>
      <c r="N10" s="87" t="s">
        <v>24</v>
      </c>
      <c r="O10" s="95">
        <v>-3055655</v>
      </c>
      <c r="P10" s="87">
        <v>1.0456000000000001</v>
      </c>
      <c r="Q10" s="87" t="s">
        <v>25</v>
      </c>
      <c r="R10" s="93">
        <v>1.0764</v>
      </c>
      <c r="S10" s="87"/>
      <c r="T10" s="87"/>
      <c r="U10" s="93"/>
      <c r="V10" s="5"/>
      <c r="W10" s="102">
        <v>1.1993</v>
      </c>
      <c r="X10" s="102">
        <v>1.2083175336126797</v>
      </c>
      <c r="Y10" s="100">
        <v>310389.15769726614</v>
      </c>
      <c r="Z10" s="100">
        <v>310389.15769726614</v>
      </c>
      <c r="AA10" s="100">
        <v>310389.15769726614</v>
      </c>
      <c r="AB10" s="100">
        <v>0</v>
      </c>
      <c r="AC10" s="97"/>
      <c r="AD10" s="98" t="s">
        <v>74</v>
      </c>
      <c r="AF10" s="62">
        <f t="shared" ref="AF10" si="0">IF(S10="",ABS(O10/X10),"")</f>
        <v>2528850.9973566895</v>
      </c>
      <c r="AG10" s="62">
        <f t="shared" ref="AG10" si="1">IF(S10="",
IF(H10="BUY",
IF(I10="CALL",MAX(-ABS(O10)/X10+ABS(O10)/R10,0),IF(I10="PUT",MAX(-ABS(O10)/R10+ABS(O10)/X10,0),IF(I10="FORWARD",-ABS(O10)/X10+ABS(O10)/R10,"TRADE NOT VALID"))),
-IF(I10="CALL",MAX(-ABS(O10)/X10+ABS(O10)/R10,0),IF(I10="PUT",MAX(-ABS(O10)/R10+ABS(O10)/X10,0),IF(I10="FORWARD",-ABS(O10)/X10+ABS(O10)/R10,"TRADE NOT VALID")))),"")</f>
        <v>309921.76369868033</v>
      </c>
      <c r="AH10" s="6"/>
      <c r="AI10" s="62">
        <f t="shared" ref="AI10" si="2">IF(S10="",
IF(I10="CALL",ABS(O10/(X10*(1+$AJ$3))),
IF(I10="PUT",ABS(O10/(X10*(1+$AJ$2))),
IF(I10="FORWARD",ABS(O10/(X10*(1+$AJ$3))),
"TRADE NOT VALID"))),
"")</f>
        <v>1945269.9979666839</v>
      </c>
      <c r="AJ10" s="62">
        <f t="shared" ref="AJ10" si="3">IF(S10="",
IF(H10="BUY",
IF(I10="CALL",MAX(-ABS(O10)/(X10*(1+$AJ$3))+ABS(O10)/R10,0),IF(I10="PUT",MAX(-ABS(O10)/R10+ABS(O10)/(X10*(1+$AJ$2)),0),IF(I10="FORWARD",-ABS(O10)/(X10*(1+$AJ$3))+ABS(O10)/R10,"TRADE NOT VALID"))),
-IF(I10="CALL",MAX(-ABS(O10)/(X10*(1+$AJ$3))+ABS(O10)/R10,0),IF(I10="PUT",MAX(-ABS(O10)/R10+ABS(O10)/(X10*(1+$AJ$2)),0),IF(I10="FORWARD",-ABS(O10)/(X10*(1+$AJ$3))+ABS(O10)/R10,"TRADE NOT VALID")))),"")</f>
        <v>893502.76308868593</v>
      </c>
      <c r="AK10" s="62">
        <f t="shared" ref="AK10" si="4">IF(S10="",
AI10-IF(AG10=0,ABS(O10/R10),AF10),"")</f>
        <v>-583580.9993900056</v>
      </c>
      <c r="AL10" s="62">
        <f t="shared" ref="AL10" si="5">IF(S10="",AJ10-AG10,"")</f>
        <v>583580.9993900056</v>
      </c>
      <c r="AM10" s="64">
        <f t="shared" ref="AM10" si="6">IF(S10="",IF(AL10=0,"CHOC INSUFFISANT",ABS(AL10/AK10)),"")</f>
        <v>1</v>
      </c>
      <c r="AN10" s="6"/>
      <c r="AO10" s="57">
        <f>R10</f>
        <v>1.0764</v>
      </c>
      <c r="AP10" s="62">
        <f t="shared" ref="AP10" si="7">IF(S10="",ABS(O10/AO10),"")</f>
        <v>2838772.7610553699</v>
      </c>
      <c r="AQ10" s="62">
        <f t="shared" ref="AQ10" si="8">IF(S10="",
IF(H10="BUY",
IF(I10="CALL",MAX(-ABS(O10)/AO10+ABS(O10)/R10,0),IF(I10="PUT",MAX(-ABS(O10)/R10+ABS(O10)/AO10,0),IF(I10="FORWARD",-ABS(O10)/AO10+ABS(O10)/R10,"TRADE NOT VALID"))),
-IF(I10="CALL",MAX(-ABS(O10)/AO10+ABS(O10)/R10,0),IF(I10="PUT",MAX(-ABS(O10)/R10+ABS(O10)/AO10,0),IF(I10="FORWARD",-ABS(O10)/AO10+ABS(O10)/R10,"TRADE NOT VALID")))),"")</f>
        <v>0</v>
      </c>
      <c r="AR10" s="62">
        <f t="shared" ref="AR10" si="9">IF(S10="",
IF(AQ10=AG10,AF10-AP10,
IF(AG10=0,IF(H10="BUY",(ABS(O10)/AO10-ABS(O10)/R10),-(ABS(O10)/AO10-ABS(O10)/R10)),
IF(AQ10=0,IF(H10="BUY",(ABS(O10)/X10-ABS(O10)/R10),-(ABS(O10)/X10-ABS(O10)/R10)),AF10-AP10))),"")</f>
        <v>-309921.76369868033</v>
      </c>
      <c r="AS10" s="62">
        <f t="shared" ref="AS10" si="10">IF(S10="",
AG10-AQ10,
"")</f>
        <v>309921.76369868033</v>
      </c>
      <c r="AT10" s="64">
        <f t="shared" ref="AT10" si="11">IF(S10="",IF(AS10=0,"PAS DE VALEUR INTRINSEQUE",ABS(AS10/AR10)),"")</f>
        <v>1</v>
      </c>
      <c r="AU10" s="62"/>
      <c r="AV10" s="81" t="str">
        <f t="shared" ref="AV10:AV28" si="12">IF(ISERROR(AO10),C10,"")</f>
        <v/>
      </c>
      <c r="AW10" s="63"/>
      <c r="AX10" s="63"/>
      <c r="AY10" s="63"/>
      <c r="AZ10" s="63"/>
      <c r="BA10" s="63"/>
      <c r="BB10" s="63"/>
      <c r="BC10" s="61"/>
      <c r="BD10" s="61"/>
      <c r="BE10" s="61"/>
      <c r="BF10" s="61"/>
      <c r="BG10" s="61"/>
      <c r="BH10" s="61"/>
    </row>
    <row r="11" spans="1:60" s="41" customFormat="1" ht="13.2" customHeight="1" x14ac:dyDescent="0.4">
      <c r="A11" s="87" t="s">
        <v>75</v>
      </c>
      <c r="B11" s="87" t="s">
        <v>85</v>
      </c>
      <c r="C11" s="87">
        <v>3</v>
      </c>
      <c r="D11" s="87" t="s">
        <v>77</v>
      </c>
      <c r="E11" s="89">
        <v>42782</v>
      </c>
      <c r="F11" s="89"/>
      <c r="G11" s="89">
        <v>43224</v>
      </c>
      <c r="H11" s="87" t="s">
        <v>21</v>
      </c>
      <c r="I11" s="87" t="s">
        <v>26</v>
      </c>
      <c r="J11" s="87" t="s">
        <v>22</v>
      </c>
      <c r="K11" s="91">
        <v>7820222.40527183</v>
      </c>
      <c r="L11" s="87" t="s">
        <v>23</v>
      </c>
      <c r="M11" s="87" t="s">
        <v>26</v>
      </c>
      <c r="N11" s="87" t="s">
        <v>24</v>
      </c>
      <c r="O11" s="95">
        <v>-8544375</v>
      </c>
      <c r="P11" s="87">
        <v>1.0649</v>
      </c>
      <c r="Q11" s="87" t="s">
        <v>25</v>
      </c>
      <c r="R11" s="93">
        <v>1.0926</v>
      </c>
      <c r="S11" s="87"/>
      <c r="T11" s="87"/>
      <c r="U11" s="93"/>
      <c r="V11" s="5"/>
      <c r="W11" s="102">
        <v>1.1993</v>
      </c>
      <c r="X11" s="102">
        <v>1.2083175336126797</v>
      </c>
      <c r="Y11" s="100">
        <v>750052.50025149982</v>
      </c>
      <c r="Z11" s="100">
        <v>750052.50025149982</v>
      </c>
      <c r="AA11" s="100">
        <v>750052.50025149982</v>
      </c>
      <c r="AB11" s="100">
        <v>0</v>
      </c>
      <c r="AC11" s="97"/>
      <c r="AD11" s="98" t="s">
        <v>78</v>
      </c>
      <c r="AF11" s="62">
        <f t="shared" ref="AF11:AF74" si="13">IF(S11="",ABS(O11/X11),"")</f>
        <v>7071299.3582520159</v>
      </c>
      <c r="AG11" s="62">
        <f t="shared" ref="AG11:AG74" si="14">IF(S11="",
IF(H11="BUY",
IF(I11="CALL",MAX(-ABS(O11)/X11+ABS(O11)/R11,0),IF(I11="PUT",MAX(-ABS(O11)/R11+ABS(O11)/X11,0),IF(I11="FORWARD",-ABS(O11)/X11+ABS(O11)/R11,"TRADE NOT VALID"))),
-IF(I11="CALL",MAX(-ABS(O11)/X11+ABS(O11)/R11,0),IF(I11="PUT",MAX(-ABS(O11)/R11+ABS(O11)/X11,0),IF(I11="FORWARD",-ABS(O11)/X11+ABS(O11)/R11,"TRADE NOT VALID")))),"")</f>
        <v>748923.04701981228</v>
      </c>
      <c r="AH11" s="6"/>
      <c r="AI11" s="62">
        <f t="shared" ref="AI11:AI74" si="15">IF(S11="",
IF(I11="CALL",ABS(O11/(X11*(1+$AJ$3))),
IF(I11="PUT",ABS(O11/(X11*(1+$AJ$2))),
IF(I11="FORWARD",ABS(O11/(X11*(1+$AJ$3))),
"TRADE NOT VALID"))),
"")</f>
        <v>5439461.0448092418</v>
      </c>
      <c r="AJ11" s="62">
        <f t="shared" ref="AJ11:AJ74" si="16">IF(S11="",
IF(H11="BUY",
IF(I11="CALL",MAX(-ABS(O11)/(X11*(1+$AJ$3))+ABS(O11)/R11,0),IF(I11="PUT",MAX(-ABS(O11)/R11+ABS(O11)/(X11*(1+$AJ$2)),0),IF(I11="FORWARD",-ABS(O11)/(X11*(1+$AJ$3))+ABS(O11)/R11,"TRADE NOT VALID"))),
-IF(I11="CALL",MAX(-ABS(O11)/(X11*(1+$AJ$3))+ABS(O11)/R11,0),IF(I11="PUT",MAX(-ABS(O11)/R11+ABS(O11)/(X11*(1+$AJ$2)),0),IF(I11="FORWARD",-ABS(O11)/(X11*(1+$AJ$3))+ABS(O11)/R11,"TRADE NOT VALID")))),"")</f>
        <v>2380761.3604625864</v>
      </c>
      <c r="AK11" s="62">
        <f t="shared" ref="AK11:AK74" si="17">IF(S11="",
AI11-IF(AG11=0,ABS(O11/R11),AF11),"")</f>
        <v>-1631838.3134427741</v>
      </c>
      <c r="AL11" s="62">
        <f t="shared" ref="AL11:AL74" si="18">IF(S11="",AJ11-AG11,"")</f>
        <v>1631838.3134427741</v>
      </c>
      <c r="AM11" s="64">
        <f t="shared" ref="AM11:AM74" si="19">IF(S11="",IF(AL11=0,"CHOC INSUFFISANT",ABS(AL11/AK11)),"")</f>
        <v>1</v>
      </c>
      <c r="AN11" s="6"/>
      <c r="AO11" s="57">
        <f t="shared" ref="AO11:AO74" si="20">R11</f>
        <v>1.0926</v>
      </c>
      <c r="AP11" s="62">
        <f t="shared" ref="AP11:AP74" si="21">IF(S11="",ABS(O11/AO11),"")</f>
        <v>7820222.4052718282</v>
      </c>
      <c r="AQ11" s="62">
        <f t="shared" ref="AQ11:AQ74" si="22">IF(S11="",
IF(H11="BUY",
IF(I11="CALL",MAX(-ABS(O11)/AO11+ABS(O11)/R11,0),IF(I11="PUT",MAX(-ABS(O11)/R11+ABS(O11)/AO11,0),IF(I11="FORWARD",-ABS(O11)/AO11+ABS(O11)/R11,"TRADE NOT VALID"))),
-IF(I11="CALL",MAX(-ABS(O11)/AO11+ABS(O11)/R11,0),IF(I11="PUT",MAX(-ABS(O11)/R11+ABS(O11)/AO11,0),IF(I11="FORWARD",-ABS(O11)/AO11+ABS(O11)/R11,"TRADE NOT VALID")))),"")</f>
        <v>0</v>
      </c>
      <c r="AR11" s="62">
        <f t="shared" ref="AR11:AR74" si="23">IF(S11="",
IF(AQ11=AG11,AF11-AP11,
IF(AG11=0,IF(H11="BUY",(ABS(O11)/AO11-ABS(O11)/R11),-(ABS(O11)/AO11-ABS(O11)/R11)),
IF(AQ11=0,IF(H11="BUY",(ABS(O11)/X11-ABS(O11)/R11),-(ABS(O11)/X11-ABS(O11)/R11)),AF11-AP11))),"")</f>
        <v>-748923.04701981228</v>
      </c>
      <c r="AS11" s="62">
        <f t="shared" ref="AS11:AS74" si="24">IF(S11="",
AG11-AQ11,
"")</f>
        <v>748923.04701981228</v>
      </c>
      <c r="AT11" s="64">
        <f t="shared" ref="AT11:AT74" si="25">IF(S11="",IF(AS11=0,"PAS DE VALEUR INTRINSEQUE",ABS(AS11/AR11)),"")</f>
        <v>1</v>
      </c>
      <c r="AU11" s="62"/>
      <c r="AV11" s="81" t="str">
        <f t="shared" si="12"/>
        <v/>
      </c>
      <c r="AW11" s="63"/>
      <c r="AX11" s="63"/>
      <c r="AY11" s="63"/>
      <c r="AZ11" s="63"/>
      <c r="BA11" s="63"/>
      <c r="BB11" s="63"/>
      <c r="BC11" s="61"/>
      <c r="BD11" s="61"/>
      <c r="BE11" s="61"/>
      <c r="BF11" s="61"/>
      <c r="BG11" s="61"/>
      <c r="BH11" s="61"/>
    </row>
    <row r="12" spans="1:60" s="41" customFormat="1" ht="13.2" customHeight="1" x14ac:dyDescent="0.4">
      <c r="A12" s="87" t="s">
        <v>75</v>
      </c>
      <c r="B12" s="87" t="s">
        <v>79</v>
      </c>
      <c r="C12" s="87">
        <v>6</v>
      </c>
      <c r="D12" s="87" t="s">
        <v>27</v>
      </c>
      <c r="E12" s="89">
        <v>42926</v>
      </c>
      <c r="F12" s="89"/>
      <c r="G12" s="89">
        <v>43251</v>
      </c>
      <c r="H12" s="87" t="s">
        <v>21</v>
      </c>
      <c r="I12" s="87" t="s">
        <v>26</v>
      </c>
      <c r="J12" s="87" t="s">
        <v>22</v>
      </c>
      <c r="K12" s="91">
        <v>17326092.578226</v>
      </c>
      <c r="L12" s="87" t="s">
        <v>23</v>
      </c>
      <c r="M12" s="87" t="s">
        <v>26</v>
      </c>
      <c r="N12" s="87" t="s">
        <v>24</v>
      </c>
      <c r="O12" s="95">
        <v>-20100000</v>
      </c>
      <c r="P12" s="87">
        <v>1.1395</v>
      </c>
      <c r="Q12" s="87" t="s">
        <v>25</v>
      </c>
      <c r="R12" s="93">
        <v>1.1600999999999999</v>
      </c>
      <c r="S12" s="87"/>
      <c r="T12" s="87"/>
      <c r="U12" s="93"/>
      <c r="V12" s="5"/>
      <c r="W12" s="102">
        <v>1.1993</v>
      </c>
      <c r="X12" s="102">
        <v>1.2104253599751502</v>
      </c>
      <c r="Y12" s="100">
        <v>721748.45899420849</v>
      </c>
      <c r="Z12" s="100">
        <v>721748.45899420849</v>
      </c>
      <c r="AA12" s="100">
        <v>721748.45899420849</v>
      </c>
      <c r="AB12" s="100">
        <v>0</v>
      </c>
      <c r="AC12" s="97"/>
      <c r="AD12" s="98" t="s">
        <v>281</v>
      </c>
      <c r="AF12" s="62">
        <f t="shared" si="13"/>
        <v>16605732.715656791</v>
      </c>
      <c r="AG12" s="62">
        <f t="shared" si="14"/>
        <v>720359.86256922409</v>
      </c>
      <c r="AH12" s="6"/>
      <c r="AI12" s="62">
        <f t="shared" si="15"/>
        <v>12773640.550505223</v>
      </c>
      <c r="AJ12" s="62">
        <f t="shared" si="16"/>
        <v>4552452.0277207922</v>
      </c>
      <c r="AK12" s="62">
        <f t="shared" si="17"/>
        <v>-3832092.1651515681</v>
      </c>
      <c r="AL12" s="62">
        <f t="shared" si="18"/>
        <v>3832092.1651515681</v>
      </c>
      <c r="AM12" s="64">
        <f t="shared" si="19"/>
        <v>1</v>
      </c>
      <c r="AN12" s="6"/>
      <c r="AO12" s="57">
        <f t="shared" si="20"/>
        <v>1.1600999999999999</v>
      </c>
      <c r="AP12" s="62">
        <f t="shared" si="21"/>
        <v>17326092.578226015</v>
      </c>
      <c r="AQ12" s="62">
        <f t="shared" si="22"/>
        <v>0</v>
      </c>
      <c r="AR12" s="62">
        <f t="shared" si="23"/>
        <v>-720359.86256922409</v>
      </c>
      <c r="AS12" s="62">
        <f t="shared" si="24"/>
        <v>720359.86256922409</v>
      </c>
      <c r="AT12" s="64">
        <f t="shared" si="25"/>
        <v>1</v>
      </c>
      <c r="AU12" s="62"/>
      <c r="AV12" s="81" t="str">
        <f t="shared" si="12"/>
        <v/>
      </c>
      <c r="AW12" s="63"/>
      <c r="AX12" s="63"/>
      <c r="AY12" s="63"/>
      <c r="AZ12" s="63"/>
      <c r="BA12" s="63"/>
      <c r="BB12" s="63"/>
      <c r="BC12" s="61"/>
      <c r="BD12" s="61"/>
      <c r="BE12" s="61"/>
      <c r="BF12" s="61"/>
      <c r="BG12" s="61"/>
      <c r="BH12" s="61"/>
    </row>
    <row r="13" spans="1:60" s="41" customFormat="1" ht="13.2" customHeight="1" x14ac:dyDescent="0.4">
      <c r="A13" s="87" t="s">
        <v>75</v>
      </c>
      <c r="B13" s="87" t="s">
        <v>83</v>
      </c>
      <c r="C13" s="87">
        <v>2</v>
      </c>
      <c r="D13" s="87" t="s">
        <v>151</v>
      </c>
      <c r="E13" s="89">
        <v>42732</v>
      </c>
      <c r="F13" s="89"/>
      <c r="G13" s="89">
        <v>43410</v>
      </c>
      <c r="H13" s="87" t="s">
        <v>21</v>
      </c>
      <c r="I13" s="87" t="s">
        <v>26</v>
      </c>
      <c r="J13" s="87" t="s">
        <v>22</v>
      </c>
      <c r="K13" s="91">
        <v>46116308.115543298</v>
      </c>
      <c r="L13" s="87" t="s">
        <v>23</v>
      </c>
      <c r="M13" s="87" t="s">
        <v>26</v>
      </c>
      <c r="N13" s="87" t="s">
        <v>24</v>
      </c>
      <c r="O13" s="95">
        <v>-50289834</v>
      </c>
      <c r="P13" s="87">
        <v>1.0456000000000001</v>
      </c>
      <c r="Q13" s="87" t="s">
        <v>25</v>
      </c>
      <c r="R13" s="93">
        <v>1.0905</v>
      </c>
      <c r="S13" s="87"/>
      <c r="T13" s="87"/>
      <c r="U13" s="93"/>
      <c r="V13" s="5"/>
      <c r="W13" s="102">
        <v>1.1993</v>
      </c>
      <c r="X13" s="102">
        <v>1.2241327133998674</v>
      </c>
      <c r="Y13" s="100">
        <v>5057737.864145603</v>
      </c>
      <c r="Z13" s="100">
        <v>5057737.864145603</v>
      </c>
      <c r="AA13" s="100">
        <v>5057737.864145603</v>
      </c>
      <c r="AB13" s="100">
        <v>0</v>
      </c>
      <c r="AC13" s="97"/>
      <c r="AD13" s="98" t="s">
        <v>74</v>
      </c>
      <c r="AF13" s="62">
        <f t="shared" si="13"/>
        <v>41082011.328924142</v>
      </c>
      <c r="AG13" s="62">
        <f t="shared" si="14"/>
        <v>5034296.7866191864</v>
      </c>
      <c r="AH13" s="6"/>
      <c r="AI13" s="62">
        <f t="shared" si="15"/>
        <v>31601547.176095493</v>
      </c>
      <c r="AJ13" s="62">
        <f t="shared" si="16"/>
        <v>14514760.939447835</v>
      </c>
      <c r="AK13" s="62">
        <f t="shared" si="17"/>
        <v>-9480464.1528286487</v>
      </c>
      <c r="AL13" s="62">
        <f t="shared" si="18"/>
        <v>9480464.1528286487</v>
      </c>
      <c r="AM13" s="64">
        <f t="shared" si="19"/>
        <v>1</v>
      </c>
      <c r="AN13" s="6"/>
      <c r="AO13" s="57">
        <f t="shared" si="20"/>
        <v>1.0905</v>
      </c>
      <c r="AP13" s="62">
        <f t="shared" si="21"/>
        <v>46116308.115543328</v>
      </c>
      <c r="AQ13" s="62">
        <f t="shared" si="22"/>
        <v>0</v>
      </c>
      <c r="AR13" s="62">
        <f t="shared" si="23"/>
        <v>-5034296.7866191864</v>
      </c>
      <c r="AS13" s="62">
        <f t="shared" si="24"/>
        <v>5034296.7866191864</v>
      </c>
      <c r="AT13" s="64">
        <f t="shared" si="25"/>
        <v>1</v>
      </c>
      <c r="AU13" s="62"/>
      <c r="AV13" s="81" t="str">
        <f t="shared" si="12"/>
        <v/>
      </c>
      <c r="AW13" s="63"/>
      <c r="AX13" s="63"/>
      <c r="AY13" s="63"/>
      <c r="AZ13" s="63"/>
      <c r="BA13" s="63"/>
      <c r="BB13" s="63"/>
      <c r="BC13" s="61"/>
      <c r="BD13" s="61"/>
      <c r="BE13" s="61"/>
      <c r="BF13" s="61"/>
      <c r="BG13" s="61"/>
      <c r="BH13" s="61"/>
    </row>
    <row r="14" spans="1:60" ht="13.2" customHeight="1" x14ac:dyDescent="0.4">
      <c r="A14" s="87" t="s">
        <v>75</v>
      </c>
      <c r="B14" s="87" t="s">
        <v>86</v>
      </c>
      <c r="C14" s="87">
        <v>4</v>
      </c>
      <c r="D14" s="87" t="s">
        <v>77</v>
      </c>
      <c r="E14" s="89">
        <v>42782</v>
      </c>
      <c r="F14" s="89"/>
      <c r="G14" s="89">
        <v>43410</v>
      </c>
      <c r="H14" s="87" t="s">
        <v>21</v>
      </c>
      <c r="I14" s="87" t="s">
        <v>26</v>
      </c>
      <c r="J14" s="87" t="s">
        <v>22</v>
      </c>
      <c r="K14" s="91">
        <v>7723379.7342493003</v>
      </c>
      <c r="L14" s="87" t="s">
        <v>23</v>
      </c>
      <c r="M14" s="87" t="s">
        <v>26</v>
      </c>
      <c r="N14" s="87" t="s">
        <v>24</v>
      </c>
      <c r="O14" s="95">
        <v>-8544375</v>
      </c>
      <c r="P14" s="87">
        <v>1.0649</v>
      </c>
      <c r="Q14" s="87" t="s">
        <v>25</v>
      </c>
      <c r="R14" s="93">
        <v>1.1063000000000001</v>
      </c>
      <c r="S14" s="87"/>
      <c r="T14" s="87"/>
      <c r="U14" s="93"/>
      <c r="V14" s="5"/>
      <c r="W14" s="102">
        <v>1.1993</v>
      </c>
      <c r="X14" s="102">
        <v>1.2241327133998674</v>
      </c>
      <c r="Y14" s="100">
        <v>746899.66476135887</v>
      </c>
      <c r="Z14" s="100">
        <v>746899.66476135887</v>
      </c>
      <c r="AA14" s="100">
        <v>746899.66476135887</v>
      </c>
      <c r="AB14" s="100">
        <v>0</v>
      </c>
      <c r="AC14" s="97"/>
      <c r="AD14" s="98" t="s">
        <v>78</v>
      </c>
      <c r="AF14" s="62">
        <f t="shared" si="13"/>
        <v>6979941.7223881911</v>
      </c>
      <c r="AG14" s="62">
        <f t="shared" si="14"/>
        <v>743438.01186110824</v>
      </c>
      <c r="AH14" s="6"/>
      <c r="AI14" s="62">
        <f t="shared" si="15"/>
        <v>5369185.9402986085</v>
      </c>
      <c r="AJ14" s="62">
        <f t="shared" si="16"/>
        <v>2354193.7939506909</v>
      </c>
      <c r="AK14" s="62">
        <f t="shared" si="17"/>
        <v>-1610755.7820895826</v>
      </c>
      <c r="AL14" s="62">
        <f t="shared" si="18"/>
        <v>1610755.7820895826</v>
      </c>
      <c r="AM14" s="64">
        <f t="shared" si="19"/>
        <v>1</v>
      </c>
      <c r="AN14" s="6"/>
      <c r="AO14" s="57">
        <f t="shared" si="20"/>
        <v>1.1063000000000001</v>
      </c>
      <c r="AP14" s="62">
        <f t="shared" si="21"/>
        <v>7723379.7342492994</v>
      </c>
      <c r="AQ14" s="62">
        <f t="shared" si="22"/>
        <v>0</v>
      </c>
      <c r="AR14" s="62">
        <f t="shared" si="23"/>
        <v>-743438.01186110824</v>
      </c>
      <c r="AS14" s="62">
        <f t="shared" si="24"/>
        <v>743438.01186110824</v>
      </c>
      <c r="AT14" s="64">
        <f t="shared" si="25"/>
        <v>1</v>
      </c>
      <c r="AV14" s="81" t="str">
        <f t="shared" si="12"/>
        <v/>
      </c>
    </row>
    <row r="15" spans="1:60" ht="13.2" customHeight="1" x14ac:dyDescent="0.4">
      <c r="A15" s="88" t="s">
        <v>75</v>
      </c>
      <c r="B15" s="88" t="s">
        <v>81</v>
      </c>
      <c r="C15" s="88">
        <v>7</v>
      </c>
      <c r="D15" s="88" t="s">
        <v>27</v>
      </c>
      <c r="E15" s="90">
        <v>42926</v>
      </c>
      <c r="F15" s="90"/>
      <c r="G15" s="90">
        <v>43434</v>
      </c>
      <c r="H15" s="88" t="s">
        <v>21</v>
      </c>
      <c r="I15" s="88" t="s">
        <v>26</v>
      </c>
      <c r="J15" s="88" t="s">
        <v>22</v>
      </c>
      <c r="K15" s="92">
        <v>17054660.185895801</v>
      </c>
      <c r="L15" s="88" t="s">
        <v>23</v>
      </c>
      <c r="M15" s="88" t="s">
        <v>26</v>
      </c>
      <c r="N15" s="88" t="s">
        <v>24</v>
      </c>
      <c r="O15" s="96">
        <v>-20000000</v>
      </c>
      <c r="P15" s="88">
        <v>1.1395</v>
      </c>
      <c r="Q15" s="88" t="s">
        <v>25</v>
      </c>
      <c r="R15" s="94">
        <v>1.1727000000000001</v>
      </c>
      <c r="S15" s="88"/>
      <c r="T15" s="88"/>
      <c r="U15" s="94"/>
      <c r="V15" s="5"/>
      <c r="W15" s="103">
        <v>1.1993</v>
      </c>
      <c r="X15" s="103">
        <v>1.2263420044258195</v>
      </c>
      <c r="Y15" s="101">
        <v>749804.69971182954</v>
      </c>
      <c r="Z15" s="101">
        <v>749804.69971182954</v>
      </c>
      <c r="AA15" s="101">
        <v>749804.69971182954</v>
      </c>
      <c r="AB15" s="101">
        <v>0</v>
      </c>
      <c r="AC15" s="97"/>
      <c r="AD15" s="99" t="s">
        <v>281</v>
      </c>
      <c r="AF15" s="62">
        <f t="shared" si="13"/>
        <v>16308664.24522751</v>
      </c>
      <c r="AG15" s="62">
        <f t="shared" si="14"/>
        <v>745995.94066828303</v>
      </c>
      <c r="AH15" s="6"/>
      <c r="AI15" s="62">
        <f t="shared" si="15"/>
        <v>12545126.342482699</v>
      </c>
      <c r="AJ15" s="62">
        <f t="shared" si="16"/>
        <v>4509533.8434130941</v>
      </c>
      <c r="AK15" s="62">
        <f t="shared" si="17"/>
        <v>-3763537.902744811</v>
      </c>
      <c r="AL15" s="62">
        <f t="shared" si="18"/>
        <v>3763537.902744811</v>
      </c>
      <c r="AM15" s="64">
        <f t="shared" si="19"/>
        <v>1</v>
      </c>
      <c r="AN15" s="6"/>
      <c r="AO15" s="57">
        <f t="shared" si="20"/>
        <v>1.1727000000000001</v>
      </c>
      <c r="AP15" s="62">
        <f t="shared" si="21"/>
        <v>17054660.185895793</v>
      </c>
      <c r="AQ15" s="62">
        <f t="shared" si="22"/>
        <v>0</v>
      </c>
      <c r="AR15" s="62">
        <f t="shared" si="23"/>
        <v>-745995.94066828303</v>
      </c>
      <c r="AS15" s="62">
        <f t="shared" si="24"/>
        <v>745995.94066828303</v>
      </c>
      <c r="AT15" s="64">
        <f t="shared" si="25"/>
        <v>1</v>
      </c>
      <c r="AV15" s="81" t="str">
        <f t="shared" si="12"/>
        <v/>
      </c>
    </row>
    <row r="16" spans="1:60" ht="13.2" customHeight="1" x14ac:dyDescent="0.4">
      <c r="A16" s="88" t="s">
        <v>82</v>
      </c>
      <c r="B16" s="88" t="s">
        <v>76</v>
      </c>
      <c r="C16" s="88">
        <v>10</v>
      </c>
      <c r="D16" s="88" t="s">
        <v>20</v>
      </c>
      <c r="E16" s="90">
        <v>43035</v>
      </c>
      <c r="F16" s="90"/>
      <c r="G16" s="90">
        <v>43798</v>
      </c>
      <c r="H16" s="88" t="s">
        <v>21</v>
      </c>
      <c r="I16" s="88" t="s">
        <v>26</v>
      </c>
      <c r="J16" s="88" t="s">
        <v>22</v>
      </c>
      <c r="K16" s="92">
        <v>12490987.664406501</v>
      </c>
      <c r="L16" s="88" t="s">
        <v>23</v>
      </c>
      <c r="M16" s="88" t="s">
        <v>26</v>
      </c>
      <c r="N16" s="88" t="s">
        <v>24</v>
      </c>
      <c r="O16" s="96">
        <v>-15290218</v>
      </c>
      <c r="P16" s="88">
        <v>1.1598999999999999</v>
      </c>
      <c r="Q16" s="88" t="s">
        <v>25</v>
      </c>
      <c r="R16" s="94">
        <v>1.2241</v>
      </c>
      <c r="S16" s="88"/>
      <c r="T16" s="88"/>
      <c r="U16" s="94"/>
      <c r="V16" s="5"/>
      <c r="W16" s="103">
        <v>1.1993</v>
      </c>
      <c r="X16" s="103">
        <v>1.2603038399053013</v>
      </c>
      <c r="Y16" s="101">
        <v>362510.23572638573</v>
      </c>
      <c r="Z16" s="101">
        <v>362510.23572638573</v>
      </c>
      <c r="AA16" s="101">
        <v>362510.23572638573</v>
      </c>
      <c r="AB16" s="101">
        <v>0</v>
      </c>
      <c r="AC16" s="97"/>
      <c r="AD16" s="99" t="s">
        <v>282</v>
      </c>
      <c r="AF16" s="62">
        <f t="shared" si="13"/>
        <v>12132168.066034697</v>
      </c>
      <c r="AG16" s="62">
        <f t="shared" si="14"/>
        <v>358819.59837180562</v>
      </c>
      <c r="AH16" s="6"/>
      <c r="AI16" s="62">
        <f t="shared" si="15"/>
        <v>9332436.9738728423</v>
      </c>
      <c r="AJ16" s="62">
        <f t="shared" si="16"/>
        <v>3158550.6905336604</v>
      </c>
      <c r="AK16" s="62">
        <f t="shared" si="17"/>
        <v>-2799731.0921618547</v>
      </c>
      <c r="AL16" s="62">
        <f t="shared" si="18"/>
        <v>2799731.0921618547</v>
      </c>
      <c r="AM16" s="64">
        <f t="shared" si="19"/>
        <v>1</v>
      </c>
      <c r="AN16" s="6"/>
      <c r="AO16" s="57">
        <f t="shared" si="20"/>
        <v>1.2241</v>
      </c>
      <c r="AP16" s="62">
        <f t="shared" si="21"/>
        <v>12490987.664406503</v>
      </c>
      <c r="AQ16" s="62">
        <f t="shared" si="22"/>
        <v>0</v>
      </c>
      <c r="AR16" s="62">
        <f t="shared" si="23"/>
        <v>-358819.59837180562</v>
      </c>
      <c r="AS16" s="62">
        <f t="shared" si="24"/>
        <v>358819.59837180562</v>
      </c>
      <c r="AT16" s="64">
        <f t="shared" si="25"/>
        <v>1</v>
      </c>
      <c r="AV16" s="81" t="str">
        <f t="shared" si="12"/>
        <v/>
      </c>
    </row>
    <row r="17" spans="1:48" ht="13.2" customHeight="1" x14ac:dyDescent="0.4">
      <c r="A17" s="87" t="s">
        <v>88</v>
      </c>
      <c r="B17" s="87" t="s">
        <v>84</v>
      </c>
      <c r="C17" s="87">
        <v>8</v>
      </c>
      <c r="D17" s="87" t="s">
        <v>27</v>
      </c>
      <c r="E17" s="89">
        <v>42926</v>
      </c>
      <c r="F17" s="89"/>
      <c r="G17" s="89">
        <v>43980</v>
      </c>
      <c r="H17" s="87" t="s">
        <v>21</v>
      </c>
      <c r="I17" s="87" t="s">
        <v>26</v>
      </c>
      <c r="J17" s="87" t="s">
        <v>22</v>
      </c>
      <c r="K17" s="91">
        <v>10960936.212296</v>
      </c>
      <c r="L17" s="87" t="s">
        <v>23</v>
      </c>
      <c r="M17" s="87" t="s">
        <v>26</v>
      </c>
      <c r="N17" s="87" t="s">
        <v>24</v>
      </c>
      <c r="O17" s="95">
        <v>-13300000</v>
      </c>
      <c r="P17" s="87">
        <v>1.1395</v>
      </c>
      <c r="Q17" s="87" t="s">
        <v>25</v>
      </c>
      <c r="R17" s="93">
        <v>1.2134</v>
      </c>
      <c r="S17" s="87"/>
      <c r="T17" s="87"/>
      <c r="U17" s="93"/>
      <c r="V17" s="5"/>
      <c r="W17" s="102">
        <v>1.1993</v>
      </c>
      <c r="X17" s="102">
        <v>1.2758257363696046</v>
      </c>
      <c r="Y17" s="100">
        <v>542173.33959169232</v>
      </c>
      <c r="Z17" s="100">
        <v>542173.33959169232</v>
      </c>
      <c r="AA17" s="100">
        <v>542173.33959169232</v>
      </c>
      <c r="AB17" s="100">
        <v>0</v>
      </c>
      <c r="AC17" s="97"/>
      <c r="AD17" s="98" t="s">
        <v>281</v>
      </c>
      <c r="AF17" s="62">
        <f t="shared" si="13"/>
        <v>10424621.185214132</v>
      </c>
      <c r="AG17" s="62">
        <f t="shared" si="14"/>
        <v>536315.02708189562</v>
      </c>
      <c r="AH17" s="6"/>
      <c r="AI17" s="62">
        <f t="shared" si="15"/>
        <v>8018939.3732416397</v>
      </c>
      <c r="AJ17" s="62">
        <f t="shared" si="16"/>
        <v>2941996.839054388</v>
      </c>
      <c r="AK17" s="62">
        <f t="shared" si="17"/>
        <v>-2405681.8119724924</v>
      </c>
      <c r="AL17" s="62">
        <f t="shared" si="18"/>
        <v>2405681.8119724924</v>
      </c>
      <c r="AM17" s="64">
        <f t="shared" si="19"/>
        <v>1</v>
      </c>
      <c r="AN17" s="6"/>
      <c r="AO17" s="57">
        <f t="shared" si="20"/>
        <v>1.2134</v>
      </c>
      <c r="AP17" s="62">
        <f t="shared" si="21"/>
        <v>10960936.212296028</v>
      </c>
      <c r="AQ17" s="62">
        <f t="shared" si="22"/>
        <v>0</v>
      </c>
      <c r="AR17" s="62">
        <f t="shared" si="23"/>
        <v>-536315.02708189562</v>
      </c>
      <c r="AS17" s="62">
        <f t="shared" si="24"/>
        <v>536315.02708189562</v>
      </c>
      <c r="AT17" s="64">
        <f t="shared" si="25"/>
        <v>1</v>
      </c>
      <c r="AV17" s="81" t="str">
        <f t="shared" si="12"/>
        <v/>
      </c>
    </row>
    <row r="18" spans="1:48" ht="13.2" customHeight="1" x14ac:dyDescent="0.4">
      <c r="A18" s="87" t="s">
        <v>88</v>
      </c>
      <c r="B18" s="87" t="s">
        <v>72</v>
      </c>
      <c r="C18" s="87">
        <v>5</v>
      </c>
      <c r="D18" s="87" t="s">
        <v>77</v>
      </c>
      <c r="E18" s="89">
        <v>42782</v>
      </c>
      <c r="F18" s="89"/>
      <c r="G18" s="89">
        <v>44141</v>
      </c>
      <c r="H18" s="87" t="s">
        <v>21</v>
      </c>
      <c r="I18" s="87" t="s">
        <v>26</v>
      </c>
      <c r="J18" s="87" t="s">
        <v>22</v>
      </c>
      <c r="K18" s="91">
        <v>17899699.957136702</v>
      </c>
      <c r="L18" s="87" t="s">
        <v>23</v>
      </c>
      <c r="M18" s="87" t="s">
        <v>26</v>
      </c>
      <c r="N18" s="87" t="s">
        <v>24</v>
      </c>
      <c r="O18" s="95">
        <v>-20880000</v>
      </c>
      <c r="P18" s="87">
        <v>1.0649</v>
      </c>
      <c r="Q18" s="87" t="s">
        <v>25</v>
      </c>
      <c r="R18" s="93">
        <v>1.1665000000000001</v>
      </c>
      <c r="S18" s="87"/>
      <c r="T18" s="87"/>
      <c r="U18" s="93"/>
      <c r="V18" s="5"/>
      <c r="W18" s="102">
        <v>1.1993</v>
      </c>
      <c r="X18" s="102">
        <v>1.2892807198325709</v>
      </c>
      <c r="Y18" s="100">
        <v>1723520.1545983625</v>
      </c>
      <c r="Z18" s="100">
        <v>1723520.1545983625</v>
      </c>
      <c r="AA18" s="100">
        <v>1723520.1545983625</v>
      </c>
      <c r="AB18" s="100">
        <v>0</v>
      </c>
      <c r="AC18" s="97"/>
      <c r="AD18" s="98" t="s">
        <v>78</v>
      </c>
      <c r="AF18" s="62">
        <f t="shared" si="13"/>
        <v>16195076.5871311</v>
      </c>
      <c r="AG18" s="62">
        <f t="shared" si="14"/>
        <v>1704623.3700056318</v>
      </c>
      <c r="AH18" s="6"/>
      <c r="AI18" s="62">
        <f t="shared" si="15"/>
        <v>12457751.220870076</v>
      </c>
      <c r="AJ18" s="62">
        <f t="shared" si="16"/>
        <v>5441948.7362666558</v>
      </c>
      <c r="AK18" s="62">
        <f t="shared" si="17"/>
        <v>-3737325.366261024</v>
      </c>
      <c r="AL18" s="62">
        <f t="shared" si="18"/>
        <v>3737325.366261024</v>
      </c>
      <c r="AM18" s="64">
        <f t="shared" si="19"/>
        <v>1</v>
      </c>
      <c r="AN18" s="6"/>
      <c r="AO18" s="57">
        <f t="shared" si="20"/>
        <v>1.1665000000000001</v>
      </c>
      <c r="AP18" s="62">
        <f t="shared" si="21"/>
        <v>17899699.957136732</v>
      </c>
      <c r="AQ18" s="62">
        <f t="shared" si="22"/>
        <v>0</v>
      </c>
      <c r="AR18" s="62">
        <f t="shared" si="23"/>
        <v>-1704623.3700056318</v>
      </c>
      <c r="AS18" s="62">
        <f t="shared" si="24"/>
        <v>1704623.3700056318</v>
      </c>
      <c r="AT18" s="64">
        <f t="shared" si="25"/>
        <v>1</v>
      </c>
      <c r="AV18" s="81" t="str">
        <f t="shared" si="12"/>
        <v/>
      </c>
    </row>
    <row r="19" spans="1:48" ht="13.2" customHeight="1" x14ac:dyDescent="0.4">
      <c r="A19" s="88" t="s">
        <v>88</v>
      </c>
      <c r="B19" s="88" t="s">
        <v>87</v>
      </c>
      <c r="C19" s="88">
        <v>9</v>
      </c>
      <c r="D19" s="88" t="s">
        <v>27</v>
      </c>
      <c r="E19" s="90">
        <v>42926</v>
      </c>
      <c r="F19" s="90"/>
      <c r="G19" s="90">
        <v>44165</v>
      </c>
      <c r="H19" s="88" t="s">
        <v>21</v>
      </c>
      <c r="I19" s="88" t="s">
        <v>26</v>
      </c>
      <c r="J19" s="88" t="s">
        <v>22</v>
      </c>
      <c r="K19" s="92">
        <v>10590631.3645621</v>
      </c>
      <c r="L19" s="88" t="s">
        <v>23</v>
      </c>
      <c r="M19" s="88" t="s">
        <v>26</v>
      </c>
      <c r="N19" s="88" t="s">
        <v>24</v>
      </c>
      <c r="O19" s="96">
        <v>-13000000</v>
      </c>
      <c r="P19" s="88">
        <v>1.1395</v>
      </c>
      <c r="Q19" s="88" t="s">
        <v>25</v>
      </c>
      <c r="R19" s="94">
        <v>1.2275</v>
      </c>
      <c r="S19" s="88"/>
      <c r="T19" s="88"/>
      <c r="U19" s="94"/>
      <c r="V19" s="5"/>
      <c r="W19" s="103">
        <v>1.1993</v>
      </c>
      <c r="X19" s="103">
        <v>1.2912962012341296</v>
      </c>
      <c r="Y19" s="101">
        <v>529039.78296079941</v>
      </c>
      <c r="Z19" s="101">
        <v>529039.78296079941</v>
      </c>
      <c r="AA19" s="101">
        <v>529039.78296079941</v>
      </c>
      <c r="AB19" s="101">
        <v>0</v>
      </c>
      <c r="AC19" s="97"/>
      <c r="AD19" s="99" t="s">
        <v>281</v>
      </c>
      <c r="AF19" s="62">
        <f t="shared" si="13"/>
        <v>10067403.580662221</v>
      </c>
      <c r="AG19" s="62">
        <f t="shared" si="14"/>
        <v>523227.78389989771</v>
      </c>
      <c r="AH19" s="6"/>
      <c r="AI19" s="62">
        <f t="shared" si="15"/>
        <v>7744156.6005094005</v>
      </c>
      <c r="AJ19" s="62">
        <f t="shared" si="16"/>
        <v>2846474.7640527179</v>
      </c>
      <c r="AK19" s="62">
        <f t="shared" si="17"/>
        <v>-2323246.9801528202</v>
      </c>
      <c r="AL19" s="62">
        <f t="shared" si="18"/>
        <v>2323246.9801528202</v>
      </c>
      <c r="AM19" s="64">
        <f t="shared" si="19"/>
        <v>1</v>
      </c>
      <c r="AN19" s="6"/>
      <c r="AO19" s="57">
        <f t="shared" si="20"/>
        <v>1.2275</v>
      </c>
      <c r="AP19" s="62">
        <f t="shared" si="21"/>
        <v>10590631.364562118</v>
      </c>
      <c r="AQ19" s="62">
        <f t="shared" si="22"/>
        <v>0</v>
      </c>
      <c r="AR19" s="62">
        <f t="shared" si="23"/>
        <v>-523227.78389989771</v>
      </c>
      <c r="AS19" s="62">
        <f t="shared" si="24"/>
        <v>523227.78389989771</v>
      </c>
      <c r="AT19" s="64">
        <f t="shared" si="25"/>
        <v>1</v>
      </c>
      <c r="AV19" s="81" t="str">
        <f t="shared" si="12"/>
        <v/>
      </c>
    </row>
    <row r="20" spans="1:48" ht="13.2" customHeight="1" x14ac:dyDescent="0.4">
      <c r="A20" s="87" t="s">
        <v>152</v>
      </c>
      <c r="B20" s="87" t="s">
        <v>153</v>
      </c>
      <c r="C20" s="87">
        <v>122</v>
      </c>
      <c r="D20" s="87" t="s">
        <v>48</v>
      </c>
      <c r="E20" s="89">
        <v>42732</v>
      </c>
      <c r="F20" s="89"/>
      <c r="G20" s="89">
        <v>43224</v>
      </c>
      <c r="H20" s="87" t="s">
        <v>21</v>
      </c>
      <c r="I20" s="87" t="s">
        <v>26</v>
      </c>
      <c r="J20" s="87" t="s">
        <v>22</v>
      </c>
      <c r="K20" s="91">
        <v>6967670.0111482702</v>
      </c>
      <c r="L20" s="87" t="s">
        <v>23</v>
      </c>
      <c r="M20" s="87" t="s">
        <v>26</v>
      </c>
      <c r="N20" s="87" t="s">
        <v>24</v>
      </c>
      <c r="O20" s="95">
        <v>-7500000</v>
      </c>
      <c r="P20" s="87">
        <v>1.0456000000000001</v>
      </c>
      <c r="Q20" s="87" t="s">
        <v>25</v>
      </c>
      <c r="R20" s="93">
        <v>1.0764</v>
      </c>
      <c r="S20" s="87"/>
      <c r="T20" s="87"/>
      <c r="U20" s="93"/>
      <c r="V20" s="5"/>
      <c r="W20" s="102">
        <v>1.1993</v>
      </c>
      <c r="X20" s="102">
        <v>1.2083175336126797</v>
      </c>
      <c r="Y20" s="100">
        <v>761839.50175314082</v>
      </c>
      <c r="Z20" s="100">
        <v>761839.50175314082</v>
      </c>
      <c r="AA20" s="100">
        <v>761839.50175314082</v>
      </c>
      <c r="AB20" s="100">
        <v>0</v>
      </c>
      <c r="AC20" s="97"/>
      <c r="AD20" s="98"/>
      <c r="AF20" s="62">
        <f t="shared" si="13"/>
        <v>6206977.7118736142</v>
      </c>
      <c r="AG20" s="62">
        <f t="shared" si="14"/>
        <v>760692.29927465785</v>
      </c>
      <c r="AH20" s="6"/>
      <c r="AI20" s="62">
        <f t="shared" si="15"/>
        <v>4774598.2399027804</v>
      </c>
      <c r="AJ20" s="62">
        <f t="shared" si="16"/>
        <v>2193071.7712454917</v>
      </c>
      <c r="AK20" s="62">
        <f t="shared" si="17"/>
        <v>-1432379.4719708338</v>
      </c>
      <c r="AL20" s="62">
        <f t="shared" si="18"/>
        <v>1432379.4719708338</v>
      </c>
      <c r="AM20" s="64">
        <f t="shared" si="19"/>
        <v>1</v>
      </c>
      <c r="AN20" s="6"/>
      <c r="AO20" s="57">
        <f t="shared" si="20"/>
        <v>1.0764</v>
      </c>
      <c r="AP20" s="62">
        <f t="shared" si="21"/>
        <v>6967670.0111482721</v>
      </c>
      <c r="AQ20" s="62">
        <f t="shared" si="22"/>
        <v>0</v>
      </c>
      <c r="AR20" s="62">
        <f t="shared" si="23"/>
        <v>-760692.29927465785</v>
      </c>
      <c r="AS20" s="62">
        <f t="shared" si="24"/>
        <v>760692.29927465785</v>
      </c>
      <c r="AT20" s="64">
        <f t="shared" si="25"/>
        <v>1</v>
      </c>
      <c r="AV20" s="81" t="str">
        <f t="shared" si="12"/>
        <v/>
      </c>
    </row>
    <row r="21" spans="1:48" ht="13.2" customHeight="1" x14ac:dyDescent="0.4">
      <c r="A21" s="87" t="s">
        <v>152</v>
      </c>
      <c r="B21" s="87" t="s">
        <v>154</v>
      </c>
      <c r="C21" s="87">
        <v>123</v>
      </c>
      <c r="D21" s="87" t="s">
        <v>48</v>
      </c>
      <c r="E21" s="89">
        <v>42732</v>
      </c>
      <c r="F21" s="89"/>
      <c r="G21" s="89">
        <v>43224</v>
      </c>
      <c r="H21" s="87" t="s">
        <v>21</v>
      </c>
      <c r="I21" s="87" t="s">
        <v>26</v>
      </c>
      <c r="J21" s="87" t="s">
        <v>22</v>
      </c>
      <c r="K21" s="91">
        <v>6967670.0111482702</v>
      </c>
      <c r="L21" s="87" t="s">
        <v>23</v>
      </c>
      <c r="M21" s="87" t="s">
        <v>26</v>
      </c>
      <c r="N21" s="87" t="s">
        <v>24</v>
      </c>
      <c r="O21" s="95">
        <v>-7500000</v>
      </c>
      <c r="P21" s="87">
        <v>1.0456000000000001</v>
      </c>
      <c r="Q21" s="87" t="s">
        <v>25</v>
      </c>
      <c r="R21" s="93">
        <v>1.0764</v>
      </c>
      <c r="S21" s="87"/>
      <c r="T21" s="87"/>
      <c r="U21" s="93"/>
      <c r="V21" s="5"/>
      <c r="W21" s="102">
        <v>1.1993</v>
      </c>
      <c r="X21" s="102">
        <v>1.2083175336126797</v>
      </c>
      <c r="Y21" s="100">
        <v>761839.50175314082</v>
      </c>
      <c r="Z21" s="100">
        <v>761839.50175314082</v>
      </c>
      <c r="AA21" s="100">
        <v>761839.50175314082</v>
      </c>
      <c r="AB21" s="100">
        <v>0</v>
      </c>
      <c r="AC21" s="97"/>
      <c r="AD21" s="98"/>
      <c r="AF21" s="62">
        <f t="shared" si="13"/>
        <v>6206977.7118736142</v>
      </c>
      <c r="AG21" s="62">
        <f t="shared" si="14"/>
        <v>760692.29927465785</v>
      </c>
      <c r="AH21" s="6"/>
      <c r="AI21" s="62">
        <f t="shared" si="15"/>
        <v>4774598.2399027804</v>
      </c>
      <c r="AJ21" s="62">
        <f t="shared" si="16"/>
        <v>2193071.7712454917</v>
      </c>
      <c r="AK21" s="62">
        <f t="shared" si="17"/>
        <v>-1432379.4719708338</v>
      </c>
      <c r="AL21" s="62">
        <f t="shared" si="18"/>
        <v>1432379.4719708338</v>
      </c>
      <c r="AM21" s="64">
        <f t="shared" si="19"/>
        <v>1</v>
      </c>
      <c r="AN21" s="6"/>
      <c r="AO21" s="57">
        <f t="shared" si="20"/>
        <v>1.0764</v>
      </c>
      <c r="AP21" s="62">
        <f t="shared" si="21"/>
        <v>6967670.0111482721</v>
      </c>
      <c r="AQ21" s="62">
        <f t="shared" si="22"/>
        <v>0</v>
      </c>
      <c r="AR21" s="62">
        <f t="shared" si="23"/>
        <v>-760692.29927465785</v>
      </c>
      <c r="AS21" s="62">
        <f t="shared" si="24"/>
        <v>760692.29927465785</v>
      </c>
      <c r="AT21" s="64">
        <f t="shared" si="25"/>
        <v>1</v>
      </c>
      <c r="AV21" s="81" t="str">
        <f t="shared" si="12"/>
        <v/>
      </c>
    </row>
    <row r="22" spans="1:48" ht="13.2" customHeight="1" x14ac:dyDescent="0.4">
      <c r="A22" s="87" t="s">
        <v>152</v>
      </c>
      <c r="B22" s="87" t="s">
        <v>129</v>
      </c>
      <c r="C22" s="87">
        <v>124</v>
      </c>
      <c r="D22" s="87" t="s">
        <v>48</v>
      </c>
      <c r="E22" s="89">
        <v>42732</v>
      </c>
      <c r="F22" s="89"/>
      <c r="G22" s="89">
        <v>43224</v>
      </c>
      <c r="H22" s="87" t="s">
        <v>21</v>
      </c>
      <c r="I22" s="87" t="s">
        <v>26</v>
      </c>
      <c r="J22" s="87" t="s">
        <v>22</v>
      </c>
      <c r="K22" s="91">
        <v>9754738.0156075805</v>
      </c>
      <c r="L22" s="87" t="s">
        <v>23</v>
      </c>
      <c r="M22" s="87" t="s">
        <v>26</v>
      </c>
      <c r="N22" s="87" t="s">
        <v>24</v>
      </c>
      <c r="O22" s="95">
        <v>-10500000</v>
      </c>
      <c r="P22" s="87">
        <v>1.0456000000000001</v>
      </c>
      <c r="Q22" s="87" t="s">
        <v>25</v>
      </c>
      <c r="R22" s="93">
        <v>1.0764</v>
      </c>
      <c r="S22" s="87"/>
      <c r="T22" s="87"/>
      <c r="U22" s="93"/>
      <c r="V22" s="5"/>
      <c r="W22" s="102">
        <v>1.1993</v>
      </c>
      <c r="X22" s="102">
        <v>1.2083175336126797</v>
      </c>
      <c r="Y22" s="100">
        <v>1066575.3024543987</v>
      </c>
      <c r="Z22" s="100">
        <v>1066575.3024543987</v>
      </c>
      <c r="AA22" s="100">
        <v>1066575.3024543987</v>
      </c>
      <c r="AB22" s="100">
        <v>0</v>
      </c>
      <c r="AC22" s="97"/>
      <c r="AD22" s="98"/>
      <c r="AF22" s="62">
        <f t="shared" si="13"/>
        <v>8689768.7966230605</v>
      </c>
      <c r="AG22" s="62">
        <f t="shared" si="14"/>
        <v>1064969.2189845201</v>
      </c>
      <c r="AH22" s="6"/>
      <c r="AI22" s="62">
        <f t="shared" si="15"/>
        <v>6684437.5358638922</v>
      </c>
      <c r="AJ22" s="62">
        <f t="shared" si="16"/>
        <v>3070300.4797436884</v>
      </c>
      <c r="AK22" s="62">
        <f t="shared" si="17"/>
        <v>-2005331.2607591683</v>
      </c>
      <c r="AL22" s="62">
        <f t="shared" si="18"/>
        <v>2005331.2607591683</v>
      </c>
      <c r="AM22" s="64">
        <f t="shared" si="19"/>
        <v>1</v>
      </c>
      <c r="AN22" s="6"/>
      <c r="AO22" s="57">
        <f t="shared" si="20"/>
        <v>1.0764</v>
      </c>
      <c r="AP22" s="62">
        <f t="shared" si="21"/>
        <v>9754738.0156075805</v>
      </c>
      <c r="AQ22" s="62">
        <f t="shared" si="22"/>
        <v>0</v>
      </c>
      <c r="AR22" s="62">
        <f t="shared" si="23"/>
        <v>-1064969.2189845201</v>
      </c>
      <c r="AS22" s="62">
        <f t="shared" si="24"/>
        <v>1064969.2189845201</v>
      </c>
      <c r="AT22" s="64">
        <f t="shared" si="25"/>
        <v>1</v>
      </c>
      <c r="AV22" s="81" t="str">
        <f t="shared" si="12"/>
        <v/>
      </c>
    </row>
    <row r="23" spans="1:48" ht="13.2" customHeight="1" x14ac:dyDescent="0.4">
      <c r="A23" s="87" t="s">
        <v>152</v>
      </c>
      <c r="B23" s="87" t="s">
        <v>155</v>
      </c>
      <c r="C23" s="87">
        <v>125</v>
      </c>
      <c r="D23" s="87" t="s">
        <v>77</v>
      </c>
      <c r="E23" s="89">
        <v>42782</v>
      </c>
      <c r="F23" s="89"/>
      <c r="G23" s="89">
        <v>43592</v>
      </c>
      <c r="H23" s="87" t="s">
        <v>21</v>
      </c>
      <c r="I23" s="87" t="s">
        <v>26</v>
      </c>
      <c r="J23" s="87" t="s">
        <v>22</v>
      </c>
      <c r="K23" s="91">
        <v>1525074.01462458</v>
      </c>
      <c r="L23" s="87" t="s">
        <v>23</v>
      </c>
      <c r="M23" s="87" t="s">
        <v>26</v>
      </c>
      <c r="N23" s="87" t="s">
        <v>24</v>
      </c>
      <c r="O23" s="95">
        <v>-1710218</v>
      </c>
      <c r="P23" s="87">
        <v>1.0649</v>
      </c>
      <c r="Q23" s="87" t="s">
        <v>25</v>
      </c>
      <c r="R23" s="93">
        <v>1.1214</v>
      </c>
      <c r="S23" s="87"/>
      <c r="T23" s="87"/>
      <c r="U23" s="93"/>
      <c r="V23" s="5"/>
      <c r="W23" s="102">
        <v>1.1993</v>
      </c>
      <c r="X23" s="102">
        <v>1.2410617481990927</v>
      </c>
      <c r="Y23" s="100">
        <v>148171.25636776767</v>
      </c>
      <c r="Z23" s="100">
        <v>148171.25636776767</v>
      </c>
      <c r="AA23" s="100">
        <v>148171.25636776767</v>
      </c>
      <c r="AB23" s="100">
        <v>0</v>
      </c>
      <c r="AC23" s="97"/>
      <c r="AD23" s="98"/>
      <c r="AF23" s="62">
        <f t="shared" si="13"/>
        <v>1378028.1299312471</v>
      </c>
      <c r="AG23" s="62">
        <f t="shared" si="14"/>
        <v>147045.88469332946</v>
      </c>
      <c r="AH23" s="6"/>
      <c r="AI23" s="62">
        <f t="shared" si="15"/>
        <v>1060021.6384086516</v>
      </c>
      <c r="AJ23" s="62">
        <f t="shared" si="16"/>
        <v>465052.37621592497</v>
      </c>
      <c r="AK23" s="62">
        <f t="shared" si="17"/>
        <v>-318006.49152259552</v>
      </c>
      <c r="AL23" s="62">
        <f t="shared" si="18"/>
        <v>318006.49152259552</v>
      </c>
      <c r="AM23" s="64">
        <f t="shared" si="19"/>
        <v>1</v>
      </c>
      <c r="AN23" s="6"/>
      <c r="AO23" s="57">
        <f t="shared" si="20"/>
        <v>1.1214</v>
      </c>
      <c r="AP23" s="62">
        <f t="shared" si="21"/>
        <v>1525074.0146245765</v>
      </c>
      <c r="AQ23" s="62">
        <f t="shared" si="22"/>
        <v>0</v>
      </c>
      <c r="AR23" s="62">
        <f t="shared" si="23"/>
        <v>-147045.88469332946</v>
      </c>
      <c r="AS23" s="62">
        <f t="shared" si="24"/>
        <v>147045.88469332946</v>
      </c>
      <c r="AT23" s="64">
        <f t="shared" si="25"/>
        <v>1</v>
      </c>
      <c r="AV23" s="81" t="str">
        <f t="shared" si="12"/>
        <v/>
      </c>
    </row>
    <row r="24" spans="1:48" ht="13.2" customHeight="1" x14ac:dyDescent="0.4">
      <c r="A24" s="87" t="s">
        <v>152</v>
      </c>
      <c r="B24" s="87" t="s">
        <v>156</v>
      </c>
      <c r="C24" s="87">
        <v>128</v>
      </c>
      <c r="D24" s="87" t="s">
        <v>20</v>
      </c>
      <c r="E24" s="89">
        <v>43005</v>
      </c>
      <c r="F24" s="89"/>
      <c r="G24" s="89">
        <v>43798</v>
      </c>
      <c r="H24" s="87" t="s">
        <v>21</v>
      </c>
      <c r="I24" s="87" t="s">
        <v>26</v>
      </c>
      <c r="J24" s="87" t="s">
        <v>22</v>
      </c>
      <c r="K24" s="91">
        <v>8300888.9964504698</v>
      </c>
      <c r="L24" s="87" t="s">
        <v>23</v>
      </c>
      <c r="M24" s="87" t="s">
        <v>26</v>
      </c>
      <c r="N24" s="87" t="s">
        <v>24</v>
      </c>
      <c r="O24" s="95">
        <v>-10289782</v>
      </c>
      <c r="P24" s="87">
        <v>1.1742999999999999</v>
      </c>
      <c r="Q24" s="87" t="s">
        <v>25</v>
      </c>
      <c r="R24" s="93">
        <v>1.2396</v>
      </c>
      <c r="S24" s="87"/>
      <c r="T24" s="87"/>
      <c r="U24" s="93"/>
      <c r="V24" s="5"/>
      <c r="W24" s="102">
        <v>1.1993</v>
      </c>
      <c r="X24" s="102">
        <v>1.2603038399053013</v>
      </c>
      <c r="Y24" s="100">
        <v>137766.73485876032</v>
      </c>
      <c r="Z24" s="100">
        <v>137766.73485876032</v>
      </c>
      <c r="AA24" s="100">
        <v>137766.73485876032</v>
      </c>
      <c r="AB24" s="100">
        <v>0</v>
      </c>
      <c r="AC24" s="97"/>
      <c r="AD24" s="98"/>
      <c r="AF24" s="62">
        <f t="shared" si="13"/>
        <v>8164524.8345614579</v>
      </c>
      <c r="AG24" s="62">
        <f t="shared" si="14"/>
        <v>136364.16188901011</v>
      </c>
      <c r="AH24" s="6"/>
      <c r="AI24" s="62">
        <f t="shared" si="15"/>
        <v>6280403.7188934293</v>
      </c>
      <c r="AJ24" s="62">
        <f t="shared" si="16"/>
        <v>2020485.2775570387</v>
      </c>
      <c r="AK24" s="62">
        <f t="shared" si="17"/>
        <v>-1884121.1156680286</v>
      </c>
      <c r="AL24" s="62">
        <f t="shared" si="18"/>
        <v>1884121.1156680286</v>
      </c>
      <c r="AM24" s="64">
        <f t="shared" si="19"/>
        <v>1</v>
      </c>
      <c r="AN24" s="6"/>
      <c r="AO24" s="57">
        <f t="shared" si="20"/>
        <v>1.2396</v>
      </c>
      <c r="AP24" s="62">
        <f t="shared" si="21"/>
        <v>8300888.996450468</v>
      </c>
      <c r="AQ24" s="62">
        <f t="shared" si="22"/>
        <v>0</v>
      </c>
      <c r="AR24" s="62">
        <f t="shared" si="23"/>
        <v>-136364.16188901011</v>
      </c>
      <c r="AS24" s="62">
        <f t="shared" si="24"/>
        <v>136364.16188901011</v>
      </c>
      <c r="AT24" s="64">
        <f t="shared" si="25"/>
        <v>1</v>
      </c>
      <c r="AV24" s="81" t="str">
        <f t="shared" si="12"/>
        <v/>
      </c>
    </row>
    <row r="25" spans="1:48" ht="13.2" customHeight="1" x14ac:dyDescent="0.4">
      <c r="A25" s="87" t="s">
        <v>152</v>
      </c>
      <c r="B25" s="87" t="s">
        <v>131</v>
      </c>
      <c r="C25" s="87">
        <v>129</v>
      </c>
      <c r="D25" s="87" t="s">
        <v>20</v>
      </c>
      <c r="E25" s="89">
        <v>43005</v>
      </c>
      <c r="F25" s="89"/>
      <c r="G25" s="89">
        <v>43798</v>
      </c>
      <c r="H25" s="87" t="s">
        <v>21</v>
      </c>
      <c r="I25" s="87" t="s">
        <v>26</v>
      </c>
      <c r="J25" s="87" t="s">
        <v>22</v>
      </c>
      <c r="K25" s="91">
        <v>6050338.8189738598</v>
      </c>
      <c r="L25" s="87" t="s">
        <v>23</v>
      </c>
      <c r="M25" s="87" t="s">
        <v>26</v>
      </c>
      <c r="N25" s="87" t="s">
        <v>24</v>
      </c>
      <c r="O25" s="95">
        <v>-7500000</v>
      </c>
      <c r="P25" s="87">
        <v>1.1742999999999999</v>
      </c>
      <c r="Q25" s="87" t="s">
        <v>25</v>
      </c>
      <c r="R25" s="93">
        <v>1.2396</v>
      </c>
      <c r="S25" s="87"/>
      <c r="T25" s="87"/>
      <c r="U25" s="93"/>
      <c r="V25" s="5"/>
      <c r="W25" s="102">
        <v>1.1993</v>
      </c>
      <c r="X25" s="102">
        <v>1.2603038399053013</v>
      </c>
      <c r="Y25" s="100">
        <v>100415.19941245603</v>
      </c>
      <c r="Z25" s="100">
        <v>100415.19941245603</v>
      </c>
      <c r="AA25" s="100">
        <v>100415.19941245603</v>
      </c>
      <c r="AB25" s="100">
        <v>0</v>
      </c>
      <c r="AC25" s="97"/>
      <c r="AD25" s="98"/>
      <c r="AF25" s="62">
        <f t="shared" si="13"/>
        <v>5950945.9247252215</v>
      </c>
      <c r="AG25" s="62">
        <f t="shared" si="14"/>
        <v>99392.894248641096</v>
      </c>
      <c r="AH25" s="6"/>
      <c r="AI25" s="62">
        <f t="shared" si="15"/>
        <v>4577650.7113270927</v>
      </c>
      <c r="AJ25" s="62">
        <f t="shared" si="16"/>
        <v>1472688.1076467698</v>
      </c>
      <c r="AK25" s="62">
        <f t="shared" si="17"/>
        <v>-1373295.2133981287</v>
      </c>
      <c r="AL25" s="62">
        <f t="shared" si="18"/>
        <v>1373295.2133981287</v>
      </c>
      <c r="AM25" s="64">
        <f t="shared" si="19"/>
        <v>1</v>
      </c>
      <c r="AN25" s="6"/>
      <c r="AO25" s="57">
        <f t="shared" si="20"/>
        <v>1.2396</v>
      </c>
      <c r="AP25" s="62">
        <f t="shared" si="21"/>
        <v>6050338.8189738626</v>
      </c>
      <c r="AQ25" s="62">
        <f t="shared" si="22"/>
        <v>0</v>
      </c>
      <c r="AR25" s="62">
        <f t="shared" si="23"/>
        <v>-99392.894248641096</v>
      </c>
      <c r="AS25" s="62">
        <f t="shared" si="24"/>
        <v>99392.894248641096</v>
      </c>
      <c r="AT25" s="64">
        <f t="shared" si="25"/>
        <v>1</v>
      </c>
      <c r="AV25" s="81" t="str">
        <f t="shared" si="12"/>
        <v/>
      </c>
    </row>
    <row r="26" spans="1:48" ht="13.2" customHeight="1" x14ac:dyDescent="0.4">
      <c r="A26" s="87" t="s">
        <v>152</v>
      </c>
      <c r="B26" s="87" t="s">
        <v>132</v>
      </c>
      <c r="C26" s="87">
        <v>130</v>
      </c>
      <c r="D26" s="87" t="s">
        <v>20</v>
      </c>
      <c r="E26" s="89">
        <v>43005</v>
      </c>
      <c r="F26" s="89"/>
      <c r="G26" s="89">
        <v>43798</v>
      </c>
      <c r="H26" s="87" t="s">
        <v>21</v>
      </c>
      <c r="I26" s="87" t="s">
        <v>26</v>
      </c>
      <c r="J26" s="87" t="s">
        <v>22</v>
      </c>
      <c r="K26" s="91">
        <v>1783009.0351726401</v>
      </c>
      <c r="L26" s="87" t="s">
        <v>23</v>
      </c>
      <c r="M26" s="87" t="s">
        <v>26</v>
      </c>
      <c r="N26" s="87" t="s">
        <v>24</v>
      </c>
      <c r="O26" s="95">
        <v>-2210218</v>
      </c>
      <c r="P26" s="87">
        <v>1.1742999999999999</v>
      </c>
      <c r="Q26" s="87" t="s">
        <v>25</v>
      </c>
      <c r="R26" s="93">
        <v>1.2396</v>
      </c>
      <c r="S26" s="87"/>
      <c r="T26" s="87"/>
      <c r="U26" s="93"/>
      <c r="V26" s="5"/>
      <c r="W26" s="102">
        <v>1.1993</v>
      </c>
      <c r="X26" s="102">
        <v>1.2603038399053013</v>
      </c>
      <c r="Y26" s="100">
        <v>29591.9308286669</v>
      </c>
      <c r="Z26" s="100">
        <v>29591.9308286669</v>
      </c>
      <c r="AA26" s="100">
        <v>29591.9308286669</v>
      </c>
      <c r="AB26" s="100">
        <v>0</v>
      </c>
      <c r="AC26" s="97"/>
      <c r="AD26" s="98"/>
      <c r="AF26" s="62">
        <f t="shared" si="13"/>
        <v>1753718.3733139106</v>
      </c>
      <c r="AG26" s="62">
        <f t="shared" si="14"/>
        <v>29290.661858725827</v>
      </c>
      <c r="AH26" s="6"/>
      <c r="AI26" s="62">
        <f t="shared" si="15"/>
        <v>1349014.1333183928</v>
      </c>
      <c r="AJ26" s="62">
        <f t="shared" si="16"/>
        <v>433994.9018542436</v>
      </c>
      <c r="AK26" s="62">
        <f t="shared" si="17"/>
        <v>-404704.23999551777</v>
      </c>
      <c r="AL26" s="62">
        <f t="shared" si="18"/>
        <v>404704.23999551777</v>
      </c>
      <c r="AM26" s="64">
        <f t="shared" si="19"/>
        <v>1</v>
      </c>
      <c r="AN26" s="6"/>
      <c r="AO26" s="57">
        <f t="shared" si="20"/>
        <v>1.2396</v>
      </c>
      <c r="AP26" s="62">
        <f t="shared" si="21"/>
        <v>1783009.0351726364</v>
      </c>
      <c r="AQ26" s="62">
        <f t="shared" si="22"/>
        <v>0</v>
      </c>
      <c r="AR26" s="62">
        <f t="shared" si="23"/>
        <v>-29290.661858725827</v>
      </c>
      <c r="AS26" s="62">
        <f t="shared" si="24"/>
        <v>29290.661858725827</v>
      </c>
      <c r="AT26" s="64">
        <f t="shared" si="25"/>
        <v>1</v>
      </c>
      <c r="AV26" s="81" t="str">
        <f t="shared" si="12"/>
        <v/>
      </c>
    </row>
    <row r="27" spans="1:48" ht="13.2" customHeight="1" x14ac:dyDescent="0.4">
      <c r="A27" s="87" t="s">
        <v>152</v>
      </c>
      <c r="B27" s="87" t="s">
        <v>130</v>
      </c>
      <c r="C27" s="87">
        <v>131</v>
      </c>
      <c r="D27" s="87" t="s">
        <v>20</v>
      </c>
      <c r="E27" s="89">
        <v>43035</v>
      </c>
      <c r="F27" s="89"/>
      <c r="G27" s="89">
        <v>43798</v>
      </c>
      <c r="H27" s="87" t="s">
        <v>21</v>
      </c>
      <c r="I27" s="87" t="s">
        <v>26</v>
      </c>
      <c r="J27" s="87" t="s">
        <v>22</v>
      </c>
      <c r="K27" s="91">
        <v>4321364.2676251903</v>
      </c>
      <c r="L27" s="87" t="s">
        <v>23</v>
      </c>
      <c r="M27" s="87" t="s">
        <v>26</v>
      </c>
      <c r="N27" s="87" t="s">
        <v>24</v>
      </c>
      <c r="O27" s="95">
        <v>-5289782</v>
      </c>
      <c r="P27" s="87">
        <v>1.1598999999999999</v>
      </c>
      <c r="Q27" s="87" t="s">
        <v>25</v>
      </c>
      <c r="R27" s="93">
        <v>1.2241</v>
      </c>
      <c r="S27" s="87"/>
      <c r="T27" s="87"/>
      <c r="U27" s="93"/>
      <c r="V27" s="5"/>
      <c r="W27" s="102">
        <v>1.1993</v>
      </c>
      <c r="X27" s="102">
        <v>1.2603038399053013</v>
      </c>
      <c r="Y27" s="100">
        <v>125413.52384650028</v>
      </c>
      <c r="Z27" s="100">
        <v>125413.52384650028</v>
      </c>
      <c r="AA27" s="100">
        <v>125413.52384650028</v>
      </c>
      <c r="AB27" s="100">
        <v>0</v>
      </c>
      <c r="AC27" s="97"/>
      <c r="AD27" s="98"/>
      <c r="AF27" s="62">
        <f t="shared" si="13"/>
        <v>4197227.5514113102</v>
      </c>
      <c r="AG27" s="62">
        <f t="shared" si="14"/>
        <v>124136.71621388383</v>
      </c>
      <c r="AH27" s="6"/>
      <c r="AI27" s="62">
        <f t="shared" si="15"/>
        <v>3228636.5780087006</v>
      </c>
      <c r="AJ27" s="62">
        <f t="shared" si="16"/>
        <v>1092727.6896164934</v>
      </c>
      <c r="AK27" s="62">
        <f t="shared" si="17"/>
        <v>-968590.97340260958</v>
      </c>
      <c r="AL27" s="62">
        <f t="shared" si="18"/>
        <v>968590.97340260958</v>
      </c>
      <c r="AM27" s="64">
        <f t="shared" si="19"/>
        <v>1</v>
      </c>
      <c r="AN27" s="6"/>
      <c r="AO27" s="57">
        <f t="shared" si="20"/>
        <v>1.2241</v>
      </c>
      <c r="AP27" s="62">
        <f t="shared" si="21"/>
        <v>4321364.267625194</v>
      </c>
      <c r="AQ27" s="62">
        <f t="shared" si="22"/>
        <v>0</v>
      </c>
      <c r="AR27" s="62">
        <f t="shared" si="23"/>
        <v>-124136.71621388383</v>
      </c>
      <c r="AS27" s="62">
        <f t="shared" si="24"/>
        <v>124136.71621388383</v>
      </c>
      <c r="AT27" s="64">
        <f t="shared" si="25"/>
        <v>1</v>
      </c>
      <c r="AV27" s="81" t="str">
        <f t="shared" si="12"/>
        <v/>
      </c>
    </row>
    <row r="28" spans="1:48" ht="13.2" customHeight="1" x14ac:dyDescent="0.4">
      <c r="A28" s="87" t="s">
        <v>152</v>
      </c>
      <c r="B28" s="87" t="s">
        <v>133</v>
      </c>
      <c r="C28" s="87">
        <v>132</v>
      </c>
      <c r="D28" s="87" t="s">
        <v>20</v>
      </c>
      <c r="E28" s="89">
        <v>43035</v>
      </c>
      <c r="F28" s="89"/>
      <c r="G28" s="89">
        <v>43798</v>
      </c>
      <c r="H28" s="87" t="s">
        <v>21</v>
      </c>
      <c r="I28" s="87" t="s">
        <v>26</v>
      </c>
      <c r="J28" s="87" t="s">
        <v>22</v>
      </c>
      <c r="K28" s="91">
        <v>7695449.71816028</v>
      </c>
      <c r="L28" s="87" t="s">
        <v>23</v>
      </c>
      <c r="M28" s="87" t="s">
        <v>26</v>
      </c>
      <c r="N28" s="87" t="s">
        <v>24</v>
      </c>
      <c r="O28" s="95">
        <v>-9420000</v>
      </c>
      <c r="P28" s="87">
        <v>1.1598999999999999</v>
      </c>
      <c r="Q28" s="87" t="s">
        <v>25</v>
      </c>
      <c r="R28" s="93">
        <v>1.2241</v>
      </c>
      <c r="S28" s="87"/>
      <c r="T28" s="87"/>
      <c r="U28" s="93"/>
      <c r="V28" s="5"/>
      <c r="W28" s="102">
        <v>1.1993</v>
      </c>
      <c r="X28" s="102">
        <v>1.2603038399053013</v>
      </c>
      <c r="Y28" s="100">
        <v>223335.3651689289</v>
      </c>
      <c r="Z28" s="100">
        <v>223335.3651689289</v>
      </c>
      <c r="AA28" s="100">
        <v>223335.3651689289</v>
      </c>
      <c r="AB28" s="100">
        <v>0</v>
      </c>
      <c r="AC28" s="97"/>
      <c r="AD28" s="98"/>
      <c r="AF28" s="62">
        <f t="shared" si="13"/>
        <v>7474388.0814548777</v>
      </c>
      <c r="AG28" s="62">
        <f t="shared" si="14"/>
        <v>221061.63670540322</v>
      </c>
      <c r="AH28" s="6"/>
      <c r="AI28" s="62">
        <f t="shared" si="15"/>
        <v>5749529.2934268294</v>
      </c>
      <c r="AJ28" s="62">
        <f t="shared" si="16"/>
        <v>1945920.4247334516</v>
      </c>
      <c r="AK28" s="62">
        <f t="shared" si="17"/>
        <v>-1724858.7880280484</v>
      </c>
      <c r="AL28" s="62">
        <f t="shared" si="18"/>
        <v>1724858.7880280484</v>
      </c>
      <c r="AM28" s="64">
        <f t="shared" si="19"/>
        <v>1</v>
      </c>
      <c r="AN28" s="6"/>
      <c r="AO28" s="57">
        <f t="shared" si="20"/>
        <v>1.2241</v>
      </c>
      <c r="AP28" s="62">
        <f t="shared" si="21"/>
        <v>7695449.718160281</v>
      </c>
      <c r="AQ28" s="62">
        <f t="shared" si="22"/>
        <v>0</v>
      </c>
      <c r="AR28" s="62">
        <f t="shared" si="23"/>
        <v>-221061.63670540322</v>
      </c>
      <c r="AS28" s="62">
        <f t="shared" si="24"/>
        <v>221061.63670540322</v>
      </c>
      <c r="AT28" s="64">
        <f t="shared" si="25"/>
        <v>1</v>
      </c>
      <c r="AV28" s="81" t="str">
        <f t="shared" si="12"/>
        <v/>
      </c>
    </row>
    <row r="29" spans="1:48" ht="13.2" customHeight="1" x14ac:dyDescent="0.4">
      <c r="A29" s="87" t="s">
        <v>152</v>
      </c>
      <c r="B29" s="87" t="s">
        <v>157</v>
      </c>
      <c r="C29" s="87">
        <v>126</v>
      </c>
      <c r="D29" s="87" t="s">
        <v>77</v>
      </c>
      <c r="E29" s="89">
        <v>42782</v>
      </c>
      <c r="F29" s="89"/>
      <c r="G29" s="89">
        <v>43958</v>
      </c>
      <c r="H29" s="87" t="s">
        <v>21</v>
      </c>
      <c r="I29" s="87" t="s">
        <v>26</v>
      </c>
      <c r="J29" s="87" t="s">
        <v>22</v>
      </c>
      <c r="K29" s="91">
        <v>1589507.5132458999</v>
      </c>
      <c r="L29" s="87" t="s">
        <v>23</v>
      </c>
      <c r="M29" s="87" t="s">
        <v>26</v>
      </c>
      <c r="N29" s="87" t="s">
        <v>24</v>
      </c>
      <c r="O29" s="95">
        <v>-1830000</v>
      </c>
      <c r="P29" s="87">
        <v>1.0649</v>
      </c>
      <c r="Q29" s="87" t="s">
        <v>25</v>
      </c>
      <c r="R29" s="93">
        <v>1.1513</v>
      </c>
      <c r="S29" s="87"/>
      <c r="T29" s="87"/>
      <c r="U29" s="93"/>
      <c r="V29" s="5"/>
      <c r="W29" s="102">
        <v>1.1993</v>
      </c>
      <c r="X29" s="102">
        <v>1.2739960050596864</v>
      </c>
      <c r="Y29" s="100">
        <v>154750.79505284905</v>
      </c>
      <c r="Z29" s="100">
        <v>154750.79505284905</v>
      </c>
      <c r="AA29" s="100">
        <v>154750.79505284905</v>
      </c>
      <c r="AB29" s="100">
        <v>0</v>
      </c>
      <c r="AC29" s="97"/>
      <c r="AD29" s="98"/>
      <c r="AF29" s="62">
        <f t="shared" si="13"/>
        <v>1436425.226399564</v>
      </c>
      <c r="AG29" s="62">
        <f t="shared" si="14"/>
        <v>153082.28684633202</v>
      </c>
      <c r="AH29" s="6"/>
      <c r="AI29" s="62">
        <f t="shared" si="15"/>
        <v>1104942.4818458185</v>
      </c>
      <c r="AJ29" s="62">
        <f t="shared" si="16"/>
        <v>484565.03140007751</v>
      </c>
      <c r="AK29" s="62">
        <f t="shared" si="17"/>
        <v>-331482.74455374549</v>
      </c>
      <c r="AL29" s="62">
        <f t="shared" si="18"/>
        <v>331482.74455374549</v>
      </c>
      <c r="AM29" s="64">
        <f t="shared" si="19"/>
        <v>1</v>
      </c>
      <c r="AN29" s="6"/>
      <c r="AO29" s="57">
        <f t="shared" si="20"/>
        <v>1.1513</v>
      </c>
      <c r="AP29" s="62">
        <f t="shared" si="21"/>
        <v>1589507.513245896</v>
      </c>
      <c r="AQ29" s="62">
        <f t="shared" si="22"/>
        <v>0</v>
      </c>
      <c r="AR29" s="62">
        <f t="shared" si="23"/>
        <v>-153082.28684633202</v>
      </c>
      <c r="AS29" s="62">
        <f t="shared" si="24"/>
        <v>153082.28684633202</v>
      </c>
      <c r="AT29" s="64">
        <f t="shared" si="25"/>
        <v>1</v>
      </c>
      <c r="AV29" s="81" t="str">
        <f t="shared" ref="AV29:AV64" si="26">IF(ISERROR(AO29),C29,"")</f>
        <v/>
      </c>
    </row>
    <row r="30" spans="1:48" ht="13.2" customHeight="1" x14ac:dyDescent="0.4">
      <c r="A30" s="88" t="s">
        <v>152</v>
      </c>
      <c r="B30" s="88" t="s">
        <v>158</v>
      </c>
      <c r="C30" s="88">
        <v>127</v>
      </c>
      <c r="D30" s="88" t="s">
        <v>77</v>
      </c>
      <c r="E30" s="90">
        <v>42782</v>
      </c>
      <c r="F30" s="90"/>
      <c r="G30" s="90">
        <v>43958</v>
      </c>
      <c r="H30" s="88" t="s">
        <v>21</v>
      </c>
      <c r="I30" s="88" t="s">
        <v>26</v>
      </c>
      <c r="J30" s="88" t="s">
        <v>22</v>
      </c>
      <c r="K30" s="92">
        <v>9771562.5814296901</v>
      </c>
      <c r="L30" s="88" t="s">
        <v>23</v>
      </c>
      <c r="M30" s="88" t="s">
        <v>26</v>
      </c>
      <c r="N30" s="88" t="s">
        <v>24</v>
      </c>
      <c r="O30" s="96">
        <v>-11250000</v>
      </c>
      <c r="P30" s="88">
        <v>1.0649</v>
      </c>
      <c r="Q30" s="88" t="s">
        <v>25</v>
      </c>
      <c r="R30" s="94">
        <v>1.1513</v>
      </c>
      <c r="S30" s="88"/>
      <c r="T30" s="88"/>
      <c r="U30" s="94"/>
      <c r="V30" s="5"/>
      <c r="W30" s="103">
        <v>1.1993</v>
      </c>
      <c r="X30" s="103">
        <v>1.2739960050596864</v>
      </c>
      <c r="Y30" s="101">
        <v>951336.85483308567</v>
      </c>
      <c r="Z30" s="101">
        <v>951336.85483308567</v>
      </c>
      <c r="AA30" s="101">
        <v>951336.85483308567</v>
      </c>
      <c r="AB30" s="101">
        <v>0</v>
      </c>
      <c r="AC30" s="97"/>
      <c r="AD30" s="99"/>
      <c r="AF30" s="62">
        <f t="shared" si="13"/>
        <v>8830482.949177647</v>
      </c>
      <c r="AG30" s="62">
        <f t="shared" si="14"/>
        <v>941079.63225204125</v>
      </c>
      <c r="AH30" s="6"/>
      <c r="AI30" s="62">
        <f t="shared" si="15"/>
        <v>6792679.1916751135</v>
      </c>
      <c r="AJ30" s="62">
        <f t="shared" si="16"/>
        <v>2978883.3897545747</v>
      </c>
      <c r="AK30" s="62">
        <f t="shared" si="17"/>
        <v>-2037803.7575025335</v>
      </c>
      <c r="AL30" s="62">
        <f t="shared" si="18"/>
        <v>2037803.7575025335</v>
      </c>
      <c r="AM30" s="64">
        <f t="shared" si="19"/>
        <v>1</v>
      </c>
      <c r="AN30" s="6"/>
      <c r="AO30" s="57">
        <f t="shared" si="20"/>
        <v>1.1513</v>
      </c>
      <c r="AP30" s="62">
        <f t="shared" si="21"/>
        <v>9771562.5814296883</v>
      </c>
      <c r="AQ30" s="62">
        <f t="shared" si="22"/>
        <v>0</v>
      </c>
      <c r="AR30" s="62">
        <f t="shared" si="23"/>
        <v>-941079.63225204125</v>
      </c>
      <c r="AS30" s="62">
        <f t="shared" si="24"/>
        <v>941079.63225204125</v>
      </c>
      <c r="AT30" s="64">
        <f t="shared" si="25"/>
        <v>1</v>
      </c>
      <c r="AV30" s="81" t="str">
        <f t="shared" si="26"/>
        <v/>
      </c>
    </row>
    <row r="31" spans="1:48" ht="13.2" customHeight="1" x14ac:dyDescent="0.4">
      <c r="A31" s="87" t="s">
        <v>159</v>
      </c>
      <c r="B31" s="87" t="s">
        <v>122</v>
      </c>
      <c r="C31" s="87">
        <v>120</v>
      </c>
      <c r="D31" s="87" t="s">
        <v>27</v>
      </c>
      <c r="E31" s="89">
        <v>42732</v>
      </c>
      <c r="F31" s="89"/>
      <c r="G31" s="89">
        <v>43592</v>
      </c>
      <c r="H31" s="87" t="s">
        <v>21</v>
      </c>
      <c r="I31" s="87" t="s">
        <v>26</v>
      </c>
      <c r="J31" s="87" t="s">
        <v>22</v>
      </c>
      <c r="K31" s="91">
        <v>4244894.4043321302</v>
      </c>
      <c r="L31" s="87" t="s">
        <v>23</v>
      </c>
      <c r="M31" s="87" t="s">
        <v>26</v>
      </c>
      <c r="N31" s="87" t="s">
        <v>24</v>
      </c>
      <c r="O31" s="95">
        <v>-4703343</v>
      </c>
      <c r="P31" s="87">
        <v>1.0458000000000001</v>
      </c>
      <c r="Q31" s="87" t="s">
        <v>25</v>
      </c>
      <c r="R31" s="93">
        <v>1.1080000000000001</v>
      </c>
      <c r="S31" s="87"/>
      <c r="T31" s="87"/>
      <c r="U31" s="93"/>
      <c r="V31" s="5"/>
      <c r="W31" s="102">
        <v>1.1993</v>
      </c>
      <c r="X31" s="102">
        <v>1.2410617481990927</v>
      </c>
      <c r="Y31" s="100">
        <v>458603.97523520503</v>
      </c>
      <c r="Z31" s="100">
        <v>458603.97523520503</v>
      </c>
      <c r="AA31" s="100">
        <v>458603.97523520503</v>
      </c>
      <c r="AB31" s="100">
        <v>0</v>
      </c>
      <c r="AC31" s="97"/>
      <c r="AD31" s="98"/>
      <c r="AF31" s="62">
        <f t="shared" si="13"/>
        <v>3789773.5602801642</v>
      </c>
      <c r="AG31" s="62">
        <f t="shared" si="14"/>
        <v>455120.84405196505</v>
      </c>
      <c r="AH31" s="6"/>
      <c r="AI31" s="62">
        <f t="shared" si="15"/>
        <v>2915210.4309847415</v>
      </c>
      <c r="AJ31" s="62">
        <f t="shared" si="16"/>
        <v>1329683.9733473877</v>
      </c>
      <c r="AK31" s="62">
        <f t="shared" si="17"/>
        <v>-874563.1292954227</v>
      </c>
      <c r="AL31" s="62">
        <f t="shared" si="18"/>
        <v>874563.1292954227</v>
      </c>
      <c r="AM31" s="64">
        <f t="shared" si="19"/>
        <v>1</v>
      </c>
      <c r="AN31" s="6"/>
      <c r="AO31" s="57">
        <f t="shared" si="20"/>
        <v>1.1080000000000001</v>
      </c>
      <c r="AP31" s="62">
        <f t="shared" si="21"/>
        <v>4244894.4043321293</v>
      </c>
      <c r="AQ31" s="62">
        <f t="shared" si="22"/>
        <v>0</v>
      </c>
      <c r="AR31" s="62">
        <f t="shared" si="23"/>
        <v>-455120.84405196505</v>
      </c>
      <c r="AS31" s="62">
        <f t="shared" si="24"/>
        <v>455120.84405196505</v>
      </c>
      <c r="AT31" s="64">
        <f t="shared" si="25"/>
        <v>1</v>
      </c>
      <c r="AV31" s="81" t="str">
        <f t="shared" si="26"/>
        <v/>
      </c>
    </row>
    <row r="32" spans="1:48" ht="13.2" customHeight="1" x14ac:dyDescent="0.4">
      <c r="A32" s="88" t="s">
        <v>159</v>
      </c>
      <c r="B32" s="88" t="s">
        <v>160</v>
      </c>
      <c r="C32" s="88">
        <v>121</v>
      </c>
      <c r="D32" s="88" t="s">
        <v>77</v>
      </c>
      <c r="E32" s="90">
        <v>42782</v>
      </c>
      <c r="F32" s="90"/>
      <c r="G32" s="90">
        <v>43592</v>
      </c>
      <c r="H32" s="88" t="s">
        <v>21</v>
      </c>
      <c r="I32" s="88" t="s">
        <v>26</v>
      </c>
      <c r="J32" s="88" t="s">
        <v>22</v>
      </c>
      <c r="K32" s="92">
        <v>11277561.0843588</v>
      </c>
      <c r="L32" s="88" t="s">
        <v>23</v>
      </c>
      <c r="M32" s="88" t="s">
        <v>26</v>
      </c>
      <c r="N32" s="88" t="s">
        <v>24</v>
      </c>
      <c r="O32" s="96">
        <v>-12646657</v>
      </c>
      <c r="P32" s="88">
        <v>1.0649</v>
      </c>
      <c r="Q32" s="88" t="s">
        <v>25</v>
      </c>
      <c r="R32" s="94">
        <v>1.1214</v>
      </c>
      <c r="S32" s="88"/>
      <c r="T32" s="88"/>
      <c r="U32" s="94"/>
      <c r="V32" s="5"/>
      <c r="W32" s="103">
        <v>1.1993</v>
      </c>
      <c r="X32" s="103">
        <v>1.2410617481990927</v>
      </c>
      <c r="Y32" s="101">
        <v>1095691.3425903688</v>
      </c>
      <c r="Z32" s="101">
        <v>1095691.3425903688</v>
      </c>
      <c r="AA32" s="101">
        <v>1095691.3425903688</v>
      </c>
      <c r="AB32" s="101">
        <v>0</v>
      </c>
      <c r="AC32" s="97"/>
      <c r="AD32" s="99"/>
      <c r="AF32" s="62">
        <f t="shared" si="13"/>
        <v>10190191.598727131</v>
      </c>
      <c r="AG32" s="62">
        <f t="shared" si="14"/>
        <v>1087369.4856317062</v>
      </c>
      <c r="AH32" s="6"/>
      <c r="AI32" s="62">
        <f t="shared" si="15"/>
        <v>7838608.9220977928</v>
      </c>
      <c r="AJ32" s="62">
        <f t="shared" si="16"/>
        <v>3438952.1622610446</v>
      </c>
      <c r="AK32" s="62">
        <f t="shared" si="17"/>
        <v>-2351582.6766293384</v>
      </c>
      <c r="AL32" s="62">
        <f t="shared" si="18"/>
        <v>2351582.6766293384</v>
      </c>
      <c r="AM32" s="64">
        <f t="shared" si="19"/>
        <v>1</v>
      </c>
      <c r="AN32" s="6"/>
      <c r="AO32" s="57">
        <f t="shared" si="20"/>
        <v>1.1214</v>
      </c>
      <c r="AP32" s="62">
        <f t="shared" si="21"/>
        <v>11277561.084358837</v>
      </c>
      <c r="AQ32" s="62">
        <f t="shared" si="22"/>
        <v>0</v>
      </c>
      <c r="AR32" s="62">
        <f t="shared" si="23"/>
        <v>-1087369.4856317062</v>
      </c>
      <c r="AS32" s="62">
        <f t="shared" si="24"/>
        <v>1087369.4856317062</v>
      </c>
      <c r="AT32" s="64">
        <f t="shared" si="25"/>
        <v>1</v>
      </c>
      <c r="AV32" s="81" t="str">
        <f t="shared" si="26"/>
        <v/>
      </c>
    </row>
    <row r="33" spans="1:48" ht="13.2" customHeight="1" x14ac:dyDescent="0.4">
      <c r="A33" s="88" t="s">
        <v>89</v>
      </c>
      <c r="B33" s="88" t="s">
        <v>148</v>
      </c>
      <c r="C33" s="88">
        <v>298</v>
      </c>
      <c r="D33" s="88" t="s">
        <v>27</v>
      </c>
      <c r="E33" s="90">
        <v>42116</v>
      </c>
      <c r="F33" s="90"/>
      <c r="G33" s="90">
        <v>43159</v>
      </c>
      <c r="H33" s="88" t="s">
        <v>21</v>
      </c>
      <c r="I33" s="88" t="s">
        <v>26</v>
      </c>
      <c r="J33" s="88" t="s">
        <v>22</v>
      </c>
      <c r="K33" s="92">
        <v>10422186.8927751</v>
      </c>
      <c r="L33" s="88" t="s">
        <v>23</v>
      </c>
      <c r="M33" s="88" t="s">
        <v>26</v>
      </c>
      <c r="N33" s="88" t="s">
        <v>24</v>
      </c>
      <c r="O33" s="96">
        <v>-11800000</v>
      </c>
      <c r="P33" s="88">
        <v>1.0758000000000001</v>
      </c>
      <c r="Q33" s="88" t="s">
        <v>25</v>
      </c>
      <c r="R33" s="94">
        <v>1.1322000000000001</v>
      </c>
      <c r="S33" s="88"/>
      <c r="T33" s="88"/>
      <c r="U33" s="94"/>
      <c r="V33" s="5"/>
      <c r="W33" s="103">
        <v>1.1993</v>
      </c>
      <c r="X33" s="103">
        <v>1.2031711540378729</v>
      </c>
      <c r="Y33" s="101">
        <v>614990.94771531119</v>
      </c>
      <c r="Z33" s="101">
        <v>614990.94771531119</v>
      </c>
      <c r="AA33" s="101">
        <v>614990.94771531119</v>
      </c>
      <c r="AB33" s="101">
        <v>0</v>
      </c>
      <c r="AC33" s="97"/>
      <c r="AD33" s="99"/>
      <c r="AF33" s="62">
        <f t="shared" si="13"/>
        <v>9807415.9776843898</v>
      </c>
      <c r="AG33" s="62">
        <f t="shared" si="14"/>
        <v>614770.91509073786</v>
      </c>
      <c r="AH33" s="6"/>
      <c r="AI33" s="62">
        <f t="shared" si="15"/>
        <v>7544166.1366802994</v>
      </c>
      <c r="AJ33" s="62">
        <f t="shared" si="16"/>
        <v>2878020.7560948282</v>
      </c>
      <c r="AK33" s="62">
        <f t="shared" si="17"/>
        <v>-2263249.8410040904</v>
      </c>
      <c r="AL33" s="62">
        <f t="shared" si="18"/>
        <v>2263249.8410040904</v>
      </c>
      <c r="AM33" s="64">
        <f t="shared" si="19"/>
        <v>1</v>
      </c>
      <c r="AN33" s="6"/>
      <c r="AO33" s="57">
        <f t="shared" si="20"/>
        <v>1.1322000000000001</v>
      </c>
      <c r="AP33" s="62">
        <f t="shared" si="21"/>
        <v>10422186.892775128</v>
      </c>
      <c r="AQ33" s="62">
        <f t="shared" si="22"/>
        <v>0</v>
      </c>
      <c r="AR33" s="62">
        <f t="shared" si="23"/>
        <v>-614770.91509073786</v>
      </c>
      <c r="AS33" s="62">
        <f t="shared" si="24"/>
        <v>614770.91509073786</v>
      </c>
      <c r="AT33" s="64">
        <f t="shared" si="25"/>
        <v>1</v>
      </c>
      <c r="AV33" s="81" t="str">
        <f t="shared" si="26"/>
        <v/>
      </c>
    </row>
    <row r="34" spans="1:48" ht="13.2" customHeight="1" x14ac:dyDescent="0.4">
      <c r="A34" s="87" t="s">
        <v>90</v>
      </c>
      <c r="B34" s="87" t="s">
        <v>71</v>
      </c>
      <c r="C34" s="87">
        <v>88</v>
      </c>
      <c r="D34" s="87" t="s">
        <v>77</v>
      </c>
      <c r="E34" s="89">
        <v>42713</v>
      </c>
      <c r="F34" s="89"/>
      <c r="G34" s="89">
        <v>43224</v>
      </c>
      <c r="H34" s="87" t="s">
        <v>21</v>
      </c>
      <c r="I34" s="87" t="s">
        <v>26</v>
      </c>
      <c r="J34" s="87" t="s">
        <v>22</v>
      </c>
      <c r="K34" s="91">
        <v>4935011.4416476004</v>
      </c>
      <c r="L34" s="87" t="s">
        <v>23</v>
      </c>
      <c r="M34" s="87" t="s">
        <v>26</v>
      </c>
      <c r="N34" s="87" t="s">
        <v>24</v>
      </c>
      <c r="O34" s="95">
        <v>-5391500</v>
      </c>
      <c r="P34" s="87">
        <v>1.0616000000000001</v>
      </c>
      <c r="Q34" s="87" t="s">
        <v>25</v>
      </c>
      <c r="R34" s="93">
        <v>1.0925</v>
      </c>
      <c r="S34" s="87"/>
      <c r="T34" s="87"/>
      <c r="U34" s="93"/>
      <c r="V34" s="5"/>
      <c r="W34" s="102">
        <v>1.1993</v>
      </c>
      <c r="X34" s="102">
        <v>1.2083175336126797</v>
      </c>
      <c r="Y34" s="100">
        <v>473735.42991923587</v>
      </c>
      <c r="Z34" s="100">
        <v>473735.42991923587</v>
      </c>
      <c r="AA34" s="100">
        <v>473735.42991923587</v>
      </c>
      <c r="AB34" s="100">
        <v>0</v>
      </c>
      <c r="AC34" s="97"/>
      <c r="AD34" s="98"/>
      <c r="AF34" s="62">
        <f t="shared" si="13"/>
        <v>4461989.3778088791</v>
      </c>
      <c r="AG34" s="62">
        <f t="shared" si="14"/>
        <v>473022.06383871846</v>
      </c>
      <c r="AH34" s="6"/>
      <c r="AI34" s="62">
        <f t="shared" si="15"/>
        <v>3432299.5213914453</v>
      </c>
      <c r="AJ34" s="62">
        <f t="shared" si="16"/>
        <v>1502711.9202561523</v>
      </c>
      <c r="AK34" s="62">
        <f t="shared" si="17"/>
        <v>-1029689.8564174338</v>
      </c>
      <c r="AL34" s="62">
        <f t="shared" si="18"/>
        <v>1029689.8564174338</v>
      </c>
      <c r="AM34" s="64">
        <f t="shared" si="19"/>
        <v>1</v>
      </c>
      <c r="AN34" s="6"/>
      <c r="AO34" s="57">
        <f t="shared" si="20"/>
        <v>1.0925</v>
      </c>
      <c r="AP34" s="62">
        <f t="shared" si="21"/>
        <v>4935011.4416475976</v>
      </c>
      <c r="AQ34" s="62">
        <f t="shared" si="22"/>
        <v>0</v>
      </c>
      <c r="AR34" s="62">
        <f t="shared" si="23"/>
        <v>-473022.06383871846</v>
      </c>
      <c r="AS34" s="62">
        <f t="shared" si="24"/>
        <v>473022.06383871846</v>
      </c>
      <c r="AT34" s="64">
        <f t="shared" si="25"/>
        <v>1</v>
      </c>
      <c r="AV34" s="81" t="str">
        <f t="shared" si="26"/>
        <v/>
      </c>
    </row>
    <row r="35" spans="1:48" ht="13.2" customHeight="1" x14ac:dyDescent="0.4">
      <c r="A35" s="87" t="s">
        <v>90</v>
      </c>
      <c r="B35" s="87" t="s">
        <v>161</v>
      </c>
      <c r="C35" s="87">
        <v>89</v>
      </c>
      <c r="D35" s="87" t="s">
        <v>95</v>
      </c>
      <c r="E35" s="89">
        <v>42713</v>
      </c>
      <c r="F35" s="89"/>
      <c r="G35" s="89">
        <v>43410</v>
      </c>
      <c r="H35" s="87" t="s">
        <v>21</v>
      </c>
      <c r="I35" s="87" t="s">
        <v>26</v>
      </c>
      <c r="J35" s="87" t="s">
        <v>22</v>
      </c>
      <c r="K35" s="91">
        <v>8683687.3023045603</v>
      </c>
      <c r="L35" s="87" t="s">
        <v>23</v>
      </c>
      <c r="M35" s="87" t="s">
        <v>26</v>
      </c>
      <c r="N35" s="87" t="s">
        <v>24</v>
      </c>
      <c r="O35" s="95">
        <v>-9608500</v>
      </c>
      <c r="P35" s="87">
        <v>1.0617000000000001</v>
      </c>
      <c r="Q35" s="87" t="s">
        <v>25</v>
      </c>
      <c r="R35" s="93">
        <v>1.1065</v>
      </c>
      <c r="S35" s="87"/>
      <c r="T35" s="87"/>
      <c r="U35" s="93"/>
      <c r="V35" s="5"/>
      <c r="W35" s="102">
        <v>1.1993</v>
      </c>
      <c r="X35" s="102">
        <v>1.2241327133998674</v>
      </c>
      <c r="Y35" s="100">
        <v>838342.12438817718</v>
      </c>
      <c r="Z35" s="100">
        <v>838342.12438817718</v>
      </c>
      <c r="AA35" s="100">
        <v>838342.12438817718</v>
      </c>
      <c r="AB35" s="100">
        <v>0</v>
      </c>
      <c r="AC35" s="97"/>
      <c r="AD35" s="98"/>
      <c r="AF35" s="62">
        <f t="shared" si="13"/>
        <v>7849230.6388199171</v>
      </c>
      <c r="AG35" s="62">
        <f t="shared" si="14"/>
        <v>834456.66348464694</v>
      </c>
      <c r="AH35" s="6"/>
      <c r="AI35" s="62">
        <f t="shared" si="15"/>
        <v>6037869.7221691674</v>
      </c>
      <c r="AJ35" s="62">
        <f t="shared" si="16"/>
        <v>2645817.5801353967</v>
      </c>
      <c r="AK35" s="62">
        <f t="shared" si="17"/>
        <v>-1811360.9166507497</v>
      </c>
      <c r="AL35" s="62">
        <f t="shared" si="18"/>
        <v>1811360.9166507497</v>
      </c>
      <c r="AM35" s="64">
        <f t="shared" si="19"/>
        <v>1</v>
      </c>
      <c r="AN35" s="6"/>
      <c r="AO35" s="57">
        <f t="shared" si="20"/>
        <v>1.1065</v>
      </c>
      <c r="AP35" s="62">
        <f t="shared" si="21"/>
        <v>8683687.302304564</v>
      </c>
      <c r="AQ35" s="62">
        <f t="shared" si="22"/>
        <v>0</v>
      </c>
      <c r="AR35" s="62">
        <f t="shared" si="23"/>
        <v>-834456.66348464694</v>
      </c>
      <c r="AS35" s="62">
        <f t="shared" si="24"/>
        <v>834456.66348464694</v>
      </c>
      <c r="AT35" s="64">
        <f t="shared" si="25"/>
        <v>1</v>
      </c>
      <c r="AV35" s="81" t="str">
        <f t="shared" si="26"/>
        <v/>
      </c>
    </row>
    <row r="36" spans="1:48" ht="13.2" customHeight="1" x14ac:dyDescent="0.4">
      <c r="A36" s="87" t="s">
        <v>90</v>
      </c>
      <c r="B36" s="87" t="s">
        <v>162</v>
      </c>
      <c r="C36" s="87">
        <v>90</v>
      </c>
      <c r="D36" s="87" t="s">
        <v>95</v>
      </c>
      <c r="E36" s="89">
        <v>42713</v>
      </c>
      <c r="F36" s="89"/>
      <c r="G36" s="89">
        <v>43410</v>
      </c>
      <c r="H36" s="87" t="s">
        <v>21</v>
      </c>
      <c r="I36" s="87" t="s">
        <v>26</v>
      </c>
      <c r="J36" s="87" t="s">
        <v>22</v>
      </c>
      <c r="K36" s="91">
        <v>9037505.6484410297</v>
      </c>
      <c r="L36" s="87" t="s">
        <v>23</v>
      </c>
      <c r="M36" s="87" t="s">
        <v>26</v>
      </c>
      <c r="N36" s="87" t="s">
        <v>24</v>
      </c>
      <c r="O36" s="95">
        <v>-10000000</v>
      </c>
      <c r="P36" s="87">
        <v>1.0617000000000001</v>
      </c>
      <c r="Q36" s="87" t="s">
        <v>25</v>
      </c>
      <c r="R36" s="93">
        <v>1.1065</v>
      </c>
      <c r="S36" s="87"/>
      <c r="T36" s="87"/>
      <c r="U36" s="93"/>
      <c r="V36" s="5"/>
      <c r="W36" s="102">
        <v>1.1993</v>
      </c>
      <c r="X36" s="102">
        <v>1.2241327133998674</v>
      </c>
      <c r="Y36" s="100">
        <v>872500.51973583596</v>
      </c>
      <c r="Z36" s="100">
        <v>872500.51973583596</v>
      </c>
      <c r="AA36" s="100">
        <v>872500.51973583596</v>
      </c>
      <c r="AB36" s="100">
        <v>0</v>
      </c>
      <c r="AC36" s="97"/>
      <c r="AD36" s="98"/>
      <c r="AF36" s="62">
        <f t="shared" si="13"/>
        <v>8169048.9033875391</v>
      </c>
      <c r="AG36" s="62">
        <f t="shared" si="14"/>
        <v>868456.74505349062</v>
      </c>
      <c r="AH36" s="6"/>
      <c r="AI36" s="62">
        <f t="shared" si="15"/>
        <v>6283883.7718365686</v>
      </c>
      <c r="AJ36" s="62">
        <f t="shared" si="16"/>
        <v>2753621.8766044611</v>
      </c>
      <c r="AK36" s="62">
        <f t="shared" si="17"/>
        <v>-1885165.1315509705</v>
      </c>
      <c r="AL36" s="62">
        <f t="shared" si="18"/>
        <v>1885165.1315509705</v>
      </c>
      <c r="AM36" s="64">
        <f t="shared" si="19"/>
        <v>1</v>
      </c>
      <c r="AN36" s="6"/>
      <c r="AO36" s="57">
        <f t="shared" si="20"/>
        <v>1.1065</v>
      </c>
      <c r="AP36" s="62">
        <f t="shared" si="21"/>
        <v>9037505.6484410297</v>
      </c>
      <c r="AQ36" s="62">
        <f t="shared" si="22"/>
        <v>0</v>
      </c>
      <c r="AR36" s="62">
        <f t="shared" si="23"/>
        <v>-868456.74505349062</v>
      </c>
      <c r="AS36" s="62">
        <f t="shared" si="24"/>
        <v>868456.74505349062</v>
      </c>
      <c r="AT36" s="64">
        <f t="shared" si="25"/>
        <v>1</v>
      </c>
      <c r="AV36" s="81" t="str">
        <f t="shared" si="26"/>
        <v/>
      </c>
    </row>
    <row r="37" spans="1:48" ht="13.2" customHeight="1" x14ac:dyDescent="0.4">
      <c r="A37" s="87" t="s">
        <v>90</v>
      </c>
      <c r="B37" s="87" t="s">
        <v>91</v>
      </c>
      <c r="C37" s="87">
        <v>91</v>
      </c>
      <c r="D37" s="87" t="s">
        <v>95</v>
      </c>
      <c r="E37" s="89">
        <v>42713</v>
      </c>
      <c r="F37" s="89"/>
      <c r="G37" s="89">
        <v>43410</v>
      </c>
      <c r="H37" s="87" t="s">
        <v>21</v>
      </c>
      <c r="I37" s="87" t="s">
        <v>26</v>
      </c>
      <c r="J37" s="87" t="s">
        <v>22</v>
      </c>
      <c r="K37" s="91">
        <v>6773158.6082241302</v>
      </c>
      <c r="L37" s="87" t="s">
        <v>23</v>
      </c>
      <c r="M37" s="87" t="s">
        <v>26</v>
      </c>
      <c r="N37" s="87" t="s">
        <v>24</v>
      </c>
      <c r="O37" s="95">
        <v>-7494500</v>
      </c>
      <c r="P37" s="87">
        <v>1.0617000000000001</v>
      </c>
      <c r="Q37" s="87" t="s">
        <v>25</v>
      </c>
      <c r="R37" s="93">
        <v>1.1065</v>
      </c>
      <c r="S37" s="87"/>
      <c r="T37" s="87"/>
      <c r="U37" s="93"/>
      <c r="V37" s="5"/>
      <c r="W37" s="102">
        <v>1.1993</v>
      </c>
      <c r="X37" s="102">
        <v>1.2241327133998674</v>
      </c>
      <c r="Y37" s="100">
        <v>653895.51451602275</v>
      </c>
      <c r="Z37" s="100">
        <v>653895.51451602275</v>
      </c>
      <c r="AA37" s="100">
        <v>653895.51451602275</v>
      </c>
      <c r="AB37" s="100">
        <v>0</v>
      </c>
      <c r="AC37" s="97"/>
      <c r="AD37" s="98"/>
      <c r="AF37" s="62">
        <f t="shared" si="13"/>
        <v>6122293.7006437918</v>
      </c>
      <c r="AG37" s="62">
        <f t="shared" si="14"/>
        <v>650864.90758033842</v>
      </c>
      <c r="AH37" s="6"/>
      <c r="AI37" s="62">
        <f t="shared" si="15"/>
        <v>4709456.6928029163</v>
      </c>
      <c r="AJ37" s="62">
        <f t="shared" si="16"/>
        <v>2063701.915421214</v>
      </c>
      <c r="AK37" s="62">
        <f t="shared" si="17"/>
        <v>-1412837.0078408755</v>
      </c>
      <c r="AL37" s="62">
        <f t="shared" si="18"/>
        <v>1412837.0078408755</v>
      </c>
      <c r="AM37" s="64">
        <f t="shared" si="19"/>
        <v>1</v>
      </c>
      <c r="AN37" s="6"/>
      <c r="AO37" s="57">
        <f t="shared" si="20"/>
        <v>1.1065</v>
      </c>
      <c r="AP37" s="62">
        <f t="shared" si="21"/>
        <v>6773158.6082241302</v>
      </c>
      <c r="AQ37" s="62">
        <f t="shared" si="22"/>
        <v>0</v>
      </c>
      <c r="AR37" s="62">
        <f t="shared" si="23"/>
        <v>-650864.90758033842</v>
      </c>
      <c r="AS37" s="62">
        <f t="shared" si="24"/>
        <v>650864.90758033842</v>
      </c>
      <c r="AT37" s="64">
        <f t="shared" si="25"/>
        <v>1</v>
      </c>
      <c r="AV37" s="81" t="str">
        <f t="shared" si="26"/>
        <v/>
      </c>
    </row>
    <row r="38" spans="1:48" ht="13.2" customHeight="1" x14ac:dyDescent="0.4">
      <c r="A38" s="87" t="s">
        <v>90</v>
      </c>
      <c r="B38" s="87" t="s">
        <v>92</v>
      </c>
      <c r="C38" s="87">
        <v>92</v>
      </c>
      <c r="D38" s="87" t="s">
        <v>27</v>
      </c>
      <c r="E38" s="89">
        <v>42713</v>
      </c>
      <c r="F38" s="89"/>
      <c r="G38" s="89">
        <v>43410</v>
      </c>
      <c r="H38" s="87" t="s">
        <v>21</v>
      </c>
      <c r="I38" s="87" t="s">
        <v>26</v>
      </c>
      <c r="J38" s="87" t="s">
        <v>22</v>
      </c>
      <c r="K38" s="91">
        <v>2264551.6992046302</v>
      </c>
      <c r="L38" s="87" t="s">
        <v>23</v>
      </c>
      <c r="M38" s="87" t="s">
        <v>26</v>
      </c>
      <c r="N38" s="87" t="s">
        <v>24</v>
      </c>
      <c r="O38" s="95">
        <v>-2505500</v>
      </c>
      <c r="P38" s="87">
        <v>1.0618000000000001</v>
      </c>
      <c r="Q38" s="87" t="s">
        <v>25</v>
      </c>
      <c r="R38" s="93">
        <v>1.1064000000000001</v>
      </c>
      <c r="S38" s="87"/>
      <c r="T38" s="87"/>
      <c r="U38" s="93"/>
      <c r="V38" s="5"/>
      <c r="W38" s="102">
        <v>1.1993</v>
      </c>
      <c r="X38" s="102">
        <v>1.2241327133998674</v>
      </c>
      <c r="Y38" s="100">
        <v>218810.6171563642</v>
      </c>
      <c r="Z38" s="100">
        <v>218810.6171563642</v>
      </c>
      <c r="AA38" s="100">
        <v>218810.6171563642</v>
      </c>
      <c r="AB38" s="100">
        <v>0</v>
      </c>
      <c r="AC38" s="97"/>
      <c r="AD38" s="98"/>
      <c r="AF38" s="62">
        <f t="shared" si="13"/>
        <v>2046755.202743748</v>
      </c>
      <c r="AG38" s="62">
        <f t="shared" si="14"/>
        <v>217796.49646087945</v>
      </c>
      <c r="AH38" s="6"/>
      <c r="AI38" s="62">
        <f t="shared" si="15"/>
        <v>1574427.0790336523</v>
      </c>
      <c r="AJ38" s="62">
        <f t="shared" si="16"/>
        <v>690124.6201709751</v>
      </c>
      <c r="AK38" s="62">
        <f t="shared" si="17"/>
        <v>-472328.12371009565</v>
      </c>
      <c r="AL38" s="62">
        <f t="shared" si="18"/>
        <v>472328.12371009565</v>
      </c>
      <c r="AM38" s="64">
        <f t="shared" si="19"/>
        <v>1</v>
      </c>
      <c r="AN38" s="6"/>
      <c r="AO38" s="57">
        <f t="shared" si="20"/>
        <v>1.1064000000000001</v>
      </c>
      <c r="AP38" s="62">
        <f t="shared" si="21"/>
        <v>2264551.6992046274</v>
      </c>
      <c r="AQ38" s="62">
        <f t="shared" si="22"/>
        <v>0</v>
      </c>
      <c r="AR38" s="62">
        <f t="shared" si="23"/>
        <v>-217796.49646087945</v>
      </c>
      <c r="AS38" s="62">
        <f t="shared" si="24"/>
        <v>217796.49646087945</v>
      </c>
      <c r="AT38" s="64">
        <f t="shared" si="25"/>
        <v>1</v>
      </c>
      <c r="AV38" s="81" t="str">
        <f t="shared" si="26"/>
        <v/>
      </c>
    </row>
    <row r="39" spans="1:48" ht="13.2" customHeight="1" x14ac:dyDescent="0.4">
      <c r="A39" s="87" t="s">
        <v>90</v>
      </c>
      <c r="B39" s="87" t="s">
        <v>93</v>
      </c>
      <c r="C39" s="87">
        <v>93</v>
      </c>
      <c r="D39" s="87" t="s">
        <v>27</v>
      </c>
      <c r="E39" s="89">
        <v>42713</v>
      </c>
      <c r="F39" s="89"/>
      <c r="G39" s="89">
        <v>43410</v>
      </c>
      <c r="H39" s="87" t="s">
        <v>21</v>
      </c>
      <c r="I39" s="87" t="s">
        <v>26</v>
      </c>
      <c r="J39" s="87" t="s">
        <v>22</v>
      </c>
      <c r="K39" s="91">
        <v>9038322.4873463493</v>
      </c>
      <c r="L39" s="87" t="s">
        <v>23</v>
      </c>
      <c r="M39" s="87" t="s">
        <v>26</v>
      </c>
      <c r="N39" s="87" t="s">
        <v>24</v>
      </c>
      <c r="O39" s="95">
        <v>-10000000</v>
      </c>
      <c r="P39" s="87">
        <v>1.0618000000000001</v>
      </c>
      <c r="Q39" s="87" t="s">
        <v>25</v>
      </c>
      <c r="R39" s="93">
        <v>1.1064000000000001</v>
      </c>
      <c r="S39" s="87"/>
      <c r="T39" s="87"/>
      <c r="U39" s="93"/>
      <c r="V39" s="5"/>
      <c r="W39" s="102">
        <v>1.1993</v>
      </c>
      <c r="X39" s="102">
        <v>1.2241327133998674</v>
      </c>
      <c r="Y39" s="100">
        <v>873321.16206890461</v>
      </c>
      <c r="Z39" s="100">
        <v>873321.16206890461</v>
      </c>
      <c r="AA39" s="100">
        <v>873321.16206890461</v>
      </c>
      <c r="AB39" s="100">
        <v>0</v>
      </c>
      <c r="AC39" s="97"/>
      <c r="AD39" s="98"/>
      <c r="AF39" s="62">
        <f t="shared" si="13"/>
        <v>8169048.9033875391</v>
      </c>
      <c r="AG39" s="62">
        <f t="shared" si="14"/>
        <v>869273.58395880833</v>
      </c>
      <c r="AH39" s="6"/>
      <c r="AI39" s="62">
        <f t="shared" si="15"/>
        <v>6283883.7718365686</v>
      </c>
      <c r="AJ39" s="62">
        <f t="shared" si="16"/>
        <v>2754438.7155097788</v>
      </c>
      <c r="AK39" s="62">
        <f t="shared" si="17"/>
        <v>-1885165.1315509705</v>
      </c>
      <c r="AL39" s="62">
        <f t="shared" si="18"/>
        <v>1885165.1315509705</v>
      </c>
      <c r="AM39" s="64">
        <f t="shared" si="19"/>
        <v>1</v>
      </c>
      <c r="AN39" s="6"/>
      <c r="AO39" s="57">
        <f t="shared" si="20"/>
        <v>1.1064000000000001</v>
      </c>
      <c r="AP39" s="62">
        <f t="shared" si="21"/>
        <v>9038322.4873463474</v>
      </c>
      <c r="AQ39" s="62">
        <f t="shared" si="22"/>
        <v>0</v>
      </c>
      <c r="AR39" s="62">
        <f t="shared" si="23"/>
        <v>-869273.58395880833</v>
      </c>
      <c r="AS39" s="62">
        <f t="shared" si="24"/>
        <v>869273.58395880833</v>
      </c>
      <c r="AT39" s="64">
        <f t="shared" si="25"/>
        <v>1</v>
      </c>
      <c r="AV39" s="81" t="str">
        <f t="shared" si="26"/>
        <v/>
      </c>
    </row>
    <row r="40" spans="1:48" ht="13.2" customHeight="1" x14ac:dyDescent="0.4">
      <c r="A40" s="88" t="s">
        <v>90</v>
      </c>
      <c r="B40" s="88" t="s">
        <v>94</v>
      </c>
      <c r="C40" s="88">
        <v>94</v>
      </c>
      <c r="D40" s="88" t="s">
        <v>27</v>
      </c>
      <c r="E40" s="90">
        <v>42713</v>
      </c>
      <c r="F40" s="90"/>
      <c r="G40" s="90">
        <v>43410</v>
      </c>
      <c r="H40" s="88" t="s">
        <v>21</v>
      </c>
      <c r="I40" s="88" t="s">
        <v>26</v>
      </c>
      <c r="J40" s="88" t="s">
        <v>22</v>
      </c>
      <c r="K40" s="92">
        <v>9038322.4873463493</v>
      </c>
      <c r="L40" s="88" t="s">
        <v>23</v>
      </c>
      <c r="M40" s="88" t="s">
        <v>26</v>
      </c>
      <c r="N40" s="88" t="s">
        <v>24</v>
      </c>
      <c r="O40" s="96">
        <v>-10000000</v>
      </c>
      <c r="P40" s="88">
        <v>1.0618000000000001</v>
      </c>
      <c r="Q40" s="88" t="s">
        <v>25</v>
      </c>
      <c r="R40" s="94">
        <v>1.1064000000000001</v>
      </c>
      <c r="S40" s="88"/>
      <c r="T40" s="88"/>
      <c r="U40" s="94"/>
      <c r="V40" s="5"/>
      <c r="W40" s="103">
        <v>1.1993</v>
      </c>
      <c r="X40" s="103">
        <v>1.2241327133998674</v>
      </c>
      <c r="Y40" s="101">
        <v>873321.16206890461</v>
      </c>
      <c r="Z40" s="101">
        <v>873321.16206890461</v>
      </c>
      <c r="AA40" s="101">
        <v>873321.16206890461</v>
      </c>
      <c r="AB40" s="101">
        <v>0</v>
      </c>
      <c r="AC40" s="97"/>
      <c r="AD40" s="99"/>
      <c r="AF40" s="62">
        <f t="shared" si="13"/>
        <v>8169048.9033875391</v>
      </c>
      <c r="AG40" s="62">
        <f t="shared" si="14"/>
        <v>869273.58395880833</v>
      </c>
      <c r="AH40" s="6"/>
      <c r="AI40" s="62">
        <f t="shared" si="15"/>
        <v>6283883.7718365686</v>
      </c>
      <c r="AJ40" s="62">
        <f t="shared" si="16"/>
        <v>2754438.7155097788</v>
      </c>
      <c r="AK40" s="62">
        <f t="shared" si="17"/>
        <v>-1885165.1315509705</v>
      </c>
      <c r="AL40" s="62">
        <f t="shared" si="18"/>
        <v>1885165.1315509705</v>
      </c>
      <c r="AM40" s="64">
        <f t="shared" si="19"/>
        <v>1</v>
      </c>
      <c r="AN40" s="6"/>
      <c r="AO40" s="57">
        <f t="shared" si="20"/>
        <v>1.1064000000000001</v>
      </c>
      <c r="AP40" s="62">
        <f t="shared" si="21"/>
        <v>9038322.4873463474</v>
      </c>
      <c r="AQ40" s="62">
        <f t="shared" si="22"/>
        <v>0</v>
      </c>
      <c r="AR40" s="62">
        <f t="shared" si="23"/>
        <v>-869273.58395880833</v>
      </c>
      <c r="AS40" s="62">
        <f t="shared" si="24"/>
        <v>869273.58395880833</v>
      </c>
      <c r="AT40" s="64">
        <f t="shared" si="25"/>
        <v>1</v>
      </c>
      <c r="AV40" s="81" t="str">
        <f t="shared" si="26"/>
        <v/>
      </c>
    </row>
    <row r="41" spans="1:48" ht="13.2" customHeight="1" x14ac:dyDescent="0.4">
      <c r="A41" s="87" t="s">
        <v>102</v>
      </c>
      <c r="B41" s="87" t="s">
        <v>163</v>
      </c>
      <c r="C41" s="87">
        <v>74</v>
      </c>
      <c r="D41" s="87" t="s">
        <v>77</v>
      </c>
      <c r="E41" s="89">
        <v>42713</v>
      </c>
      <c r="F41" s="89"/>
      <c r="G41" s="89">
        <v>43224</v>
      </c>
      <c r="H41" s="87" t="s">
        <v>21</v>
      </c>
      <c r="I41" s="87" t="s">
        <v>26</v>
      </c>
      <c r="J41" s="87" t="s">
        <v>22</v>
      </c>
      <c r="K41" s="91">
        <v>8695652.1739130393</v>
      </c>
      <c r="L41" s="87" t="s">
        <v>23</v>
      </c>
      <c r="M41" s="87" t="s">
        <v>26</v>
      </c>
      <c r="N41" s="87" t="s">
        <v>24</v>
      </c>
      <c r="O41" s="95">
        <v>-9500000</v>
      </c>
      <c r="P41" s="87">
        <v>1.0616000000000001</v>
      </c>
      <c r="Q41" s="87" t="s">
        <v>25</v>
      </c>
      <c r="R41" s="93">
        <v>1.0925</v>
      </c>
      <c r="S41" s="87"/>
      <c r="T41" s="87"/>
      <c r="U41" s="93"/>
      <c r="V41" s="5"/>
      <c r="W41" s="102">
        <v>1.1993</v>
      </c>
      <c r="X41" s="102">
        <v>1.2083175336126797</v>
      </c>
      <c r="Y41" s="100">
        <v>834737.37999308878</v>
      </c>
      <c r="Z41" s="100">
        <v>834737.37999308878</v>
      </c>
      <c r="AA41" s="100">
        <v>834737.37999308878</v>
      </c>
      <c r="AB41" s="100">
        <v>0</v>
      </c>
      <c r="AC41" s="97"/>
      <c r="AD41" s="98"/>
      <c r="AF41" s="62">
        <f t="shared" si="13"/>
        <v>7862171.7683732454</v>
      </c>
      <c r="AG41" s="62">
        <f t="shared" si="14"/>
        <v>833480.40553979762</v>
      </c>
      <c r="AH41" s="6"/>
      <c r="AI41" s="62">
        <f t="shared" si="15"/>
        <v>6047824.4372101882</v>
      </c>
      <c r="AJ41" s="62">
        <f t="shared" si="16"/>
        <v>2647827.7367028547</v>
      </c>
      <c r="AK41" s="62">
        <f t="shared" si="17"/>
        <v>-1814347.3311630571</v>
      </c>
      <c r="AL41" s="62">
        <f t="shared" si="18"/>
        <v>1814347.3311630571</v>
      </c>
      <c r="AM41" s="64">
        <f t="shared" si="19"/>
        <v>1</v>
      </c>
      <c r="AN41" s="6"/>
      <c r="AO41" s="57">
        <f t="shared" si="20"/>
        <v>1.0925</v>
      </c>
      <c r="AP41" s="62">
        <f t="shared" si="21"/>
        <v>8695652.173913043</v>
      </c>
      <c r="AQ41" s="62">
        <f t="shared" si="22"/>
        <v>0</v>
      </c>
      <c r="AR41" s="62">
        <f t="shared" si="23"/>
        <v>-833480.40553979762</v>
      </c>
      <c r="AS41" s="62">
        <f t="shared" si="24"/>
        <v>833480.40553979762</v>
      </c>
      <c r="AT41" s="64">
        <f t="shared" si="25"/>
        <v>1</v>
      </c>
      <c r="AV41" s="81" t="str">
        <f t="shared" si="26"/>
        <v/>
      </c>
    </row>
    <row r="42" spans="1:48" ht="13.2" customHeight="1" x14ac:dyDescent="0.4">
      <c r="A42" s="87" t="s">
        <v>102</v>
      </c>
      <c r="B42" s="87" t="s">
        <v>164</v>
      </c>
      <c r="C42" s="87">
        <v>76</v>
      </c>
      <c r="D42" s="87" t="s">
        <v>77</v>
      </c>
      <c r="E42" s="89">
        <v>42713</v>
      </c>
      <c r="F42" s="89"/>
      <c r="G42" s="89">
        <v>43224</v>
      </c>
      <c r="H42" s="87" t="s">
        <v>21</v>
      </c>
      <c r="I42" s="87" t="s">
        <v>26</v>
      </c>
      <c r="J42" s="87" t="s">
        <v>22</v>
      </c>
      <c r="K42" s="91">
        <v>13043478.2608696</v>
      </c>
      <c r="L42" s="87" t="s">
        <v>23</v>
      </c>
      <c r="M42" s="87" t="s">
        <v>26</v>
      </c>
      <c r="N42" s="87" t="s">
        <v>24</v>
      </c>
      <c r="O42" s="95">
        <v>-14250000</v>
      </c>
      <c r="P42" s="87">
        <v>1.0616000000000001</v>
      </c>
      <c r="Q42" s="87" t="s">
        <v>25</v>
      </c>
      <c r="R42" s="93">
        <v>1.0925</v>
      </c>
      <c r="S42" s="87"/>
      <c r="T42" s="87"/>
      <c r="U42" s="93"/>
      <c r="V42" s="5"/>
      <c r="W42" s="102">
        <v>1.1993</v>
      </c>
      <c r="X42" s="102">
        <v>1.2083175336126797</v>
      </c>
      <c r="Y42" s="100">
        <v>1252106.0699896363</v>
      </c>
      <c r="Z42" s="100">
        <v>1252106.0699896363</v>
      </c>
      <c r="AA42" s="100">
        <v>1252106.0699896363</v>
      </c>
      <c r="AB42" s="100">
        <v>0</v>
      </c>
      <c r="AC42" s="97"/>
      <c r="AD42" s="98"/>
      <c r="AF42" s="62">
        <f t="shared" si="13"/>
        <v>11793257.652559867</v>
      </c>
      <c r="AG42" s="62">
        <f t="shared" si="14"/>
        <v>1250220.6083096974</v>
      </c>
      <c r="AH42" s="6"/>
      <c r="AI42" s="62">
        <f t="shared" si="15"/>
        <v>9071736.6558152828</v>
      </c>
      <c r="AJ42" s="62">
        <f t="shared" si="16"/>
        <v>3971741.6050542817</v>
      </c>
      <c r="AK42" s="62">
        <f t="shared" si="17"/>
        <v>-2721520.9967445843</v>
      </c>
      <c r="AL42" s="62">
        <f t="shared" si="18"/>
        <v>2721520.9967445843</v>
      </c>
      <c r="AM42" s="64">
        <f t="shared" si="19"/>
        <v>1</v>
      </c>
      <c r="AN42" s="6"/>
      <c r="AO42" s="57">
        <f t="shared" si="20"/>
        <v>1.0925</v>
      </c>
      <c r="AP42" s="62">
        <f t="shared" si="21"/>
        <v>13043478.260869564</v>
      </c>
      <c r="AQ42" s="62">
        <f t="shared" si="22"/>
        <v>0</v>
      </c>
      <c r="AR42" s="62">
        <f t="shared" si="23"/>
        <v>-1250220.6083096974</v>
      </c>
      <c r="AS42" s="62">
        <f t="shared" si="24"/>
        <v>1250220.6083096974</v>
      </c>
      <c r="AT42" s="64">
        <f t="shared" si="25"/>
        <v>1</v>
      </c>
      <c r="AV42" s="81" t="str">
        <f t="shared" si="26"/>
        <v/>
      </c>
    </row>
    <row r="43" spans="1:48" ht="13.2" customHeight="1" x14ac:dyDescent="0.4">
      <c r="A43" s="88" t="s">
        <v>102</v>
      </c>
      <c r="B43" s="88" t="s">
        <v>165</v>
      </c>
      <c r="C43" s="88">
        <v>77</v>
      </c>
      <c r="D43" s="88" t="s">
        <v>77</v>
      </c>
      <c r="E43" s="90">
        <v>42713</v>
      </c>
      <c r="F43" s="90"/>
      <c r="G43" s="90">
        <v>43224</v>
      </c>
      <c r="H43" s="88" t="s">
        <v>21</v>
      </c>
      <c r="I43" s="88" t="s">
        <v>26</v>
      </c>
      <c r="J43" s="88" t="s">
        <v>22</v>
      </c>
      <c r="K43" s="92">
        <v>13043478.2608696</v>
      </c>
      <c r="L43" s="88" t="s">
        <v>23</v>
      </c>
      <c r="M43" s="88" t="s">
        <v>26</v>
      </c>
      <c r="N43" s="88" t="s">
        <v>24</v>
      </c>
      <c r="O43" s="96">
        <v>-14250000</v>
      </c>
      <c r="P43" s="88">
        <v>1.0616000000000001</v>
      </c>
      <c r="Q43" s="88" t="s">
        <v>25</v>
      </c>
      <c r="R43" s="94">
        <v>1.0925</v>
      </c>
      <c r="S43" s="88"/>
      <c r="T43" s="88"/>
      <c r="U43" s="94"/>
      <c r="V43" s="5"/>
      <c r="W43" s="103">
        <v>1.1993</v>
      </c>
      <c r="X43" s="103">
        <v>1.2083175336126797</v>
      </c>
      <c r="Y43" s="101">
        <v>1252106.0699896363</v>
      </c>
      <c r="Z43" s="101">
        <v>1252106.0699896363</v>
      </c>
      <c r="AA43" s="101">
        <v>1252106.0699896363</v>
      </c>
      <c r="AB43" s="101">
        <v>0</v>
      </c>
      <c r="AC43" s="97"/>
      <c r="AD43" s="99"/>
      <c r="AF43" s="62">
        <f t="shared" si="13"/>
        <v>11793257.652559867</v>
      </c>
      <c r="AG43" s="62">
        <f t="shared" si="14"/>
        <v>1250220.6083096974</v>
      </c>
      <c r="AH43" s="6"/>
      <c r="AI43" s="62">
        <f t="shared" si="15"/>
        <v>9071736.6558152828</v>
      </c>
      <c r="AJ43" s="62">
        <f t="shared" si="16"/>
        <v>3971741.6050542817</v>
      </c>
      <c r="AK43" s="62">
        <f t="shared" si="17"/>
        <v>-2721520.9967445843</v>
      </c>
      <c r="AL43" s="62">
        <f t="shared" si="18"/>
        <v>2721520.9967445843</v>
      </c>
      <c r="AM43" s="64">
        <f t="shared" si="19"/>
        <v>1</v>
      </c>
      <c r="AN43" s="6"/>
      <c r="AO43" s="57">
        <f t="shared" si="20"/>
        <v>1.0925</v>
      </c>
      <c r="AP43" s="62">
        <f t="shared" si="21"/>
        <v>13043478.260869564</v>
      </c>
      <c r="AQ43" s="62">
        <f t="shared" si="22"/>
        <v>0</v>
      </c>
      <c r="AR43" s="62">
        <f t="shared" si="23"/>
        <v>-1250220.6083096974</v>
      </c>
      <c r="AS43" s="62">
        <f t="shared" si="24"/>
        <v>1250220.6083096974</v>
      </c>
      <c r="AT43" s="64">
        <f t="shared" si="25"/>
        <v>1</v>
      </c>
      <c r="AV43" s="81" t="str">
        <f t="shared" si="26"/>
        <v/>
      </c>
    </row>
    <row r="44" spans="1:48" ht="13.2" customHeight="1" x14ac:dyDescent="0.4">
      <c r="A44" s="87" t="s">
        <v>104</v>
      </c>
      <c r="B44" s="87" t="s">
        <v>114</v>
      </c>
      <c r="C44" s="87">
        <v>65</v>
      </c>
      <c r="D44" s="87" t="s">
        <v>103</v>
      </c>
      <c r="E44" s="89">
        <v>42713</v>
      </c>
      <c r="F44" s="89"/>
      <c r="G44" s="89">
        <v>43131</v>
      </c>
      <c r="H44" s="87" t="s">
        <v>21</v>
      </c>
      <c r="I44" s="87" t="s">
        <v>26</v>
      </c>
      <c r="J44" s="87" t="s">
        <v>22</v>
      </c>
      <c r="K44" s="91">
        <v>6375344.9862005496</v>
      </c>
      <c r="L44" s="87" t="s">
        <v>23</v>
      </c>
      <c r="M44" s="87" t="s">
        <v>26</v>
      </c>
      <c r="N44" s="87" t="s">
        <v>24</v>
      </c>
      <c r="O44" s="95">
        <v>-6930000</v>
      </c>
      <c r="P44" s="87">
        <v>1.0620000000000001</v>
      </c>
      <c r="Q44" s="87" t="s">
        <v>25</v>
      </c>
      <c r="R44" s="93">
        <v>1.087</v>
      </c>
      <c r="S44" s="87"/>
      <c r="T44" s="87"/>
      <c r="U44" s="93"/>
      <c r="V44" s="5"/>
      <c r="W44" s="102">
        <v>1.1993</v>
      </c>
      <c r="X44" s="102">
        <v>1.2011544391193696</v>
      </c>
      <c r="Y44" s="100">
        <v>605892.51506278606</v>
      </c>
      <c r="Z44" s="100">
        <v>605892.51506278606</v>
      </c>
      <c r="AA44" s="100">
        <v>605892.51506278606</v>
      </c>
      <c r="AB44" s="100">
        <v>0</v>
      </c>
      <c r="AC44" s="97"/>
      <c r="AD44" s="98"/>
      <c r="AF44" s="62">
        <f t="shared" si="13"/>
        <v>5769449.6014024252</v>
      </c>
      <c r="AG44" s="62">
        <f t="shared" si="14"/>
        <v>605895.38479812723</v>
      </c>
      <c r="AH44" s="6"/>
      <c r="AI44" s="62">
        <f t="shared" si="15"/>
        <v>4438038.1549249422</v>
      </c>
      <c r="AJ44" s="62">
        <f t="shared" si="16"/>
        <v>1937306.8312756103</v>
      </c>
      <c r="AK44" s="62">
        <f t="shared" si="17"/>
        <v>-1331411.446477483</v>
      </c>
      <c r="AL44" s="62">
        <f t="shared" si="18"/>
        <v>1331411.446477483</v>
      </c>
      <c r="AM44" s="64">
        <f t="shared" si="19"/>
        <v>1</v>
      </c>
      <c r="AN44" s="6"/>
      <c r="AO44" s="57">
        <f t="shared" si="20"/>
        <v>1.087</v>
      </c>
      <c r="AP44" s="62">
        <f t="shared" si="21"/>
        <v>6375344.9862005524</v>
      </c>
      <c r="AQ44" s="62">
        <f t="shared" si="22"/>
        <v>0</v>
      </c>
      <c r="AR44" s="62">
        <f t="shared" si="23"/>
        <v>-605895.38479812723</v>
      </c>
      <c r="AS44" s="62">
        <f t="shared" si="24"/>
        <v>605895.38479812723</v>
      </c>
      <c r="AT44" s="64">
        <f t="shared" si="25"/>
        <v>1</v>
      </c>
      <c r="AV44" s="81" t="str">
        <f t="shared" si="26"/>
        <v/>
      </c>
    </row>
    <row r="45" spans="1:48" ht="13.2" customHeight="1" x14ac:dyDescent="0.4">
      <c r="A45" s="87" t="s">
        <v>104</v>
      </c>
      <c r="B45" s="87" t="s">
        <v>115</v>
      </c>
      <c r="C45" s="87">
        <v>66</v>
      </c>
      <c r="D45" s="87" t="s">
        <v>103</v>
      </c>
      <c r="E45" s="89">
        <v>42713</v>
      </c>
      <c r="F45" s="89"/>
      <c r="G45" s="89">
        <v>43220</v>
      </c>
      <c r="H45" s="87" t="s">
        <v>21</v>
      </c>
      <c r="I45" s="87" t="s">
        <v>26</v>
      </c>
      <c r="J45" s="87" t="s">
        <v>22</v>
      </c>
      <c r="K45" s="91">
        <v>13588945.8272328</v>
      </c>
      <c r="L45" s="87" t="s">
        <v>23</v>
      </c>
      <c r="M45" s="87" t="s">
        <v>26</v>
      </c>
      <c r="N45" s="87" t="s">
        <v>24</v>
      </c>
      <c r="O45" s="95">
        <v>-14850000</v>
      </c>
      <c r="P45" s="87">
        <v>1.0620000000000001</v>
      </c>
      <c r="Q45" s="87" t="s">
        <v>25</v>
      </c>
      <c r="R45" s="93">
        <v>1.0928</v>
      </c>
      <c r="S45" s="87"/>
      <c r="T45" s="87"/>
      <c r="U45" s="93"/>
      <c r="V45" s="5"/>
      <c r="W45" s="102">
        <v>1.1993</v>
      </c>
      <c r="X45" s="102">
        <v>1.2080086993413961</v>
      </c>
      <c r="Y45" s="100">
        <v>1297865.3051309756</v>
      </c>
      <c r="Z45" s="100">
        <v>1297865.3051309756</v>
      </c>
      <c r="AA45" s="100">
        <v>1297865.3051309756</v>
      </c>
      <c r="AB45" s="100">
        <v>0</v>
      </c>
      <c r="AC45" s="97"/>
      <c r="AD45" s="98"/>
      <c r="AF45" s="62">
        <f t="shared" si="13"/>
        <v>12292957.830598563</v>
      </c>
      <c r="AG45" s="62">
        <f t="shared" si="14"/>
        <v>1295987.9966342337</v>
      </c>
      <c r="AH45" s="6"/>
      <c r="AI45" s="62">
        <f t="shared" si="15"/>
        <v>9456121.4081527404</v>
      </c>
      <c r="AJ45" s="62">
        <f t="shared" si="16"/>
        <v>4132824.4190800563</v>
      </c>
      <c r="AK45" s="62">
        <f t="shared" si="17"/>
        <v>-2836836.4224458225</v>
      </c>
      <c r="AL45" s="62">
        <f t="shared" si="18"/>
        <v>2836836.4224458225</v>
      </c>
      <c r="AM45" s="64">
        <f t="shared" si="19"/>
        <v>1</v>
      </c>
      <c r="AN45" s="6"/>
      <c r="AO45" s="57">
        <f t="shared" si="20"/>
        <v>1.0928</v>
      </c>
      <c r="AP45" s="62">
        <f t="shared" si="21"/>
        <v>13588945.827232797</v>
      </c>
      <c r="AQ45" s="62">
        <f t="shared" si="22"/>
        <v>0</v>
      </c>
      <c r="AR45" s="62">
        <f t="shared" si="23"/>
        <v>-1295987.9966342337</v>
      </c>
      <c r="AS45" s="62">
        <f t="shared" si="24"/>
        <v>1295987.9966342337</v>
      </c>
      <c r="AT45" s="64">
        <f t="shared" si="25"/>
        <v>1</v>
      </c>
      <c r="AV45" s="81" t="str">
        <f t="shared" si="26"/>
        <v/>
      </c>
    </row>
    <row r="46" spans="1:48" ht="13.2" customHeight="1" x14ac:dyDescent="0.4">
      <c r="A46" s="87" t="s">
        <v>104</v>
      </c>
      <c r="B46" s="87" t="s">
        <v>116</v>
      </c>
      <c r="C46" s="87">
        <v>67</v>
      </c>
      <c r="D46" s="87" t="s">
        <v>103</v>
      </c>
      <c r="E46" s="89">
        <v>42713</v>
      </c>
      <c r="F46" s="89"/>
      <c r="G46" s="89">
        <v>43312</v>
      </c>
      <c r="H46" s="87" t="s">
        <v>21</v>
      </c>
      <c r="I46" s="87" t="s">
        <v>26</v>
      </c>
      <c r="J46" s="87" t="s">
        <v>22</v>
      </c>
      <c r="K46" s="91">
        <v>13513513.5135135</v>
      </c>
      <c r="L46" s="87" t="s">
        <v>23</v>
      </c>
      <c r="M46" s="87" t="s">
        <v>26</v>
      </c>
      <c r="N46" s="87" t="s">
        <v>24</v>
      </c>
      <c r="O46" s="95">
        <v>-14850000</v>
      </c>
      <c r="P46" s="87">
        <v>1.0620000000000001</v>
      </c>
      <c r="Q46" s="87" t="s">
        <v>25</v>
      </c>
      <c r="R46" s="93">
        <v>1.0989</v>
      </c>
      <c r="S46" s="87"/>
      <c r="T46" s="87"/>
      <c r="U46" s="93"/>
      <c r="V46" s="5"/>
      <c r="W46" s="102">
        <v>1.1993</v>
      </c>
      <c r="X46" s="102">
        <v>1.2155755204417746</v>
      </c>
      <c r="Y46" s="100">
        <v>1300984.6241476089</v>
      </c>
      <c r="Z46" s="100">
        <v>1300984.6241476089</v>
      </c>
      <c r="AA46" s="100">
        <v>1300984.6241476089</v>
      </c>
      <c r="AB46" s="100">
        <v>0</v>
      </c>
      <c r="AC46" s="97"/>
      <c r="AD46" s="98"/>
      <c r="AF46" s="62">
        <f t="shared" si="13"/>
        <v>12216435.548655247</v>
      </c>
      <c r="AG46" s="62">
        <f t="shared" si="14"/>
        <v>1297077.9648582656</v>
      </c>
      <c r="AH46" s="6"/>
      <c r="AI46" s="62">
        <f t="shared" si="15"/>
        <v>9397258.1143501904</v>
      </c>
      <c r="AJ46" s="62">
        <f t="shared" si="16"/>
        <v>4116255.3991633225</v>
      </c>
      <c r="AK46" s="62">
        <f t="shared" si="17"/>
        <v>-2819177.4343050569</v>
      </c>
      <c r="AL46" s="62">
        <f t="shared" si="18"/>
        <v>2819177.4343050569</v>
      </c>
      <c r="AM46" s="64">
        <f t="shared" si="19"/>
        <v>1</v>
      </c>
      <c r="AN46" s="6"/>
      <c r="AO46" s="57">
        <f t="shared" si="20"/>
        <v>1.0989</v>
      </c>
      <c r="AP46" s="62">
        <f t="shared" si="21"/>
        <v>13513513.513513513</v>
      </c>
      <c r="AQ46" s="62">
        <f t="shared" si="22"/>
        <v>0</v>
      </c>
      <c r="AR46" s="62">
        <f t="shared" si="23"/>
        <v>-1297077.9648582656</v>
      </c>
      <c r="AS46" s="62">
        <f t="shared" si="24"/>
        <v>1297077.9648582656</v>
      </c>
      <c r="AT46" s="64">
        <f t="shared" si="25"/>
        <v>1</v>
      </c>
      <c r="AV46" s="81" t="str">
        <f t="shared" si="26"/>
        <v/>
      </c>
    </row>
    <row r="47" spans="1:48" ht="13.2" customHeight="1" x14ac:dyDescent="0.4">
      <c r="A47" s="87" t="s">
        <v>104</v>
      </c>
      <c r="B47" s="87" t="s">
        <v>113</v>
      </c>
      <c r="C47" s="87">
        <v>63</v>
      </c>
      <c r="D47" s="87" t="s">
        <v>103</v>
      </c>
      <c r="E47" s="89">
        <v>42713</v>
      </c>
      <c r="F47" s="89"/>
      <c r="G47" s="89">
        <v>43404</v>
      </c>
      <c r="H47" s="87" t="s">
        <v>21</v>
      </c>
      <c r="I47" s="87" t="s">
        <v>26</v>
      </c>
      <c r="J47" s="87" t="s">
        <v>22</v>
      </c>
      <c r="K47" s="91">
        <v>2700660.5737037398</v>
      </c>
      <c r="L47" s="87" t="s">
        <v>23</v>
      </c>
      <c r="M47" s="87" t="s">
        <v>26</v>
      </c>
      <c r="N47" s="87" t="s">
        <v>24</v>
      </c>
      <c r="O47" s="95">
        <v>-2984500</v>
      </c>
      <c r="P47" s="87">
        <v>1.0620000000000001</v>
      </c>
      <c r="Q47" s="87" t="s">
        <v>25</v>
      </c>
      <c r="R47" s="93">
        <v>1.1051</v>
      </c>
      <c r="S47" s="87"/>
      <c r="T47" s="87"/>
      <c r="U47" s="93"/>
      <c r="V47" s="5"/>
      <c r="W47" s="102">
        <v>1.1993</v>
      </c>
      <c r="X47" s="102">
        <v>1.2235837331793753</v>
      </c>
      <c r="Y47" s="100">
        <v>262702.95527404314</v>
      </c>
      <c r="Z47" s="100">
        <v>262702.95527404314</v>
      </c>
      <c r="AA47" s="100">
        <v>262702.95527404314</v>
      </c>
      <c r="AB47" s="100">
        <v>0</v>
      </c>
      <c r="AC47" s="97"/>
      <c r="AD47" s="98"/>
      <c r="AF47" s="62">
        <f t="shared" si="13"/>
        <v>2439146.5161481332</v>
      </c>
      <c r="AG47" s="62">
        <f t="shared" si="14"/>
        <v>261514.05755560426</v>
      </c>
      <c r="AH47" s="6"/>
      <c r="AI47" s="62">
        <f t="shared" si="15"/>
        <v>1876266.5508831791</v>
      </c>
      <c r="AJ47" s="62">
        <f t="shared" si="16"/>
        <v>824394.0228205584</v>
      </c>
      <c r="AK47" s="62">
        <f t="shared" si="17"/>
        <v>-562879.96526495414</v>
      </c>
      <c r="AL47" s="62">
        <f t="shared" si="18"/>
        <v>562879.96526495414</v>
      </c>
      <c r="AM47" s="64">
        <f t="shared" si="19"/>
        <v>1</v>
      </c>
      <c r="AN47" s="6"/>
      <c r="AO47" s="57">
        <f t="shared" si="20"/>
        <v>1.1051</v>
      </c>
      <c r="AP47" s="62">
        <f t="shared" si="21"/>
        <v>2700660.5737037375</v>
      </c>
      <c r="AQ47" s="62">
        <f t="shared" si="22"/>
        <v>0</v>
      </c>
      <c r="AR47" s="62">
        <f t="shared" si="23"/>
        <v>-261514.05755560426</v>
      </c>
      <c r="AS47" s="62">
        <f t="shared" si="24"/>
        <v>261514.05755560426</v>
      </c>
      <c r="AT47" s="64">
        <f t="shared" si="25"/>
        <v>1</v>
      </c>
      <c r="AV47" s="81" t="str">
        <f t="shared" si="26"/>
        <v/>
      </c>
    </row>
    <row r="48" spans="1:48" ht="13.2" customHeight="1" x14ac:dyDescent="0.4">
      <c r="A48" s="87" t="s">
        <v>104</v>
      </c>
      <c r="B48" s="87" t="s">
        <v>166</v>
      </c>
      <c r="C48" s="87">
        <v>50</v>
      </c>
      <c r="D48" s="87" t="s">
        <v>103</v>
      </c>
      <c r="E48" s="89">
        <v>42480</v>
      </c>
      <c r="F48" s="89"/>
      <c r="G48" s="89">
        <v>43524</v>
      </c>
      <c r="H48" s="87" t="s">
        <v>21</v>
      </c>
      <c r="I48" s="87" t="s">
        <v>26</v>
      </c>
      <c r="J48" s="87" t="s">
        <v>22</v>
      </c>
      <c r="K48" s="91">
        <v>4624968.5376289999</v>
      </c>
      <c r="L48" s="87" t="s">
        <v>23</v>
      </c>
      <c r="M48" s="87" t="s">
        <v>26</v>
      </c>
      <c r="N48" s="87" t="s">
        <v>24</v>
      </c>
      <c r="O48" s="95">
        <v>-5512500</v>
      </c>
      <c r="P48" s="87">
        <v>1.1368</v>
      </c>
      <c r="Q48" s="87" t="s">
        <v>25</v>
      </c>
      <c r="R48" s="93">
        <v>1.1919</v>
      </c>
      <c r="S48" s="87"/>
      <c r="T48" s="87"/>
      <c r="U48" s="93"/>
      <c r="V48" s="5"/>
      <c r="W48" s="102">
        <v>1.1993</v>
      </c>
      <c r="X48" s="102">
        <v>1.2347547685457902</v>
      </c>
      <c r="Y48" s="100">
        <v>161589.16135304986</v>
      </c>
      <c r="Z48" s="100">
        <v>161589.16135304986</v>
      </c>
      <c r="AA48" s="100">
        <v>161589.16135304986</v>
      </c>
      <c r="AB48" s="100">
        <v>0</v>
      </c>
      <c r="AC48" s="97"/>
      <c r="AD48" s="98"/>
      <c r="AF48" s="62">
        <f t="shared" si="13"/>
        <v>4464449.2497018222</v>
      </c>
      <c r="AG48" s="62">
        <f t="shared" si="14"/>
        <v>160519.28792717401</v>
      </c>
      <c r="AH48" s="6"/>
      <c r="AI48" s="62">
        <f t="shared" si="15"/>
        <v>3434191.730539863</v>
      </c>
      <c r="AJ48" s="62">
        <f t="shared" si="16"/>
        <v>1190776.8070891332</v>
      </c>
      <c r="AK48" s="62">
        <f t="shared" si="17"/>
        <v>-1030257.5191619592</v>
      </c>
      <c r="AL48" s="62">
        <f t="shared" si="18"/>
        <v>1030257.5191619592</v>
      </c>
      <c r="AM48" s="64">
        <f t="shared" si="19"/>
        <v>1</v>
      </c>
      <c r="AN48" s="6"/>
      <c r="AO48" s="57">
        <f t="shared" si="20"/>
        <v>1.1919</v>
      </c>
      <c r="AP48" s="62">
        <f t="shared" si="21"/>
        <v>4624968.5376289962</v>
      </c>
      <c r="AQ48" s="62">
        <f t="shared" si="22"/>
        <v>0</v>
      </c>
      <c r="AR48" s="62">
        <f t="shared" si="23"/>
        <v>-160519.28792717401</v>
      </c>
      <c r="AS48" s="62">
        <f t="shared" si="24"/>
        <v>160519.28792717401</v>
      </c>
      <c r="AT48" s="64">
        <f t="shared" si="25"/>
        <v>1</v>
      </c>
      <c r="AV48" s="81" t="str">
        <f t="shared" si="26"/>
        <v/>
      </c>
    </row>
    <row r="49" spans="1:48" ht="13.2" customHeight="1" x14ac:dyDescent="0.4">
      <c r="A49" s="87" t="s">
        <v>104</v>
      </c>
      <c r="B49" s="87" t="s">
        <v>167</v>
      </c>
      <c r="C49" s="87">
        <v>51</v>
      </c>
      <c r="D49" s="87" t="s">
        <v>103</v>
      </c>
      <c r="E49" s="89">
        <v>42480</v>
      </c>
      <c r="F49" s="89"/>
      <c r="G49" s="89">
        <v>43553</v>
      </c>
      <c r="H49" s="87" t="s">
        <v>21</v>
      </c>
      <c r="I49" s="87" t="s">
        <v>26</v>
      </c>
      <c r="J49" s="87" t="s">
        <v>22</v>
      </c>
      <c r="K49" s="91">
        <v>1175632.6462208801</v>
      </c>
      <c r="L49" s="87" t="s">
        <v>23</v>
      </c>
      <c r="M49" s="87" t="s">
        <v>26</v>
      </c>
      <c r="N49" s="87" t="s">
        <v>24</v>
      </c>
      <c r="O49" s="95">
        <v>-1403000</v>
      </c>
      <c r="P49" s="87">
        <v>1.1368</v>
      </c>
      <c r="Q49" s="87" t="s">
        <v>25</v>
      </c>
      <c r="R49" s="93">
        <v>1.1934</v>
      </c>
      <c r="S49" s="87"/>
      <c r="T49" s="87"/>
      <c r="U49" s="93"/>
      <c r="V49" s="5"/>
      <c r="W49" s="102">
        <v>1.1993</v>
      </c>
      <c r="X49" s="102">
        <v>1.2374673652682595</v>
      </c>
      <c r="Y49" s="100">
        <v>42163.700150579207</v>
      </c>
      <c r="Z49" s="100">
        <v>42163.700150579207</v>
      </c>
      <c r="AA49" s="100">
        <v>42163.700150579207</v>
      </c>
      <c r="AB49" s="100">
        <v>0</v>
      </c>
      <c r="AC49" s="97"/>
      <c r="AD49" s="98"/>
      <c r="AF49" s="62">
        <f t="shared" si="13"/>
        <v>1133767.2728814599</v>
      </c>
      <c r="AG49" s="62">
        <f t="shared" si="14"/>
        <v>41865.373339421581</v>
      </c>
      <c r="AH49" s="6"/>
      <c r="AI49" s="62">
        <f t="shared" si="15"/>
        <v>872128.67144727684</v>
      </c>
      <c r="AJ49" s="62">
        <f t="shared" si="16"/>
        <v>303503.97477360466</v>
      </c>
      <c r="AK49" s="62">
        <f t="shared" si="17"/>
        <v>-261638.60143418307</v>
      </c>
      <c r="AL49" s="62">
        <f t="shared" si="18"/>
        <v>261638.60143418307</v>
      </c>
      <c r="AM49" s="64">
        <f t="shared" si="19"/>
        <v>1</v>
      </c>
      <c r="AN49" s="6"/>
      <c r="AO49" s="57">
        <f t="shared" si="20"/>
        <v>1.1934</v>
      </c>
      <c r="AP49" s="62">
        <f t="shared" si="21"/>
        <v>1175632.6462208815</v>
      </c>
      <c r="AQ49" s="62">
        <f t="shared" si="22"/>
        <v>0</v>
      </c>
      <c r="AR49" s="62">
        <f t="shared" si="23"/>
        <v>-41865.373339421581</v>
      </c>
      <c r="AS49" s="62">
        <f t="shared" si="24"/>
        <v>41865.373339421581</v>
      </c>
      <c r="AT49" s="64">
        <f t="shared" si="25"/>
        <v>1</v>
      </c>
      <c r="AV49" s="81" t="str">
        <f t="shared" si="26"/>
        <v/>
      </c>
    </row>
    <row r="50" spans="1:48" ht="13.2" customHeight="1" x14ac:dyDescent="0.4">
      <c r="A50" s="87" t="s">
        <v>104</v>
      </c>
      <c r="B50" s="87" t="s">
        <v>168</v>
      </c>
      <c r="C50" s="87">
        <v>52</v>
      </c>
      <c r="D50" s="87" t="s">
        <v>103</v>
      </c>
      <c r="E50" s="89">
        <v>42480</v>
      </c>
      <c r="F50" s="89"/>
      <c r="G50" s="89">
        <v>43553</v>
      </c>
      <c r="H50" s="87" t="s">
        <v>21</v>
      </c>
      <c r="I50" s="87" t="s">
        <v>26</v>
      </c>
      <c r="J50" s="87" t="s">
        <v>22</v>
      </c>
      <c r="K50" s="91">
        <v>5687112.4518183302</v>
      </c>
      <c r="L50" s="87" t="s">
        <v>23</v>
      </c>
      <c r="M50" s="87" t="s">
        <v>26</v>
      </c>
      <c r="N50" s="87" t="s">
        <v>24</v>
      </c>
      <c r="O50" s="95">
        <v>-6787000</v>
      </c>
      <c r="P50" s="87">
        <v>1.1368</v>
      </c>
      <c r="Q50" s="87" t="s">
        <v>25</v>
      </c>
      <c r="R50" s="93">
        <v>1.1934</v>
      </c>
      <c r="S50" s="87"/>
      <c r="T50" s="87"/>
      <c r="U50" s="93"/>
      <c r="V50" s="5"/>
      <c r="W50" s="102">
        <v>1.1993</v>
      </c>
      <c r="X50" s="102">
        <v>1.2374673652682595</v>
      </c>
      <c r="Y50" s="100">
        <v>203966.5238217981</v>
      </c>
      <c r="Z50" s="100">
        <v>203966.5238217981</v>
      </c>
      <c r="AA50" s="100">
        <v>203966.5238217981</v>
      </c>
      <c r="AB50" s="100">
        <v>0</v>
      </c>
      <c r="AC50" s="97"/>
      <c r="AD50" s="98"/>
      <c r="AF50" s="62">
        <f t="shared" si="13"/>
        <v>5484589.0812875759</v>
      </c>
      <c r="AG50" s="62">
        <f t="shared" si="14"/>
        <v>202523.37053075805</v>
      </c>
      <c r="AH50" s="6"/>
      <c r="AI50" s="62">
        <f t="shared" si="15"/>
        <v>4218914.6779135196</v>
      </c>
      <c r="AJ50" s="62">
        <f t="shared" si="16"/>
        <v>1468197.7739048144</v>
      </c>
      <c r="AK50" s="62">
        <f t="shared" si="17"/>
        <v>-1265674.4033740563</v>
      </c>
      <c r="AL50" s="62">
        <f t="shared" si="18"/>
        <v>1265674.4033740563</v>
      </c>
      <c r="AM50" s="64">
        <f t="shared" si="19"/>
        <v>1</v>
      </c>
      <c r="AN50" s="6"/>
      <c r="AO50" s="57">
        <f t="shared" si="20"/>
        <v>1.1934</v>
      </c>
      <c r="AP50" s="62">
        <f t="shared" si="21"/>
        <v>5687112.4518183339</v>
      </c>
      <c r="AQ50" s="62">
        <f t="shared" si="22"/>
        <v>0</v>
      </c>
      <c r="AR50" s="62">
        <f t="shared" si="23"/>
        <v>-202523.37053075805</v>
      </c>
      <c r="AS50" s="62">
        <f t="shared" si="24"/>
        <v>202523.37053075805</v>
      </c>
      <c r="AT50" s="64">
        <f t="shared" si="25"/>
        <v>1</v>
      </c>
      <c r="AV50" s="81" t="str">
        <f t="shared" si="26"/>
        <v/>
      </c>
    </row>
    <row r="51" spans="1:48" ht="13.2" customHeight="1" x14ac:dyDescent="0.4">
      <c r="A51" s="87" t="s">
        <v>104</v>
      </c>
      <c r="B51" s="87" t="s">
        <v>169</v>
      </c>
      <c r="C51" s="87">
        <v>53</v>
      </c>
      <c r="D51" s="87" t="s">
        <v>103</v>
      </c>
      <c r="E51" s="89">
        <v>42480</v>
      </c>
      <c r="F51" s="89"/>
      <c r="G51" s="89">
        <v>43585</v>
      </c>
      <c r="H51" s="87" t="s">
        <v>21</v>
      </c>
      <c r="I51" s="87" t="s">
        <v>26</v>
      </c>
      <c r="J51" s="87" t="s">
        <v>22</v>
      </c>
      <c r="K51" s="91">
        <v>3423626.7870579399</v>
      </c>
      <c r="L51" s="87" t="s">
        <v>23</v>
      </c>
      <c r="M51" s="87" t="s">
        <v>26</v>
      </c>
      <c r="N51" s="87" t="s">
        <v>24</v>
      </c>
      <c r="O51" s="95">
        <v>-4095000</v>
      </c>
      <c r="P51" s="87">
        <v>1.1368</v>
      </c>
      <c r="Q51" s="87" t="s">
        <v>25</v>
      </c>
      <c r="R51" s="93">
        <v>1.1960999999999999</v>
      </c>
      <c r="S51" s="87"/>
      <c r="T51" s="87"/>
      <c r="U51" s="93"/>
      <c r="V51" s="5"/>
      <c r="W51" s="102">
        <v>1.1993</v>
      </c>
      <c r="X51" s="102">
        <v>1.2404128834564536</v>
      </c>
      <c r="Y51" s="100">
        <v>123230.83995555554</v>
      </c>
      <c r="Z51" s="100">
        <v>123230.83995555554</v>
      </c>
      <c r="AA51" s="100">
        <v>123230.83995555554</v>
      </c>
      <c r="AB51" s="100">
        <v>0</v>
      </c>
      <c r="AC51" s="97"/>
      <c r="AD51" s="98"/>
      <c r="AF51" s="62">
        <f t="shared" si="13"/>
        <v>3301320.112533127</v>
      </c>
      <c r="AG51" s="62">
        <f t="shared" si="14"/>
        <v>122306.67452481156</v>
      </c>
      <c r="AH51" s="6"/>
      <c r="AI51" s="62">
        <f t="shared" si="15"/>
        <v>2539477.0096408669</v>
      </c>
      <c r="AJ51" s="62">
        <f t="shared" si="16"/>
        <v>884149.77741707163</v>
      </c>
      <c r="AK51" s="62">
        <f t="shared" si="17"/>
        <v>-761843.10289226007</v>
      </c>
      <c r="AL51" s="62">
        <f t="shared" si="18"/>
        <v>761843.10289226007</v>
      </c>
      <c r="AM51" s="64">
        <f t="shared" si="19"/>
        <v>1</v>
      </c>
      <c r="AN51" s="6"/>
      <c r="AO51" s="57">
        <f t="shared" si="20"/>
        <v>1.1960999999999999</v>
      </c>
      <c r="AP51" s="62">
        <f t="shared" si="21"/>
        <v>3423626.7870579385</v>
      </c>
      <c r="AQ51" s="62">
        <f t="shared" si="22"/>
        <v>0</v>
      </c>
      <c r="AR51" s="62">
        <f t="shared" si="23"/>
        <v>-122306.67452481156</v>
      </c>
      <c r="AS51" s="62">
        <f t="shared" si="24"/>
        <v>122306.67452481156</v>
      </c>
      <c r="AT51" s="64">
        <f t="shared" si="25"/>
        <v>1</v>
      </c>
      <c r="AV51" s="81" t="str">
        <f t="shared" si="26"/>
        <v/>
      </c>
    </row>
    <row r="52" spans="1:48" ht="13.2" customHeight="1" x14ac:dyDescent="0.4">
      <c r="A52" s="87" t="s">
        <v>104</v>
      </c>
      <c r="B52" s="87" t="s">
        <v>170</v>
      </c>
      <c r="C52" s="87">
        <v>54</v>
      </c>
      <c r="D52" s="87" t="s">
        <v>70</v>
      </c>
      <c r="E52" s="89">
        <v>42480</v>
      </c>
      <c r="F52" s="89"/>
      <c r="G52" s="89">
        <v>43616</v>
      </c>
      <c r="H52" s="87" t="s">
        <v>21</v>
      </c>
      <c r="I52" s="87" t="s">
        <v>26</v>
      </c>
      <c r="J52" s="87" t="s">
        <v>22</v>
      </c>
      <c r="K52" s="91">
        <v>4852610.5420934297</v>
      </c>
      <c r="L52" s="87" t="s">
        <v>23</v>
      </c>
      <c r="M52" s="87" t="s">
        <v>26</v>
      </c>
      <c r="N52" s="87" t="s">
        <v>24</v>
      </c>
      <c r="O52" s="95">
        <v>-5827500</v>
      </c>
      <c r="P52" s="87">
        <v>1.1368</v>
      </c>
      <c r="Q52" s="87" t="s">
        <v>25</v>
      </c>
      <c r="R52" s="93">
        <v>1.2009000000000001</v>
      </c>
      <c r="S52" s="87"/>
      <c r="T52" s="87"/>
      <c r="U52" s="93"/>
      <c r="V52" s="5"/>
      <c r="W52" s="102">
        <v>1.1993</v>
      </c>
      <c r="X52" s="102">
        <v>1.2432998089959337</v>
      </c>
      <c r="Y52" s="100">
        <v>166809.88309537622</v>
      </c>
      <c r="Z52" s="100">
        <v>166809.88309537622</v>
      </c>
      <c r="AA52" s="100">
        <v>166809.88309537622</v>
      </c>
      <c r="AB52" s="100">
        <v>0</v>
      </c>
      <c r="AC52" s="97"/>
      <c r="AD52" s="98"/>
      <c r="AF52" s="62">
        <f t="shared" si="13"/>
        <v>4687123.6992356516</v>
      </c>
      <c r="AG52" s="62">
        <f t="shared" si="14"/>
        <v>165486.84285777807</v>
      </c>
      <c r="AH52" s="6"/>
      <c r="AI52" s="62">
        <f t="shared" si="15"/>
        <v>3605479.7686428088</v>
      </c>
      <c r="AJ52" s="62">
        <f t="shared" si="16"/>
        <v>1247130.7734506209</v>
      </c>
      <c r="AK52" s="62">
        <f t="shared" si="17"/>
        <v>-1081643.9305928429</v>
      </c>
      <c r="AL52" s="62">
        <f t="shared" si="18"/>
        <v>1081643.9305928429</v>
      </c>
      <c r="AM52" s="64">
        <f t="shared" si="19"/>
        <v>1</v>
      </c>
      <c r="AN52" s="6"/>
      <c r="AO52" s="57">
        <f t="shared" si="20"/>
        <v>1.2009000000000001</v>
      </c>
      <c r="AP52" s="62">
        <f t="shared" si="21"/>
        <v>4852610.5420934297</v>
      </c>
      <c r="AQ52" s="62">
        <f t="shared" si="22"/>
        <v>0</v>
      </c>
      <c r="AR52" s="62">
        <f t="shared" si="23"/>
        <v>-165486.84285777807</v>
      </c>
      <c r="AS52" s="62">
        <f t="shared" si="24"/>
        <v>165486.84285777807</v>
      </c>
      <c r="AT52" s="64">
        <f t="shared" si="25"/>
        <v>1</v>
      </c>
      <c r="AV52" s="81" t="str">
        <f t="shared" si="26"/>
        <v/>
      </c>
    </row>
    <row r="53" spans="1:48" ht="13.2" customHeight="1" x14ac:dyDescent="0.4">
      <c r="A53" s="87" t="s">
        <v>104</v>
      </c>
      <c r="B53" s="87" t="s">
        <v>105</v>
      </c>
      <c r="C53" s="87">
        <v>55</v>
      </c>
      <c r="D53" s="87" t="s">
        <v>70</v>
      </c>
      <c r="E53" s="89">
        <v>42480</v>
      </c>
      <c r="F53" s="89"/>
      <c r="G53" s="89">
        <v>43644</v>
      </c>
      <c r="H53" s="87" t="s">
        <v>21</v>
      </c>
      <c r="I53" s="87" t="s">
        <v>26</v>
      </c>
      <c r="J53" s="87" t="s">
        <v>22</v>
      </c>
      <c r="K53" s="91">
        <v>2406668.3295917502</v>
      </c>
      <c r="L53" s="87" t="s">
        <v>23</v>
      </c>
      <c r="M53" s="87" t="s">
        <v>26</v>
      </c>
      <c r="N53" s="87" t="s">
        <v>24</v>
      </c>
      <c r="O53" s="95">
        <v>-2894500</v>
      </c>
      <c r="P53" s="87">
        <v>1.1368</v>
      </c>
      <c r="Q53" s="87" t="s">
        <v>25</v>
      </c>
      <c r="R53" s="93">
        <v>1.2027000000000001</v>
      </c>
      <c r="S53" s="87"/>
      <c r="T53" s="87"/>
      <c r="U53" s="93"/>
      <c r="V53" s="5"/>
      <c r="W53" s="102">
        <v>1.1993</v>
      </c>
      <c r="X53" s="102">
        <v>1.2458767865686531</v>
      </c>
      <c r="Y53" s="100">
        <v>84101.298412558215</v>
      </c>
      <c r="Z53" s="100">
        <v>84101.298412558215</v>
      </c>
      <c r="AA53" s="100">
        <v>84101.298412558215</v>
      </c>
      <c r="AB53" s="100">
        <v>0</v>
      </c>
      <c r="AC53" s="97"/>
      <c r="AD53" s="98"/>
      <c r="AF53" s="62">
        <f t="shared" si="13"/>
        <v>2323263.4488454694</v>
      </c>
      <c r="AG53" s="62">
        <f t="shared" si="14"/>
        <v>83404.880746282171</v>
      </c>
      <c r="AH53" s="6"/>
      <c r="AI53" s="62">
        <f t="shared" si="15"/>
        <v>1787125.7298811304</v>
      </c>
      <c r="AJ53" s="62">
        <f t="shared" si="16"/>
        <v>619542.59971062117</v>
      </c>
      <c r="AK53" s="62">
        <f t="shared" si="17"/>
        <v>-536137.718964339</v>
      </c>
      <c r="AL53" s="62">
        <f t="shared" si="18"/>
        <v>536137.718964339</v>
      </c>
      <c r="AM53" s="64">
        <f t="shared" si="19"/>
        <v>1</v>
      </c>
      <c r="AN53" s="6"/>
      <c r="AO53" s="57">
        <f t="shared" si="20"/>
        <v>1.2027000000000001</v>
      </c>
      <c r="AP53" s="62">
        <f t="shared" si="21"/>
        <v>2406668.3295917516</v>
      </c>
      <c r="AQ53" s="62">
        <f t="shared" si="22"/>
        <v>0</v>
      </c>
      <c r="AR53" s="62">
        <f t="shared" si="23"/>
        <v>-83404.880746282171</v>
      </c>
      <c r="AS53" s="62">
        <f t="shared" si="24"/>
        <v>83404.880746282171</v>
      </c>
      <c r="AT53" s="64">
        <f t="shared" si="25"/>
        <v>1</v>
      </c>
      <c r="AV53" s="81" t="str">
        <f t="shared" si="26"/>
        <v/>
      </c>
    </row>
    <row r="54" spans="1:48" ht="13.2" customHeight="1" x14ac:dyDescent="0.4">
      <c r="A54" s="87" t="s">
        <v>104</v>
      </c>
      <c r="B54" s="87" t="s">
        <v>106</v>
      </c>
      <c r="C54" s="87">
        <v>56</v>
      </c>
      <c r="D54" s="87" t="s">
        <v>70</v>
      </c>
      <c r="E54" s="89">
        <v>42480</v>
      </c>
      <c r="F54" s="89"/>
      <c r="G54" s="89">
        <v>43644</v>
      </c>
      <c r="H54" s="87" t="s">
        <v>21</v>
      </c>
      <c r="I54" s="87" t="s">
        <v>26</v>
      </c>
      <c r="J54" s="87" t="s">
        <v>22</v>
      </c>
      <c r="K54" s="91">
        <v>2569634.9879437899</v>
      </c>
      <c r="L54" s="87" t="s">
        <v>23</v>
      </c>
      <c r="M54" s="87" t="s">
        <v>26</v>
      </c>
      <c r="N54" s="87" t="s">
        <v>24</v>
      </c>
      <c r="O54" s="95">
        <v>-3090500</v>
      </c>
      <c r="P54" s="87">
        <v>1.1368</v>
      </c>
      <c r="Q54" s="87" t="s">
        <v>25</v>
      </c>
      <c r="R54" s="93">
        <v>1.2027000000000001</v>
      </c>
      <c r="S54" s="87"/>
      <c r="T54" s="87"/>
      <c r="U54" s="93"/>
      <c r="V54" s="5"/>
      <c r="W54" s="102">
        <v>1.1993</v>
      </c>
      <c r="X54" s="102">
        <v>1.2458767865686531</v>
      </c>
      <c r="Y54" s="100">
        <v>89796.186817761321</v>
      </c>
      <c r="Z54" s="100">
        <v>89796.186817761321</v>
      </c>
      <c r="AA54" s="100">
        <v>89796.186817761321</v>
      </c>
      <c r="AB54" s="100">
        <v>0</v>
      </c>
      <c r="AC54" s="97"/>
      <c r="AD54" s="98"/>
      <c r="AE54" s="68"/>
      <c r="AF54" s="62">
        <f t="shared" si="13"/>
        <v>2480582.3764577382</v>
      </c>
      <c r="AG54" s="62">
        <f t="shared" si="14"/>
        <v>89052.611486054491</v>
      </c>
      <c r="AH54" s="6"/>
      <c r="AI54" s="62">
        <f t="shared" si="15"/>
        <v>1908140.2895828758</v>
      </c>
      <c r="AJ54" s="62">
        <f t="shared" si="16"/>
        <v>661494.69836091693</v>
      </c>
      <c r="AK54" s="62">
        <f t="shared" si="17"/>
        <v>-572442.08687486243</v>
      </c>
      <c r="AL54" s="62">
        <f t="shared" si="18"/>
        <v>572442.08687486243</v>
      </c>
      <c r="AM54" s="64">
        <f t="shared" si="19"/>
        <v>1</v>
      </c>
      <c r="AN54" s="6"/>
      <c r="AO54" s="57">
        <f t="shared" si="20"/>
        <v>1.2027000000000001</v>
      </c>
      <c r="AP54" s="62">
        <f t="shared" si="21"/>
        <v>2569634.9879437927</v>
      </c>
      <c r="AQ54" s="62">
        <f t="shared" si="22"/>
        <v>0</v>
      </c>
      <c r="AR54" s="62">
        <f t="shared" si="23"/>
        <v>-89052.611486054491</v>
      </c>
      <c r="AS54" s="62">
        <f t="shared" si="24"/>
        <v>89052.611486054491</v>
      </c>
      <c r="AT54" s="64">
        <f t="shared" si="25"/>
        <v>1</v>
      </c>
      <c r="AV54" s="81" t="str">
        <f t="shared" si="26"/>
        <v/>
      </c>
    </row>
    <row r="55" spans="1:48" ht="13.2" customHeight="1" x14ac:dyDescent="0.4">
      <c r="A55" s="87" t="s">
        <v>104</v>
      </c>
      <c r="B55" s="87" t="s">
        <v>107</v>
      </c>
      <c r="C55" s="87">
        <v>57</v>
      </c>
      <c r="D55" s="87" t="s">
        <v>48</v>
      </c>
      <c r="E55" s="89">
        <v>42480</v>
      </c>
      <c r="F55" s="89"/>
      <c r="G55" s="89">
        <v>43677</v>
      </c>
      <c r="H55" s="87" t="s">
        <v>21</v>
      </c>
      <c r="I55" s="87" t="s">
        <v>26</v>
      </c>
      <c r="J55" s="87" t="s">
        <v>22</v>
      </c>
      <c r="K55" s="91">
        <v>3797389.4246757599</v>
      </c>
      <c r="L55" s="87" t="s">
        <v>23</v>
      </c>
      <c r="M55" s="87" t="s">
        <v>26</v>
      </c>
      <c r="N55" s="87" t="s">
        <v>24</v>
      </c>
      <c r="O55" s="95">
        <v>-4567500</v>
      </c>
      <c r="P55" s="87">
        <v>1.1366000000000001</v>
      </c>
      <c r="Q55" s="87" t="s">
        <v>25</v>
      </c>
      <c r="R55" s="93">
        <v>1.2028000000000001</v>
      </c>
      <c r="S55" s="87"/>
      <c r="T55" s="87"/>
      <c r="U55" s="93"/>
      <c r="V55" s="5"/>
      <c r="W55" s="102">
        <v>1.1993</v>
      </c>
      <c r="X55" s="102">
        <v>1.2489321572540271</v>
      </c>
      <c r="Y55" s="100">
        <v>141491.46922293329</v>
      </c>
      <c r="Z55" s="100">
        <v>141491.46922293329</v>
      </c>
      <c r="AA55" s="100">
        <v>141491.46922293329</v>
      </c>
      <c r="AB55" s="100">
        <v>0</v>
      </c>
      <c r="AC55" s="97"/>
      <c r="AD55" s="98"/>
      <c r="AE55" s="68"/>
      <c r="AF55" s="62">
        <f t="shared" si="13"/>
        <v>3657124.1868272205</v>
      </c>
      <c r="AG55" s="62">
        <f t="shared" si="14"/>
        <v>140265.23784853565</v>
      </c>
      <c r="AH55" s="6"/>
      <c r="AI55" s="62">
        <f t="shared" si="15"/>
        <v>2813172.4514055541</v>
      </c>
      <c r="AJ55" s="62">
        <f t="shared" si="16"/>
        <v>984216.97327020206</v>
      </c>
      <c r="AK55" s="62">
        <f t="shared" si="17"/>
        <v>-843951.73542166641</v>
      </c>
      <c r="AL55" s="62">
        <f t="shared" si="18"/>
        <v>843951.73542166641</v>
      </c>
      <c r="AM55" s="64">
        <f t="shared" si="19"/>
        <v>1</v>
      </c>
      <c r="AN55" s="6"/>
      <c r="AO55" s="57">
        <f t="shared" si="20"/>
        <v>1.2028000000000001</v>
      </c>
      <c r="AP55" s="62">
        <f t="shared" si="21"/>
        <v>3797389.4246757561</v>
      </c>
      <c r="AQ55" s="62">
        <f t="shared" si="22"/>
        <v>0</v>
      </c>
      <c r="AR55" s="62">
        <f t="shared" si="23"/>
        <v>-140265.23784853565</v>
      </c>
      <c r="AS55" s="62">
        <f t="shared" si="24"/>
        <v>140265.23784853565</v>
      </c>
      <c r="AT55" s="64">
        <f t="shared" si="25"/>
        <v>1</v>
      </c>
      <c r="AV55" s="81" t="str">
        <f t="shared" si="26"/>
        <v/>
      </c>
    </row>
    <row r="56" spans="1:48" ht="13.2" customHeight="1" x14ac:dyDescent="0.4">
      <c r="A56" s="87" t="s">
        <v>104</v>
      </c>
      <c r="B56" s="87" t="s">
        <v>108</v>
      </c>
      <c r="C56" s="87">
        <v>58</v>
      </c>
      <c r="D56" s="87" t="s">
        <v>48</v>
      </c>
      <c r="E56" s="89">
        <v>42480</v>
      </c>
      <c r="F56" s="89"/>
      <c r="G56" s="89">
        <v>43707</v>
      </c>
      <c r="H56" s="87" t="s">
        <v>21</v>
      </c>
      <c r="I56" s="87" t="s">
        <v>26</v>
      </c>
      <c r="J56" s="87" t="s">
        <v>22</v>
      </c>
      <c r="K56" s="91">
        <v>4966804.9792531095</v>
      </c>
      <c r="L56" s="87" t="s">
        <v>23</v>
      </c>
      <c r="M56" s="87" t="s">
        <v>26</v>
      </c>
      <c r="N56" s="87" t="s">
        <v>24</v>
      </c>
      <c r="O56" s="95">
        <v>-5985000</v>
      </c>
      <c r="P56" s="87">
        <v>1.1366000000000001</v>
      </c>
      <c r="Q56" s="87" t="s">
        <v>25</v>
      </c>
      <c r="R56" s="93">
        <v>1.2050000000000001</v>
      </c>
      <c r="S56" s="87"/>
      <c r="T56" s="87"/>
      <c r="U56" s="93"/>
      <c r="V56" s="5"/>
      <c r="W56" s="102">
        <v>1.1993</v>
      </c>
      <c r="X56" s="102">
        <v>1.2517281095462849</v>
      </c>
      <c r="Y56" s="100">
        <v>187104.06975093027</v>
      </c>
      <c r="Z56" s="100">
        <v>187104.06975093027</v>
      </c>
      <c r="AA56" s="100">
        <v>187104.06975093027</v>
      </c>
      <c r="AB56" s="100">
        <v>0</v>
      </c>
      <c r="AC56" s="97"/>
      <c r="AD56" s="98"/>
      <c r="AE56" s="68"/>
      <c r="AF56" s="62">
        <f t="shared" si="13"/>
        <v>4781389.787730651</v>
      </c>
      <c r="AG56" s="62">
        <f t="shared" si="14"/>
        <v>185415.19152246043</v>
      </c>
      <c r="AH56" s="6"/>
      <c r="AI56" s="62">
        <f t="shared" si="15"/>
        <v>3677992.144408193</v>
      </c>
      <c r="AJ56" s="62">
        <f t="shared" si="16"/>
        <v>1288812.8348449185</v>
      </c>
      <c r="AK56" s="62">
        <f t="shared" si="17"/>
        <v>-1103397.643322458</v>
      </c>
      <c r="AL56" s="62">
        <f t="shared" si="18"/>
        <v>1103397.643322458</v>
      </c>
      <c r="AM56" s="64">
        <f t="shared" si="19"/>
        <v>1</v>
      </c>
      <c r="AN56" s="6"/>
      <c r="AO56" s="57">
        <f t="shared" si="20"/>
        <v>1.2050000000000001</v>
      </c>
      <c r="AP56" s="62">
        <f t="shared" si="21"/>
        <v>4966804.9792531114</v>
      </c>
      <c r="AQ56" s="62">
        <f t="shared" si="22"/>
        <v>0</v>
      </c>
      <c r="AR56" s="62">
        <f t="shared" si="23"/>
        <v>-185415.19152246043</v>
      </c>
      <c r="AS56" s="62">
        <f t="shared" si="24"/>
        <v>185415.19152246043</v>
      </c>
      <c r="AT56" s="64">
        <f t="shared" si="25"/>
        <v>1</v>
      </c>
      <c r="AV56" s="81" t="str">
        <f t="shared" si="26"/>
        <v/>
      </c>
    </row>
    <row r="57" spans="1:48" ht="13.2" customHeight="1" x14ac:dyDescent="0.4">
      <c r="A57" s="87" t="s">
        <v>104</v>
      </c>
      <c r="B57" s="87" t="s">
        <v>109</v>
      </c>
      <c r="C57" s="87">
        <v>59</v>
      </c>
      <c r="D57" s="87" t="s">
        <v>20</v>
      </c>
      <c r="E57" s="89">
        <v>42480</v>
      </c>
      <c r="F57" s="89"/>
      <c r="G57" s="89">
        <v>43738</v>
      </c>
      <c r="H57" s="87" t="s">
        <v>21</v>
      </c>
      <c r="I57" s="87" t="s">
        <v>26</v>
      </c>
      <c r="J57" s="87" t="s">
        <v>22</v>
      </c>
      <c r="K57" s="91">
        <v>1156541.0930673501</v>
      </c>
      <c r="L57" s="87" t="s">
        <v>23</v>
      </c>
      <c r="M57" s="87" t="s">
        <v>26</v>
      </c>
      <c r="N57" s="87" t="s">
        <v>24</v>
      </c>
      <c r="O57" s="95">
        <v>-1403000</v>
      </c>
      <c r="P57" s="87">
        <v>1.137</v>
      </c>
      <c r="Q57" s="87" t="s">
        <v>25</v>
      </c>
      <c r="R57" s="93">
        <v>1.2131000000000001</v>
      </c>
      <c r="S57" s="87"/>
      <c r="T57" s="87"/>
      <c r="U57" s="93"/>
      <c r="V57" s="5"/>
      <c r="W57" s="102">
        <v>1.1993</v>
      </c>
      <c r="X57" s="102">
        <v>1.2546338732945967</v>
      </c>
      <c r="Y57" s="100">
        <v>38650.236851389163</v>
      </c>
      <c r="Z57" s="100">
        <v>38650.236851389163</v>
      </c>
      <c r="AA57" s="100">
        <v>38650.236851389163</v>
      </c>
      <c r="AB57" s="100">
        <v>0</v>
      </c>
      <c r="AC57" s="97"/>
      <c r="AD57" s="98"/>
      <c r="AF57" s="62">
        <f t="shared" si="13"/>
        <v>1118254.5201938492</v>
      </c>
      <c r="AG57" s="62">
        <f t="shared" si="14"/>
        <v>38286.572873498779</v>
      </c>
      <c r="AH57" s="6"/>
      <c r="AI57" s="62">
        <f t="shared" si="15"/>
        <v>860195.7847644994</v>
      </c>
      <c r="AJ57" s="62">
        <f t="shared" si="16"/>
        <v>296345.3083028486</v>
      </c>
      <c r="AK57" s="62">
        <f t="shared" si="17"/>
        <v>-258058.73542934982</v>
      </c>
      <c r="AL57" s="62">
        <f t="shared" si="18"/>
        <v>258058.73542934982</v>
      </c>
      <c r="AM57" s="64">
        <f t="shared" si="19"/>
        <v>1</v>
      </c>
      <c r="AN57" s="6"/>
      <c r="AO57" s="57">
        <f t="shared" si="20"/>
        <v>1.2131000000000001</v>
      </c>
      <c r="AP57" s="62">
        <f t="shared" si="21"/>
        <v>1156541.093067348</v>
      </c>
      <c r="AQ57" s="62">
        <f t="shared" si="22"/>
        <v>0</v>
      </c>
      <c r="AR57" s="62">
        <f t="shared" si="23"/>
        <v>-38286.572873498779</v>
      </c>
      <c r="AS57" s="62">
        <f t="shared" si="24"/>
        <v>38286.572873498779</v>
      </c>
      <c r="AT57" s="64">
        <f t="shared" si="25"/>
        <v>1</v>
      </c>
      <c r="AV57" s="81" t="str">
        <f t="shared" si="26"/>
        <v/>
      </c>
    </row>
    <row r="58" spans="1:48" ht="13.2" customHeight="1" x14ac:dyDescent="0.4">
      <c r="A58" s="87" t="s">
        <v>104</v>
      </c>
      <c r="B58" s="87" t="s">
        <v>110</v>
      </c>
      <c r="C58" s="87">
        <v>60</v>
      </c>
      <c r="D58" s="87" t="s">
        <v>20</v>
      </c>
      <c r="E58" s="89">
        <v>42480</v>
      </c>
      <c r="F58" s="89"/>
      <c r="G58" s="89">
        <v>43738</v>
      </c>
      <c r="H58" s="87" t="s">
        <v>21</v>
      </c>
      <c r="I58" s="87" t="s">
        <v>26</v>
      </c>
      <c r="J58" s="87" t="s">
        <v>22</v>
      </c>
      <c r="K58" s="91">
        <v>4166597.9721375001</v>
      </c>
      <c r="L58" s="87" t="s">
        <v>23</v>
      </c>
      <c r="M58" s="87" t="s">
        <v>26</v>
      </c>
      <c r="N58" s="87" t="s">
        <v>24</v>
      </c>
      <c r="O58" s="95">
        <v>-5054500</v>
      </c>
      <c r="P58" s="87">
        <v>1.137</v>
      </c>
      <c r="Q58" s="87" t="s">
        <v>25</v>
      </c>
      <c r="R58" s="93">
        <v>1.2131000000000001</v>
      </c>
      <c r="S58" s="87"/>
      <c r="T58" s="87"/>
      <c r="U58" s="93"/>
      <c r="V58" s="5"/>
      <c r="W58" s="102">
        <v>1.1993</v>
      </c>
      <c r="X58" s="102">
        <v>1.2546338732945967</v>
      </c>
      <c r="Y58" s="100">
        <v>139242.78130103141</v>
      </c>
      <c r="Z58" s="100">
        <v>139242.78130103141</v>
      </c>
      <c r="AA58" s="100">
        <v>139242.78130103141</v>
      </c>
      <c r="AB58" s="100">
        <v>0</v>
      </c>
      <c r="AC58" s="97"/>
      <c r="AD58" s="98"/>
      <c r="AF58" s="62">
        <f t="shared" si="13"/>
        <v>4028665.3402136932</v>
      </c>
      <c r="AG58" s="62">
        <f t="shared" si="14"/>
        <v>137932.63192380546</v>
      </c>
      <c r="AH58" s="6"/>
      <c r="AI58" s="62">
        <f t="shared" si="15"/>
        <v>3098973.3386259172</v>
      </c>
      <c r="AJ58" s="62">
        <f t="shared" si="16"/>
        <v>1067624.6335115815</v>
      </c>
      <c r="AK58" s="62">
        <f t="shared" si="17"/>
        <v>-929692.001587776</v>
      </c>
      <c r="AL58" s="62">
        <f t="shared" si="18"/>
        <v>929692.001587776</v>
      </c>
      <c r="AM58" s="64">
        <f t="shared" si="19"/>
        <v>1</v>
      </c>
      <c r="AN58" s="6"/>
      <c r="AO58" s="57">
        <f t="shared" si="20"/>
        <v>1.2131000000000001</v>
      </c>
      <c r="AP58" s="62">
        <f t="shared" si="21"/>
        <v>4166597.9721374987</v>
      </c>
      <c r="AQ58" s="62">
        <f t="shared" si="22"/>
        <v>0</v>
      </c>
      <c r="AR58" s="62">
        <f t="shared" si="23"/>
        <v>-137932.63192380546</v>
      </c>
      <c r="AS58" s="62">
        <f t="shared" si="24"/>
        <v>137932.63192380546</v>
      </c>
      <c r="AT58" s="64">
        <f t="shared" si="25"/>
        <v>1</v>
      </c>
      <c r="AV58" s="81" t="str">
        <f t="shared" si="26"/>
        <v/>
      </c>
    </row>
    <row r="59" spans="1:48" ht="13.2" customHeight="1" x14ac:dyDescent="0.4">
      <c r="A59" s="87" t="s">
        <v>104</v>
      </c>
      <c r="B59" s="87" t="s">
        <v>111</v>
      </c>
      <c r="C59" s="87">
        <v>61</v>
      </c>
      <c r="D59" s="87" t="s">
        <v>20</v>
      </c>
      <c r="E59" s="89">
        <v>42480</v>
      </c>
      <c r="F59" s="89"/>
      <c r="G59" s="89">
        <v>43769</v>
      </c>
      <c r="H59" s="87" t="s">
        <v>21</v>
      </c>
      <c r="I59" s="87" t="s">
        <v>26</v>
      </c>
      <c r="J59" s="87" t="s">
        <v>22</v>
      </c>
      <c r="K59" s="91">
        <v>3756785.6555354502</v>
      </c>
      <c r="L59" s="87" t="s">
        <v>23</v>
      </c>
      <c r="M59" s="87" t="s">
        <v>26</v>
      </c>
      <c r="N59" s="87" t="s">
        <v>24</v>
      </c>
      <c r="O59" s="95">
        <v>-4567500</v>
      </c>
      <c r="P59" s="87">
        <v>1.137</v>
      </c>
      <c r="Q59" s="87" t="s">
        <v>25</v>
      </c>
      <c r="R59" s="93">
        <v>1.2158</v>
      </c>
      <c r="S59" s="87"/>
      <c r="T59" s="87"/>
      <c r="U59" s="93"/>
      <c r="V59" s="5"/>
      <c r="W59" s="102">
        <v>1.1993</v>
      </c>
      <c r="X59" s="102">
        <v>1.2575535932675985</v>
      </c>
      <c r="Y59" s="100">
        <v>125968.52227181545</v>
      </c>
      <c r="Z59" s="100">
        <v>125968.52227181545</v>
      </c>
      <c r="AA59" s="100">
        <v>125968.52227181545</v>
      </c>
      <c r="AB59" s="100">
        <v>0</v>
      </c>
      <c r="AC59" s="97"/>
      <c r="AD59" s="98"/>
      <c r="AF59" s="62">
        <f t="shared" si="13"/>
        <v>3632051.9653813816</v>
      </c>
      <c r="AG59" s="62">
        <f t="shared" si="14"/>
        <v>124733.69015406817</v>
      </c>
      <c r="AH59" s="6"/>
      <c r="AI59" s="62">
        <f t="shared" si="15"/>
        <v>2793886.1272164471</v>
      </c>
      <c r="AJ59" s="62">
        <f t="shared" si="16"/>
        <v>962899.52831900259</v>
      </c>
      <c r="AK59" s="62">
        <f t="shared" si="17"/>
        <v>-838165.83816493442</v>
      </c>
      <c r="AL59" s="62">
        <f t="shared" si="18"/>
        <v>838165.83816493442</v>
      </c>
      <c r="AM59" s="64">
        <f t="shared" si="19"/>
        <v>1</v>
      </c>
      <c r="AN59" s="6"/>
      <c r="AO59" s="57">
        <f t="shared" si="20"/>
        <v>1.2158</v>
      </c>
      <c r="AP59" s="62">
        <f t="shared" si="21"/>
        <v>3756785.6555354497</v>
      </c>
      <c r="AQ59" s="62">
        <f t="shared" si="22"/>
        <v>0</v>
      </c>
      <c r="AR59" s="62">
        <f t="shared" si="23"/>
        <v>-124733.69015406817</v>
      </c>
      <c r="AS59" s="62">
        <f t="shared" si="24"/>
        <v>124733.69015406817</v>
      </c>
      <c r="AT59" s="64">
        <f t="shared" si="25"/>
        <v>1</v>
      </c>
      <c r="AV59" s="81" t="str">
        <f t="shared" si="26"/>
        <v/>
      </c>
    </row>
    <row r="60" spans="1:48" ht="13.2" customHeight="1" x14ac:dyDescent="0.4">
      <c r="A60" s="88" t="s">
        <v>104</v>
      </c>
      <c r="B60" s="88" t="s">
        <v>112</v>
      </c>
      <c r="C60" s="88">
        <v>62</v>
      </c>
      <c r="D60" s="88" t="s">
        <v>77</v>
      </c>
      <c r="E60" s="90">
        <v>42480</v>
      </c>
      <c r="F60" s="90"/>
      <c r="G60" s="90">
        <v>43798</v>
      </c>
      <c r="H60" s="88" t="s">
        <v>21</v>
      </c>
      <c r="I60" s="88" t="s">
        <v>26</v>
      </c>
      <c r="J60" s="88" t="s">
        <v>22</v>
      </c>
      <c r="K60" s="92">
        <v>2674792.06126987</v>
      </c>
      <c r="L60" s="88" t="s">
        <v>23</v>
      </c>
      <c r="M60" s="88" t="s">
        <v>26</v>
      </c>
      <c r="N60" s="88" t="s">
        <v>24</v>
      </c>
      <c r="O60" s="96">
        <v>-3248000</v>
      </c>
      <c r="P60" s="88">
        <v>1.1368</v>
      </c>
      <c r="Q60" s="88" t="s">
        <v>25</v>
      </c>
      <c r="R60" s="94">
        <v>1.2142999999999999</v>
      </c>
      <c r="S60" s="88"/>
      <c r="T60" s="88"/>
      <c r="U60" s="94"/>
      <c r="V60" s="5"/>
      <c r="W60" s="103">
        <v>1.1993</v>
      </c>
      <c r="X60" s="103">
        <v>1.2603038399053013</v>
      </c>
      <c r="Y60" s="101">
        <v>98639.978160385101</v>
      </c>
      <c r="Z60" s="101">
        <v>98639.978160385101</v>
      </c>
      <c r="AA60" s="101">
        <v>98639.978160385101</v>
      </c>
      <c r="AB60" s="101">
        <v>0</v>
      </c>
      <c r="AC60" s="97"/>
      <c r="AD60" s="99"/>
      <c r="AF60" s="62">
        <f t="shared" si="13"/>
        <v>2577156.3151343358</v>
      </c>
      <c r="AG60" s="62">
        <f t="shared" si="14"/>
        <v>97635.746135531925</v>
      </c>
      <c r="AH60" s="6"/>
      <c r="AI60" s="62">
        <f t="shared" si="15"/>
        <v>1982427.9347187199</v>
      </c>
      <c r="AJ60" s="62">
        <f t="shared" si="16"/>
        <v>692364.12655114778</v>
      </c>
      <c r="AK60" s="62">
        <f t="shared" si="17"/>
        <v>-594728.38041561586</v>
      </c>
      <c r="AL60" s="62">
        <f t="shared" si="18"/>
        <v>594728.38041561586</v>
      </c>
      <c r="AM60" s="64">
        <f t="shared" si="19"/>
        <v>1</v>
      </c>
      <c r="AN60" s="6"/>
      <c r="AO60" s="57">
        <f t="shared" si="20"/>
        <v>1.2142999999999999</v>
      </c>
      <c r="AP60" s="62">
        <f t="shared" si="21"/>
        <v>2674792.0612698677</v>
      </c>
      <c r="AQ60" s="62">
        <f t="shared" si="22"/>
        <v>0</v>
      </c>
      <c r="AR60" s="62">
        <f t="shared" si="23"/>
        <v>-97635.746135531925</v>
      </c>
      <c r="AS60" s="62">
        <f t="shared" si="24"/>
        <v>97635.746135531925</v>
      </c>
      <c r="AT60" s="64">
        <f t="shared" si="25"/>
        <v>1</v>
      </c>
      <c r="AV60" s="81" t="str">
        <f t="shared" si="26"/>
        <v/>
      </c>
    </row>
    <row r="61" spans="1:48" ht="13.2" customHeight="1" x14ac:dyDescent="0.4">
      <c r="A61" s="88" t="s">
        <v>117</v>
      </c>
      <c r="B61" s="88" t="s">
        <v>171</v>
      </c>
      <c r="C61" s="88">
        <v>317</v>
      </c>
      <c r="D61" s="88" t="s">
        <v>20</v>
      </c>
      <c r="E61" s="90">
        <v>42069</v>
      </c>
      <c r="F61" s="90"/>
      <c r="G61" s="90">
        <v>43131</v>
      </c>
      <c r="H61" s="88" t="s">
        <v>21</v>
      </c>
      <c r="I61" s="88" t="s">
        <v>26</v>
      </c>
      <c r="J61" s="88" t="s">
        <v>22</v>
      </c>
      <c r="K61" s="92">
        <v>7252633.3966499697</v>
      </c>
      <c r="L61" s="88" t="s">
        <v>23</v>
      </c>
      <c r="M61" s="88" t="s">
        <v>26</v>
      </c>
      <c r="N61" s="88" t="s">
        <v>24</v>
      </c>
      <c r="O61" s="96">
        <v>-8400000</v>
      </c>
      <c r="P61" s="88">
        <v>1.0963000000000001</v>
      </c>
      <c r="Q61" s="88" t="s">
        <v>25</v>
      </c>
      <c r="R61" s="94">
        <v>1.1581999999999999</v>
      </c>
      <c r="S61" s="88"/>
      <c r="T61" s="88"/>
      <c r="U61" s="94"/>
      <c r="V61" s="5"/>
      <c r="W61" s="103">
        <v>1.1993</v>
      </c>
      <c r="X61" s="103">
        <v>1.2011544391193696</v>
      </c>
      <c r="Y61" s="101">
        <v>259359.92409945818</v>
      </c>
      <c r="Z61" s="101">
        <v>259359.92409945818</v>
      </c>
      <c r="AA61" s="101">
        <v>259359.92409945818</v>
      </c>
      <c r="AB61" s="101">
        <v>0</v>
      </c>
      <c r="AC61" s="97"/>
      <c r="AD61" s="99"/>
      <c r="AF61" s="62">
        <f t="shared" si="13"/>
        <v>6993272.2441241508</v>
      </c>
      <c r="AG61" s="62">
        <f t="shared" si="14"/>
        <v>259361.15252582356</v>
      </c>
      <c r="AH61" s="6"/>
      <c r="AI61" s="62">
        <f t="shared" si="15"/>
        <v>5379440.1877878085</v>
      </c>
      <c r="AJ61" s="62">
        <f t="shared" si="16"/>
        <v>1873193.2088621659</v>
      </c>
      <c r="AK61" s="62">
        <f t="shared" si="17"/>
        <v>-1613832.0563363424</v>
      </c>
      <c r="AL61" s="62">
        <f t="shared" si="18"/>
        <v>1613832.0563363424</v>
      </c>
      <c r="AM61" s="64">
        <f t="shared" si="19"/>
        <v>1</v>
      </c>
      <c r="AN61" s="6"/>
      <c r="AO61" s="57">
        <f t="shared" si="20"/>
        <v>1.1581999999999999</v>
      </c>
      <c r="AP61" s="62">
        <f t="shared" si="21"/>
        <v>7252633.3966499744</v>
      </c>
      <c r="AQ61" s="62">
        <f t="shared" si="22"/>
        <v>0</v>
      </c>
      <c r="AR61" s="62">
        <f t="shared" si="23"/>
        <v>-259361.15252582356</v>
      </c>
      <c r="AS61" s="62">
        <f t="shared" si="24"/>
        <v>259361.15252582356</v>
      </c>
      <c r="AT61" s="64">
        <f t="shared" si="25"/>
        <v>1</v>
      </c>
      <c r="AV61" s="81" t="str">
        <f t="shared" si="26"/>
        <v/>
      </c>
    </row>
    <row r="62" spans="1:48" ht="13.2" customHeight="1" x14ac:dyDescent="0.4">
      <c r="A62" s="87" t="s">
        <v>172</v>
      </c>
      <c r="B62" s="87" t="s">
        <v>96</v>
      </c>
      <c r="C62" s="87">
        <v>95</v>
      </c>
      <c r="D62" s="87" t="s">
        <v>48</v>
      </c>
      <c r="E62" s="89">
        <v>42713</v>
      </c>
      <c r="F62" s="89"/>
      <c r="G62" s="89">
        <v>43592</v>
      </c>
      <c r="H62" s="87" t="s">
        <v>21</v>
      </c>
      <c r="I62" s="87" t="s">
        <v>26</v>
      </c>
      <c r="J62" s="87" t="s">
        <v>22</v>
      </c>
      <c r="K62" s="91">
        <v>25402216.660707898</v>
      </c>
      <c r="L62" s="87" t="s">
        <v>23</v>
      </c>
      <c r="M62" s="87" t="s">
        <v>26</v>
      </c>
      <c r="N62" s="87" t="s">
        <v>24</v>
      </c>
      <c r="O62" s="95">
        <v>-28420000</v>
      </c>
      <c r="P62" s="87">
        <v>1.0619000000000001</v>
      </c>
      <c r="Q62" s="87" t="s">
        <v>25</v>
      </c>
      <c r="R62" s="93">
        <v>1.1188</v>
      </c>
      <c r="S62" s="87"/>
      <c r="T62" s="87"/>
      <c r="U62" s="93"/>
      <c r="V62" s="5"/>
      <c r="W62" s="102">
        <v>1.1993</v>
      </c>
      <c r="X62" s="102">
        <v>1.2410617481990927</v>
      </c>
      <c r="Y62" s="100">
        <v>2521621.6000301405</v>
      </c>
      <c r="Z62" s="100">
        <v>2521621.6000301405</v>
      </c>
      <c r="AA62" s="100">
        <v>2521621.6000301405</v>
      </c>
      <c r="AB62" s="100">
        <v>0</v>
      </c>
      <c r="AC62" s="97"/>
      <c r="AD62" s="98"/>
      <c r="AF62" s="62">
        <f t="shared" si="13"/>
        <v>22899746.963630393</v>
      </c>
      <c r="AG62" s="62">
        <f t="shared" si="14"/>
        <v>2502469.697077509</v>
      </c>
      <c r="AH62" s="6"/>
      <c r="AI62" s="62">
        <f t="shared" si="15"/>
        <v>17615189.972023379</v>
      </c>
      <c r="AJ62" s="62">
        <f t="shared" si="16"/>
        <v>7787026.6886845231</v>
      </c>
      <c r="AK62" s="62">
        <f t="shared" si="17"/>
        <v>-5284556.9916070141</v>
      </c>
      <c r="AL62" s="62">
        <f t="shared" si="18"/>
        <v>5284556.9916070141</v>
      </c>
      <c r="AM62" s="64">
        <f t="shared" si="19"/>
        <v>1</v>
      </c>
      <c r="AN62" s="6"/>
      <c r="AO62" s="57">
        <f t="shared" si="20"/>
        <v>1.1188</v>
      </c>
      <c r="AP62" s="62">
        <f t="shared" si="21"/>
        <v>25402216.660707902</v>
      </c>
      <c r="AQ62" s="62">
        <f t="shared" si="22"/>
        <v>0</v>
      </c>
      <c r="AR62" s="62">
        <f t="shared" si="23"/>
        <v>-2502469.697077509</v>
      </c>
      <c r="AS62" s="62">
        <f t="shared" si="24"/>
        <v>2502469.697077509</v>
      </c>
      <c r="AT62" s="64">
        <f t="shared" si="25"/>
        <v>1</v>
      </c>
      <c r="AV62" s="81" t="str">
        <f t="shared" si="26"/>
        <v/>
      </c>
    </row>
    <row r="63" spans="1:48" ht="13.2" customHeight="1" x14ac:dyDescent="0.4">
      <c r="A63" s="87" t="s">
        <v>172</v>
      </c>
      <c r="B63" s="87" t="s">
        <v>99</v>
      </c>
      <c r="C63" s="87">
        <v>98</v>
      </c>
      <c r="D63" s="87" t="s">
        <v>27</v>
      </c>
      <c r="E63" s="89">
        <v>42732</v>
      </c>
      <c r="F63" s="89"/>
      <c r="G63" s="89">
        <v>43592</v>
      </c>
      <c r="H63" s="87" t="s">
        <v>21</v>
      </c>
      <c r="I63" s="87" t="s">
        <v>26</v>
      </c>
      <c r="J63" s="87" t="s">
        <v>22</v>
      </c>
      <c r="K63" s="91">
        <v>22481949.4584838</v>
      </c>
      <c r="L63" s="87" t="s">
        <v>23</v>
      </c>
      <c r="M63" s="87" t="s">
        <v>26</v>
      </c>
      <c r="N63" s="87" t="s">
        <v>24</v>
      </c>
      <c r="O63" s="95">
        <v>-24910000</v>
      </c>
      <c r="P63" s="87">
        <v>1.0458000000000001</v>
      </c>
      <c r="Q63" s="87" t="s">
        <v>25</v>
      </c>
      <c r="R63" s="93">
        <v>1.1080000000000001</v>
      </c>
      <c r="S63" s="87"/>
      <c r="T63" s="87"/>
      <c r="U63" s="93"/>
      <c r="V63" s="5"/>
      <c r="W63" s="102">
        <v>1.1993</v>
      </c>
      <c r="X63" s="102">
        <v>1.2410617481990927</v>
      </c>
      <c r="Y63" s="100">
        <v>2428873.4678948559</v>
      </c>
      <c r="Z63" s="100">
        <v>2428873.4678948559</v>
      </c>
      <c r="AA63" s="100">
        <v>2428873.4678948559</v>
      </c>
      <c r="AB63" s="100">
        <v>0</v>
      </c>
      <c r="AC63" s="97"/>
      <c r="AD63" s="98"/>
      <c r="AF63" s="62">
        <f t="shared" si="13"/>
        <v>20071523.464603558</v>
      </c>
      <c r="AG63" s="62">
        <f t="shared" si="14"/>
        <v>2410425.9938801937</v>
      </c>
      <c r="AH63" s="6"/>
      <c r="AI63" s="62">
        <f t="shared" si="15"/>
        <v>15439633.434310429</v>
      </c>
      <c r="AJ63" s="62">
        <f t="shared" si="16"/>
        <v>7042316.0241733231</v>
      </c>
      <c r="AK63" s="62">
        <f t="shared" si="17"/>
        <v>-4631890.0302931294</v>
      </c>
      <c r="AL63" s="62">
        <f t="shared" si="18"/>
        <v>4631890.0302931294</v>
      </c>
      <c r="AM63" s="64">
        <f t="shared" si="19"/>
        <v>1</v>
      </c>
      <c r="AN63" s="6"/>
      <c r="AO63" s="57">
        <f t="shared" si="20"/>
        <v>1.1080000000000001</v>
      </c>
      <c r="AP63" s="62">
        <f t="shared" si="21"/>
        <v>22481949.458483752</v>
      </c>
      <c r="AQ63" s="62">
        <f t="shared" si="22"/>
        <v>0</v>
      </c>
      <c r="AR63" s="62">
        <f t="shared" si="23"/>
        <v>-2410425.9938801937</v>
      </c>
      <c r="AS63" s="62">
        <f t="shared" si="24"/>
        <v>2410425.9938801937</v>
      </c>
      <c r="AT63" s="64">
        <f t="shared" si="25"/>
        <v>1</v>
      </c>
      <c r="AV63" s="81" t="str">
        <f t="shared" si="26"/>
        <v/>
      </c>
    </row>
    <row r="64" spans="1:48" ht="13.2" customHeight="1" x14ac:dyDescent="0.4">
      <c r="A64" s="87" t="s">
        <v>172</v>
      </c>
      <c r="B64" s="87" t="s">
        <v>97</v>
      </c>
      <c r="C64" s="87">
        <v>96</v>
      </c>
      <c r="D64" s="87" t="s">
        <v>73</v>
      </c>
      <c r="E64" s="89">
        <v>42713</v>
      </c>
      <c r="F64" s="89"/>
      <c r="G64" s="89">
        <v>43773</v>
      </c>
      <c r="H64" s="87" t="s">
        <v>21</v>
      </c>
      <c r="I64" s="87" t="s">
        <v>26</v>
      </c>
      <c r="J64" s="87" t="s">
        <v>22</v>
      </c>
      <c r="K64" s="91">
        <v>12528654.558279</v>
      </c>
      <c r="L64" s="87" t="s">
        <v>23</v>
      </c>
      <c r="M64" s="87" t="s">
        <v>26</v>
      </c>
      <c r="N64" s="87" t="s">
        <v>24</v>
      </c>
      <c r="O64" s="95">
        <v>-14210000</v>
      </c>
      <c r="P64" s="87">
        <v>1.0618000000000001</v>
      </c>
      <c r="Q64" s="87" t="s">
        <v>25</v>
      </c>
      <c r="R64" s="93">
        <v>1.1342000000000001</v>
      </c>
      <c r="S64" s="87"/>
      <c r="T64" s="87"/>
      <c r="U64" s="93"/>
      <c r="V64" s="5"/>
      <c r="W64" s="102">
        <v>1.1993</v>
      </c>
      <c r="X64" s="102">
        <v>1.2579318494374541</v>
      </c>
      <c r="Y64" s="100">
        <v>1244599.7637355593</v>
      </c>
      <c r="Z64" s="100">
        <v>1244599.7637355593</v>
      </c>
      <c r="AA64" s="100">
        <v>1244599.7637355593</v>
      </c>
      <c r="AB64" s="100">
        <v>0</v>
      </c>
      <c r="AC64" s="97"/>
      <c r="AD64" s="98"/>
      <c r="AF64" s="62">
        <f t="shared" si="13"/>
        <v>11296319.436028827</v>
      </c>
      <c r="AG64" s="62">
        <f t="shared" si="14"/>
        <v>1232335.122250136</v>
      </c>
      <c r="AH64" s="6"/>
      <c r="AI64" s="62">
        <f t="shared" si="15"/>
        <v>8689476.4892529435</v>
      </c>
      <c r="AJ64" s="62">
        <f t="shared" si="16"/>
        <v>3839178.0690260194</v>
      </c>
      <c r="AK64" s="62">
        <f t="shared" si="17"/>
        <v>-2606842.9467758834</v>
      </c>
      <c r="AL64" s="62">
        <f t="shared" si="18"/>
        <v>2606842.9467758834</v>
      </c>
      <c r="AM64" s="64">
        <f t="shared" si="19"/>
        <v>1</v>
      </c>
      <c r="AN64" s="6"/>
      <c r="AO64" s="57">
        <f t="shared" si="20"/>
        <v>1.1342000000000001</v>
      </c>
      <c r="AP64" s="62">
        <f t="shared" si="21"/>
        <v>12528654.558278963</v>
      </c>
      <c r="AQ64" s="62">
        <f t="shared" si="22"/>
        <v>0</v>
      </c>
      <c r="AR64" s="62">
        <f t="shared" si="23"/>
        <v>-1232335.122250136</v>
      </c>
      <c r="AS64" s="62">
        <f t="shared" si="24"/>
        <v>1232335.122250136</v>
      </c>
      <c r="AT64" s="64">
        <f t="shared" si="25"/>
        <v>1</v>
      </c>
      <c r="AV64" s="81" t="str">
        <f t="shared" si="26"/>
        <v/>
      </c>
    </row>
    <row r="65" spans="1:48" ht="13.2" customHeight="1" x14ac:dyDescent="0.4">
      <c r="A65" s="88" t="s">
        <v>172</v>
      </c>
      <c r="B65" s="88" t="s">
        <v>98</v>
      </c>
      <c r="C65" s="88">
        <v>97</v>
      </c>
      <c r="D65" s="88" t="s">
        <v>20</v>
      </c>
      <c r="E65" s="90">
        <v>42713</v>
      </c>
      <c r="F65" s="90"/>
      <c r="G65" s="90">
        <v>43773</v>
      </c>
      <c r="H65" s="88" t="s">
        <v>21</v>
      </c>
      <c r="I65" s="88" t="s">
        <v>26</v>
      </c>
      <c r="J65" s="88" t="s">
        <v>22</v>
      </c>
      <c r="K65" s="92">
        <v>12504399.859204501</v>
      </c>
      <c r="L65" s="88" t="s">
        <v>23</v>
      </c>
      <c r="M65" s="88" t="s">
        <v>26</v>
      </c>
      <c r="N65" s="88" t="s">
        <v>24</v>
      </c>
      <c r="O65" s="96">
        <v>-14210000</v>
      </c>
      <c r="P65" s="88">
        <v>1.0620000000000001</v>
      </c>
      <c r="Q65" s="88" t="s">
        <v>25</v>
      </c>
      <c r="R65" s="94">
        <v>1.1364000000000001</v>
      </c>
      <c r="S65" s="88"/>
      <c r="T65" s="88"/>
      <c r="U65" s="94"/>
      <c r="V65" s="5"/>
      <c r="W65" s="103">
        <v>1.1993</v>
      </c>
      <c r="X65" s="103">
        <v>1.2579318494374541</v>
      </c>
      <c r="Y65" s="101">
        <v>1220103.6731896424</v>
      </c>
      <c r="Z65" s="101">
        <v>1220103.6731896424</v>
      </c>
      <c r="AA65" s="101">
        <v>1220103.6731896424</v>
      </c>
      <c r="AB65" s="101">
        <v>0</v>
      </c>
      <c r="AC65" s="97"/>
      <c r="AD65" s="99"/>
      <c r="AF65" s="62">
        <f t="shared" si="13"/>
        <v>11296319.436028827</v>
      </c>
      <c r="AG65" s="62">
        <f t="shared" si="14"/>
        <v>1208080.4231756777</v>
      </c>
      <c r="AH65" s="6"/>
      <c r="AI65" s="62">
        <f t="shared" si="15"/>
        <v>8689476.4892529435</v>
      </c>
      <c r="AJ65" s="62">
        <f t="shared" si="16"/>
        <v>3814923.3699515611</v>
      </c>
      <c r="AK65" s="62">
        <f t="shared" si="17"/>
        <v>-2606842.9467758834</v>
      </c>
      <c r="AL65" s="62">
        <f t="shared" si="18"/>
        <v>2606842.9467758834</v>
      </c>
      <c r="AM65" s="64">
        <f t="shared" si="19"/>
        <v>1</v>
      </c>
      <c r="AN65" s="6"/>
      <c r="AO65" s="57">
        <f t="shared" si="20"/>
        <v>1.1364000000000001</v>
      </c>
      <c r="AP65" s="62">
        <f t="shared" si="21"/>
        <v>12504399.859204505</v>
      </c>
      <c r="AQ65" s="62">
        <f t="shared" si="22"/>
        <v>0</v>
      </c>
      <c r="AR65" s="62">
        <f t="shared" si="23"/>
        <v>-1208080.4231756777</v>
      </c>
      <c r="AS65" s="62">
        <f t="shared" si="24"/>
        <v>1208080.4231756777</v>
      </c>
      <c r="AT65" s="64">
        <f t="shared" si="25"/>
        <v>1</v>
      </c>
      <c r="AV65" s="81" t="str">
        <f t="shared" ref="AV65:AV91" si="27">IF(ISERROR(AO65),C65,"")</f>
        <v/>
      </c>
    </row>
    <row r="66" spans="1:48" ht="13.2" customHeight="1" x14ac:dyDescent="0.4">
      <c r="A66" s="87" t="s">
        <v>120</v>
      </c>
      <c r="B66" s="87" t="s">
        <v>173</v>
      </c>
      <c r="C66" s="87">
        <v>153</v>
      </c>
      <c r="D66" s="87" t="s">
        <v>70</v>
      </c>
      <c r="E66" s="89">
        <v>42417</v>
      </c>
      <c r="F66" s="89"/>
      <c r="G66" s="89">
        <v>43159</v>
      </c>
      <c r="H66" s="87" t="s">
        <v>21</v>
      </c>
      <c r="I66" s="87" t="s">
        <v>26</v>
      </c>
      <c r="J66" s="87" t="s">
        <v>22</v>
      </c>
      <c r="K66" s="91">
        <v>33642594.4500167</v>
      </c>
      <c r="L66" s="87" t="s">
        <v>23</v>
      </c>
      <c r="M66" s="87" t="s">
        <v>26</v>
      </c>
      <c r="N66" s="87" t="s">
        <v>24</v>
      </c>
      <c r="O66" s="95">
        <v>-40250000</v>
      </c>
      <c r="P66" s="87">
        <v>1.2170000000000001</v>
      </c>
      <c r="Q66" s="87" t="s">
        <v>25</v>
      </c>
      <c r="R66" s="93">
        <v>1.1963999999999999</v>
      </c>
      <c r="S66" s="87"/>
      <c r="T66" s="87"/>
      <c r="U66" s="93"/>
      <c r="V66" s="5"/>
      <c r="W66" s="102">
        <v>1.1993</v>
      </c>
      <c r="X66" s="102">
        <v>1.2031711540378729</v>
      </c>
      <c r="Y66" s="100">
        <v>189400.08666708955</v>
      </c>
      <c r="Z66" s="100">
        <v>189400.08666708955</v>
      </c>
      <c r="AA66" s="100">
        <v>189400.08666708955</v>
      </c>
      <c r="AB66" s="100">
        <v>0</v>
      </c>
      <c r="AC66" s="97"/>
      <c r="AD66" s="98"/>
      <c r="AF66" s="62">
        <f t="shared" si="13"/>
        <v>33453262.127270903</v>
      </c>
      <c r="AG66" s="62">
        <f t="shared" si="14"/>
        <v>189332.32274581864</v>
      </c>
      <c r="AH66" s="6"/>
      <c r="AI66" s="62">
        <f t="shared" si="15"/>
        <v>25733278.559439156</v>
      </c>
      <c r="AJ66" s="62">
        <f t="shared" si="16"/>
        <v>7909315.8905775659</v>
      </c>
      <c r="AK66" s="62">
        <f t="shared" si="17"/>
        <v>-7719983.5678317472</v>
      </c>
      <c r="AL66" s="62">
        <f t="shared" si="18"/>
        <v>7719983.5678317472</v>
      </c>
      <c r="AM66" s="64">
        <f t="shared" si="19"/>
        <v>1</v>
      </c>
      <c r="AN66" s="6"/>
      <c r="AO66" s="57">
        <f t="shared" si="20"/>
        <v>1.1963999999999999</v>
      </c>
      <c r="AP66" s="62">
        <f t="shared" si="21"/>
        <v>33642594.450016722</v>
      </c>
      <c r="AQ66" s="62">
        <f t="shared" si="22"/>
        <v>0</v>
      </c>
      <c r="AR66" s="62">
        <f t="shared" si="23"/>
        <v>-189332.32274581864</v>
      </c>
      <c r="AS66" s="62">
        <f t="shared" si="24"/>
        <v>189332.32274581864</v>
      </c>
      <c r="AT66" s="64">
        <f t="shared" si="25"/>
        <v>1</v>
      </c>
      <c r="AV66" s="81" t="str">
        <f t="shared" si="27"/>
        <v/>
      </c>
    </row>
    <row r="67" spans="1:48" ht="13.2" customHeight="1" x14ac:dyDescent="0.4">
      <c r="A67" s="87" t="s">
        <v>120</v>
      </c>
      <c r="B67" s="87" t="s">
        <v>134</v>
      </c>
      <c r="C67" s="87">
        <v>144</v>
      </c>
      <c r="D67" s="87" t="s">
        <v>70</v>
      </c>
      <c r="E67" s="89">
        <v>42417</v>
      </c>
      <c r="F67" s="89"/>
      <c r="G67" s="89">
        <v>43448</v>
      </c>
      <c r="H67" s="87" t="s">
        <v>21</v>
      </c>
      <c r="I67" s="87" t="s">
        <v>26</v>
      </c>
      <c r="J67" s="87" t="s">
        <v>22</v>
      </c>
      <c r="K67" s="91">
        <v>3325850.1704498199</v>
      </c>
      <c r="L67" s="87" t="s">
        <v>23</v>
      </c>
      <c r="M67" s="87" t="s">
        <v>26</v>
      </c>
      <c r="N67" s="87" t="s">
        <v>24</v>
      </c>
      <c r="O67" s="95">
        <v>-4000000</v>
      </c>
      <c r="P67" s="87">
        <v>1.2170000000000001</v>
      </c>
      <c r="Q67" s="87" t="s">
        <v>25</v>
      </c>
      <c r="R67" s="93">
        <v>1.2027000000000001</v>
      </c>
      <c r="S67" s="87"/>
      <c r="T67" s="87"/>
      <c r="U67" s="93"/>
      <c r="V67" s="5"/>
      <c r="W67" s="102">
        <v>1.1993</v>
      </c>
      <c r="X67" s="102">
        <v>1.2276338513717193</v>
      </c>
      <c r="Y67" s="100">
        <v>67912.326310600911</v>
      </c>
      <c r="Z67" s="100">
        <v>67912.326310600911</v>
      </c>
      <c r="AA67" s="100">
        <v>67912.326310600911</v>
      </c>
      <c r="AB67" s="100">
        <v>0</v>
      </c>
      <c r="AC67" s="97"/>
      <c r="AD67" s="98"/>
      <c r="AF67" s="62">
        <f t="shared" si="13"/>
        <v>3258300.5067272512</v>
      </c>
      <c r="AG67" s="62">
        <f t="shared" si="14"/>
        <v>67549.663722569589</v>
      </c>
      <c r="AH67" s="6"/>
      <c r="AI67" s="62">
        <f t="shared" si="15"/>
        <v>2506385.0051748087</v>
      </c>
      <c r="AJ67" s="62">
        <f t="shared" si="16"/>
        <v>819465.16527501214</v>
      </c>
      <c r="AK67" s="62">
        <f t="shared" si="17"/>
        <v>-751915.50155244255</v>
      </c>
      <c r="AL67" s="62">
        <f t="shared" si="18"/>
        <v>751915.50155244255</v>
      </c>
      <c r="AM67" s="64">
        <f t="shared" si="19"/>
        <v>1</v>
      </c>
      <c r="AN67" s="6"/>
      <c r="AO67" s="57">
        <f t="shared" si="20"/>
        <v>1.2027000000000001</v>
      </c>
      <c r="AP67" s="62">
        <f t="shared" si="21"/>
        <v>3325850.1704498208</v>
      </c>
      <c r="AQ67" s="62">
        <f t="shared" si="22"/>
        <v>0</v>
      </c>
      <c r="AR67" s="62">
        <f t="shared" si="23"/>
        <v>-67549.663722569589</v>
      </c>
      <c r="AS67" s="62">
        <f t="shared" si="24"/>
        <v>67549.663722569589</v>
      </c>
      <c r="AT67" s="64">
        <f t="shared" si="25"/>
        <v>1</v>
      </c>
      <c r="AV67" s="81" t="str">
        <f t="shared" si="27"/>
        <v/>
      </c>
    </row>
    <row r="68" spans="1:48" ht="13.2" customHeight="1" x14ac:dyDescent="0.4">
      <c r="A68" s="87" t="s">
        <v>120</v>
      </c>
      <c r="B68" s="87" t="s">
        <v>135</v>
      </c>
      <c r="C68" s="87">
        <v>145</v>
      </c>
      <c r="D68" s="87" t="s">
        <v>95</v>
      </c>
      <c r="E68" s="89">
        <v>42286</v>
      </c>
      <c r="F68" s="89"/>
      <c r="G68" s="89">
        <v>43448</v>
      </c>
      <c r="H68" s="87" t="s">
        <v>21</v>
      </c>
      <c r="I68" s="87" t="s">
        <v>26</v>
      </c>
      <c r="J68" s="87" t="s">
        <v>22</v>
      </c>
      <c r="K68" s="91">
        <v>24183560.9466452</v>
      </c>
      <c r="L68" s="87" t="s">
        <v>23</v>
      </c>
      <c r="M68" s="87" t="s">
        <v>26</v>
      </c>
      <c r="N68" s="87" t="s">
        <v>24</v>
      </c>
      <c r="O68" s="95">
        <v>-28510000</v>
      </c>
      <c r="P68" s="87">
        <v>1.1274</v>
      </c>
      <c r="Q68" s="87" t="s">
        <v>25</v>
      </c>
      <c r="R68" s="93">
        <v>1.1789000000000001</v>
      </c>
      <c r="S68" s="87"/>
      <c r="T68" s="87"/>
      <c r="U68" s="93"/>
      <c r="V68" s="5"/>
      <c r="W68" s="102">
        <v>1.1993</v>
      </c>
      <c r="X68" s="102">
        <v>1.2276338513717193</v>
      </c>
      <c r="Y68" s="100">
        <v>965178.29001644091</v>
      </c>
      <c r="Z68" s="100">
        <v>965178.29001644091</v>
      </c>
      <c r="AA68" s="100">
        <v>965178.29001644091</v>
      </c>
      <c r="AB68" s="100">
        <v>0</v>
      </c>
      <c r="AC68" s="97"/>
      <c r="AD68" s="98"/>
      <c r="AF68" s="62">
        <f t="shared" si="13"/>
        <v>23223536.861698482</v>
      </c>
      <c r="AG68" s="62">
        <f t="shared" si="14"/>
        <v>960024.08494669572</v>
      </c>
      <c r="AH68" s="6"/>
      <c r="AI68" s="62">
        <f t="shared" si="15"/>
        <v>17864259.124383446</v>
      </c>
      <c r="AJ68" s="62">
        <f t="shared" si="16"/>
        <v>6319301.8222617321</v>
      </c>
      <c r="AK68" s="62">
        <f t="shared" si="17"/>
        <v>-5359277.7373150364</v>
      </c>
      <c r="AL68" s="62">
        <f t="shared" si="18"/>
        <v>5359277.7373150364</v>
      </c>
      <c r="AM68" s="64">
        <f t="shared" si="19"/>
        <v>1</v>
      </c>
      <c r="AN68" s="6"/>
      <c r="AO68" s="57">
        <f t="shared" si="20"/>
        <v>1.1789000000000001</v>
      </c>
      <c r="AP68" s="62">
        <f t="shared" si="21"/>
        <v>24183560.946645178</v>
      </c>
      <c r="AQ68" s="62">
        <f t="shared" si="22"/>
        <v>0</v>
      </c>
      <c r="AR68" s="62">
        <f t="shared" si="23"/>
        <v>-960024.08494669572</v>
      </c>
      <c r="AS68" s="62">
        <f t="shared" si="24"/>
        <v>960024.08494669572</v>
      </c>
      <c r="AT68" s="64">
        <f t="shared" si="25"/>
        <v>1</v>
      </c>
      <c r="AV68" s="81" t="str">
        <f t="shared" si="27"/>
        <v/>
      </c>
    </row>
    <row r="69" spans="1:48" ht="13.2" customHeight="1" x14ac:dyDescent="0.4">
      <c r="A69" s="87" t="s">
        <v>120</v>
      </c>
      <c r="B69" s="87" t="s">
        <v>136</v>
      </c>
      <c r="C69" s="87">
        <v>146</v>
      </c>
      <c r="D69" s="87" t="s">
        <v>95</v>
      </c>
      <c r="E69" s="89">
        <v>42286</v>
      </c>
      <c r="F69" s="89"/>
      <c r="G69" s="89">
        <v>43630</v>
      </c>
      <c r="H69" s="87" t="s">
        <v>21</v>
      </c>
      <c r="I69" s="87" t="s">
        <v>26</v>
      </c>
      <c r="J69" s="87" t="s">
        <v>22</v>
      </c>
      <c r="K69" s="91">
        <v>12100092.367117301</v>
      </c>
      <c r="L69" s="87" t="s">
        <v>23</v>
      </c>
      <c r="M69" s="87" t="s">
        <v>26</v>
      </c>
      <c r="N69" s="87" t="s">
        <v>24</v>
      </c>
      <c r="O69" s="95">
        <v>-14410000</v>
      </c>
      <c r="P69" s="87">
        <v>1.1274</v>
      </c>
      <c r="Q69" s="87" t="s">
        <v>25</v>
      </c>
      <c r="R69" s="93">
        <v>1.1909000000000001</v>
      </c>
      <c r="S69" s="87"/>
      <c r="T69" s="87"/>
      <c r="U69" s="93"/>
      <c r="V69" s="5"/>
      <c r="W69" s="102">
        <v>1.1993</v>
      </c>
      <c r="X69" s="102">
        <v>1.2445831373261806</v>
      </c>
      <c r="Y69" s="100">
        <v>526184.98062559927</v>
      </c>
      <c r="Z69" s="100">
        <v>526184.98062559927</v>
      </c>
      <c r="AA69" s="100">
        <v>526184.98062559927</v>
      </c>
      <c r="AB69" s="100">
        <v>0</v>
      </c>
      <c r="AC69" s="97"/>
      <c r="AD69" s="98"/>
      <c r="AF69" s="62">
        <f t="shared" si="13"/>
        <v>11578173.90243447</v>
      </c>
      <c r="AG69" s="62">
        <f t="shared" si="14"/>
        <v>521918.46468283609</v>
      </c>
      <c r="AH69" s="6"/>
      <c r="AI69" s="62">
        <f t="shared" si="15"/>
        <v>8906287.617257284</v>
      </c>
      <c r="AJ69" s="62">
        <f t="shared" si="16"/>
        <v>3193804.7498600222</v>
      </c>
      <c r="AK69" s="62">
        <f t="shared" si="17"/>
        <v>-2671886.2851771861</v>
      </c>
      <c r="AL69" s="62">
        <f t="shared" si="18"/>
        <v>2671886.2851771861</v>
      </c>
      <c r="AM69" s="64">
        <f t="shared" si="19"/>
        <v>1</v>
      </c>
      <c r="AN69" s="6"/>
      <c r="AO69" s="57">
        <f t="shared" si="20"/>
        <v>1.1909000000000001</v>
      </c>
      <c r="AP69" s="62">
        <f t="shared" si="21"/>
        <v>12100092.367117306</v>
      </c>
      <c r="AQ69" s="62">
        <f t="shared" si="22"/>
        <v>0</v>
      </c>
      <c r="AR69" s="62">
        <f t="shared" si="23"/>
        <v>-521918.46468283609</v>
      </c>
      <c r="AS69" s="62">
        <f t="shared" si="24"/>
        <v>521918.46468283609</v>
      </c>
      <c r="AT69" s="64">
        <f t="shared" si="25"/>
        <v>1</v>
      </c>
      <c r="AV69" s="81" t="str">
        <f t="shared" si="27"/>
        <v/>
      </c>
    </row>
    <row r="70" spans="1:48" ht="13.2" customHeight="1" x14ac:dyDescent="0.4">
      <c r="A70" s="87" t="s">
        <v>120</v>
      </c>
      <c r="B70" s="87" t="s">
        <v>137</v>
      </c>
      <c r="C70" s="87">
        <v>147</v>
      </c>
      <c r="D70" s="87" t="s">
        <v>95</v>
      </c>
      <c r="E70" s="89">
        <v>42286</v>
      </c>
      <c r="F70" s="89"/>
      <c r="G70" s="89">
        <v>43815</v>
      </c>
      <c r="H70" s="87" t="s">
        <v>21</v>
      </c>
      <c r="I70" s="87" t="s">
        <v>26</v>
      </c>
      <c r="J70" s="87" t="s">
        <v>22</v>
      </c>
      <c r="K70" s="91">
        <v>32488153.628730599</v>
      </c>
      <c r="L70" s="87" t="s">
        <v>23</v>
      </c>
      <c r="M70" s="87" t="s">
        <v>26</v>
      </c>
      <c r="N70" s="87" t="s">
        <v>24</v>
      </c>
      <c r="O70" s="95">
        <v>-39080000</v>
      </c>
      <c r="P70" s="87">
        <v>1.1274</v>
      </c>
      <c r="Q70" s="87" t="s">
        <v>25</v>
      </c>
      <c r="R70" s="93">
        <v>1.2029000000000001</v>
      </c>
      <c r="S70" s="87"/>
      <c r="T70" s="87"/>
      <c r="U70" s="93"/>
      <c r="V70" s="5"/>
      <c r="W70" s="102">
        <v>1.1993</v>
      </c>
      <c r="X70" s="102">
        <v>1.2619245842070308</v>
      </c>
      <c r="Y70" s="100">
        <v>1535563.8586715227</v>
      </c>
      <c r="Z70" s="100">
        <v>1535563.8586715227</v>
      </c>
      <c r="AA70" s="100">
        <v>1535563.8586715227</v>
      </c>
      <c r="AB70" s="100">
        <v>0</v>
      </c>
      <c r="AC70" s="97"/>
      <c r="AD70" s="98"/>
      <c r="AF70" s="62">
        <f t="shared" si="13"/>
        <v>30968570.142055772</v>
      </c>
      <c r="AG70" s="62">
        <f t="shared" si="14"/>
        <v>1519583.4866747931</v>
      </c>
      <c r="AH70" s="6"/>
      <c r="AI70" s="62">
        <f t="shared" si="15"/>
        <v>23821977.032350592</v>
      </c>
      <c r="AJ70" s="62">
        <f t="shared" si="16"/>
        <v>8666176.596379973</v>
      </c>
      <c r="AK70" s="62">
        <f t="shared" si="17"/>
        <v>-7146593.1097051799</v>
      </c>
      <c r="AL70" s="62">
        <f t="shared" si="18"/>
        <v>7146593.1097051799</v>
      </c>
      <c r="AM70" s="64">
        <f t="shared" si="19"/>
        <v>1</v>
      </c>
      <c r="AN70" s="6"/>
      <c r="AO70" s="57">
        <f t="shared" si="20"/>
        <v>1.2029000000000001</v>
      </c>
      <c r="AP70" s="62">
        <f t="shared" si="21"/>
        <v>32488153.628730565</v>
      </c>
      <c r="AQ70" s="62">
        <f t="shared" si="22"/>
        <v>0</v>
      </c>
      <c r="AR70" s="62">
        <f t="shared" si="23"/>
        <v>-1519583.4866747931</v>
      </c>
      <c r="AS70" s="62">
        <f t="shared" si="24"/>
        <v>1519583.4866747931</v>
      </c>
      <c r="AT70" s="64">
        <f t="shared" si="25"/>
        <v>1</v>
      </c>
      <c r="AV70" s="81" t="str">
        <f t="shared" si="27"/>
        <v/>
      </c>
    </row>
    <row r="71" spans="1:48" ht="13.2" customHeight="1" x14ac:dyDescent="0.4">
      <c r="A71" s="88" t="s">
        <v>120</v>
      </c>
      <c r="B71" s="88" t="s">
        <v>174</v>
      </c>
      <c r="C71" s="88">
        <v>148</v>
      </c>
      <c r="D71" s="88" t="s">
        <v>95</v>
      </c>
      <c r="E71" s="90">
        <v>42286</v>
      </c>
      <c r="F71" s="90"/>
      <c r="G71" s="90">
        <v>43845</v>
      </c>
      <c r="H71" s="88" t="s">
        <v>21</v>
      </c>
      <c r="I71" s="88" t="s">
        <v>26</v>
      </c>
      <c r="J71" s="88" t="s">
        <v>22</v>
      </c>
      <c r="K71" s="92">
        <v>20748609.843140502</v>
      </c>
      <c r="L71" s="88" t="s">
        <v>23</v>
      </c>
      <c r="M71" s="88" t="s">
        <v>26</v>
      </c>
      <c r="N71" s="88" t="s">
        <v>24</v>
      </c>
      <c r="O71" s="96">
        <v>-25000000</v>
      </c>
      <c r="P71" s="88">
        <v>1.1274</v>
      </c>
      <c r="Q71" s="88" t="s">
        <v>25</v>
      </c>
      <c r="R71" s="94">
        <v>1.2049000000000001</v>
      </c>
      <c r="S71" s="88"/>
      <c r="T71" s="88"/>
      <c r="U71" s="94"/>
      <c r="V71" s="5"/>
      <c r="W71" s="103">
        <v>1.1993</v>
      </c>
      <c r="X71" s="103">
        <v>1.2646312147852772</v>
      </c>
      <c r="Y71" s="101">
        <v>990556.08099210472</v>
      </c>
      <c r="Z71" s="101">
        <v>990556.08099210472</v>
      </c>
      <c r="AA71" s="101">
        <v>990556.08099210472</v>
      </c>
      <c r="AB71" s="101">
        <v>0</v>
      </c>
      <c r="AC71" s="97"/>
      <c r="AD71" s="99"/>
      <c r="AF71" s="62">
        <f t="shared" si="13"/>
        <v>19768608.988704089</v>
      </c>
      <c r="AG71" s="62">
        <f t="shared" si="14"/>
        <v>980000.8544364199</v>
      </c>
      <c r="AH71" s="6"/>
      <c r="AI71" s="62">
        <f t="shared" si="15"/>
        <v>15206622.299003143</v>
      </c>
      <c r="AJ71" s="62">
        <f t="shared" si="16"/>
        <v>5541987.5441373661</v>
      </c>
      <c r="AK71" s="62">
        <f t="shared" si="17"/>
        <v>-4561986.6897009462</v>
      </c>
      <c r="AL71" s="62">
        <f t="shared" si="18"/>
        <v>4561986.6897009462</v>
      </c>
      <c r="AM71" s="64">
        <f t="shared" si="19"/>
        <v>1</v>
      </c>
      <c r="AN71" s="6"/>
      <c r="AO71" s="57">
        <f t="shared" si="20"/>
        <v>1.2049000000000001</v>
      </c>
      <c r="AP71" s="62">
        <f t="shared" si="21"/>
        <v>20748609.843140509</v>
      </c>
      <c r="AQ71" s="62">
        <f t="shared" si="22"/>
        <v>0</v>
      </c>
      <c r="AR71" s="62">
        <f t="shared" si="23"/>
        <v>-980000.8544364199</v>
      </c>
      <c r="AS71" s="62">
        <f t="shared" si="24"/>
        <v>980000.8544364199</v>
      </c>
      <c r="AT71" s="64">
        <f t="shared" si="25"/>
        <v>1</v>
      </c>
      <c r="AV71" s="81" t="str">
        <f t="shared" si="27"/>
        <v/>
      </c>
    </row>
    <row r="72" spans="1:48" ht="13.2" customHeight="1" x14ac:dyDescent="0.4">
      <c r="A72" s="87" t="s">
        <v>128</v>
      </c>
      <c r="B72" s="87" t="s">
        <v>175</v>
      </c>
      <c r="C72" s="87">
        <v>169</v>
      </c>
      <c r="D72" s="87" t="s">
        <v>70</v>
      </c>
      <c r="E72" s="89">
        <v>42493</v>
      </c>
      <c r="F72" s="89"/>
      <c r="G72" s="89">
        <v>43179</v>
      </c>
      <c r="H72" s="87" t="s">
        <v>21</v>
      </c>
      <c r="I72" s="87" t="s">
        <v>26</v>
      </c>
      <c r="J72" s="87" t="s">
        <v>22</v>
      </c>
      <c r="K72" s="91">
        <v>278982.15187742002</v>
      </c>
      <c r="L72" s="87" t="s">
        <v>23</v>
      </c>
      <c r="M72" s="87" t="s">
        <v>26</v>
      </c>
      <c r="N72" s="87" t="s">
        <v>24</v>
      </c>
      <c r="O72" s="95">
        <v>-331375</v>
      </c>
      <c r="P72" s="87">
        <v>1.1515</v>
      </c>
      <c r="Q72" s="87" t="s">
        <v>25</v>
      </c>
      <c r="R72" s="93">
        <v>1.1878</v>
      </c>
      <c r="S72" s="87"/>
      <c r="T72" s="87"/>
      <c r="U72" s="93"/>
      <c r="V72" s="5"/>
      <c r="W72" s="102">
        <v>1.1993</v>
      </c>
      <c r="X72" s="102">
        <v>1.2047465409168969</v>
      </c>
      <c r="Y72" s="100">
        <v>3927.1506358193906</v>
      </c>
      <c r="Z72" s="100">
        <v>3927.1506358193906</v>
      </c>
      <c r="AA72" s="100">
        <v>3927.1506358193906</v>
      </c>
      <c r="AB72" s="100">
        <v>0</v>
      </c>
      <c r="AC72" s="97"/>
      <c r="AD72" s="98"/>
      <c r="AF72" s="62">
        <f t="shared" si="13"/>
        <v>275057.85552851664</v>
      </c>
      <c r="AG72" s="62">
        <f t="shared" si="14"/>
        <v>3924.2963489037938</v>
      </c>
      <c r="AH72" s="6"/>
      <c r="AI72" s="62">
        <f t="shared" si="15"/>
        <v>211582.96579116661</v>
      </c>
      <c r="AJ72" s="62">
        <f t="shared" si="16"/>
        <v>67399.186086253816</v>
      </c>
      <c r="AK72" s="62">
        <f t="shared" si="17"/>
        <v>-63474.889737350022</v>
      </c>
      <c r="AL72" s="62">
        <f t="shared" si="18"/>
        <v>63474.889737350022</v>
      </c>
      <c r="AM72" s="64">
        <f t="shared" si="19"/>
        <v>1</v>
      </c>
      <c r="AN72" s="6"/>
      <c r="AO72" s="57">
        <f t="shared" si="20"/>
        <v>1.1878</v>
      </c>
      <c r="AP72" s="62">
        <f t="shared" si="21"/>
        <v>278982.15187742043</v>
      </c>
      <c r="AQ72" s="62">
        <f t="shared" si="22"/>
        <v>0</v>
      </c>
      <c r="AR72" s="62">
        <f t="shared" si="23"/>
        <v>-3924.2963489037938</v>
      </c>
      <c r="AS72" s="62">
        <f t="shared" si="24"/>
        <v>3924.2963489037938</v>
      </c>
      <c r="AT72" s="64">
        <f t="shared" si="25"/>
        <v>1</v>
      </c>
      <c r="AV72" s="81" t="str">
        <f t="shared" si="27"/>
        <v/>
      </c>
    </row>
    <row r="73" spans="1:48" ht="13.2" customHeight="1" x14ac:dyDescent="0.4">
      <c r="A73" s="87" t="s">
        <v>128</v>
      </c>
      <c r="B73" s="87" t="s">
        <v>101</v>
      </c>
      <c r="C73" s="87">
        <v>165</v>
      </c>
      <c r="D73" s="87" t="s">
        <v>70</v>
      </c>
      <c r="E73" s="89">
        <v>42493</v>
      </c>
      <c r="F73" s="89"/>
      <c r="G73" s="89">
        <v>43210</v>
      </c>
      <c r="H73" s="87" t="s">
        <v>21</v>
      </c>
      <c r="I73" s="87" t="s">
        <v>26</v>
      </c>
      <c r="J73" s="87" t="s">
        <v>22</v>
      </c>
      <c r="K73" s="91">
        <v>13488920.4355109</v>
      </c>
      <c r="L73" s="87" t="s">
        <v>23</v>
      </c>
      <c r="M73" s="87" t="s">
        <v>26</v>
      </c>
      <c r="N73" s="87" t="s">
        <v>24</v>
      </c>
      <c r="O73" s="95">
        <v>-16105771</v>
      </c>
      <c r="P73" s="87">
        <v>1.1515</v>
      </c>
      <c r="Q73" s="87" t="s">
        <v>25</v>
      </c>
      <c r="R73" s="93">
        <v>1.194</v>
      </c>
      <c r="S73" s="87"/>
      <c r="T73" s="87"/>
      <c r="U73" s="93"/>
      <c r="V73" s="5"/>
      <c r="W73" s="102">
        <v>1.1993</v>
      </c>
      <c r="X73" s="102">
        <v>1.2072397866506126</v>
      </c>
      <c r="Y73" s="100">
        <v>148125.47006499791</v>
      </c>
      <c r="Z73" s="100">
        <v>148125.47006499791</v>
      </c>
      <c r="AA73" s="100">
        <v>148125.47006499791</v>
      </c>
      <c r="AB73" s="100">
        <v>0</v>
      </c>
      <c r="AC73" s="97"/>
      <c r="AD73" s="98"/>
      <c r="AF73" s="62">
        <f t="shared" si="13"/>
        <v>13340987.580175878</v>
      </c>
      <c r="AG73" s="62">
        <f t="shared" si="14"/>
        <v>147932.85533501022</v>
      </c>
      <c r="AH73" s="6"/>
      <c r="AI73" s="62">
        <f t="shared" si="15"/>
        <v>10262298.138596829</v>
      </c>
      <c r="AJ73" s="62">
        <f t="shared" si="16"/>
        <v>3226622.2969140597</v>
      </c>
      <c r="AK73" s="62">
        <f t="shared" si="17"/>
        <v>-3078689.4415790495</v>
      </c>
      <c r="AL73" s="62">
        <f t="shared" si="18"/>
        <v>3078689.4415790495</v>
      </c>
      <c r="AM73" s="64">
        <f t="shared" si="19"/>
        <v>1</v>
      </c>
      <c r="AN73" s="6"/>
      <c r="AO73" s="57">
        <f t="shared" si="20"/>
        <v>1.194</v>
      </c>
      <c r="AP73" s="62">
        <f t="shared" si="21"/>
        <v>13488920.435510889</v>
      </c>
      <c r="AQ73" s="62">
        <f t="shared" si="22"/>
        <v>0</v>
      </c>
      <c r="AR73" s="62">
        <f t="shared" si="23"/>
        <v>-147932.85533501022</v>
      </c>
      <c r="AS73" s="62">
        <f t="shared" si="24"/>
        <v>147932.85533501022</v>
      </c>
      <c r="AT73" s="64">
        <f t="shared" si="25"/>
        <v>1</v>
      </c>
      <c r="AV73" s="81" t="str">
        <f t="shared" si="27"/>
        <v/>
      </c>
    </row>
    <row r="74" spans="1:48" ht="13.2" customHeight="1" x14ac:dyDescent="0.4">
      <c r="A74" s="87" t="s">
        <v>128</v>
      </c>
      <c r="B74" s="87" t="s">
        <v>176</v>
      </c>
      <c r="C74" s="87">
        <v>170</v>
      </c>
      <c r="D74" s="87" t="s">
        <v>70</v>
      </c>
      <c r="E74" s="89">
        <v>42493</v>
      </c>
      <c r="F74" s="89"/>
      <c r="G74" s="89">
        <v>43271</v>
      </c>
      <c r="H74" s="87" t="s">
        <v>21</v>
      </c>
      <c r="I74" s="87" t="s">
        <v>26</v>
      </c>
      <c r="J74" s="87" t="s">
        <v>22</v>
      </c>
      <c r="K74" s="91">
        <v>699824.28248682094</v>
      </c>
      <c r="L74" s="87" t="s">
        <v>23</v>
      </c>
      <c r="M74" s="87" t="s">
        <v>26</v>
      </c>
      <c r="N74" s="87" t="s">
        <v>24</v>
      </c>
      <c r="O74" s="95">
        <v>-836360</v>
      </c>
      <c r="P74" s="87">
        <v>1.1515</v>
      </c>
      <c r="Q74" s="87" t="s">
        <v>25</v>
      </c>
      <c r="R74" s="93">
        <v>1.1951000000000001</v>
      </c>
      <c r="S74" s="87"/>
      <c r="T74" s="87"/>
      <c r="U74" s="93"/>
      <c r="V74" s="5"/>
      <c r="W74" s="102">
        <v>1.1993</v>
      </c>
      <c r="X74" s="102">
        <v>1.2120757601503036</v>
      </c>
      <c r="Y74" s="100">
        <v>9824.0513318381509</v>
      </c>
      <c r="Z74" s="100">
        <v>9824.0513318381509</v>
      </c>
      <c r="AA74" s="100">
        <v>9824.0513318381509</v>
      </c>
      <c r="AB74" s="100">
        <v>0</v>
      </c>
      <c r="AC74" s="97"/>
      <c r="AD74" s="98"/>
      <c r="AF74" s="62">
        <f t="shared" si="13"/>
        <v>690022.87439218082</v>
      </c>
      <c r="AG74" s="62">
        <f t="shared" si="14"/>
        <v>9801.4080946403556</v>
      </c>
      <c r="AH74" s="6"/>
      <c r="AI74" s="62">
        <f t="shared" si="15"/>
        <v>530786.82645552361</v>
      </c>
      <c r="AJ74" s="62">
        <f t="shared" si="16"/>
        <v>169037.45603129757</v>
      </c>
      <c r="AK74" s="62">
        <f t="shared" si="17"/>
        <v>-159236.04793665721</v>
      </c>
      <c r="AL74" s="62">
        <f t="shared" si="18"/>
        <v>159236.04793665721</v>
      </c>
      <c r="AM74" s="64">
        <f t="shared" si="19"/>
        <v>1</v>
      </c>
      <c r="AN74" s="6"/>
      <c r="AO74" s="57">
        <f t="shared" si="20"/>
        <v>1.1951000000000001</v>
      </c>
      <c r="AP74" s="62">
        <f t="shared" si="21"/>
        <v>699824.28248682118</v>
      </c>
      <c r="AQ74" s="62">
        <f t="shared" si="22"/>
        <v>0</v>
      </c>
      <c r="AR74" s="62">
        <f t="shared" si="23"/>
        <v>-9801.4080946403556</v>
      </c>
      <c r="AS74" s="62">
        <f t="shared" si="24"/>
        <v>9801.4080946403556</v>
      </c>
      <c r="AT74" s="64">
        <f t="shared" si="25"/>
        <v>1</v>
      </c>
      <c r="AV74" s="81" t="str">
        <f t="shared" si="27"/>
        <v/>
      </c>
    </row>
    <row r="75" spans="1:48" ht="13.2" customHeight="1" x14ac:dyDescent="0.4">
      <c r="A75" s="87" t="s">
        <v>128</v>
      </c>
      <c r="B75" s="87" t="s">
        <v>177</v>
      </c>
      <c r="C75" s="87">
        <v>171</v>
      </c>
      <c r="D75" s="87" t="s">
        <v>70</v>
      </c>
      <c r="E75" s="89">
        <v>42493</v>
      </c>
      <c r="F75" s="89"/>
      <c r="G75" s="89">
        <v>43271</v>
      </c>
      <c r="H75" s="87" t="s">
        <v>21</v>
      </c>
      <c r="I75" s="87" t="s">
        <v>26</v>
      </c>
      <c r="J75" s="87" t="s">
        <v>22</v>
      </c>
      <c r="K75" s="91">
        <v>1109110.5346832899</v>
      </c>
      <c r="L75" s="87" t="s">
        <v>23</v>
      </c>
      <c r="M75" s="87" t="s">
        <v>26</v>
      </c>
      <c r="N75" s="87" t="s">
        <v>24</v>
      </c>
      <c r="O75" s="95">
        <v>-1325498</v>
      </c>
      <c r="P75" s="87">
        <v>1.1515</v>
      </c>
      <c r="Q75" s="87" t="s">
        <v>25</v>
      </c>
      <c r="R75" s="93">
        <v>1.1951000000000001</v>
      </c>
      <c r="S75" s="87"/>
      <c r="T75" s="87"/>
      <c r="U75" s="93"/>
      <c r="V75" s="5"/>
      <c r="W75" s="102">
        <v>1.1993</v>
      </c>
      <c r="X75" s="102">
        <v>1.2120757601503036</v>
      </c>
      <c r="Y75" s="100">
        <v>15569.563814922905</v>
      </c>
      <c r="Z75" s="100">
        <v>15569.563814922905</v>
      </c>
      <c r="AA75" s="100">
        <v>15569.563814922905</v>
      </c>
      <c r="AB75" s="100">
        <v>0</v>
      </c>
      <c r="AC75" s="97"/>
      <c r="AD75" s="98"/>
      <c r="AF75" s="62">
        <f t="shared" ref="AF75:AF138" si="28">IF(S75="",ABS(O75/X75),"")</f>
        <v>1093576.8568093725</v>
      </c>
      <c r="AG75" s="62">
        <f t="shared" ref="AG75:AG138" si="29">IF(S75="",
IF(H75="BUY",
IF(I75="CALL",MAX(-ABS(O75)/X75+ABS(O75)/R75,0),IF(I75="PUT",MAX(-ABS(O75)/R75+ABS(O75)/X75,0),IF(I75="FORWARD",-ABS(O75)/X75+ABS(O75)/R75,"TRADE NOT VALID"))),
-IF(I75="CALL",MAX(-ABS(O75)/X75+ABS(O75)/R75,0),IF(I75="PUT",MAX(-ABS(O75)/R75+ABS(O75)/X75,0),IF(I75="FORWARD",-ABS(O75)/X75+ABS(O75)/R75,"TRADE NOT VALID")))),"")</f>
        <v>15533.67787391739</v>
      </c>
      <c r="AH75" s="6"/>
      <c r="AI75" s="62">
        <f t="shared" ref="AI75:AI138" si="30">IF(S75="",
IF(I75="CALL",ABS(O75/(X75*(1+$AJ$3))),
IF(I75="PUT",ABS(O75/(X75*(1+$AJ$2))),
IF(I75="FORWARD",ABS(O75/(X75*(1+$AJ$3))),
"TRADE NOT VALID"))),
"")</f>
        <v>841212.96677644039</v>
      </c>
      <c r="AJ75" s="62">
        <f t="shared" ref="AJ75:AJ138" si="31">IF(S75="",
IF(H75="BUY",
IF(I75="CALL",MAX(-ABS(O75)/(X75*(1+$AJ$3))+ABS(O75)/R75,0),IF(I75="PUT",MAX(-ABS(O75)/R75+ABS(O75)/(X75*(1+$AJ$2)),0),IF(I75="FORWARD",-ABS(O75)/(X75*(1+$AJ$3))+ABS(O75)/R75,"TRADE NOT VALID"))),
-IF(I75="CALL",MAX(-ABS(O75)/(X75*(1+$AJ$3))+ABS(O75)/R75,0),IF(I75="PUT",MAX(-ABS(O75)/R75+ABS(O75)/(X75*(1+$AJ$2)),0),IF(I75="FORWARD",-ABS(O75)/(X75*(1+$AJ$3))+ABS(O75)/R75,"TRADE NOT VALID")))),"")</f>
        <v>267897.56790684955</v>
      </c>
      <c r="AK75" s="62">
        <f t="shared" ref="AK75:AK138" si="32">IF(S75="",
AI75-IF(AG75=0,ABS(O75/R75),AF75),"")</f>
        <v>-252363.89003293216</v>
      </c>
      <c r="AL75" s="62">
        <f t="shared" ref="AL75:AL138" si="33">IF(S75="",AJ75-AG75,"")</f>
        <v>252363.89003293216</v>
      </c>
      <c r="AM75" s="64">
        <f t="shared" ref="AM75:AM138" si="34">IF(S75="",IF(AL75=0,"CHOC INSUFFISANT",ABS(AL75/AK75)),"")</f>
        <v>1</v>
      </c>
      <c r="AN75" s="6"/>
      <c r="AO75" s="57">
        <f t="shared" ref="AO75:AO138" si="35">R75</f>
        <v>1.1951000000000001</v>
      </c>
      <c r="AP75" s="62">
        <f t="shared" ref="AP75:AP138" si="36">IF(S75="",ABS(O75/AO75),"")</f>
        <v>1109110.5346832899</v>
      </c>
      <c r="AQ75" s="62">
        <f t="shared" ref="AQ75:AQ138" si="37">IF(S75="",
IF(H75="BUY",
IF(I75="CALL",MAX(-ABS(O75)/AO75+ABS(O75)/R75,0),IF(I75="PUT",MAX(-ABS(O75)/R75+ABS(O75)/AO75,0),IF(I75="FORWARD",-ABS(O75)/AO75+ABS(O75)/R75,"TRADE NOT VALID"))),
-IF(I75="CALL",MAX(-ABS(O75)/AO75+ABS(O75)/R75,0),IF(I75="PUT",MAX(-ABS(O75)/R75+ABS(O75)/AO75,0),IF(I75="FORWARD",-ABS(O75)/AO75+ABS(O75)/R75,"TRADE NOT VALID")))),"")</f>
        <v>0</v>
      </c>
      <c r="AR75" s="62">
        <f t="shared" ref="AR75:AR138" si="38">IF(S75="",
IF(AQ75=AG75,AF75-AP75,
IF(AG75=0,IF(H75="BUY",(ABS(O75)/AO75-ABS(O75)/R75),-(ABS(O75)/AO75-ABS(O75)/R75)),
IF(AQ75=0,IF(H75="BUY",(ABS(O75)/X75-ABS(O75)/R75),-(ABS(O75)/X75-ABS(O75)/R75)),AF75-AP75))),"")</f>
        <v>-15533.67787391739</v>
      </c>
      <c r="AS75" s="62">
        <f t="shared" ref="AS75:AS138" si="39">IF(S75="",
AG75-AQ75,
"")</f>
        <v>15533.67787391739</v>
      </c>
      <c r="AT75" s="64">
        <f t="shared" ref="AT75:AT138" si="40">IF(S75="",IF(AS75=0,"PAS DE VALEUR INTRINSEQUE",ABS(AS75/AR75)),"")</f>
        <v>1</v>
      </c>
      <c r="AV75" s="81" t="str">
        <f t="shared" si="27"/>
        <v/>
      </c>
    </row>
    <row r="76" spans="1:48" ht="13.2" customHeight="1" x14ac:dyDescent="0.4">
      <c r="A76" s="87" t="s">
        <v>128</v>
      </c>
      <c r="B76" s="87" t="s">
        <v>178</v>
      </c>
      <c r="C76" s="87">
        <v>172</v>
      </c>
      <c r="D76" s="87" t="s">
        <v>70</v>
      </c>
      <c r="E76" s="89">
        <v>42493</v>
      </c>
      <c r="F76" s="89"/>
      <c r="G76" s="89">
        <v>43271</v>
      </c>
      <c r="H76" s="87" t="s">
        <v>21</v>
      </c>
      <c r="I76" s="87" t="s">
        <v>26</v>
      </c>
      <c r="J76" s="87" t="s">
        <v>22</v>
      </c>
      <c r="K76" s="91">
        <v>6139943.1009957297</v>
      </c>
      <c r="L76" s="87" t="s">
        <v>23</v>
      </c>
      <c r="M76" s="87" t="s">
        <v>26</v>
      </c>
      <c r="N76" s="87" t="s">
        <v>24</v>
      </c>
      <c r="O76" s="95">
        <v>-7337846</v>
      </c>
      <c r="P76" s="87">
        <v>1.1515</v>
      </c>
      <c r="Q76" s="87" t="s">
        <v>25</v>
      </c>
      <c r="R76" s="93">
        <v>1.1951000000000001</v>
      </c>
      <c r="S76" s="87"/>
      <c r="T76" s="87"/>
      <c r="U76" s="93"/>
      <c r="V76" s="5"/>
      <c r="W76" s="102">
        <v>1.1993</v>
      </c>
      <c r="X76" s="102">
        <v>1.2120757601503036</v>
      </c>
      <c r="Y76" s="100">
        <v>86191.802297005241</v>
      </c>
      <c r="Z76" s="100">
        <v>86191.802297005241</v>
      </c>
      <c r="AA76" s="100">
        <v>86191.802297005241</v>
      </c>
      <c r="AB76" s="100">
        <v>0</v>
      </c>
      <c r="AC76" s="97"/>
      <c r="AD76" s="98"/>
      <c r="AF76" s="62">
        <f t="shared" si="28"/>
        <v>6053949.9602649175</v>
      </c>
      <c r="AG76" s="62">
        <f t="shared" si="29"/>
        <v>85993.140730815008</v>
      </c>
      <c r="AH76" s="6"/>
      <c r="AI76" s="62">
        <f t="shared" si="30"/>
        <v>4656884.5848191669</v>
      </c>
      <c r="AJ76" s="62">
        <f t="shared" si="31"/>
        <v>1483058.5161765656</v>
      </c>
      <c r="AK76" s="62">
        <f t="shared" si="32"/>
        <v>-1397065.3754457505</v>
      </c>
      <c r="AL76" s="62">
        <f t="shared" si="33"/>
        <v>1397065.3754457505</v>
      </c>
      <c r="AM76" s="64">
        <f t="shared" si="34"/>
        <v>1</v>
      </c>
      <c r="AN76" s="6"/>
      <c r="AO76" s="57">
        <f t="shared" si="35"/>
        <v>1.1951000000000001</v>
      </c>
      <c r="AP76" s="62">
        <f t="shared" si="36"/>
        <v>6139943.1009957325</v>
      </c>
      <c r="AQ76" s="62">
        <f t="shared" si="37"/>
        <v>0</v>
      </c>
      <c r="AR76" s="62">
        <f t="shared" si="38"/>
        <v>-85993.140730815008</v>
      </c>
      <c r="AS76" s="62">
        <f t="shared" si="39"/>
        <v>85993.140730815008</v>
      </c>
      <c r="AT76" s="64">
        <f t="shared" si="40"/>
        <v>1</v>
      </c>
      <c r="AV76" s="81" t="str">
        <f t="shared" si="27"/>
        <v/>
      </c>
    </row>
    <row r="77" spans="1:48" ht="13.2" customHeight="1" x14ac:dyDescent="0.4">
      <c r="A77" s="87" t="s">
        <v>128</v>
      </c>
      <c r="B77" s="87" t="s">
        <v>179</v>
      </c>
      <c r="C77" s="87">
        <v>163</v>
      </c>
      <c r="D77" s="87" t="s">
        <v>70</v>
      </c>
      <c r="E77" s="89">
        <v>42493</v>
      </c>
      <c r="F77" s="89"/>
      <c r="G77" s="89">
        <v>43312</v>
      </c>
      <c r="H77" s="87" t="s">
        <v>21</v>
      </c>
      <c r="I77" s="87" t="s">
        <v>26</v>
      </c>
      <c r="J77" s="87" t="s">
        <v>22</v>
      </c>
      <c r="K77" s="91">
        <v>1735907.8455790801</v>
      </c>
      <c r="L77" s="87" t="s">
        <v>23</v>
      </c>
      <c r="M77" s="87" t="s">
        <v>26</v>
      </c>
      <c r="N77" s="87" t="s">
        <v>24</v>
      </c>
      <c r="O77" s="95">
        <v>-2090901</v>
      </c>
      <c r="P77" s="87">
        <v>1.1515</v>
      </c>
      <c r="Q77" s="87" t="s">
        <v>25</v>
      </c>
      <c r="R77" s="93">
        <v>1.2044999999999999</v>
      </c>
      <c r="S77" s="87"/>
      <c r="T77" s="87"/>
      <c r="U77" s="93"/>
      <c r="V77" s="5"/>
      <c r="W77" s="102">
        <v>1.1993</v>
      </c>
      <c r="X77" s="102">
        <v>1.2155755204417746</v>
      </c>
      <c r="Y77" s="100">
        <v>15864.081990447403</v>
      </c>
      <c r="Z77" s="100">
        <v>15864.081990447403</v>
      </c>
      <c r="AA77" s="100">
        <v>15864.081990447403</v>
      </c>
      <c r="AB77" s="100">
        <v>0</v>
      </c>
      <c r="AC77" s="97"/>
      <c r="AD77" s="98"/>
      <c r="AF77" s="62">
        <f t="shared" si="28"/>
        <v>1720091.4010181015</v>
      </c>
      <c r="AG77" s="62">
        <f t="shared" si="29"/>
        <v>15816.444560977165</v>
      </c>
      <c r="AH77" s="6"/>
      <c r="AI77" s="62">
        <f t="shared" si="30"/>
        <v>1323147.2315523857</v>
      </c>
      <c r="AJ77" s="62">
        <f t="shared" si="31"/>
        <v>412760.61402669293</v>
      </c>
      <c r="AK77" s="62">
        <f t="shared" si="32"/>
        <v>-396944.16946571576</v>
      </c>
      <c r="AL77" s="62">
        <f t="shared" si="33"/>
        <v>396944.16946571576</v>
      </c>
      <c r="AM77" s="64">
        <f t="shared" si="34"/>
        <v>1</v>
      </c>
      <c r="AN77" s="6"/>
      <c r="AO77" s="57">
        <f t="shared" si="35"/>
        <v>1.2044999999999999</v>
      </c>
      <c r="AP77" s="62">
        <f t="shared" si="36"/>
        <v>1735907.8455790787</v>
      </c>
      <c r="AQ77" s="62">
        <f t="shared" si="37"/>
        <v>0</v>
      </c>
      <c r="AR77" s="62">
        <f t="shared" si="38"/>
        <v>-15816.444560977165</v>
      </c>
      <c r="AS77" s="62">
        <f t="shared" si="39"/>
        <v>15816.444560977165</v>
      </c>
      <c r="AT77" s="64">
        <f t="shared" si="40"/>
        <v>1</v>
      </c>
      <c r="AV77" s="81" t="str">
        <f t="shared" si="27"/>
        <v/>
      </c>
    </row>
    <row r="78" spans="1:48" ht="13.2" customHeight="1" x14ac:dyDescent="0.4">
      <c r="A78" s="87" t="s">
        <v>128</v>
      </c>
      <c r="B78" s="87" t="s">
        <v>180</v>
      </c>
      <c r="C78" s="87">
        <v>164</v>
      </c>
      <c r="D78" s="87" t="s">
        <v>70</v>
      </c>
      <c r="E78" s="89">
        <v>42493</v>
      </c>
      <c r="F78" s="89"/>
      <c r="G78" s="89">
        <v>43312</v>
      </c>
      <c r="H78" s="87" t="s">
        <v>21</v>
      </c>
      <c r="I78" s="87" t="s">
        <v>26</v>
      </c>
      <c r="J78" s="87" t="s">
        <v>22</v>
      </c>
      <c r="K78" s="91">
        <v>4061350.7679535099</v>
      </c>
      <c r="L78" s="87" t="s">
        <v>23</v>
      </c>
      <c r="M78" s="87" t="s">
        <v>26</v>
      </c>
      <c r="N78" s="87" t="s">
        <v>24</v>
      </c>
      <c r="O78" s="95">
        <v>-4891897</v>
      </c>
      <c r="P78" s="87">
        <v>1.1515</v>
      </c>
      <c r="Q78" s="87" t="s">
        <v>25</v>
      </c>
      <c r="R78" s="93">
        <v>1.2044999999999999</v>
      </c>
      <c r="S78" s="87"/>
      <c r="T78" s="87"/>
      <c r="U78" s="93"/>
      <c r="V78" s="5"/>
      <c r="W78" s="102">
        <v>1.1993</v>
      </c>
      <c r="X78" s="102">
        <v>1.2155755204417746</v>
      </c>
      <c r="Y78" s="100">
        <v>37115.796059605338</v>
      </c>
      <c r="Z78" s="100">
        <v>37115.796059605338</v>
      </c>
      <c r="AA78" s="100">
        <v>37115.796059605338</v>
      </c>
      <c r="AB78" s="100">
        <v>0</v>
      </c>
      <c r="AC78" s="97"/>
      <c r="AD78" s="98"/>
      <c r="AF78" s="62">
        <f t="shared" si="28"/>
        <v>4024346.4249939369</v>
      </c>
      <c r="AG78" s="62">
        <f t="shared" si="29"/>
        <v>37004.342959571164</v>
      </c>
      <c r="AH78" s="6"/>
      <c r="AI78" s="62">
        <f t="shared" si="30"/>
        <v>3095651.0961491819</v>
      </c>
      <c r="AJ78" s="62">
        <f t="shared" si="31"/>
        <v>965699.67180432612</v>
      </c>
      <c r="AK78" s="62">
        <f t="shared" si="32"/>
        <v>-928695.32884475496</v>
      </c>
      <c r="AL78" s="62">
        <f t="shared" si="33"/>
        <v>928695.32884475496</v>
      </c>
      <c r="AM78" s="64">
        <f t="shared" si="34"/>
        <v>1</v>
      </c>
      <c r="AN78" s="6"/>
      <c r="AO78" s="57">
        <f t="shared" si="35"/>
        <v>1.2044999999999999</v>
      </c>
      <c r="AP78" s="62">
        <f t="shared" si="36"/>
        <v>4061350.7679535081</v>
      </c>
      <c r="AQ78" s="62">
        <f t="shared" si="37"/>
        <v>0</v>
      </c>
      <c r="AR78" s="62">
        <f t="shared" si="38"/>
        <v>-37004.342959571164</v>
      </c>
      <c r="AS78" s="62">
        <f t="shared" si="39"/>
        <v>37004.342959571164</v>
      </c>
      <c r="AT78" s="64">
        <f t="shared" si="40"/>
        <v>1</v>
      </c>
      <c r="AV78" s="81" t="str">
        <f t="shared" si="27"/>
        <v/>
      </c>
    </row>
    <row r="79" spans="1:48" ht="13.2" customHeight="1" x14ac:dyDescent="0.4">
      <c r="A79" s="87" t="s">
        <v>128</v>
      </c>
      <c r="B79" s="87" t="s">
        <v>181</v>
      </c>
      <c r="C79" s="87">
        <v>166</v>
      </c>
      <c r="D79" s="87" t="s">
        <v>70</v>
      </c>
      <c r="E79" s="89">
        <v>42493</v>
      </c>
      <c r="F79" s="89"/>
      <c r="G79" s="89">
        <v>43312</v>
      </c>
      <c r="H79" s="87" t="s">
        <v>21</v>
      </c>
      <c r="I79" s="87" t="s">
        <v>26</v>
      </c>
      <c r="J79" s="87" t="s">
        <v>22</v>
      </c>
      <c r="K79" s="91">
        <v>550960.17956604902</v>
      </c>
      <c r="L79" s="87" t="s">
        <v>23</v>
      </c>
      <c r="M79" s="87" t="s">
        <v>26</v>
      </c>
      <c r="N79" s="87" t="s">
        <v>24</v>
      </c>
      <c r="O79" s="95">
        <v>-662750</v>
      </c>
      <c r="P79" s="87">
        <v>1.1515</v>
      </c>
      <c r="Q79" s="87" t="s">
        <v>25</v>
      </c>
      <c r="R79" s="93">
        <v>1.2029000000000001</v>
      </c>
      <c r="S79" s="87"/>
      <c r="T79" s="87"/>
      <c r="U79" s="93"/>
      <c r="V79" s="5"/>
      <c r="W79" s="102">
        <v>1.1993</v>
      </c>
      <c r="X79" s="102">
        <v>1.2155755204417746</v>
      </c>
      <c r="Y79" s="100">
        <v>5762.4895163851497</v>
      </c>
      <c r="Z79" s="100">
        <v>5762.4895163851497</v>
      </c>
      <c r="AA79" s="100">
        <v>5762.4895163851497</v>
      </c>
      <c r="AB79" s="100">
        <v>0</v>
      </c>
      <c r="AC79" s="97"/>
      <c r="AD79" s="98"/>
      <c r="AF79" s="62">
        <f t="shared" si="28"/>
        <v>545214.99393072492</v>
      </c>
      <c r="AG79" s="62">
        <f t="shared" si="29"/>
        <v>5745.1856353237526</v>
      </c>
      <c r="AH79" s="6"/>
      <c r="AI79" s="62">
        <f t="shared" si="30"/>
        <v>419396.14917748072</v>
      </c>
      <c r="AJ79" s="62">
        <f t="shared" si="31"/>
        <v>131564.03038856795</v>
      </c>
      <c r="AK79" s="62">
        <f t="shared" si="32"/>
        <v>-125818.84475324419</v>
      </c>
      <c r="AL79" s="62">
        <f t="shared" si="33"/>
        <v>125818.84475324419</v>
      </c>
      <c r="AM79" s="64">
        <f t="shared" si="34"/>
        <v>1</v>
      </c>
      <c r="AN79" s="6"/>
      <c r="AO79" s="57">
        <f t="shared" si="35"/>
        <v>1.2029000000000001</v>
      </c>
      <c r="AP79" s="62">
        <f t="shared" si="36"/>
        <v>550960.17956604867</v>
      </c>
      <c r="AQ79" s="62">
        <f t="shared" si="37"/>
        <v>0</v>
      </c>
      <c r="AR79" s="62">
        <f t="shared" si="38"/>
        <v>-5745.1856353237526</v>
      </c>
      <c r="AS79" s="62">
        <f t="shared" si="39"/>
        <v>5745.1856353237526</v>
      </c>
      <c r="AT79" s="64">
        <f t="shared" si="40"/>
        <v>1</v>
      </c>
      <c r="AV79" s="81" t="str">
        <f t="shared" si="27"/>
        <v/>
      </c>
    </row>
    <row r="80" spans="1:48" ht="13.2" customHeight="1" x14ac:dyDescent="0.4">
      <c r="A80" s="87" t="s">
        <v>128</v>
      </c>
      <c r="B80" s="87" t="s">
        <v>182</v>
      </c>
      <c r="C80" s="87">
        <v>167</v>
      </c>
      <c r="D80" s="87" t="s">
        <v>70</v>
      </c>
      <c r="E80" s="89">
        <v>42493</v>
      </c>
      <c r="F80" s="89"/>
      <c r="G80" s="89">
        <v>43312</v>
      </c>
      <c r="H80" s="87" t="s">
        <v>21</v>
      </c>
      <c r="I80" s="87" t="s">
        <v>26</v>
      </c>
      <c r="J80" s="87" t="s">
        <v>22</v>
      </c>
      <c r="K80" s="91">
        <v>1738216.8093773399</v>
      </c>
      <c r="L80" s="87" t="s">
        <v>23</v>
      </c>
      <c r="M80" s="87" t="s">
        <v>26</v>
      </c>
      <c r="N80" s="87" t="s">
        <v>24</v>
      </c>
      <c r="O80" s="95">
        <v>-2090901</v>
      </c>
      <c r="P80" s="87">
        <v>1.1515</v>
      </c>
      <c r="Q80" s="87" t="s">
        <v>25</v>
      </c>
      <c r="R80" s="93">
        <v>1.2029000000000001</v>
      </c>
      <c r="S80" s="87"/>
      <c r="T80" s="87"/>
      <c r="U80" s="93"/>
      <c r="V80" s="5"/>
      <c r="W80" s="102">
        <v>1.1993</v>
      </c>
      <c r="X80" s="102">
        <v>1.2155755204417746</v>
      </c>
      <c r="Y80" s="100">
        <v>18180.000139266795</v>
      </c>
      <c r="Z80" s="100">
        <v>18180.000139266795</v>
      </c>
      <c r="AA80" s="100">
        <v>18180.000139266795</v>
      </c>
      <c r="AB80" s="100">
        <v>0</v>
      </c>
      <c r="AC80" s="97"/>
      <c r="AD80" s="98"/>
      <c r="AF80" s="62">
        <f t="shared" si="28"/>
        <v>1720091.4010181015</v>
      </c>
      <c r="AG80" s="62">
        <f t="shared" si="29"/>
        <v>18125.40835923655</v>
      </c>
      <c r="AH80" s="6"/>
      <c r="AI80" s="62">
        <f t="shared" si="30"/>
        <v>1323147.2315523857</v>
      </c>
      <c r="AJ80" s="62">
        <f t="shared" si="31"/>
        <v>415069.57782495231</v>
      </c>
      <c r="AK80" s="62">
        <f t="shared" si="32"/>
        <v>-396944.16946571576</v>
      </c>
      <c r="AL80" s="62">
        <f t="shared" si="33"/>
        <v>396944.16946571576</v>
      </c>
      <c r="AM80" s="64">
        <f t="shared" si="34"/>
        <v>1</v>
      </c>
      <c r="AN80" s="6"/>
      <c r="AO80" s="57">
        <f t="shared" si="35"/>
        <v>1.2029000000000001</v>
      </c>
      <c r="AP80" s="62">
        <f t="shared" si="36"/>
        <v>1738216.809377338</v>
      </c>
      <c r="AQ80" s="62">
        <f t="shared" si="37"/>
        <v>0</v>
      </c>
      <c r="AR80" s="62">
        <f t="shared" si="38"/>
        <v>-18125.40835923655</v>
      </c>
      <c r="AS80" s="62">
        <f t="shared" si="39"/>
        <v>18125.40835923655</v>
      </c>
      <c r="AT80" s="64">
        <f t="shared" si="40"/>
        <v>1</v>
      </c>
      <c r="AV80" s="81" t="str">
        <f t="shared" si="27"/>
        <v/>
      </c>
    </row>
    <row r="81" spans="1:48" ht="13.2" customHeight="1" x14ac:dyDescent="0.4">
      <c r="A81" s="87" t="s">
        <v>128</v>
      </c>
      <c r="B81" s="87" t="s">
        <v>183</v>
      </c>
      <c r="C81" s="87">
        <v>168</v>
      </c>
      <c r="D81" s="87" t="s">
        <v>70</v>
      </c>
      <c r="E81" s="89">
        <v>42493</v>
      </c>
      <c r="F81" s="89"/>
      <c r="G81" s="89">
        <v>43312</v>
      </c>
      <c r="H81" s="87" t="s">
        <v>21</v>
      </c>
      <c r="I81" s="87" t="s">
        <v>26</v>
      </c>
      <c r="J81" s="87" t="s">
        <v>22</v>
      </c>
      <c r="K81" s="91">
        <v>8133505.6945714504</v>
      </c>
      <c r="L81" s="87" t="s">
        <v>23</v>
      </c>
      <c r="M81" s="87" t="s">
        <v>26</v>
      </c>
      <c r="N81" s="87" t="s">
        <v>24</v>
      </c>
      <c r="O81" s="95">
        <v>-9783794</v>
      </c>
      <c r="P81" s="87">
        <v>1.1515</v>
      </c>
      <c r="Q81" s="87" t="s">
        <v>25</v>
      </c>
      <c r="R81" s="93">
        <v>1.2029000000000001</v>
      </c>
      <c r="S81" s="87"/>
      <c r="T81" s="87"/>
      <c r="U81" s="93"/>
      <c r="V81" s="5"/>
      <c r="W81" s="102">
        <v>1.1993</v>
      </c>
      <c r="X81" s="102">
        <v>1.2155755204417746</v>
      </c>
      <c r="Y81" s="100">
        <v>85068.291747222072</v>
      </c>
      <c r="Z81" s="100">
        <v>85068.291747222072</v>
      </c>
      <c r="AA81" s="100">
        <v>85068.291747222072</v>
      </c>
      <c r="AB81" s="100">
        <v>0</v>
      </c>
      <c r="AC81" s="97"/>
      <c r="AD81" s="98"/>
      <c r="AF81" s="62">
        <f t="shared" si="28"/>
        <v>8048692.8499878738</v>
      </c>
      <c r="AG81" s="62">
        <f t="shared" si="29"/>
        <v>84812.844583578408</v>
      </c>
      <c r="AH81" s="6"/>
      <c r="AI81" s="62">
        <f t="shared" si="30"/>
        <v>6191302.1922983639</v>
      </c>
      <c r="AJ81" s="62">
        <f t="shared" si="31"/>
        <v>1942203.5022730883</v>
      </c>
      <c r="AK81" s="62">
        <f t="shared" si="32"/>
        <v>-1857390.6576895099</v>
      </c>
      <c r="AL81" s="62">
        <f t="shared" si="33"/>
        <v>1857390.6576895099</v>
      </c>
      <c r="AM81" s="64">
        <f t="shared" si="34"/>
        <v>1</v>
      </c>
      <c r="AN81" s="6"/>
      <c r="AO81" s="57">
        <f t="shared" si="35"/>
        <v>1.2029000000000001</v>
      </c>
      <c r="AP81" s="62">
        <f t="shared" si="36"/>
        <v>8133505.6945714522</v>
      </c>
      <c r="AQ81" s="62">
        <f t="shared" si="37"/>
        <v>0</v>
      </c>
      <c r="AR81" s="62">
        <f t="shared" si="38"/>
        <v>-84812.844583578408</v>
      </c>
      <c r="AS81" s="62">
        <f t="shared" si="39"/>
        <v>84812.844583578408</v>
      </c>
      <c r="AT81" s="64">
        <f t="shared" si="40"/>
        <v>1</v>
      </c>
      <c r="AV81" s="81" t="str">
        <f t="shared" si="27"/>
        <v/>
      </c>
    </row>
    <row r="82" spans="1:48" ht="13.2" customHeight="1" x14ac:dyDescent="0.4">
      <c r="A82" s="87" t="s">
        <v>128</v>
      </c>
      <c r="B82" s="87" t="s">
        <v>184</v>
      </c>
      <c r="C82" s="87">
        <v>173</v>
      </c>
      <c r="D82" s="87" t="s">
        <v>70</v>
      </c>
      <c r="E82" s="89">
        <v>42493</v>
      </c>
      <c r="F82" s="89"/>
      <c r="G82" s="89">
        <v>43454</v>
      </c>
      <c r="H82" s="87" t="s">
        <v>21</v>
      </c>
      <c r="I82" s="87" t="s">
        <v>26</v>
      </c>
      <c r="J82" s="87" t="s">
        <v>22</v>
      </c>
      <c r="K82" s="91">
        <v>693154.31791811704</v>
      </c>
      <c r="L82" s="87" t="s">
        <v>23</v>
      </c>
      <c r="M82" s="87" t="s">
        <v>26</v>
      </c>
      <c r="N82" s="87" t="s">
        <v>24</v>
      </c>
      <c r="O82" s="95">
        <v>-836360</v>
      </c>
      <c r="P82" s="87">
        <v>1.1515</v>
      </c>
      <c r="Q82" s="87" t="s">
        <v>25</v>
      </c>
      <c r="R82" s="93">
        <v>1.2065999999999999</v>
      </c>
      <c r="S82" s="87"/>
      <c r="T82" s="87"/>
      <c r="U82" s="93"/>
      <c r="V82" s="5"/>
      <c r="W82" s="102">
        <v>1.1993</v>
      </c>
      <c r="X82" s="102">
        <v>1.22819237626978</v>
      </c>
      <c r="Y82" s="100">
        <v>12252.888327072125</v>
      </c>
      <c r="Z82" s="100">
        <v>12252.888327072125</v>
      </c>
      <c r="AA82" s="100">
        <v>12252.888327072125</v>
      </c>
      <c r="AB82" s="100">
        <v>0</v>
      </c>
      <c r="AC82" s="97"/>
      <c r="AD82" s="98"/>
      <c r="AF82" s="62">
        <f t="shared" si="28"/>
        <v>680968.23930804827</v>
      </c>
      <c r="AG82" s="62">
        <f t="shared" si="29"/>
        <v>12186.078610068769</v>
      </c>
      <c r="AH82" s="6"/>
      <c r="AI82" s="62">
        <f t="shared" si="30"/>
        <v>523821.72254465247</v>
      </c>
      <c r="AJ82" s="62">
        <f t="shared" si="31"/>
        <v>169332.59537346457</v>
      </c>
      <c r="AK82" s="62">
        <f t="shared" si="32"/>
        <v>-157146.5167633958</v>
      </c>
      <c r="AL82" s="62">
        <f t="shared" si="33"/>
        <v>157146.5167633958</v>
      </c>
      <c r="AM82" s="64">
        <f t="shared" si="34"/>
        <v>1</v>
      </c>
      <c r="AN82" s="6"/>
      <c r="AO82" s="57">
        <f t="shared" si="35"/>
        <v>1.2065999999999999</v>
      </c>
      <c r="AP82" s="62">
        <f t="shared" si="36"/>
        <v>693154.31791811704</v>
      </c>
      <c r="AQ82" s="62">
        <f t="shared" si="37"/>
        <v>0</v>
      </c>
      <c r="AR82" s="62">
        <f t="shared" si="38"/>
        <v>-12186.078610068769</v>
      </c>
      <c r="AS82" s="62">
        <f t="shared" si="39"/>
        <v>12186.078610068769</v>
      </c>
      <c r="AT82" s="64">
        <f t="shared" si="40"/>
        <v>1</v>
      </c>
      <c r="AV82" s="81" t="str">
        <f t="shared" si="27"/>
        <v/>
      </c>
    </row>
    <row r="83" spans="1:48" ht="13.2" customHeight="1" x14ac:dyDescent="0.4">
      <c r="A83" s="87" t="s">
        <v>128</v>
      </c>
      <c r="B83" s="87" t="s">
        <v>185</v>
      </c>
      <c r="C83" s="87">
        <v>174</v>
      </c>
      <c r="D83" s="87" t="s">
        <v>70</v>
      </c>
      <c r="E83" s="89">
        <v>42493</v>
      </c>
      <c r="F83" s="89"/>
      <c r="G83" s="89">
        <v>43454</v>
      </c>
      <c r="H83" s="87" t="s">
        <v>21</v>
      </c>
      <c r="I83" s="87" t="s">
        <v>26</v>
      </c>
      <c r="J83" s="87" t="s">
        <v>22</v>
      </c>
      <c r="K83" s="91">
        <v>1373175.03729488</v>
      </c>
      <c r="L83" s="87" t="s">
        <v>23</v>
      </c>
      <c r="M83" s="87" t="s">
        <v>26</v>
      </c>
      <c r="N83" s="87" t="s">
        <v>24</v>
      </c>
      <c r="O83" s="95">
        <v>-1656873</v>
      </c>
      <c r="P83" s="87">
        <v>1.1515</v>
      </c>
      <c r="Q83" s="87" t="s">
        <v>25</v>
      </c>
      <c r="R83" s="93">
        <v>1.2065999999999999</v>
      </c>
      <c r="S83" s="87"/>
      <c r="T83" s="87"/>
      <c r="U83" s="93"/>
      <c r="V83" s="5"/>
      <c r="W83" s="102">
        <v>1.1993</v>
      </c>
      <c r="X83" s="102">
        <v>1.22819237626978</v>
      </c>
      <c r="Y83" s="100">
        <v>24273.614043164565</v>
      </c>
      <c r="Z83" s="100">
        <v>24273.614043164565</v>
      </c>
      <c r="AA83" s="100">
        <v>24273.614043164565</v>
      </c>
      <c r="AB83" s="100">
        <v>0</v>
      </c>
      <c r="AC83" s="97"/>
      <c r="AD83" s="98"/>
      <c r="AF83" s="62">
        <f t="shared" si="28"/>
        <v>1349033.7768031037</v>
      </c>
      <c r="AG83" s="62">
        <f t="shared" si="29"/>
        <v>24141.26049177465</v>
      </c>
      <c r="AH83" s="6"/>
      <c r="AI83" s="62">
        <f t="shared" si="30"/>
        <v>1037718.2898485413</v>
      </c>
      <c r="AJ83" s="62">
        <f t="shared" si="31"/>
        <v>335456.74744633713</v>
      </c>
      <c r="AK83" s="62">
        <f t="shared" si="32"/>
        <v>-311315.48695456248</v>
      </c>
      <c r="AL83" s="62">
        <f t="shared" si="33"/>
        <v>311315.48695456248</v>
      </c>
      <c r="AM83" s="64">
        <f t="shared" si="34"/>
        <v>1</v>
      </c>
      <c r="AN83" s="6"/>
      <c r="AO83" s="57">
        <f t="shared" si="35"/>
        <v>1.2065999999999999</v>
      </c>
      <c r="AP83" s="62">
        <f t="shared" si="36"/>
        <v>1373175.0372948784</v>
      </c>
      <c r="AQ83" s="62">
        <f t="shared" si="37"/>
        <v>0</v>
      </c>
      <c r="AR83" s="62">
        <f t="shared" si="38"/>
        <v>-24141.26049177465</v>
      </c>
      <c r="AS83" s="62">
        <f t="shared" si="39"/>
        <v>24141.26049177465</v>
      </c>
      <c r="AT83" s="64">
        <f t="shared" si="40"/>
        <v>1</v>
      </c>
      <c r="AV83" s="81" t="str">
        <f t="shared" si="27"/>
        <v/>
      </c>
    </row>
    <row r="84" spans="1:48" ht="13.2" customHeight="1" x14ac:dyDescent="0.4">
      <c r="A84" s="87" t="s">
        <v>128</v>
      </c>
      <c r="B84" s="87" t="s">
        <v>186</v>
      </c>
      <c r="C84" s="87">
        <v>175</v>
      </c>
      <c r="D84" s="87" t="s">
        <v>70</v>
      </c>
      <c r="E84" s="89">
        <v>42493</v>
      </c>
      <c r="F84" s="89"/>
      <c r="G84" s="89">
        <v>43454</v>
      </c>
      <c r="H84" s="87" t="s">
        <v>21</v>
      </c>
      <c r="I84" s="87" t="s">
        <v>26</v>
      </c>
      <c r="J84" s="87" t="s">
        <v>22</v>
      </c>
      <c r="K84" s="91">
        <v>6081423.8355710302</v>
      </c>
      <c r="L84" s="87" t="s">
        <v>23</v>
      </c>
      <c r="M84" s="87" t="s">
        <v>26</v>
      </c>
      <c r="N84" s="87" t="s">
        <v>24</v>
      </c>
      <c r="O84" s="95">
        <v>-7337846</v>
      </c>
      <c r="P84" s="87">
        <v>1.1515</v>
      </c>
      <c r="Q84" s="87" t="s">
        <v>25</v>
      </c>
      <c r="R84" s="93">
        <v>1.2065999999999999</v>
      </c>
      <c r="S84" s="87"/>
      <c r="T84" s="87"/>
      <c r="U84" s="93"/>
      <c r="V84" s="5"/>
      <c r="W84" s="102">
        <v>1.1993</v>
      </c>
      <c r="X84" s="102">
        <v>1.22819237626978</v>
      </c>
      <c r="Y84" s="100">
        <v>107501.32430921256</v>
      </c>
      <c r="Z84" s="100">
        <v>107501.32430921256</v>
      </c>
      <c r="AA84" s="100">
        <v>107501.32430921256</v>
      </c>
      <c r="AB84" s="100">
        <v>0</v>
      </c>
      <c r="AC84" s="97"/>
      <c r="AD84" s="98"/>
      <c r="AF84" s="62">
        <f t="shared" si="28"/>
        <v>5974508.6696322216</v>
      </c>
      <c r="AG84" s="62">
        <f t="shared" si="29"/>
        <v>106915.16593880486</v>
      </c>
      <c r="AH84" s="6"/>
      <c r="AI84" s="62">
        <f t="shared" si="30"/>
        <v>4595775.8997170934</v>
      </c>
      <c r="AJ84" s="62">
        <f t="shared" si="31"/>
        <v>1485647.935853933</v>
      </c>
      <c r="AK84" s="62">
        <f t="shared" si="32"/>
        <v>-1378732.7699151281</v>
      </c>
      <c r="AL84" s="62">
        <f t="shared" si="33"/>
        <v>1378732.7699151281</v>
      </c>
      <c r="AM84" s="64">
        <f t="shared" si="34"/>
        <v>1</v>
      </c>
      <c r="AN84" s="6"/>
      <c r="AO84" s="57">
        <f t="shared" si="35"/>
        <v>1.2065999999999999</v>
      </c>
      <c r="AP84" s="62">
        <f t="shared" si="36"/>
        <v>6081423.8355710264</v>
      </c>
      <c r="AQ84" s="62">
        <f t="shared" si="37"/>
        <v>0</v>
      </c>
      <c r="AR84" s="62">
        <f t="shared" si="38"/>
        <v>-106915.16593880486</v>
      </c>
      <c r="AS84" s="62">
        <f t="shared" si="39"/>
        <v>106915.16593880486</v>
      </c>
      <c r="AT84" s="64">
        <f t="shared" si="40"/>
        <v>1</v>
      </c>
      <c r="AV84" s="81" t="str">
        <f t="shared" si="27"/>
        <v/>
      </c>
    </row>
    <row r="85" spans="1:48" ht="13.2" customHeight="1" x14ac:dyDescent="0.4">
      <c r="A85" s="87" t="s">
        <v>128</v>
      </c>
      <c r="B85" s="87" t="s">
        <v>187</v>
      </c>
      <c r="C85" s="87">
        <v>176</v>
      </c>
      <c r="D85" s="87" t="s">
        <v>70</v>
      </c>
      <c r="E85" s="89">
        <v>42493</v>
      </c>
      <c r="F85" s="89"/>
      <c r="G85" s="89">
        <v>43636</v>
      </c>
      <c r="H85" s="87" t="s">
        <v>21</v>
      </c>
      <c r="I85" s="87" t="s">
        <v>26</v>
      </c>
      <c r="J85" s="87" t="s">
        <v>22</v>
      </c>
      <c r="K85" s="91">
        <v>686328.573773182</v>
      </c>
      <c r="L85" s="87" t="s">
        <v>23</v>
      </c>
      <c r="M85" s="87" t="s">
        <v>26</v>
      </c>
      <c r="N85" s="87" t="s">
        <v>24</v>
      </c>
      <c r="O85" s="95">
        <v>-836360</v>
      </c>
      <c r="P85" s="87">
        <v>1.1515</v>
      </c>
      <c r="Q85" s="87" t="s">
        <v>25</v>
      </c>
      <c r="R85" s="93">
        <v>1.2185999999999999</v>
      </c>
      <c r="S85" s="87"/>
      <c r="T85" s="87"/>
      <c r="U85" s="93"/>
      <c r="V85" s="5"/>
      <c r="W85" s="102">
        <v>1.1993</v>
      </c>
      <c r="X85" s="102">
        <v>1.2451309017335874</v>
      </c>
      <c r="Y85" s="100">
        <v>14744.741051067078</v>
      </c>
      <c r="Z85" s="100">
        <v>14744.741051067078</v>
      </c>
      <c r="AA85" s="100">
        <v>14744.741051067078</v>
      </c>
      <c r="AB85" s="100">
        <v>0</v>
      </c>
      <c r="AC85" s="97"/>
      <c r="AD85" s="98"/>
      <c r="AF85" s="62">
        <f t="shared" si="28"/>
        <v>671704.47608001821</v>
      </c>
      <c r="AG85" s="62">
        <f t="shared" si="29"/>
        <v>14624.097693164134</v>
      </c>
      <c r="AH85" s="6"/>
      <c r="AI85" s="62">
        <f t="shared" si="30"/>
        <v>516695.75083078328</v>
      </c>
      <c r="AJ85" s="62">
        <f t="shared" si="31"/>
        <v>169632.82294239907</v>
      </c>
      <c r="AK85" s="62">
        <f t="shared" si="32"/>
        <v>-155008.72524923494</v>
      </c>
      <c r="AL85" s="62">
        <f t="shared" si="33"/>
        <v>155008.72524923494</v>
      </c>
      <c r="AM85" s="64">
        <f t="shared" si="34"/>
        <v>1</v>
      </c>
      <c r="AN85" s="6"/>
      <c r="AO85" s="57">
        <f t="shared" si="35"/>
        <v>1.2185999999999999</v>
      </c>
      <c r="AP85" s="62">
        <f t="shared" si="36"/>
        <v>686328.57377318235</v>
      </c>
      <c r="AQ85" s="62">
        <f t="shared" si="37"/>
        <v>0</v>
      </c>
      <c r="AR85" s="62">
        <f t="shared" si="38"/>
        <v>-14624.097693164134</v>
      </c>
      <c r="AS85" s="62">
        <f t="shared" si="39"/>
        <v>14624.097693164134</v>
      </c>
      <c r="AT85" s="64">
        <f t="shared" si="40"/>
        <v>1</v>
      </c>
      <c r="AV85" s="81" t="str">
        <f t="shared" si="27"/>
        <v/>
      </c>
    </row>
    <row r="86" spans="1:48" ht="13.2" customHeight="1" x14ac:dyDescent="0.4">
      <c r="A86" s="87" t="s">
        <v>128</v>
      </c>
      <c r="B86" s="87" t="s">
        <v>188</v>
      </c>
      <c r="C86" s="87">
        <v>177</v>
      </c>
      <c r="D86" s="87" t="s">
        <v>70</v>
      </c>
      <c r="E86" s="89">
        <v>42493</v>
      </c>
      <c r="F86" s="89"/>
      <c r="G86" s="89">
        <v>43636</v>
      </c>
      <c r="H86" s="87" t="s">
        <v>21</v>
      </c>
      <c r="I86" s="87" t="s">
        <v>26</v>
      </c>
      <c r="J86" s="87" t="s">
        <v>22</v>
      </c>
      <c r="K86" s="91">
        <v>1087721.9760380799</v>
      </c>
      <c r="L86" s="87" t="s">
        <v>23</v>
      </c>
      <c r="M86" s="87" t="s">
        <v>26</v>
      </c>
      <c r="N86" s="87" t="s">
        <v>24</v>
      </c>
      <c r="O86" s="95">
        <v>-1325498</v>
      </c>
      <c r="P86" s="87">
        <v>1.1515</v>
      </c>
      <c r="Q86" s="87" t="s">
        <v>25</v>
      </c>
      <c r="R86" s="93">
        <v>1.2185999999999999</v>
      </c>
      <c r="S86" s="87"/>
      <c r="T86" s="87"/>
      <c r="U86" s="93"/>
      <c r="V86" s="5"/>
      <c r="W86" s="102">
        <v>1.1993</v>
      </c>
      <c r="X86" s="102">
        <v>1.2451309017335874</v>
      </c>
      <c r="Y86" s="100">
        <v>23368.076873245045</v>
      </c>
      <c r="Z86" s="100">
        <v>23368.076873245045</v>
      </c>
      <c r="AA86" s="100">
        <v>23368.076873245045</v>
      </c>
      <c r="AB86" s="100">
        <v>0</v>
      </c>
      <c r="AC86" s="97"/>
      <c r="AD86" s="98"/>
      <c r="AF86" s="62">
        <f t="shared" si="28"/>
        <v>1064545.0997598069</v>
      </c>
      <c r="AG86" s="62">
        <f t="shared" si="29"/>
        <v>23176.87627826957</v>
      </c>
      <c r="AH86" s="6"/>
      <c r="AI86" s="62">
        <f t="shared" si="30"/>
        <v>818880.84596908221</v>
      </c>
      <c r="AJ86" s="62">
        <f t="shared" si="31"/>
        <v>268841.13006899424</v>
      </c>
      <c r="AK86" s="62">
        <f t="shared" si="32"/>
        <v>-245664.25379072467</v>
      </c>
      <c r="AL86" s="62">
        <f t="shared" si="33"/>
        <v>245664.25379072467</v>
      </c>
      <c r="AM86" s="64">
        <f t="shared" si="34"/>
        <v>1</v>
      </c>
      <c r="AN86" s="6"/>
      <c r="AO86" s="57">
        <f t="shared" si="35"/>
        <v>1.2185999999999999</v>
      </c>
      <c r="AP86" s="62">
        <f t="shared" si="36"/>
        <v>1087721.9760380764</v>
      </c>
      <c r="AQ86" s="62">
        <f t="shared" si="37"/>
        <v>0</v>
      </c>
      <c r="AR86" s="62">
        <f t="shared" si="38"/>
        <v>-23176.87627826957</v>
      </c>
      <c r="AS86" s="62">
        <f t="shared" si="39"/>
        <v>23176.87627826957</v>
      </c>
      <c r="AT86" s="64">
        <f t="shared" si="40"/>
        <v>1</v>
      </c>
      <c r="AV86" s="81" t="str">
        <f t="shared" si="27"/>
        <v/>
      </c>
    </row>
    <row r="87" spans="1:48" ht="13.2" customHeight="1" x14ac:dyDescent="0.4">
      <c r="A87" s="87" t="s">
        <v>128</v>
      </c>
      <c r="B87" s="87" t="s">
        <v>189</v>
      </c>
      <c r="C87" s="87">
        <v>178</v>
      </c>
      <c r="D87" s="87" t="s">
        <v>70</v>
      </c>
      <c r="E87" s="89">
        <v>42493</v>
      </c>
      <c r="F87" s="89"/>
      <c r="G87" s="89">
        <v>43636</v>
      </c>
      <c r="H87" s="87" t="s">
        <v>21</v>
      </c>
      <c r="I87" s="87" t="s">
        <v>26</v>
      </c>
      <c r="J87" s="87" t="s">
        <v>22</v>
      </c>
      <c r="K87" s="91">
        <v>6021537.8302970603</v>
      </c>
      <c r="L87" s="87" t="s">
        <v>23</v>
      </c>
      <c r="M87" s="87" t="s">
        <v>26</v>
      </c>
      <c r="N87" s="87" t="s">
        <v>24</v>
      </c>
      <c r="O87" s="95">
        <v>-7337846</v>
      </c>
      <c r="P87" s="87">
        <v>1.1515</v>
      </c>
      <c r="Q87" s="87" t="s">
        <v>25</v>
      </c>
      <c r="R87" s="93">
        <v>1.2185999999999999</v>
      </c>
      <c r="S87" s="87"/>
      <c r="T87" s="87"/>
      <c r="U87" s="93"/>
      <c r="V87" s="5"/>
      <c r="W87" s="102">
        <v>1.1993</v>
      </c>
      <c r="X87" s="102">
        <v>1.2451309017335874</v>
      </c>
      <c r="Y87" s="100">
        <v>129363.71794754475</v>
      </c>
      <c r="Z87" s="100">
        <v>129363.71794754475</v>
      </c>
      <c r="AA87" s="100">
        <v>129363.71794754475</v>
      </c>
      <c r="AB87" s="100">
        <v>0</v>
      </c>
      <c r="AC87" s="97"/>
      <c r="AD87" s="98"/>
      <c r="AF87" s="62">
        <f t="shared" si="28"/>
        <v>5893232.582842146</v>
      </c>
      <c r="AG87" s="62">
        <f t="shared" si="29"/>
        <v>128305.24745491706</v>
      </c>
      <c r="AH87" s="6"/>
      <c r="AI87" s="62">
        <f t="shared" si="30"/>
        <v>4533255.8329554973</v>
      </c>
      <c r="AJ87" s="62">
        <f t="shared" si="31"/>
        <v>1488281.9973415658</v>
      </c>
      <c r="AK87" s="62">
        <f t="shared" si="32"/>
        <v>-1359976.7498866487</v>
      </c>
      <c r="AL87" s="62">
        <f t="shared" si="33"/>
        <v>1359976.7498866487</v>
      </c>
      <c r="AM87" s="64">
        <f t="shared" si="34"/>
        <v>1</v>
      </c>
      <c r="AN87" s="6"/>
      <c r="AO87" s="57">
        <f t="shared" si="35"/>
        <v>1.2185999999999999</v>
      </c>
      <c r="AP87" s="62">
        <f t="shared" si="36"/>
        <v>6021537.8302970631</v>
      </c>
      <c r="AQ87" s="62">
        <f t="shared" si="37"/>
        <v>0</v>
      </c>
      <c r="AR87" s="62">
        <f t="shared" si="38"/>
        <v>-128305.24745491706</v>
      </c>
      <c r="AS87" s="62">
        <f t="shared" si="39"/>
        <v>128305.24745491706</v>
      </c>
      <c r="AT87" s="64">
        <f t="shared" si="40"/>
        <v>1</v>
      </c>
      <c r="AV87" s="81" t="str">
        <f t="shared" si="27"/>
        <v/>
      </c>
    </row>
    <row r="88" spans="1:48" ht="13.2" customHeight="1" x14ac:dyDescent="0.4">
      <c r="A88" s="87" t="s">
        <v>128</v>
      </c>
      <c r="B88" s="87" t="s">
        <v>190</v>
      </c>
      <c r="C88" s="87">
        <v>179</v>
      </c>
      <c r="D88" s="87" t="s">
        <v>70</v>
      </c>
      <c r="E88" s="89">
        <v>42493</v>
      </c>
      <c r="F88" s="89"/>
      <c r="G88" s="89">
        <v>43728</v>
      </c>
      <c r="H88" s="87" t="s">
        <v>21</v>
      </c>
      <c r="I88" s="87" t="s">
        <v>26</v>
      </c>
      <c r="J88" s="87" t="s">
        <v>22</v>
      </c>
      <c r="K88" s="91">
        <v>683691.65372353501</v>
      </c>
      <c r="L88" s="87" t="s">
        <v>23</v>
      </c>
      <c r="M88" s="87" t="s">
        <v>26</v>
      </c>
      <c r="N88" s="87" t="s">
        <v>24</v>
      </c>
      <c r="O88" s="95">
        <v>-836360</v>
      </c>
      <c r="P88" s="87">
        <v>1.1515</v>
      </c>
      <c r="Q88" s="87" t="s">
        <v>25</v>
      </c>
      <c r="R88" s="93">
        <v>1.2233000000000001</v>
      </c>
      <c r="S88" s="87"/>
      <c r="T88" s="87"/>
      <c r="U88" s="93"/>
      <c r="V88" s="5"/>
      <c r="W88" s="102">
        <v>1.1993</v>
      </c>
      <c r="X88" s="102">
        <v>1.2536964623094344</v>
      </c>
      <c r="Y88" s="100">
        <v>16731.772219672046</v>
      </c>
      <c r="Z88" s="100">
        <v>16731.772219672046</v>
      </c>
      <c r="AA88" s="100">
        <v>16731.772219672046</v>
      </c>
      <c r="AB88" s="100">
        <v>0</v>
      </c>
      <c r="AC88" s="97"/>
      <c r="AD88" s="98"/>
      <c r="AF88" s="62">
        <f t="shared" si="28"/>
        <v>667115.22696597641</v>
      </c>
      <c r="AG88" s="62">
        <f t="shared" si="29"/>
        <v>16576.426757558249</v>
      </c>
      <c r="AH88" s="6"/>
      <c r="AI88" s="62">
        <f t="shared" si="30"/>
        <v>513165.55920459714</v>
      </c>
      <c r="AJ88" s="62">
        <f t="shared" si="31"/>
        <v>170526.09451893752</v>
      </c>
      <c r="AK88" s="62">
        <f t="shared" si="32"/>
        <v>-153949.66776137927</v>
      </c>
      <c r="AL88" s="62">
        <f t="shared" si="33"/>
        <v>153949.66776137927</v>
      </c>
      <c r="AM88" s="64">
        <f t="shared" si="34"/>
        <v>1</v>
      </c>
      <c r="AN88" s="6"/>
      <c r="AO88" s="57">
        <f t="shared" si="35"/>
        <v>1.2233000000000001</v>
      </c>
      <c r="AP88" s="62">
        <f t="shared" si="36"/>
        <v>683691.65372353466</v>
      </c>
      <c r="AQ88" s="62">
        <f t="shared" si="37"/>
        <v>0</v>
      </c>
      <c r="AR88" s="62">
        <f t="shared" si="38"/>
        <v>-16576.426757558249</v>
      </c>
      <c r="AS88" s="62">
        <f t="shared" si="39"/>
        <v>16576.426757558249</v>
      </c>
      <c r="AT88" s="64">
        <f t="shared" si="40"/>
        <v>1</v>
      </c>
      <c r="AV88" s="81" t="str">
        <f t="shared" si="27"/>
        <v/>
      </c>
    </row>
    <row r="89" spans="1:48" ht="13.2" customHeight="1" x14ac:dyDescent="0.4">
      <c r="A89" s="87" t="s">
        <v>128</v>
      </c>
      <c r="B89" s="87" t="s">
        <v>191</v>
      </c>
      <c r="C89" s="87">
        <v>180</v>
      </c>
      <c r="D89" s="87" t="s">
        <v>70</v>
      </c>
      <c r="E89" s="89">
        <v>42493</v>
      </c>
      <c r="F89" s="89"/>
      <c r="G89" s="89">
        <v>43728</v>
      </c>
      <c r="H89" s="87" t="s">
        <v>21</v>
      </c>
      <c r="I89" s="87" t="s">
        <v>26</v>
      </c>
      <c r="J89" s="87" t="s">
        <v>22</v>
      </c>
      <c r="K89" s="91">
        <v>1083542.8758276801</v>
      </c>
      <c r="L89" s="87" t="s">
        <v>23</v>
      </c>
      <c r="M89" s="87" t="s">
        <v>26</v>
      </c>
      <c r="N89" s="87" t="s">
        <v>24</v>
      </c>
      <c r="O89" s="95">
        <v>-1325498</v>
      </c>
      <c r="P89" s="87">
        <v>1.1515</v>
      </c>
      <c r="Q89" s="87" t="s">
        <v>25</v>
      </c>
      <c r="R89" s="93">
        <v>1.2233000000000001</v>
      </c>
      <c r="S89" s="87"/>
      <c r="T89" s="87"/>
      <c r="U89" s="93"/>
      <c r="V89" s="5"/>
      <c r="W89" s="102">
        <v>1.1993</v>
      </c>
      <c r="X89" s="102">
        <v>1.2536964623094344</v>
      </c>
      <c r="Y89" s="100">
        <v>26517.206243281315</v>
      </c>
      <c r="Z89" s="100">
        <v>26517.206243281315</v>
      </c>
      <c r="AA89" s="100">
        <v>26517.206243281315</v>
      </c>
      <c r="AB89" s="100">
        <v>0</v>
      </c>
      <c r="AC89" s="97"/>
      <c r="AD89" s="98"/>
      <c r="AF89" s="62">
        <f t="shared" si="28"/>
        <v>1057271.8675127311</v>
      </c>
      <c r="AG89" s="62">
        <f t="shared" si="29"/>
        <v>26271.008314948063</v>
      </c>
      <c r="AH89" s="6"/>
      <c r="AI89" s="62">
        <f t="shared" si="30"/>
        <v>813286.05193286994</v>
      </c>
      <c r="AJ89" s="62">
        <f t="shared" si="31"/>
        <v>270256.82389480923</v>
      </c>
      <c r="AK89" s="62">
        <f t="shared" si="32"/>
        <v>-243985.81557986117</v>
      </c>
      <c r="AL89" s="62">
        <f t="shared" si="33"/>
        <v>243985.81557986117</v>
      </c>
      <c r="AM89" s="64">
        <f t="shared" si="34"/>
        <v>1</v>
      </c>
      <c r="AN89" s="6"/>
      <c r="AO89" s="57">
        <f t="shared" si="35"/>
        <v>1.2233000000000001</v>
      </c>
      <c r="AP89" s="62">
        <f t="shared" si="36"/>
        <v>1083542.8758276792</v>
      </c>
      <c r="AQ89" s="62">
        <f t="shared" si="37"/>
        <v>0</v>
      </c>
      <c r="AR89" s="62">
        <f t="shared" si="38"/>
        <v>-26271.008314948063</v>
      </c>
      <c r="AS89" s="62">
        <f t="shared" si="39"/>
        <v>26271.008314948063</v>
      </c>
      <c r="AT89" s="64">
        <f t="shared" si="40"/>
        <v>1</v>
      </c>
      <c r="AV89" s="81" t="str">
        <f t="shared" si="27"/>
        <v/>
      </c>
    </row>
    <row r="90" spans="1:48" ht="13.2" customHeight="1" x14ac:dyDescent="0.4">
      <c r="A90" s="88" t="s">
        <v>128</v>
      </c>
      <c r="B90" s="88" t="s">
        <v>192</v>
      </c>
      <c r="C90" s="88">
        <v>181</v>
      </c>
      <c r="D90" s="88" t="s">
        <v>70</v>
      </c>
      <c r="E90" s="90">
        <v>42493</v>
      </c>
      <c r="F90" s="90"/>
      <c r="G90" s="90">
        <v>43728</v>
      </c>
      <c r="H90" s="88" t="s">
        <v>21</v>
      </c>
      <c r="I90" s="88" t="s">
        <v>26</v>
      </c>
      <c r="J90" s="88" t="s">
        <v>22</v>
      </c>
      <c r="K90" s="92">
        <v>3998934.8483609902</v>
      </c>
      <c r="L90" s="88" t="s">
        <v>23</v>
      </c>
      <c r="M90" s="88" t="s">
        <v>26</v>
      </c>
      <c r="N90" s="88" t="s">
        <v>24</v>
      </c>
      <c r="O90" s="96">
        <v>-4891897</v>
      </c>
      <c r="P90" s="88">
        <v>1.1515</v>
      </c>
      <c r="Q90" s="88" t="s">
        <v>25</v>
      </c>
      <c r="R90" s="94">
        <v>1.2233000000000001</v>
      </c>
      <c r="S90" s="88"/>
      <c r="T90" s="88"/>
      <c r="U90" s="94"/>
      <c r="V90" s="5"/>
      <c r="W90" s="103">
        <v>1.1993</v>
      </c>
      <c r="X90" s="103">
        <v>1.2536964623094344</v>
      </c>
      <c r="Y90" s="101">
        <v>97864.68306243392</v>
      </c>
      <c r="Z90" s="101">
        <v>97864.68306243392</v>
      </c>
      <c r="AA90" s="101">
        <v>97864.68306243392</v>
      </c>
      <c r="AB90" s="101">
        <v>0</v>
      </c>
      <c r="AC90" s="97"/>
      <c r="AD90" s="99"/>
      <c r="AF90" s="62">
        <f t="shared" si="28"/>
        <v>3901978.7859883052</v>
      </c>
      <c r="AG90" s="62">
        <f t="shared" si="29"/>
        <v>96956.06237268541</v>
      </c>
      <c r="AH90" s="6"/>
      <c r="AI90" s="62">
        <f t="shared" si="30"/>
        <v>3001522.1430679266</v>
      </c>
      <c r="AJ90" s="62">
        <f t="shared" si="31"/>
        <v>997412.70529306401</v>
      </c>
      <c r="AK90" s="62">
        <f t="shared" si="32"/>
        <v>-900456.6429203786</v>
      </c>
      <c r="AL90" s="62">
        <f t="shared" si="33"/>
        <v>900456.6429203786</v>
      </c>
      <c r="AM90" s="64">
        <f t="shared" si="34"/>
        <v>1</v>
      </c>
      <c r="AN90" s="6"/>
      <c r="AO90" s="57">
        <f t="shared" si="35"/>
        <v>1.2233000000000001</v>
      </c>
      <c r="AP90" s="62">
        <f t="shared" si="36"/>
        <v>3998934.8483609906</v>
      </c>
      <c r="AQ90" s="62">
        <f t="shared" si="37"/>
        <v>0</v>
      </c>
      <c r="AR90" s="62">
        <f t="shared" si="38"/>
        <v>-96956.06237268541</v>
      </c>
      <c r="AS90" s="62">
        <f t="shared" si="39"/>
        <v>96956.06237268541</v>
      </c>
      <c r="AT90" s="64">
        <f t="shared" si="40"/>
        <v>1</v>
      </c>
      <c r="AV90" s="81" t="str">
        <f t="shared" si="27"/>
        <v/>
      </c>
    </row>
    <row r="91" spans="1:48" ht="13.2" customHeight="1" x14ac:dyDescent="0.4">
      <c r="A91" s="87" t="s">
        <v>193</v>
      </c>
      <c r="B91" s="87" t="s">
        <v>194</v>
      </c>
      <c r="C91" s="87">
        <v>104</v>
      </c>
      <c r="D91" s="87" t="s">
        <v>73</v>
      </c>
      <c r="E91" s="89">
        <v>42732</v>
      </c>
      <c r="F91" s="89"/>
      <c r="G91" s="89">
        <v>43312</v>
      </c>
      <c r="H91" s="87" t="s">
        <v>21</v>
      </c>
      <c r="I91" s="87" t="s">
        <v>26</v>
      </c>
      <c r="J91" s="87" t="s">
        <v>22</v>
      </c>
      <c r="K91" s="91">
        <v>285540.47816855903</v>
      </c>
      <c r="L91" s="87" t="s">
        <v>23</v>
      </c>
      <c r="M91" s="87" t="s">
        <v>26</v>
      </c>
      <c r="N91" s="87" t="s">
        <v>24</v>
      </c>
      <c r="O91" s="95">
        <v>-309326</v>
      </c>
      <c r="P91" s="87">
        <v>1.0455000000000001</v>
      </c>
      <c r="Q91" s="87" t="s">
        <v>25</v>
      </c>
      <c r="R91" s="93">
        <v>1.0832999999999999</v>
      </c>
      <c r="S91" s="87"/>
      <c r="T91" s="87"/>
      <c r="U91" s="93"/>
      <c r="V91" s="5"/>
      <c r="W91" s="102">
        <v>1.1993</v>
      </c>
      <c r="X91" s="102">
        <v>1.2155755204417746</v>
      </c>
      <c r="Y91" s="100">
        <v>31165.299023210307</v>
      </c>
      <c r="Z91" s="100">
        <v>31165.299023210307</v>
      </c>
      <c r="AA91" s="100">
        <v>31165.299023210307</v>
      </c>
      <c r="AB91" s="100">
        <v>0</v>
      </c>
      <c r="AC91" s="97"/>
      <c r="AD91" s="98"/>
      <c r="AF91" s="62">
        <f t="shared" si="28"/>
        <v>254468.76380628507</v>
      </c>
      <c r="AG91" s="62">
        <f t="shared" si="29"/>
        <v>31071.714362273953</v>
      </c>
      <c r="AH91" s="6"/>
      <c r="AI91" s="62">
        <f t="shared" si="30"/>
        <v>195745.2029279116</v>
      </c>
      <c r="AJ91" s="62">
        <f t="shared" si="31"/>
        <v>89795.275240647432</v>
      </c>
      <c r="AK91" s="62">
        <f t="shared" si="32"/>
        <v>-58723.560878373479</v>
      </c>
      <c r="AL91" s="62">
        <f t="shared" si="33"/>
        <v>58723.560878373479</v>
      </c>
      <c r="AM91" s="64">
        <f t="shared" si="34"/>
        <v>1</v>
      </c>
      <c r="AN91" s="6"/>
      <c r="AO91" s="57">
        <f t="shared" si="35"/>
        <v>1.0832999999999999</v>
      </c>
      <c r="AP91" s="62">
        <f t="shared" si="36"/>
        <v>285540.47816855903</v>
      </c>
      <c r="AQ91" s="62">
        <f t="shared" si="37"/>
        <v>0</v>
      </c>
      <c r="AR91" s="62">
        <f t="shared" si="38"/>
        <v>-31071.714362273953</v>
      </c>
      <c r="AS91" s="62">
        <f t="shared" si="39"/>
        <v>31071.714362273953</v>
      </c>
      <c r="AT91" s="64">
        <f t="shared" si="40"/>
        <v>1</v>
      </c>
      <c r="AV91" s="81" t="str">
        <f t="shared" si="27"/>
        <v/>
      </c>
    </row>
    <row r="92" spans="1:48" ht="13.2" customHeight="1" x14ac:dyDescent="0.4">
      <c r="A92" s="87" t="s">
        <v>193</v>
      </c>
      <c r="B92" s="87" t="s">
        <v>195</v>
      </c>
      <c r="C92" s="87">
        <v>100</v>
      </c>
      <c r="D92" s="87" t="s">
        <v>27</v>
      </c>
      <c r="E92" s="89">
        <v>42713</v>
      </c>
      <c r="F92" s="89"/>
      <c r="G92" s="89">
        <v>43410</v>
      </c>
      <c r="H92" s="87" t="s">
        <v>21</v>
      </c>
      <c r="I92" s="87" t="s">
        <v>26</v>
      </c>
      <c r="J92" s="87" t="s">
        <v>22</v>
      </c>
      <c r="K92" s="91">
        <v>209683.658712943</v>
      </c>
      <c r="L92" s="87" t="s">
        <v>23</v>
      </c>
      <c r="M92" s="87" t="s">
        <v>26</v>
      </c>
      <c r="N92" s="87" t="s">
        <v>24</v>
      </c>
      <c r="O92" s="95">
        <v>-231994</v>
      </c>
      <c r="P92" s="87">
        <v>1.0618000000000001</v>
      </c>
      <c r="Q92" s="87" t="s">
        <v>25</v>
      </c>
      <c r="R92" s="93">
        <v>1.1064000000000001</v>
      </c>
      <c r="S92" s="87"/>
      <c r="T92" s="87"/>
      <c r="U92" s="93"/>
      <c r="V92" s="5"/>
      <c r="W92" s="102">
        <v>1.1993</v>
      </c>
      <c r="X92" s="102">
        <v>1.2241327133998674</v>
      </c>
      <c r="Y92" s="100">
        <v>20260.526967301361</v>
      </c>
      <c r="Z92" s="100">
        <v>20260.526967301361</v>
      </c>
      <c r="AA92" s="100">
        <v>20260.526967301361</v>
      </c>
      <c r="AB92" s="100">
        <v>0</v>
      </c>
      <c r="AC92" s="97"/>
      <c r="AD92" s="98"/>
      <c r="AF92" s="62">
        <f t="shared" si="28"/>
        <v>189517.03312924888</v>
      </c>
      <c r="AG92" s="62">
        <f t="shared" si="29"/>
        <v>20166.625583693996</v>
      </c>
      <c r="AH92" s="6"/>
      <c r="AI92" s="62">
        <f t="shared" si="30"/>
        <v>145782.3331763453</v>
      </c>
      <c r="AJ92" s="62">
        <f t="shared" si="31"/>
        <v>63901.325536597578</v>
      </c>
      <c r="AK92" s="62">
        <f t="shared" si="32"/>
        <v>-43734.699952903582</v>
      </c>
      <c r="AL92" s="62">
        <f t="shared" si="33"/>
        <v>43734.699952903582</v>
      </c>
      <c r="AM92" s="64">
        <f t="shared" si="34"/>
        <v>1</v>
      </c>
      <c r="AN92" s="6"/>
      <c r="AO92" s="57">
        <f t="shared" si="35"/>
        <v>1.1064000000000001</v>
      </c>
      <c r="AP92" s="62">
        <f t="shared" si="36"/>
        <v>209683.65871294288</v>
      </c>
      <c r="AQ92" s="62">
        <f t="shared" si="37"/>
        <v>0</v>
      </c>
      <c r="AR92" s="62">
        <f t="shared" si="38"/>
        <v>-20166.625583693996</v>
      </c>
      <c r="AS92" s="62">
        <f t="shared" si="39"/>
        <v>20166.625583693996</v>
      </c>
      <c r="AT92" s="64">
        <f t="shared" si="40"/>
        <v>1</v>
      </c>
    </row>
    <row r="93" spans="1:48" ht="13.2" customHeight="1" x14ac:dyDescent="0.4">
      <c r="A93" s="87" t="s">
        <v>193</v>
      </c>
      <c r="B93" s="87" t="s">
        <v>196</v>
      </c>
      <c r="C93" s="87">
        <v>101</v>
      </c>
      <c r="D93" s="87" t="s">
        <v>27</v>
      </c>
      <c r="E93" s="89">
        <v>42713</v>
      </c>
      <c r="F93" s="89"/>
      <c r="G93" s="89">
        <v>43410</v>
      </c>
      <c r="H93" s="87" t="s">
        <v>21</v>
      </c>
      <c r="I93" s="87" t="s">
        <v>26</v>
      </c>
      <c r="J93" s="87" t="s">
        <v>22</v>
      </c>
      <c r="K93" s="91">
        <v>405737.527114967</v>
      </c>
      <c r="L93" s="87" t="s">
        <v>23</v>
      </c>
      <c r="M93" s="87" t="s">
        <v>26</v>
      </c>
      <c r="N93" s="87" t="s">
        <v>24</v>
      </c>
      <c r="O93" s="95">
        <v>-448908</v>
      </c>
      <c r="P93" s="87">
        <v>1.0618000000000001</v>
      </c>
      <c r="Q93" s="87" t="s">
        <v>25</v>
      </c>
      <c r="R93" s="93">
        <v>1.1064000000000001</v>
      </c>
      <c r="S93" s="87"/>
      <c r="T93" s="87"/>
      <c r="U93" s="93"/>
      <c r="V93" s="5"/>
      <c r="W93" s="102">
        <v>1.1993</v>
      </c>
      <c r="X93" s="102">
        <v>1.2241327133998674</v>
      </c>
      <c r="Y93" s="100">
        <v>39204.085622202714</v>
      </c>
      <c r="Z93" s="100">
        <v>39204.085622202714</v>
      </c>
      <c r="AA93" s="100">
        <v>39204.085622202714</v>
      </c>
      <c r="AB93" s="100">
        <v>0</v>
      </c>
      <c r="AC93" s="97"/>
      <c r="AD93" s="98"/>
      <c r="AF93" s="62">
        <f t="shared" si="28"/>
        <v>366715.14051218936</v>
      </c>
      <c r="AG93" s="62">
        <f t="shared" si="29"/>
        <v>39022.386602778104</v>
      </c>
      <c r="AH93" s="6"/>
      <c r="AI93" s="62">
        <f t="shared" si="30"/>
        <v>282088.56962476106</v>
      </c>
      <c r="AJ93" s="62">
        <f t="shared" si="31"/>
        <v>123648.95749020641</v>
      </c>
      <c r="AK93" s="62">
        <f t="shared" si="32"/>
        <v>-84626.570887428301</v>
      </c>
      <c r="AL93" s="62">
        <f t="shared" si="33"/>
        <v>84626.570887428301</v>
      </c>
      <c r="AM93" s="64">
        <f t="shared" si="34"/>
        <v>1</v>
      </c>
      <c r="AN93" s="6"/>
      <c r="AO93" s="57">
        <f t="shared" si="35"/>
        <v>1.1064000000000001</v>
      </c>
      <c r="AP93" s="62">
        <f t="shared" si="36"/>
        <v>405737.52711496747</v>
      </c>
      <c r="AQ93" s="62">
        <f t="shared" si="37"/>
        <v>0</v>
      </c>
      <c r="AR93" s="62">
        <f t="shared" si="38"/>
        <v>-39022.386602778104</v>
      </c>
      <c r="AS93" s="62">
        <f t="shared" si="39"/>
        <v>39022.386602778104</v>
      </c>
      <c r="AT93" s="64">
        <f t="shared" si="40"/>
        <v>1</v>
      </c>
    </row>
    <row r="94" spans="1:48" ht="13.2" customHeight="1" x14ac:dyDescent="0.4">
      <c r="A94" s="87" t="s">
        <v>193</v>
      </c>
      <c r="B94" s="87" t="s">
        <v>197</v>
      </c>
      <c r="C94" s="87">
        <v>103</v>
      </c>
      <c r="D94" s="87" t="s">
        <v>27</v>
      </c>
      <c r="E94" s="89">
        <v>42713</v>
      </c>
      <c r="F94" s="89"/>
      <c r="G94" s="89">
        <v>43410</v>
      </c>
      <c r="H94" s="87" t="s">
        <v>21</v>
      </c>
      <c r="I94" s="87" t="s">
        <v>26</v>
      </c>
      <c r="J94" s="87" t="s">
        <v>22</v>
      </c>
      <c r="K94" s="91">
        <v>507171.90889370901</v>
      </c>
      <c r="L94" s="87" t="s">
        <v>23</v>
      </c>
      <c r="M94" s="87" t="s">
        <v>26</v>
      </c>
      <c r="N94" s="87" t="s">
        <v>24</v>
      </c>
      <c r="O94" s="95">
        <v>-561135</v>
      </c>
      <c r="P94" s="87">
        <v>1.0618000000000001</v>
      </c>
      <c r="Q94" s="87" t="s">
        <v>25</v>
      </c>
      <c r="R94" s="93">
        <v>1.1064000000000001</v>
      </c>
      <c r="S94" s="87"/>
      <c r="T94" s="87"/>
      <c r="U94" s="93"/>
      <c r="V94" s="5"/>
      <c r="W94" s="102">
        <v>1.1993</v>
      </c>
      <c r="X94" s="102">
        <v>1.2241327133998674</v>
      </c>
      <c r="Y94" s="100">
        <v>49005.107027753416</v>
      </c>
      <c r="Z94" s="100">
        <v>49005.107027753416</v>
      </c>
      <c r="AA94" s="100">
        <v>49005.107027753416</v>
      </c>
      <c r="AB94" s="100">
        <v>0</v>
      </c>
      <c r="AC94" s="97"/>
      <c r="AD94" s="98"/>
      <c r="AF94" s="62">
        <f t="shared" si="28"/>
        <v>458393.9256402367</v>
      </c>
      <c r="AG94" s="62">
        <f t="shared" si="29"/>
        <v>48777.983253472601</v>
      </c>
      <c r="AH94" s="6"/>
      <c r="AI94" s="62">
        <f t="shared" si="30"/>
        <v>352610.71203095128</v>
      </c>
      <c r="AJ94" s="62">
        <f t="shared" si="31"/>
        <v>154561.19686275802</v>
      </c>
      <c r="AK94" s="62">
        <f t="shared" si="32"/>
        <v>-105783.21360928542</v>
      </c>
      <c r="AL94" s="62">
        <f t="shared" si="33"/>
        <v>105783.21360928542</v>
      </c>
      <c r="AM94" s="64">
        <f t="shared" si="34"/>
        <v>1</v>
      </c>
      <c r="AN94" s="6"/>
      <c r="AO94" s="57">
        <f t="shared" si="35"/>
        <v>1.1064000000000001</v>
      </c>
      <c r="AP94" s="62">
        <f t="shared" si="36"/>
        <v>507171.9088937093</v>
      </c>
      <c r="AQ94" s="62">
        <f t="shared" si="37"/>
        <v>0</v>
      </c>
      <c r="AR94" s="62">
        <f t="shared" si="38"/>
        <v>-48777.983253472601</v>
      </c>
      <c r="AS94" s="62">
        <f t="shared" si="39"/>
        <v>48777.983253472601</v>
      </c>
      <c r="AT94" s="64">
        <f t="shared" si="40"/>
        <v>1</v>
      </c>
    </row>
    <row r="95" spans="1:48" ht="13.2" customHeight="1" x14ac:dyDescent="0.4">
      <c r="A95" s="87" t="s">
        <v>193</v>
      </c>
      <c r="B95" s="87" t="s">
        <v>100</v>
      </c>
      <c r="C95" s="87">
        <v>99</v>
      </c>
      <c r="D95" s="87" t="s">
        <v>27</v>
      </c>
      <c r="E95" s="89">
        <v>42713</v>
      </c>
      <c r="F95" s="89"/>
      <c r="G95" s="89">
        <v>43410</v>
      </c>
      <c r="H95" s="87" t="s">
        <v>21</v>
      </c>
      <c r="I95" s="87" t="s">
        <v>26</v>
      </c>
      <c r="J95" s="87" t="s">
        <v>22</v>
      </c>
      <c r="K95" s="91">
        <v>209683.658712943</v>
      </c>
      <c r="L95" s="87" t="s">
        <v>23</v>
      </c>
      <c r="M95" s="87" t="s">
        <v>26</v>
      </c>
      <c r="N95" s="87" t="s">
        <v>24</v>
      </c>
      <c r="O95" s="95">
        <v>-231994</v>
      </c>
      <c r="P95" s="87">
        <v>1.0618000000000001</v>
      </c>
      <c r="Q95" s="87" t="s">
        <v>25</v>
      </c>
      <c r="R95" s="93">
        <v>1.1064000000000001</v>
      </c>
      <c r="S95" s="87"/>
      <c r="T95" s="87"/>
      <c r="U95" s="93"/>
      <c r="V95" s="5"/>
      <c r="W95" s="102">
        <v>1.1993</v>
      </c>
      <c r="X95" s="102">
        <v>1.2241327133998674</v>
      </c>
      <c r="Y95" s="100">
        <v>20260.526967301361</v>
      </c>
      <c r="Z95" s="100">
        <v>20260.526967301361</v>
      </c>
      <c r="AA95" s="100">
        <v>20260.526967301361</v>
      </c>
      <c r="AB95" s="100">
        <v>0</v>
      </c>
      <c r="AC95" s="97"/>
      <c r="AD95" s="98"/>
      <c r="AF95" s="62">
        <f t="shared" si="28"/>
        <v>189517.03312924888</v>
      </c>
      <c r="AG95" s="62">
        <f t="shared" si="29"/>
        <v>20166.625583693996</v>
      </c>
      <c r="AH95" s="6"/>
      <c r="AI95" s="62">
        <f t="shared" si="30"/>
        <v>145782.3331763453</v>
      </c>
      <c r="AJ95" s="62">
        <f t="shared" si="31"/>
        <v>63901.325536597578</v>
      </c>
      <c r="AK95" s="62">
        <f t="shared" si="32"/>
        <v>-43734.699952903582</v>
      </c>
      <c r="AL95" s="62">
        <f t="shared" si="33"/>
        <v>43734.699952903582</v>
      </c>
      <c r="AM95" s="64">
        <f t="shared" si="34"/>
        <v>1</v>
      </c>
      <c r="AN95" s="6"/>
      <c r="AO95" s="57">
        <f t="shared" si="35"/>
        <v>1.1064000000000001</v>
      </c>
      <c r="AP95" s="62">
        <f t="shared" si="36"/>
        <v>209683.65871294288</v>
      </c>
      <c r="AQ95" s="62">
        <f t="shared" si="37"/>
        <v>0</v>
      </c>
      <c r="AR95" s="62">
        <f t="shared" si="38"/>
        <v>-20166.625583693996</v>
      </c>
      <c r="AS95" s="62">
        <f t="shared" si="39"/>
        <v>20166.625583693996</v>
      </c>
      <c r="AT95" s="64">
        <f t="shared" si="40"/>
        <v>1</v>
      </c>
    </row>
    <row r="96" spans="1:48" ht="13.2" customHeight="1" x14ac:dyDescent="0.4">
      <c r="A96" s="87" t="s">
        <v>193</v>
      </c>
      <c r="B96" s="87" t="s">
        <v>198</v>
      </c>
      <c r="C96" s="87">
        <v>107</v>
      </c>
      <c r="D96" s="87" t="s">
        <v>27</v>
      </c>
      <c r="E96" s="89">
        <v>42732</v>
      </c>
      <c r="F96" s="89"/>
      <c r="G96" s="89">
        <v>43592</v>
      </c>
      <c r="H96" s="87" t="s">
        <v>21</v>
      </c>
      <c r="I96" s="87" t="s">
        <v>26</v>
      </c>
      <c r="J96" s="87" t="s">
        <v>22</v>
      </c>
      <c r="K96" s="91">
        <v>139587.545126354</v>
      </c>
      <c r="L96" s="87" t="s">
        <v>23</v>
      </c>
      <c r="M96" s="87" t="s">
        <v>26</v>
      </c>
      <c r="N96" s="87" t="s">
        <v>24</v>
      </c>
      <c r="O96" s="95">
        <v>-154663</v>
      </c>
      <c r="P96" s="87">
        <v>1.0458000000000001</v>
      </c>
      <c r="Q96" s="87" t="s">
        <v>25</v>
      </c>
      <c r="R96" s="93">
        <v>1.1080000000000001</v>
      </c>
      <c r="S96" s="87"/>
      <c r="T96" s="87"/>
      <c r="U96" s="93"/>
      <c r="V96" s="5"/>
      <c r="W96" s="102">
        <v>1.1993</v>
      </c>
      <c r="X96" s="102">
        <v>1.2410617481990927</v>
      </c>
      <c r="Y96" s="100">
        <v>15080.564318146215</v>
      </c>
      <c r="Z96" s="100">
        <v>15080.564318146215</v>
      </c>
      <c r="AA96" s="100">
        <v>15080.564318146215</v>
      </c>
      <c r="AB96" s="100">
        <v>0</v>
      </c>
      <c r="AC96" s="97"/>
      <c r="AD96" s="98"/>
      <c r="AF96" s="62">
        <f t="shared" si="28"/>
        <v>124621.51881196226</v>
      </c>
      <c r="AG96" s="62">
        <f t="shared" si="29"/>
        <v>14966.026314391507</v>
      </c>
      <c r="AH96" s="6"/>
      <c r="AI96" s="62">
        <f t="shared" si="30"/>
        <v>95862.706778432505</v>
      </c>
      <c r="AJ96" s="62">
        <f t="shared" si="31"/>
        <v>43724.838347921264</v>
      </c>
      <c r="AK96" s="62">
        <f t="shared" si="32"/>
        <v>-28758.812033529757</v>
      </c>
      <c r="AL96" s="62">
        <f t="shared" si="33"/>
        <v>28758.812033529757</v>
      </c>
      <c r="AM96" s="64">
        <f t="shared" si="34"/>
        <v>1</v>
      </c>
      <c r="AN96" s="6"/>
      <c r="AO96" s="57">
        <f t="shared" si="35"/>
        <v>1.1080000000000001</v>
      </c>
      <c r="AP96" s="62">
        <f t="shared" si="36"/>
        <v>139587.54512635377</v>
      </c>
      <c r="AQ96" s="62">
        <f t="shared" si="37"/>
        <v>0</v>
      </c>
      <c r="AR96" s="62">
        <f t="shared" si="38"/>
        <v>-14966.026314391507</v>
      </c>
      <c r="AS96" s="62">
        <f t="shared" si="39"/>
        <v>14966.026314391507</v>
      </c>
      <c r="AT96" s="64">
        <f t="shared" si="40"/>
        <v>1</v>
      </c>
    </row>
    <row r="97" spans="1:46" ht="13.2" customHeight="1" x14ac:dyDescent="0.4">
      <c r="A97" s="88" t="s">
        <v>193</v>
      </c>
      <c r="B97" s="88" t="s">
        <v>199</v>
      </c>
      <c r="C97" s="88">
        <v>108</v>
      </c>
      <c r="D97" s="88" t="s">
        <v>27</v>
      </c>
      <c r="E97" s="90">
        <v>42732</v>
      </c>
      <c r="F97" s="90"/>
      <c r="G97" s="90">
        <v>43592</v>
      </c>
      <c r="H97" s="88" t="s">
        <v>21</v>
      </c>
      <c r="I97" s="88" t="s">
        <v>26</v>
      </c>
      <c r="J97" s="88" t="s">
        <v>22</v>
      </c>
      <c r="K97" s="92">
        <v>209380.86642599301</v>
      </c>
      <c r="L97" s="88" t="s">
        <v>23</v>
      </c>
      <c r="M97" s="88" t="s">
        <v>26</v>
      </c>
      <c r="N97" s="88" t="s">
        <v>24</v>
      </c>
      <c r="O97" s="96">
        <v>-231994</v>
      </c>
      <c r="P97" s="88">
        <v>1.0458000000000001</v>
      </c>
      <c r="Q97" s="88" t="s">
        <v>25</v>
      </c>
      <c r="R97" s="94">
        <v>1.1080000000000001</v>
      </c>
      <c r="S97" s="88"/>
      <c r="T97" s="88"/>
      <c r="U97" s="94"/>
      <c r="V97" s="5"/>
      <c r="W97" s="103">
        <v>1.1993</v>
      </c>
      <c r="X97" s="103">
        <v>1.2410617481990927</v>
      </c>
      <c r="Y97" s="101">
        <v>22620.797724239215</v>
      </c>
      <c r="Z97" s="101">
        <v>22620.797724239215</v>
      </c>
      <c r="AA97" s="101">
        <v>22620.797724239215</v>
      </c>
      <c r="AB97" s="101">
        <v>0</v>
      </c>
      <c r="AC97" s="97"/>
      <c r="AD97" s="99"/>
      <c r="AF97" s="62">
        <f t="shared" si="28"/>
        <v>186931.87533710309</v>
      </c>
      <c r="AG97" s="62">
        <f t="shared" si="29"/>
        <v>22448.991088889685</v>
      </c>
      <c r="AH97" s="6"/>
      <c r="AI97" s="62">
        <f t="shared" si="30"/>
        <v>143793.75025931007</v>
      </c>
      <c r="AJ97" s="62">
        <f t="shared" si="31"/>
        <v>65587.11616668271</v>
      </c>
      <c r="AK97" s="62">
        <f t="shared" si="32"/>
        <v>-43138.125077793025</v>
      </c>
      <c r="AL97" s="62">
        <f t="shared" si="33"/>
        <v>43138.125077793025</v>
      </c>
      <c r="AM97" s="64">
        <f t="shared" si="34"/>
        <v>1</v>
      </c>
      <c r="AN97" s="6"/>
      <c r="AO97" s="57">
        <f t="shared" si="35"/>
        <v>1.1080000000000001</v>
      </c>
      <c r="AP97" s="62">
        <f t="shared" si="36"/>
        <v>209380.86642599278</v>
      </c>
      <c r="AQ97" s="62">
        <f t="shared" si="37"/>
        <v>0</v>
      </c>
      <c r="AR97" s="62">
        <f t="shared" si="38"/>
        <v>-22448.991088889685</v>
      </c>
      <c r="AS97" s="62">
        <f t="shared" si="39"/>
        <v>22448.991088889685</v>
      </c>
      <c r="AT97" s="64">
        <f t="shared" si="40"/>
        <v>1</v>
      </c>
    </row>
    <row r="98" spans="1:46" ht="13.2" customHeight="1" x14ac:dyDescent="0.4">
      <c r="A98" s="87" t="s">
        <v>138</v>
      </c>
      <c r="B98" s="87" t="s">
        <v>118</v>
      </c>
      <c r="C98" s="87">
        <v>282</v>
      </c>
      <c r="D98" s="87" t="s">
        <v>48</v>
      </c>
      <c r="E98" s="89">
        <v>40917</v>
      </c>
      <c r="F98" s="89"/>
      <c r="G98" s="89">
        <v>43131</v>
      </c>
      <c r="H98" s="87" t="s">
        <v>21</v>
      </c>
      <c r="I98" s="87" t="s">
        <v>26</v>
      </c>
      <c r="J98" s="87" t="s">
        <v>22</v>
      </c>
      <c r="K98" s="91">
        <v>4608468.5217555799</v>
      </c>
      <c r="L98" s="87" t="s">
        <v>23</v>
      </c>
      <c r="M98" s="87" t="s">
        <v>26</v>
      </c>
      <c r="N98" s="87" t="s">
        <v>24</v>
      </c>
      <c r="O98" s="95">
        <v>-5750000</v>
      </c>
      <c r="P98" s="87">
        <v>1.2058</v>
      </c>
      <c r="Q98" s="87" t="s">
        <v>25</v>
      </c>
      <c r="R98" s="93">
        <v>1.247703</v>
      </c>
      <c r="S98" s="87"/>
      <c r="T98" s="87"/>
      <c r="U98" s="93"/>
      <c r="V98" s="5"/>
      <c r="W98" s="102">
        <v>1.1993</v>
      </c>
      <c r="X98" s="102">
        <v>1.2011544391193696</v>
      </c>
      <c r="Y98" s="104">
        <v>-178591.98995042188</v>
      </c>
      <c r="Z98" s="104">
        <v>-178591.98995042188</v>
      </c>
      <c r="AA98" s="104">
        <v>-178591.98995042188</v>
      </c>
      <c r="AB98" s="100">
        <v>0</v>
      </c>
      <c r="AC98" s="97"/>
      <c r="AD98" s="98"/>
      <c r="AF98" s="62">
        <f t="shared" si="28"/>
        <v>4787061.357584984</v>
      </c>
      <c r="AG98" s="62">
        <f t="shared" si="29"/>
        <v>-178592.83582940605</v>
      </c>
      <c r="AH98" s="6"/>
      <c r="AI98" s="62">
        <f t="shared" si="30"/>
        <v>3682354.8904499882</v>
      </c>
      <c r="AJ98" s="62">
        <f t="shared" si="31"/>
        <v>926113.63130558981</v>
      </c>
      <c r="AK98" s="62">
        <f t="shared" si="32"/>
        <v>-1104706.4671349959</v>
      </c>
      <c r="AL98" s="62">
        <f t="shared" si="33"/>
        <v>1104706.4671349959</v>
      </c>
      <c r="AM98" s="64">
        <f t="shared" si="34"/>
        <v>1</v>
      </c>
      <c r="AN98" s="6"/>
      <c r="AO98" s="57">
        <f t="shared" si="35"/>
        <v>1.247703</v>
      </c>
      <c r="AP98" s="62">
        <f t="shared" si="36"/>
        <v>4608468.521755578</v>
      </c>
      <c r="AQ98" s="62">
        <f t="shared" si="37"/>
        <v>0</v>
      </c>
      <c r="AR98" s="62">
        <f t="shared" si="38"/>
        <v>178592.83582940605</v>
      </c>
      <c r="AS98" s="62">
        <f t="shared" si="39"/>
        <v>-178592.83582940605</v>
      </c>
      <c r="AT98" s="64">
        <f t="shared" si="40"/>
        <v>1</v>
      </c>
    </row>
    <row r="99" spans="1:46" ht="13.2" customHeight="1" x14ac:dyDescent="0.4">
      <c r="A99" s="88" t="s">
        <v>138</v>
      </c>
      <c r="B99" s="88" t="s">
        <v>119</v>
      </c>
      <c r="C99" s="88">
        <v>283</v>
      </c>
      <c r="D99" s="88" t="s">
        <v>48</v>
      </c>
      <c r="E99" s="90">
        <v>40917</v>
      </c>
      <c r="F99" s="90"/>
      <c r="G99" s="90">
        <v>43159</v>
      </c>
      <c r="H99" s="88" t="s">
        <v>21</v>
      </c>
      <c r="I99" s="88" t="s">
        <v>26</v>
      </c>
      <c r="J99" s="88" t="s">
        <v>22</v>
      </c>
      <c r="K99" s="92">
        <v>4582403.5702900896</v>
      </c>
      <c r="L99" s="88" t="s">
        <v>23</v>
      </c>
      <c r="M99" s="88" t="s">
        <v>26</v>
      </c>
      <c r="N99" s="88" t="s">
        <v>24</v>
      </c>
      <c r="O99" s="96">
        <v>-5750000</v>
      </c>
      <c r="P99" s="88">
        <v>1.2058</v>
      </c>
      <c r="Q99" s="88" t="s">
        <v>25</v>
      </c>
      <c r="R99" s="94">
        <v>1.2547999999999999</v>
      </c>
      <c r="S99" s="88"/>
      <c r="T99" s="88"/>
      <c r="U99" s="94"/>
      <c r="V99" s="5"/>
      <c r="W99" s="103">
        <v>1.1993</v>
      </c>
      <c r="X99" s="103">
        <v>1.2031711540378729</v>
      </c>
      <c r="Y99" s="105">
        <v>-196704.2536828625</v>
      </c>
      <c r="Z99" s="105">
        <v>-196704.2536828625</v>
      </c>
      <c r="AA99" s="105">
        <v>-196704.2536828625</v>
      </c>
      <c r="AB99" s="101">
        <v>0</v>
      </c>
      <c r="AC99" s="97"/>
      <c r="AD99" s="99"/>
      <c r="AF99" s="62">
        <f t="shared" si="28"/>
        <v>4779037.4467529859</v>
      </c>
      <c r="AG99" s="62">
        <f t="shared" si="29"/>
        <v>-196633.87646289915</v>
      </c>
      <c r="AH99" s="6"/>
      <c r="AI99" s="62">
        <f t="shared" si="30"/>
        <v>3676182.6513484512</v>
      </c>
      <c r="AJ99" s="62">
        <f t="shared" si="31"/>
        <v>906220.91894163564</v>
      </c>
      <c r="AK99" s="62">
        <f t="shared" si="32"/>
        <v>-1102854.7954045348</v>
      </c>
      <c r="AL99" s="62">
        <f t="shared" si="33"/>
        <v>1102854.7954045348</v>
      </c>
      <c r="AM99" s="64">
        <f t="shared" si="34"/>
        <v>1</v>
      </c>
      <c r="AN99" s="6"/>
      <c r="AO99" s="57">
        <f t="shared" si="35"/>
        <v>1.2547999999999999</v>
      </c>
      <c r="AP99" s="62">
        <f t="shared" si="36"/>
        <v>4582403.5702900868</v>
      </c>
      <c r="AQ99" s="62">
        <f t="shared" si="37"/>
        <v>0</v>
      </c>
      <c r="AR99" s="62">
        <f t="shared" si="38"/>
        <v>196633.87646289915</v>
      </c>
      <c r="AS99" s="62">
        <f t="shared" si="39"/>
        <v>-196633.87646289915</v>
      </c>
      <c r="AT99" s="64">
        <f t="shared" si="40"/>
        <v>1</v>
      </c>
    </row>
    <row r="100" spans="1:46" ht="13.2" customHeight="1" x14ac:dyDescent="0.4">
      <c r="A100" s="87" t="s">
        <v>139</v>
      </c>
      <c r="B100" s="87" t="s">
        <v>200</v>
      </c>
      <c r="C100" s="87">
        <v>520</v>
      </c>
      <c r="D100" s="87" t="s">
        <v>70</v>
      </c>
      <c r="E100" s="89">
        <v>42069</v>
      </c>
      <c r="F100" s="89"/>
      <c r="G100" s="89">
        <v>43465</v>
      </c>
      <c r="H100" s="87" t="s">
        <v>23</v>
      </c>
      <c r="I100" s="87" t="s">
        <v>26</v>
      </c>
      <c r="J100" s="87" t="s">
        <v>22</v>
      </c>
      <c r="K100" s="95">
        <v>-1121463.0779848199</v>
      </c>
      <c r="L100" s="87" t="s">
        <v>21</v>
      </c>
      <c r="M100" s="87" t="s">
        <v>26</v>
      </c>
      <c r="N100" s="87" t="s">
        <v>24</v>
      </c>
      <c r="O100" s="91">
        <v>1300000</v>
      </c>
      <c r="P100" s="87">
        <v>1.0963000000000001</v>
      </c>
      <c r="Q100" s="87" t="s">
        <v>25</v>
      </c>
      <c r="R100" s="93">
        <v>1.1592</v>
      </c>
      <c r="S100" s="87"/>
      <c r="T100" s="87"/>
      <c r="U100" s="93"/>
      <c r="V100" s="5"/>
      <c r="W100" s="102">
        <v>1.1993</v>
      </c>
      <c r="X100" s="102">
        <v>1.2292516292306079</v>
      </c>
      <c r="Y100" s="104">
        <v>-64272.895704496965</v>
      </c>
      <c r="Z100" s="104">
        <v>-64272.895704496965</v>
      </c>
      <c r="AA100" s="104">
        <v>-64272.895704496965</v>
      </c>
      <c r="AB100" s="100">
        <v>0</v>
      </c>
      <c r="AC100" s="97"/>
      <c r="AD100" s="98"/>
      <c r="AF100" s="62">
        <f t="shared" si="28"/>
        <v>1057554.0183043513</v>
      </c>
      <c r="AG100" s="62">
        <f t="shared" si="29"/>
        <v>-63909.059680465842</v>
      </c>
      <c r="AH100" s="6"/>
      <c r="AI100" s="62">
        <f t="shared" si="30"/>
        <v>813503.09100334707</v>
      </c>
      <c r="AJ100" s="62">
        <f t="shared" si="31"/>
        <v>-307959.98698147002</v>
      </c>
      <c r="AK100" s="62">
        <f t="shared" si="32"/>
        <v>-244050.92730100418</v>
      </c>
      <c r="AL100" s="62">
        <f t="shared" si="33"/>
        <v>-244050.92730100418</v>
      </c>
      <c r="AM100" s="64">
        <f t="shared" si="34"/>
        <v>1</v>
      </c>
      <c r="AN100" s="6"/>
      <c r="AO100" s="57">
        <f t="shared" si="35"/>
        <v>1.1592</v>
      </c>
      <c r="AP100" s="62">
        <f t="shared" si="36"/>
        <v>1121463.0779848171</v>
      </c>
      <c r="AQ100" s="62">
        <f t="shared" si="37"/>
        <v>0</v>
      </c>
      <c r="AR100" s="62">
        <f t="shared" si="38"/>
        <v>63909.059680465842</v>
      </c>
      <c r="AS100" s="62">
        <f t="shared" si="39"/>
        <v>-63909.059680465842</v>
      </c>
      <c r="AT100" s="64">
        <f t="shared" si="40"/>
        <v>1</v>
      </c>
    </row>
    <row r="101" spans="1:46" ht="13.2" customHeight="1" x14ac:dyDescent="0.4">
      <c r="A101" s="87" t="s">
        <v>139</v>
      </c>
      <c r="B101" s="87" t="s">
        <v>201</v>
      </c>
      <c r="C101" s="87">
        <v>522</v>
      </c>
      <c r="D101" s="87" t="s">
        <v>70</v>
      </c>
      <c r="E101" s="89">
        <v>42069</v>
      </c>
      <c r="F101" s="89"/>
      <c r="G101" s="89">
        <v>43465</v>
      </c>
      <c r="H101" s="87" t="s">
        <v>23</v>
      </c>
      <c r="I101" s="87" t="s">
        <v>26</v>
      </c>
      <c r="J101" s="87" t="s">
        <v>22</v>
      </c>
      <c r="K101" s="95">
        <v>-1121463.0779848199</v>
      </c>
      <c r="L101" s="87" t="s">
        <v>21</v>
      </c>
      <c r="M101" s="87" t="s">
        <v>26</v>
      </c>
      <c r="N101" s="87" t="s">
        <v>24</v>
      </c>
      <c r="O101" s="91">
        <v>1300000</v>
      </c>
      <c r="P101" s="87">
        <v>1.0963000000000001</v>
      </c>
      <c r="Q101" s="87" t="s">
        <v>25</v>
      </c>
      <c r="R101" s="93">
        <v>1.1592</v>
      </c>
      <c r="S101" s="87"/>
      <c r="T101" s="87"/>
      <c r="U101" s="93"/>
      <c r="V101" s="5"/>
      <c r="W101" s="102">
        <v>1.1993</v>
      </c>
      <c r="X101" s="102">
        <v>1.2292516292306079</v>
      </c>
      <c r="Y101" s="104">
        <v>-64272.895704496965</v>
      </c>
      <c r="Z101" s="104">
        <v>-64272.895704496965</v>
      </c>
      <c r="AA101" s="104">
        <v>-64272.895704496965</v>
      </c>
      <c r="AB101" s="100">
        <v>0</v>
      </c>
      <c r="AC101" s="97"/>
      <c r="AD101" s="98"/>
      <c r="AF101" s="62">
        <f t="shared" si="28"/>
        <v>1057554.0183043513</v>
      </c>
      <c r="AG101" s="62">
        <f t="shared" si="29"/>
        <v>-63909.059680465842</v>
      </c>
      <c r="AH101" s="6"/>
      <c r="AI101" s="62">
        <f t="shared" si="30"/>
        <v>813503.09100334707</v>
      </c>
      <c r="AJ101" s="62">
        <f t="shared" si="31"/>
        <v>-307959.98698147002</v>
      </c>
      <c r="AK101" s="62">
        <f t="shared" si="32"/>
        <v>-244050.92730100418</v>
      </c>
      <c r="AL101" s="62">
        <f t="shared" si="33"/>
        <v>-244050.92730100418</v>
      </c>
      <c r="AM101" s="64">
        <f t="shared" si="34"/>
        <v>1</v>
      </c>
      <c r="AN101" s="6"/>
      <c r="AO101" s="57">
        <f t="shared" si="35"/>
        <v>1.1592</v>
      </c>
      <c r="AP101" s="62">
        <f t="shared" si="36"/>
        <v>1121463.0779848171</v>
      </c>
      <c r="AQ101" s="62">
        <f t="shared" si="37"/>
        <v>0</v>
      </c>
      <c r="AR101" s="62">
        <f t="shared" si="38"/>
        <v>63909.059680465842</v>
      </c>
      <c r="AS101" s="62">
        <f t="shared" si="39"/>
        <v>-63909.059680465842</v>
      </c>
      <c r="AT101" s="64">
        <f t="shared" si="40"/>
        <v>1</v>
      </c>
    </row>
    <row r="102" spans="1:46" ht="13.2" customHeight="1" x14ac:dyDescent="0.4">
      <c r="A102" s="87" t="s">
        <v>139</v>
      </c>
      <c r="B102" s="87" t="s">
        <v>202</v>
      </c>
      <c r="C102" s="87">
        <v>523</v>
      </c>
      <c r="D102" s="87" t="s">
        <v>70</v>
      </c>
      <c r="E102" s="89">
        <v>42069</v>
      </c>
      <c r="F102" s="89"/>
      <c r="G102" s="89">
        <v>43465</v>
      </c>
      <c r="H102" s="87" t="s">
        <v>23</v>
      </c>
      <c r="I102" s="87" t="s">
        <v>26</v>
      </c>
      <c r="J102" s="87" t="s">
        <v>22</v>
      </c>
      <c r="K102" s="95">
        <v>-6901311.2491373401</v>
      </c>
      <c r="L102" s="87" t="s">
        <v>21</v>
      </c>
      <c r="M102" s="87" t="s">
        <v>26</v>
      </c>
      <c r="N102" s="87" t="s">
        <v>24</v>
      </c>
      <c r="O102" s="91">
        <v>8000000</v>
      </c>
      <c r="P102" s="87">
        <v>1.0963000000000001</v>
      </c>
      <c r="Q102" s="87" t="s">
        <v>25</v>
      </c>
      <c r="R102" s="93">
        <v>1.1592</v>
      </c>
      <c r="S102" s="87"/>
      <c r="T102" s="87"/>
      <c r="U102" s="93"/>
      <c r="V102" s="5"/>
      <c r="W102" s="102">
        <v>1.1993</v>
      </c>
      <c r="X102" s="102">
        <v>1.2292516292306079</v>
      </c>
      <c r="Y102" s="104">
        <v>-395525.51202767232</v>
      </c>
      <c r="Z102" s="104">
        <v>-395525.51202767232</v>
      </c>
      <c r="AA102" s="104">
        <v>-395525.51202767232</v>
      </c>
      <c r="AB102" s="100">
        <v>0</v>
      </c>
      <c r="AC102" s="97"/>
      <c r="AD102" s="98"/>
      <c r="AF102" s="62">
        <f t="shared" si="28"/>
        <v>6508024.7280267775</v>
      </c>
      <c r="AG102" s="62">
        <f t="shared" si="29"/>
        <v>-393286.52111055888</v>
      </c>
      <c r="AH102" s="6"/>
      <c r="AI102" s="62">
        <f t="shared" si="30"/>
        <v>5006172.8677129047</v>
      </c>
      <c r="AJ102" s="62">
        <f t="shared" si="31"/>
        <v>-1895138.3814244317</v>
      </c>
      <c r="AK102" s="62">
        <f t="shared" si="32"/>
        <v>-1501851.8603138728</v>
      </c>
      <c r="AL102" s="62">
        <f t="shared" si="33"/>
        <v>-1501851.8603138728</v>
      </c>
      <c r="AM102" s="64">
        <f t="shared" si="34"/>
        <v>1</v>
      </c>
      <c r="AN102" s="6"/>
      <c r="AO102" s="57">
        <f t="shared" si="35"/>
        <v>1.1592</v>
      </c>
      <c r="AP102" s="62">
        <f t="shared" si="36"/>
        <v>6901311.2491373364</v>
      </c>
      <c r="AQ102" s="62">
        <f t="shared" si="37"/>
        <v>0</v>
      </c>
      <c r="AR102" s="62">
        <f t="shared" si="38"/>
        <v>393286.52111055888</v>
      </c>
      <c r="AS102" s="62">
        <f t="shared" si="39"/>
        <v>-393286.52111055888</v>
      </c>
      <c r="AT102" s="64">
        <f t="shared" si="40"/>
        <v>1</v>
      </c>
    </row>
    <row r="103" spans="1:46" ht="13.2" customHeight="1" x14ac:dyDescent="0.4">
      <c r="A103" s="87" t="s">
        <v>139</v>
      </c>
      <c r="B103" s="87" t="s">
        <v>203</v>
      </c>
      <c r="C103" s="87">
        <v>525</v>
      </c>
      <c r="D103" s="87" t="s">
        <v>70</v>
      </c>
      <c r="E103" s="89">
        <v>42069</v>
      </c>
      <c r="F103" s="89"/>
      <c r="G103" s="89">
        <v>43465</v>
      </c>
      <c r="H103" s="87" t="s">
        <v>23</v>
      </c>
      <c r="I103" s="87" t="s">
        <v>26</v>
      </c>
      <c r="J103" s="87" t="s">
        <v>22</v>
      </c>
      <c r="K103" s="95">
        <v>-1121463.0779848199</v>
      </c>
      <c r="L103" s="87" t="s">
        <v>21</v>
      </c>
      <c r="M103" s="87" t="s">
        <v>26</v>
      </c>
      <c r="N103" s="87" t="s">
        <v>24</v>
      </c>
      <c r="O103" s="91">
        <v>1300000</v>
      </c>
      <c r="P103" s="87">
        <v>1.0963000000000001</v>
      </c>
      <c r="Q103" s="87" t="s">
        <v>25</v>
      </c>
      <c r="R103" s="93">
        <v>1.1592</v>
      </c>
      <c r="S103" s="87"/>
      <c r="T103" s="87"/>
      <c r="U103" s="93"/>
      <c r="V103" s="5"/>
      <c r="W103" s="102">
        <v>1.1993</v>
      </c>
      <c r="X103" s="102">
        <v>1.2292516292306079</v>
      </c>
      <c r="Y103" s="104">
        <v>-64272.895704496965</v>
      </c>
      <c r="Z103" s="104">
        <v>-64272.895704496965</v>
      </c>
      <c r="AA103" s="104">
        <v>-64272.895704496965</v>
      </c>
      <c r="AB103" s="100">
        <v>0</v>
      </c>
      <c r="AC103" s="97"/>
      <c r="AD103" s="98"/>
      <c r="AF103" s="62">
        <f t="shared" si="28"/>
        <v>1057554.0183043513</v>
      </c>
      <c r="AG103" s="62">
        <f t="shared" si="29"/>
        <v>-63909.059680465842</v>
      </c>
      <c r="AH103" s="6"/>
      <c r="AI103" s="62">
        <f t="shared" si="30"/>
        <v>813503.09100334707</v>
      </c>
      <c r="AJ103" s="62">
        <f t="shared" si="31"/>
        <v>-307959.98698147002</v>
      </c>
      <c r="AK103" s="62">
        <f t="shared" si="32"/>
        <v>-244050.92730100418</v>
      </c>
      <c r="AL103" s="62">
        <f t="shared" si="33"/>
        <v>-244050.92730100418</v>
      </c>
      <c r="AM103" s="64">
        <f t="shared" si="34"/>
        <v>1</v>
      </c>
      <c r="AN103" s="6"/>
      <c r="AO103" s="57">
        <f t="shared" si="35"/>
        <v>1.1592</v>
      </c>
      <c r="AP103" s="62">
        <f t="shared" si="36"/>
        <v>1121463.0779848171</v>
      </c>
      <c r="AQ103" s="62">
        <f t="shared" si="37"/>
        <v>0</v>
      </c>
      <c r="AR103" s="62">
        <f t="shared" si="38"/>
        <v>63909.059680465842</v>
      </c>
      <c r="AS103" s="62">
        <f t="shared" si="39"/>
        <v>-63909.059680465842</v>
      </c>
      <c r="AT103" s="64">
        <f t="shared" si="40"/>
        <v>1</v>
      </c>
    </row>
    <row r="104" spans="1:46" ht="13.2" customHeight="1" x14ac:dyDescent="0.4">
      <c r="A104" s="87" t="s">
        <v>139</v>
      </c>
      <c r="B104" s="87" t="s">
        <v>204</v>
      </c>
      <c r="C104" s="87">
        <v>526</v>
      </c>
      <c r="D104" s="87" t="s">
        <v>70</v>
      </c>
      <c r="E104" s="89">
        <v>42069</v>
      </c>
      <c r="F104" s="89"/>
      <c r="G104" s="89">
        <v>43465</v>
      </c>
      <c r="H104" s="87" t="s">
        <v>23</v>
      </c>
      <c r="I104" s="87" t="s">
        <v>26</v>
      </c>
      <c r="J104" s="87" t="s">
        <v>22</v>
      </c>
      <c r="K104" s="95">
        <v>-6901311.2491373401</v>
      </c>
      <c r="L104" s="87" t="s">
        <v>21</v>
      </c>
      <c r="M104" s="87" t="s">
        <v>26</v>
      </c>
      <c r="N104" s="87" t="s">
        <v>24</v>
      </c>
      <c r="O104" s="91">
        <v>8000000</v>
      </c>
      <c r="P104" s="87">
        <v>1.0963000000000001</v>
      </c>
      <c r="Q104" s="87" t="s">
        <v>25</v>
      </c>
      <c r="R104" s="93">
        <v>1.1592</v>
      </c>
      <c r="S104" s="87"/>
      <c r="T104" s="87"/>
      <c r="U104" s="93"/>
      <c r="V104" s="5"/>
      <c r="W104" s="102">
        <v>1.1993</v>
      </c>
      <c r="X104" s="102">
        <v>1.2292516292306079</v>
      </c>
      <c r="Y104" s="104">
        <v>-395525.51202767232</v>
      </c>
      <c r="Z104" s="104">
        <v>-395525.51202767232</v>
      </c>
      <c r="AA104" s="104">
        <v>-395525.51202767232</v>
      </c>
      <c r="AB104" s="100">
        <v>0</v>
      </c>
      <c r="AC104" s="97"/>
      <c r="AD104" s="98"/>
      <c r="AF104" s="62">
        <f t="shared" si="28"/>
        <v>6508024.7280267775</v>
      </c>
      <c r="AG104" s="62">
        <f t="shared" si="29"/>
        <v>-393286.52111055888</v>
      </c>
      <c r="AH104" s="6"/>
      <c r="AI104" s="62">
        <f t="shared" si="30"/>
        <v>5006172.8677129047</v>
      </c>
      <c r="AJ104" s="62">
        <f t="shared" si="31"/>
        <v>-1895138.3814244317</v>
      </c>
      <c r="AK104" s="62">
        <f t="shared" si="32"/>
        <v>-1501851.8603138728</v>
      </c>
      <c r="AL104" s="62">
        <f t="shared" si="33"/>
        <v>-1501851.8603138728</v>
      </c>
      <c r="AM104" s="64">
        <f t="shared" si="34"/>
        <v>1</v>
      </c>
      <c r="AN104" s="6"/>
      <c r="AO104" s="57">
        <f t="shared" si="35"/>
        <v>1.1592</v>
      </c>
      <c r="AP104" s="62">
        <f t="shared" si="36"/>
        <v>6901311.2491373364</v>
      </c>
      <c r="AQ104" s="62">
        <f t="shared" si="37"/>
        <v>0</v>
      </c>
      <c r="AR104" s="62">
        <f t="shared" si="38"/>
        <v>393286.52111055888</v>
      </c>
      <c r="AS104" s="62">
        <f t="shared" si="39"/>
        <v>-393286.52111055888</v>
      </c>
      <c r="AT104" s="64">
        <f t="shared" si="40"/>
        <v>1</v>
      </c>
    </row>
    <row r="105" spans="1:46" ht="13.2" customHeight="1" x14ac:dyDescent="0.4">
      <c r="A105" s="87" t="s">
        <v>139</v>
      </c>
      <c r="B105" s="87" t="s">
        <v>205</v>
      </c>
      <c r="C105" s="87">
        <v>534</v>
      </c>
      <c r="D105" s="87" t="s">
        <v>70</v>
      </c>
      <c r="E105" s="89">
        <v>42069</v>
      </c>
      <c r="F105" s="89"/>
      <c r="G105" s="89">
        <v>43465</v>
      </c>
      <c r="H105" s="87" t="s">
        <v>23</v>
      </c>
      <c r="I105" s="87" t="s">
        <v>26</v>
      </c>
      <c r="J105" s="87" t="s">
        <v>22</v>
      </c>
      <c r="K105" s="95">
        <v>-1121463.0779848199</v>
      </c>
      <c r="L105" s="87" t="s">
        <v>21</v>
      </c>
      <c r="M105" s="87" t="s">
        <v>26</v>
      </c>
      <c r="N105" s="87" t="s">
        <v>24</v>
      </c>
      <c r="O105" s="91">
        <v>1300000</v>
      </c>
      <c r="P105" s="87">
        <v>1.0963000000000001</v>
      </c>
      <c r="Q105" s="87" t="s">
        <v>25</v>
      </c>
      <c r="R105" s="93">
        <v>1.1592</v>
      </c>
      <c r="S105" s="87"/>
      <c r="T105" s="87"/>
      <c r="U105" s="93"/>
      <c r="V105" s="5"/>
      <c r="W105" s="102">
        <v>1.1993</v>
      </c>
      <c r="X105" s="102">
        <v>1.2292516292306079</v>
      </c>
      <c r="Y105" s="104">
        <v>-64272.895704496965</v>
      </c>
      <c r="Z105" s="104">
        <v>-64272.895704496965</v>
      </c>
      <c r="AA105" s="104">
        <v>-64272.895704496965</v>
      </c>
      <c r="AB105" s="100">
        <v>0</v>
      </c>
      <c r="AC105" s="97"/>
      <c r="AD105" s="98"/>
      <c r="AF105" s="62">
        <f t="shared" si="28"/>
        <v>1057554.0183043513</v>
      </c>
      <c r="AG105" s="62">
        <f t="shared" si="29"/>
        <v>-63909.059680465842</v>
      </c>
      <c r="AH105" s="6"/>
      <c r="AI105" s="62">
        <f t="shared" si="30"/>
        <v>813503.09100334707</v>
      </c>
      <c r="AJ105" s="62">
        <f t="shared" si="31"/>
        <v>-307959.98698147002</v>
      </c>
      <c r="AK105" s="62">
        <f t="shared" si="32"/>
        <v>-244050.92730100418</v>
      </c>
      <c r="AL105" s="62">
        <f t="shared" si="33"/>
        <v>-244050.92730100418</v>
      </c>
      <c r="AM105" s="64">
        <f t="shared" si="34"/>
        <v>1</v>
      </c>
      <c r="AN105" s="6"/>
      <c r="AO105" s="57">
        <f t="shared" si="35"/>
        <v>1.1592</v>
      </c>
      <c r="AP105" s="62">
        <f t="shared" si="36"/>
        <v>1121463.0779848171</v>
      </c>
      <c r="AQ105" s="62">
        <f t="shared" si="37"/>
        <v>0</v>
      </c>
      <c r="AR105" s="62">
        <f t="shared" si="38"/>
        <v>63909.059680465842</v>
      </c>
      <c r="AS105" s="62">
        <f t="shared" si="39"/>
        <v>-63909.059680465842</v>
      </c>
      <c r="AT105" s="64">
        <f t="shared" si="40"/>
        <v>1</v>
      </c>
    </row>
    <row r="106" spans="1:46" ht="13.2" customHeight="1" x14ac:dyDescent="0.4">
      <c r="A106" s="87" t="s">
        <v>139</v>
      </c>
      <c r="B106" s="87" t="s">
        <v>206</v>
      </c>
      <c r="C106" s="87">
        <v>535</v>
      </c>
      <c r="D106" s="87" t="s">
        <v>70</v>
      </c>
      <c r="E106" s="89">
        <v>42069</v>
      </c>
      <c r="F106" s="89"/>
      <c r="G106" s="89">
        <v>43465</v>
      </c>
      <c r="H106" s="87" t="s">
        <v>23</v>
      </c>
      <c r="I106" s="87" t="s">
        <v>26</v>
      </c>
      <c r="J106" s="87" t="s">
        <v>22</v>
      </c>
      <c r="K106" s="95">
        <v>-6901311.2491373401</v>
      </c>
      <c r="L106" s="87" t="s">
        <v>21</v>
      </c>
      <c r="M106" s="87" t="s">
        <v>26</v>
      </c>
      <c r="N106" s="87" t="s">
        <v>24</v>
      </c>
      <c r="O106" s="91">
        <v>8000000</v>
      </c>
      <c r="P106" s="87">
        <v>1.0963000000000001</v>
      </c>
      <c r="Q106" s="87" t="s">
        <v>25</v>
      </c>
      <c r="R106" s="93">
        <v>1.1592</v>
      </c>
      <c r="S106" s="87"/>
      <c r="T106" s="87"/>
      <c r="U106" s="93"/>
      <c r="V106" s="5"/>
      <c r="W106" s="102">
        <v>1.1993</v>
      </c>
      <c r="X106" s="102">
        <v>1.2292516292306079</v>
      </c>
      <c r="Y106" s="104">
        <v>-395525.51202767232</v>
      </c>
      <c r="Z106" s="104">
        <v>-395525.51202767232</v>
      </c>
      <c r="AA106" s="104">
        <v>-395525.51202767232</v>
      </c>
      <c r="AB106" s="100">
        <v>0</v>
      </c>
      <c r="AC106" s="97"/>
      <c r="AD106" s="98"/>
      <c r="AF106" s="62">
        <f t="shared" si="28"/>
        <v>6508024.7280267775</v>
      </c>
      <c r="AG106" s="62">
        <f t="shared" si="29"/>
        <v>-393286.52111055888</v>
      </c>
      <c r="AH106" s="6"/>
      <c r="AI106" s="62">
        <f t="shared" si="30"/>
        <v>5006172.8677129047</v>
      </c>
      <c r="AJ106" s="62">
        <f t="shared" si="31"/>
        <v>-1895138.3814244317</v>
      </c>
      <c r="AK106" s="62">
        <f t="shared" si="32"/>
        <v>-1501851.8603138728</v>
      </c>
      <c r="AL106" s="62">
        <f t="shared" si="33"/>
        <v>-1501851.8603138728</v>
      </c>
      <c r="AM106" s="64">
        <f t="shared" si="34"/>
        <v>1</v>
      </c>
      <c r="AN106" s="6"/>
      <c r="AO106" s="57">
        <f t="shared" si="35"/>
        <v>1.1592</v>
      </c>
      <c r="AP106" s="62">
        <f t="shared" si="36"/>
        <v>6901311.2491373364</v>
      </c>
      <c r="AQ106" s="62">
        <f t="shared" si="37"/>
        <v>0</v>
      </c>
      <c r="AR106" s="62">
        <f t="shared" si="38"/>
        <v>393286.52111055888</v>
      </c>
      <c r="AS106" s="62">
        <f t="shared" si="39"/>
        <v>-393286.52111055888</v>
      </c>
      <c r="AT106" s="64">
        <f t="shared" si="40"/>
        <v>1</v>
      </c>
    </row>
    <row r="107" spans="1:46" ht="13.2" customHeight="1" x14ac:dyDescent="0.4">
      <c r="A107" s="87" t="s">
        <v>139</v>
      </c>
      <c r="B107" s="87" t="s">
        <v>207</v>
      </c>
      <c r="C107" s="87">
        <v>528</v>
      </c>
      <c r="D107" s="87" t="s">
        <v>70</v>
      </c>
      <c r="E107" s="89">
        <v>42069</v>
      </c>
      <c r="F107" s="89"/>
      <c r="G107" s="89">
        <v>43830</v>
      </c>
      <c r="H107" s="87" t="s">
        <v>23</v>
      </c>
      <c r="I107" s="87" t="s">
        <v>26</v>
      </c>
      <c r="J107" s="87" t="s">
        <v>22</v>
      </c>
      <c r="K107" s="95">
        <v>-1096121.4165261399</v>
      </c>
      <c r="L107" s="87" t="s">
        <v>21</v>
      </c>
      <c r="M107" s="87" t="s">
        <v>26</v>
      </c>
      <c r="N107" s="87" t="s">
        <v>24</v>
      </c>
      <c r="O107" s="91">
        <v>1300000</v>
      </c>
      <c r="P107" s="87">
        <v>1.0963000000000001</v>
      </c>
      <c r="Q107" s="87" t="s">
        <v>25</v>
      </c>
      <c r="R107" s="93">
        <v>1.1859999999999999</v>
      </c>
      <c r="S107" s="87"/>
      <c r="T107" s="87"/>
      <c r="U107" s="93"/>
      <c r="V107" s="5"/>
      <c r="W107" s="102">
        <v>1.1993</v>
      </c>
      <c r="X107" s="102">
        <v>1.2633599078424746</v>
      </c>
      <c r="Y107" s="104">
        <v>-67839.021099954043</v>
      </c>
      <c r="Z107" s="104">
        <v>-67839.021099954043</v>
      </c>
      <c r="AA107" s="104">
        <v>-67839.021099954043</v>
      </c>
      <c r="AB107" s="100">
        <v>0</v>
      </c>
      <c r="AC107" s="97"/>
      <c r="AD107" s="98"/>
      <c r="AF107" s="62">
        <f t="shared" si="28"/>
        <v>1029002.1014044194</v>
      </c>
      <c r="AG107" s="62">
        <f t="shared" si="29"/>
        <v>-67119.315121718915</v>
      </c>
      <c r="AH107" s="6"/>
      <c r="AI107" s="62">
        <f t="shared" si="30"/>
        <v>791540.07800339954</v>
      </c>
      <c r="AJ107" s="62">
        <f t="shared" si="31"/>
        <v>-304581.33852273878</v>
      </c>
      <c r="AK107" s="62">
        <f t="shared" si="32"/>
        <v>-237462.02340101986</v>
      </c>
      <c r="AL107" s="62">
        <f t="shared" si="33"/>
        <v>-237462.02340101986</v>
      </c>
      <c r="AM107" s="64">
        <f t="shared" si="34"/>
        <v>1</v>
      </c>
      <c r="AN107" s="6"/>
      <c r="AO107" s="57">
        <f t="shared" si="35"/>
        <v>1.1859999999999999</v>
      </c>
      <c r="AP107" s="62">
        <f t="shared" si="36"/>
        <v>1096121.4165261383</v>
      </c>
      <c r="AQ107" s="62">
        <f t="shared" si="37"/>
        <v>0</v>
      </c>
      <c r="AR107" s="62">
        <f t="shared" si="38"/>
        <v>67119.315121718915</v>
      </c>
      <c r="AS107" s="62">
        <f t="shared" si="39"/>
        <v>-67119.315121718915</v>
      </c>
      <c r="AT107" s="64">
        <f t="shared" si="40"/>
        <v>1</v>
      </c>
    </row>
    <row r="108" spans="1:46" ht="13.2" customHeight="1" x14ac:dyDescent="0.4">
      <c r="A108" s="87" t="s">
        <v>139</v>
      </c>
      <c r="B108" s="87" t="s">
        <v>208</v>
      </c>
      <c r="C108" s="87">
        <v>529</v>
      </c>
      <c r="D108" s="87" t="s">
        <v>70</v>
      </c>
      <c r="E108" s="89">
        <v>42069</v>
      </c>
      <c r="F108" s="89"/>
      <c r="G108" s="89">
        <v>43830</v>
      </c>
      <c r="H108" s="87" t="s">
        <v>23</v>
      </c>
      <c r="I108" s="87" t="s">
        <v>26</v>
      </c>
      <c r="J108" s="87" t="s">
        <v>22</v>
      </c>
      <c r="K108" s="95">
        <v>-6745362.5632377705</v>
      </c>
      <c r="L108" s="87" t="s">
        <v>21</v>
      </c>
      <c r="M108" s="87" t="s">
        <v>26</v>
      </c>
      <c r="N108" s="87" t="s">
        <v>24</v>
      </c>
      <c r="O108" s="91">
        <v>8000000</v>
      </c>
      <c r="P108" s="87">
        <v>1.0963000000000001</v>
      </c>
      <c r="Q108" s="87" t="s">
        <v>25</v>
      </c>
      <c r="R108" s="93">
        <v>1.1859999999999999</v>
      </c>
      <c r="S108" s="87"/>
      <c r="T108" s="87"/>
      <c r="U108" s="93"/>
      <c r="V108" s="5"/>
      <c r="W108" s="102">
        <v>1.1993</v>
      </c>
      <c r="X108" s="102">
        <v>1.2633599078424746</v>
      </c>
      <c r="Y108" s="104">
        <v>-417470.89907663874</v>
      </c>
      <c r="Z108" s="104">
        <v>-417470.89907663874</v>
      </c>
      <c r="AA108" s="104">
        <v>-417470.89907663874</v>
      </c>
      <c r="AB108" s="100">
        <v>0</v>
      </c>
      <c r="AC108" s="97"/>
      <c r="AD108" s="98"/>
      <c r="AF108" s="62">
        <f t="shared" si="28"/>
        <v>6332320.6240271963</v>
      </c>
      <c r="AG108" s="62">
        <f t="shared" si="29"/>
        <v>-413041.93921057787</v>
      </c>
      <c r="AH108" s="6"/>
      <c r="AI108" s="62">
        <f t="shared" si="30"/>
        <v>4871015.8646363048</v>
      </c>
      <c r="AJ108" s="62">
        <f t="shared" si="31"/>
        <v>-1874346.6986014694</v>
      </c>
      <c r="AK108" s="62">
        <f t="shared" si="32"/>
        <v>-1461304.7593908915</v>
      </c>
      <c r="AL108" s="62">
        <f t="shared" si="33"/>
        <v>-1461304.7593908915</v>
      </c>
      <c r="AM108" s="64">
        <f t="shared" si="34"/>
        <v>1</v>
      </c>
      <c r="AN108" s="6"/>
      <c r="AO108" s="57">
        <f t="shared" si="35"/>
        <v>1.1859999999999999</v>
      </c>
      <c r="AP108" s="62">
        <f t="shared" si="36"/>
        <v>6745362.5632377742</v>
      </c>
      <c r="AQ108" s="62">
        <f t="shared" si="37"/>
        <v>0</v>
      </c>
      <c r="AR108" s="62">
        <f t="shared" si="38"/>
        <v>413041.93921057787</v>
      </c>
      <c r="AS108" s="62">
        <f t="shared" si="39"/>
        <v>-413041.93921057787</v>
      </c>
      <c r="AT108" s="64">
        <f t="shared" si="40"/>
        <v>1</v>
      </c>
    </row>
    <row r="109" spans="1:46" ht="13.2" customHeight="1" x14ac:dyDescent="0.4">
      <c r="A109" s="87" t="s">
        <v>139</v>
      </c>
      <c r="B109" s="87" t="s">
        <v>209</v>
      </c>
      <c r="C109" s="87">
        <v>531</v>
      </c>
      <c r="D109" s="87" t="s">
        <v>70</v>
      </c>
      <c r="E109" s="89">
        <v>42069</v>
      </c>
      <c r="F109" s="89"/>
      <c r="G109" s="89">
        <v>43830</v>
      </c>
      <c r="H109" s="87" t="s">
        <v>23</v>
      </c>
      <c r="I109" s="87" t="s">
        <v>26</v>
      </c>
      <c r="J109" s="87" t="s">
        <v>22</v>
      </c>
      <c r="K109" s="95">
        <v>-6745362.5632377705</v>
      </c>
      <c r="L109" s="87" t="s">
        <v>21</v>
      </c>
      <c r="M109" s="87" t="s">
        <v>26</v>
      </c>
      <c r="N109" s="87" t="s">
        <v>24</v>
      </c>
      <c r="O109" s="91">
        <v>8000000</v>
      </c>
      <c r="P109" s="87">
        <v>1.0963000000000001</v>
      </c>
      <c r="Q109" s="87" t="s">
        <v>25</v>
      </c>
      <c r="R109" s="93">
        <v>1.1859999999999999</v>
      </c>
      <c r="S109" s="87"/>
      <c r="T109" s="87"/>
      <c r="U109" s="93"/>
      <c r="V109" s="5"/>
      <c r="W109" s="102">
        <v>1.1993</v>
      </c>
      <c r="X109" s="102">
        <v>1.2633599078424746</v>
      </c>
      <c r="Y109" s="104">
        <v>-417470.89907663874</v>
      </c>
      <c r="Z109" s="104">
        <v>-417470.89907663874</v>
      </c>
      <c r="AA109" s="104">
        <v>-417470.89907663874</v>
      </c>
      <c r="AB109" s="100">
        <v>0</v>
      </c>
      <c r="AC109" s="97"/>
      <c r="AD109" s="98"/>
      <c r="AF109" s="62">
        <f t="shared" si="28"/>
        <v>6332320.6240271963</v>
      </c>
      <c r="AG109" s="62">
        <f t="shared" si="29"/>
        <v>-413041.93921057787</v>
      </c>
      <c r="AH109" s="6"/>
      <c r="AI109" s="62">
        <f t="shared" si="30"/>
        <v>4871015.8646363048</v>
      </c>
      <c r="AJ109" s="62">
        <f t="shared" si="31"/>
        <v>-1874346.6986014694</v>
      </c>
      <c r="AK109" s="62">
        <f t="shared" si="32"/>
        <v>-1461304.7593908915</v>
      </c>
      <c r="AL109" s="62">
        <f t="shared" si="33"/>
        <v>-1461304.7593908915</v>
      </c>
      <c r="AM109" s="64">
        <f t="shared" si="34"/>
        <v>1</v>
      </c>
      <c r="AN109" s="6"/>
      <c r="AO109" s="57">
        <f t="shared" si="35"/>
        <v>1.1859999999999999</v>
      </c>
      <c r="AP109" s="62">
        <f t="shared" si="36"/>
        <v>6745362.5632377742</v>
      </c>
      <c r="AQ109" s="62">
        <f t="shared" si="37"/>
        <v>0</v>
      </c>
      <c r="AR109" s="62">
        <f t="shared" si="38"/>
        <v>413041.93921057787</v>
      </c>
      <c r="AS109" s="62">
        <f t="shared" si="39"/>
        <v>-413041.93921057787</v>
      </c>
      <c r="AT109" s="64">
        <f t="shared" si="40"/>
        <v>1</v>
      </c>
    </row>
    <row r="110" spans="1:46" ht="13.2" customHeight="1" x14ac:dyDescent="0.4">
      <c r="A110" s="88" t="s">
        <v>139</v>
      </c>
      <c r="B110" s="88" t="s">
        <v>210</v>
      </c>
      <c r="C110" s="88">
        <v>532</v>
      </c>
      <c r="D110" s="88" t="s">
        <v>70</v>
      </c>
      <c r="E110" s="90">
        <v>42069</v>
      </c>
      <c r="F110" s="90"/>
      <c r="G110" s="90">
        <v>43896</v>
      </c>
      <c r="H110" s="88" t="s">
        <v>23</v>
      </c>
      <c r="I110" s="88" t="s">
        <v>26</v>
      </c>
      <c r="J110" s="88" t="s">
        <v>22</v>
      </c>
      <c r="K110" s="96">
        <v>-1090421.07029022</v>
      </c>
      <c r="L110" s="88" t="s">
        <v>21</v>
      </c>
      <c r="M110" s="88" t="s">
        <v>26</v>
      </c>
      <c r="N110" s="88" t="s">
        <v>24</v>
      </c>
      <c r="O110" s="92">
        <v>1300000</v>
      </c>
      <c r="P110" s="88">
        <v>1.0963000000000001</v>
      </c>
      <c r="Q110" s="88" t="s">
        <v>25</v>
      </c>
      <c r="R110" s="94">
        <v>1.1921999999999999</v>
      </c>
      <c r="S110" s="88"/>
      <c r="T110" s="88"/>
      <c r="U110" s="94"/>
      <c r="V110" s="5"/>
      <c r="W110" s="103">
        <v>1.1993</v>
      </c>
      <c r="X110" s="103">
        <v>1.2688508903084386</v>
      </c>
      <c r="Y110" s="105">
        <v>-66585.397913967827</v>
      </c>
      <c r="Z110" s="105">
        <v>-66585.397913967827</v>
      </c>
      <c r="AA110" s="105">
        <v>-66585.397913967827</v>
      </c>
      <c r="AB110" s="101">
        <v>0</v>
      </c>
      <c r="AC110" s="97"/>
      <c r="AD110" s="99"/>
      <c r="AF110" s="62">
        <f t="shared" si="28"/>
        <v>1024549.070288306</v>
      </c>
      <c r="AG110" s="62">
        <f t="shared" si="29"/>
        <v>-65872.000001913751</v>
      </c>
      <c r="AH110" s="6"/>
      <c r="AI110" s="62">
        <f t="shared" si="30"/>
        <v>788114.66945254302</v>
      </c>
      <c r="AJ110" s="62">
        <f t="shared" si="31"/>
        <v>-302306.40083767672</v>
      </c>
      <c r="AK110" s="62">
        <f t="shared" si="32"/>
        <v>-236434.40083576296</v>
      </c>
      <c r="AL110" s="62">
        <f t="shared" si="33"/>
        <v>-236434.40083576296</v>
      </c>
      <c r="AM110" s="64">
        <f t="shared" si="34"/>
        <v>1</v>
      </c>
      <c r="AN110" s="6"/>
      <c r="AO110" s="57">
        <f t="shared" si="35"/>
        <v>1.1921999999999999</v>
      </c>
      <c r="AP110" s="62">
        <f t="shared" si="36"/>
        <v>1090421.0702902197</v>
      </c>
      <c r="AQ110" s="62">
        <f t="shared" si="37"/>
        <v>0</v>
      </c>
      <c r="AR110" s="62">
        <f t="shared" si="38"/>
        <v>65872.000001913751</v>
      </c>
      <c r="AS110" s="62">
        <f t="shared" si="39"/>
        <v>-65872.000001913751</v>
      </c>
      <c r="AT110" s="64">
        <f t="shared" si="40"/>
        <v>1</v>
      </c>
    </row>
    <row r="111" spans="1:46" ht="13.2" customHeight="1" x14ac:dyDescent="0.4">
      <c r="A111" s="87" t="s">
        <v>143</v>
      </c>
      <c r="B111" s="87" t="s">
        <v>211</v>
      </c>
      <c r="C111" s="87">
        <v>476</v>
      </c>
      <c r="D111" s="87" t="s">
        <v>70</v>
      </c>
      <c r="E111" s="89">
        <v>42069</v>
      </c>
      <c r="F111" s="89"/>
      <c r="G111" s="89">
        <v>43465</v>
      </c>
      <c r="H111" s="87" t="s">
        <v>23</v>
      </c>
      <c r="I111" s="87" t="s">
        <v>26</v>
      </c>
      <c r="J111" s="87" t="s">
        <v>22</v>
      </c>
      <c r="K111" s="95">
        <v>-241545.89371980701</v>
      </c>
      <c r="L111" s="87" t="s">
        <v>21</v>
      </c>
      <c r="M111" s="87" t="s">
        <v>26</v>
      </c>
      <c r="N111" s="87" t="s">
        <v>24</v>
      </c>
      <c r="O111" s="91">
        <v>280000</v>
      </c>
      <c r="P111" s="87">
        <v>1.0963000000000001</v>
      </c>
      <c r="Q111" s="87" t="s">
        <v>25</v>
      </c>
      <c r="R111" s="93">
        <v>1.1592</v>
      </c>
      <c r="S111" s="87"/>
      <c r="T111" s="87"/>
      <c r="U111" s="93"/>
      <c r="V111" s="5"/>
      <c r="W111" s="102">
        <v>1.1993</v>
      </c>
      <c r="X111" s="102">
        <v>1.2292516292306079</v>
      </c>
      <c r="Y111" s="104">
        <v>-13843.392920968543</v>
      </c>
      <c r="Z111" s="104">
        <v>-13843.392920968543</v>
      </c>
      <c r="AA111" s="104">
        <v>-13843.392920968543</v>
      </c>
      <c r="AB111" s="100">
        <v>0</v>
      </c>
      <c r="AC111" s="97"/>
      <c r="AD111" s="98"/>
      <c r="AF111" s="62">
        <f t="shared" si="28"/>
        <v>227780.86548093721</v>
      </c>
      <c r="AG111" s="62">
        <f t="shared" si="29"/>
        <v>-13765.028238869563</v>
      </c>
      <c r="AH111" s="6"/>
      <c r="AI111" s="62">
        <f t="shared" si="30"/>
        <v>175216.05036995167</v>
      </c>
      <c r="AJ111" s="62">
        <f t="shared" si="31"/>
        <v>-66329.843349855102</v>
      </c>
      <c r="AK111" s="62">
        <f t="shared" si="32"/>
        <v>-52564.815110985539</v>
      </c>
      <c r="AL111" s="62">
        <f t="shared" si="33"/>
        <v>-52564.815110985539</v>
      </c>
      <c r="AM111" s="64">
        <f t="shared" si="34"/>
        <v>1</v>
      </c>
      <c r="AN111" s="6"/>
      <c r="AO111" s="57">
        <f t="shared" si="35"/>
        <v>1.1592</v>
      </c>
      <c r="AP111" s="62">
        <f t="shared" si="36"/>
        <v>241545.89371980677</v>
      </c>
      <c r="AQ111" s="62">
        <f t="shared" si="37"/>
        <v>0</v>
      </c>
      <c r="AR111" s="62">
        <f t="shared" si="38"/>
        <v>13765.028238869563</v>
      </c>
      <c r="AS111" s="62">
        <f t="shared" si="39"/>
        <v>-13765.028238869563</v>
      </c>
      <c r="AT111" s="64">
        <f t="shared" si="40"/>
        <v>1</v>
      </c>
    </row>
    <row r="112" spans="1:46" ht="13.2" customHeight="1" x14ac:dyDescent="0.4">
      <c r="A112" s="87" t="s">
        <v>143</v>
      </c>
      <c r="B112" s="87" t="s">
        <v>212</v>
      </c>
      <c r="C112" s="87">
        <v>484</v>
      </c>
      <c r="D112" s="87" t="s">
        <v>70</v>
      </c>
      <c r="E112" s="89">
        <v>42069</v>
      </c>
      <c r="F112" s="89"/>
      <c r="G112" s="89">
        <v>43465</v>
      </c>
      <c r="H112" s="87" t="s">
        <v>23</v>
      </c>
      <c r="I112" s="87" t="s">
        <v>26</v>
      </c>
      <c r="J112" s="87" t="s">
        <v>22</v>
      </c>
      <c r="K112" s="95">
        <v>-241545.89371980701</v>
      </c>
      <c r="L112" s="87" t="s">
        <v>21</v>
      </c>
      <c r="M112" s="87" t="s">
        <v>26</v>
      </c>
      <c r="N112" s="87" t="s">
        <v>24</v>
      </c>
      <c r="O112" s="91">
        <v>280000</v>
      </c>
      <c r="P112" s="87">
        <v>1.0963000000000001</v>
      </c>
      <c r="Q112" s="87" t="s">
        <v>25</v>
      </c>
      <c r="R112" s="93">
        <v>1.1592</v>
      </c>
      <c r="S112" s="87"/>
      <c r="T112" s="87"/>
      <c r="U112" s="93"/>
      <c r="V112" s="5"/>
      <c r="W112" s="102">
        <v>1.1993</v>
      </c>
      <c r="X112" s="102">
        <v>1.2292516292306079</v>
      </c>
      <c r="Y112" s="104">
        <v>-13843.392920968543</v>
      </c>
      <c r="Z112" s="104">
        <v>-13843.392920968543</v>
      </c>
      <c r="AA112" s="104">
        <v>-13843.392920968543</v>
      </c>
      <c r="AB112" s="100">
        <v>0</v>
      </c>
      <c r="AC112" s="97"/>
      <c r="AD112" s="98"/>
      <c r="AF112" s="62">
        <f t="shared" si="28"/>
        <v>227780.86548093721</v>
      </c>
      <c r="AG112" s="62">
        <f t="shared" si="29"/>
        <v>-13765.028238869563</v>
      </c>
      <c r="AH112" s="6"/>
      <c r="AI112" s="62">
        <f t="shared" si="30"/>
        <v>175216.05036995167</v>
      </c>
      <c r="AJ112" s="62">
        <f t="shared" si="31"/>
        <v>-66329.843349855102</v>
      </c>
      <c r="AK112" s="62">
        <f t="shared" si="32"/>
        <v>-52564.815110985539</v>
      </c>
      <c r="AL112" s="62">
        <f t="shared" si="33"/>
        <v>-52564.815110985539</v>
      </c>
      <c r="AM112" s="64">
        <f t="shared" si="34"/>
        <v>1</v>
      </c>
      <c r="AN112" s="6"/>
      <c r="AO112" s="57">
        <f t="shared" si="35"/>
        <v>1.1592</v>
      </c>
      <c r="AP112" s="62">
        <f t="shared" si="36"/>
        <v>241545.89371980677</v>
      </c>
      <c r="AQ112" s="62">
        <f t="shared" si="37"/>
        <v>0</v>
      </c>
      <c r="AR112" s="62">
        <f t="shared" si="38"/>
        <v>13765.028238869563</v>
      </c>
      <c r="AS112" s="62">
        <f t="shared" si="39"/>
        <v>-13765.028238869563</v>
      </c>
      <c r="AT112" s="64">
        <f t="shared" si="40"/>
        <v>1</v>
      </c>
    </row>
    <row r="113" spans="1:46" ht="13.2" customHeight="1" x14ac:dyDescent="0.4">
      <c r="A113" s="87" t="s">
        <v>143</v>
      </c>
      <c r="B113" s="87" t="s">
        <v>213</v>
      </c>
      <c r="C113" s="87">
        <v>492</v>
      </c>
      <c r="D113" s="87" t="s">
        <v>70</v>
      </c>
      <c r="E113" s="89">
        <v>42069</v>
      </c>
      <c r="F113" s="89"/>
      <c r="G113" s="89">
        <v>43465</v>
      </c>
      <c r="H113" s="87" t="s">
        <v>23</v>
      </c>
      <c r="I113" s="87" t="s">
        <v>26</v>
      </c>
      <c r="J113" s="87" t="s">
        <v>22</v>
      </c>
      <c r="K113" s="95">
        <v>-241545.89371980701</v>
      </c>
      <c r="L113" s="87" t="s">
        <v>21</v>
      </c>
      <c r="M113" s="87" t="s">
        <v>26</v>
      </c>
      <c r="N113" s="87" t="s">
        <v>24</v>
      </c>
      <c r="O113" s="91">
        <v>280000</v>
      </c>
      <c r="P113" s="87">
        <v>1.0963000000000001</v>
      </c>
      <c r="Q113" s="87" t="s">
        <v>25</v>
      </c>
      <c r="R113" s="93">
        <v>1.1592</v>
      </c>
      <c r="S113" s="87"/>
      <c r="T113" s="87"/>
      <c r="U113" s="93"/>
      <c r="V113" s="5"/>
      <c r="W113" s="102">
        <v>1.1993</v>
      </c>
      <c r="X113" s="102">
        <v>1.2292516292306079</v>
      </c>
      <c r="Y113" s="104">
        <v>-13843.392920968543</v>
      </c>
      <c r="Z113" s="104">
        <v>-13843.392920968543</v>
      </c>
      <c r="AA113" s="104">
        <v>-13843.392920968543</v>
      </c>
      <c r="AB113" s="100">
        <v>0</v>
      </c>
      <c r="AC113" s="97"/>
      <c r="AD113" s="98"/>
      <c r="AF113" s="62">
        <f t="shared" si="28"/>
        <v>227780.86548093721</v>
      </c>
      <c r="AG113" s="62">
        <f t="shared" si="29"/>
        <v>-13765.028238869563</v>
      </c>
      <c r="AH113" s="6"/>
      <c r="AI113" s="62">
        <f t="shared" si="30"/>
        <v>175216.05036995167</v>
      </c>
      <c r="AJ113" s="62">
        <f t="shared" si="31"/>
        <v>-66329.843349855102</v>
      </c>
      <c r="AK113" s="62">
        <f t="shared" si="32"/>
        <v>-52564.815110985539</v>
      </c>
      <c r="AL113" s="62">
        <f t="shared" si="33"/>
        <v>-52564.815110985539</v>
      </c>
      <c r="AM113" s="64">
        <f t="shared" si="34"/>
        <v>1</v>
      </c>
      <c r="AN113" s="6"/>
      <c r="AO113" s="57">
        <f t="shared" si="35"/>
        <v>1.1592</v>
      </c>
      <c r="AP113" s="62">
        <f t="shared" si="36"/>
        <v>241545.89371980677</v>
      </c>
      <c r="AQ113" s="62">
        <f t="shared" si="37"/>
        <v>0</v>
      </c>
      <c r="AR113" s="62">
        <f t="shared" si="38"/>
        <v>13765.028238869563</v>
      </c>
      <c r="AS113" s="62">
        <f t="shared" si="39"/>
        <v>-13765.028238869563</v>
      </c>
      <c r="AT113" s="64">
        <f t="shared" si="40"/>
        <v>1</v>
      </c>
    </row>
    <row r="114" spans="1:46" ht="13.2" customHeight="1" x14ac:dyDescent="0.4">
      <c r="A114" s="87" t="s">
        <v>143</v>
      </c>
      <c r="B114" s="87" t="s">
        <v>214</v>
      </c>
      <c r="C114" s="87">
        <v>516</v>
      </c>
      <c r="D114" s="87" t="s">
        <v>70</v>
      </c>
      <c r="E114" s="89">
        <v>42069</v>
      </c>
      <c r="F114" s="89"/>
      <c r="G114" s="89">
        <v>43465</v>
      </c>
      <c r="H114" s="87" t="s">
        <v>23</v>
      </c>
      <c r="I114" s="87" t="s">
        <v>26</v>
      </c>
      <c r="J114" s="87" t="s">
        <v>22</v>
      </c>
      <c r="K114" s="95">
        <v>-267425.81090407202</v>
      </c>
      <c r="L114" s="87" t="s">
        <v>21</v>
      </c>
      <c r="M114" s="87" t="s">
        <v>26</v>
      </c>
      <c r="N114" s="87" t="s">
        <v>24</v>
      </c>
      <c r="O114" s="91">
        <v>310000</v>
      </c>
      <c r="P114" s="87">
        <v>1.0963000000000001</v>
      </c>
      <c r="Q114" s="87" t="s">
        <v>25</v>
      </c>
      <c r="R114" s="93">
        <v>1.1592</v>
      </c>
      <c r="S114" s="87"/>
      <c r="T114" s="87"/>
      <c r="U114" s="93"/>
      <c r="V114" s="5"/>
      <c r="W114" s="102">
        <v>1.1993</v>
      </c>
      <c r="X114" s="102">
        <v>1.2292516292306079</v>
      </c>
      <c r="Y114" s="104">
        <v>-15326.613591072326</v>
      </c>
      <c r="Z114" s="104">
        <v>-15326.613591072326</v>
      </c>
      <c r="AA114" s="104">
        <v>-15326.613591072326</v>
      </c>
      <c r="AB114" s="100">
        <v>0</v>
      </c>
      <c r="AC114" s="97"/>
      <c r="AD114" s="98"/>
      <c r="AF114" s="62">
        <f t="shared" si="28"/>
        <v>252185.95821103762</v>
      </c>
      <c r="AG114" s="62">
        <f t="shared" si="29"/>
        <v>-15239.852693034161</v>
      </c>
      <c r="AH114" s="6"/>
      <c r="AI114" s="62">
        <f t="shared" si="30"/>
        <v>193989.19862387507</v>
      </c>
      <c r="AJ114" s="62">
        <f t="shared" si="31"/>
        <v>-73436.612280196714</v>
      </c>
      <c r="AK114" s="62">
        <f t="shared" si="32"/>
        <v>-58196.759587162553</v>
      </c>
      <c r="AL114" s="62">
        <f t="shared" si="33"/>
        <v>-58196.759587162553</v>
      </c>
      <c r="AM114" s="64">
        <f t="shared" si="34"/>
        <v>1</v>
      </c>
      <c r="AN114" s="6"/>
      <c r="AO114" s="57">
        <f t="shared" si="35"/>
        <v>1.1592</v>
      </c>
      <c r="AP114" s="62">
        <f t="shared" si="36"/>
        <v>267425.81090407178</v>
      </c>
      <c r="AQ114" s="62">
        <f t="shared" si="37"/>
        <v>0</v>
      </c>
      <c r="AR114" s="62">
        <f t="shared" si="38"/>
        <v>15239.852693034161</v>
      </c>
      <c r="AS114" s="62">
        <f t="shared" si="39"/>
        <v>-15239.852693034161</v>
      </c>
      <c r="AT114" s="64">
        <f t="shared" si="40"/>
        <v>1</v>
      </c>
    </row>
    <row r="115" spans="1:46" ht="13.2" customHeight="1" x14ac:dyDescent="0.4">
      <c r="A115" s="87" t="s">
        <v>143</v>
      </c>
      <c r="B115" s="87" t="s">
        <v>215</v>
      </c>
      <c r="C115" s="87">
        <v>508</v>
      </c>
      <c r="D115" s="87" t="s">
        <v>70</v>
      </c>
      <c r="E115" s="89">
        <v>42069</v>
      </c>
      <c r="F115" s="89"/>
      <c r="G115" s="89">
        <v>43830</v>
      </c>
      <c r="H115" s="87" t="s">
        <v>23</v>
      </c>
      <c r="I115" s="87" t="s">
        <v>26</v>
      </c>
      <c r="J115" s="87" t="s">
        <v>22</v>
      </c>
      <c r="K115" s="95">
        <v>-236087.689713322</v>
      </c>
      <c r="L115" s="87" t="s">
        <v>21</v>
      </c>
      <c r="M115" s="87" t="s">
        <v>26</v>
      </c>
      <c r="N115" s="87" t="s">
        <v>24</v>
      </c>
      <c r="O115" s="91">
        <v>280000</v>
      </c>
      <c r="P115" s="87">
        <v>1.0963000000000001</v>
      </c>
      <c r="Q115" s="87" t="s">
        <v>25</v>
      </c>
      <c r="R115" s="93">
        <v>1.1859999999999999</v>
      </c>
      <c r="S115" s="87"/>
      <c r="T115" s="87"/>
      <c r="U115" s="93"/>
      <c r="V115" s="5"/>
      <c r="W115" s="102">
        <v>1.1993</v>
      </c>
      <c r="X115" s="102">
        <v>1.2633599078424746</v>
      </c>
      <c r="Y115" s="104">
        <v>-14611.481467682337</v>
      </c>
      <c r="Z115" s="104">
        <v>-14611.481467682337</v>
      </c>
      <c r="AA115" s="104">
        <v>-14611.481467682337</v>
      </c>
      <c r="AB115" s="100">
        <v>0</v>
      </c>
      <c r="AC115" s="97"/>
      <c r="AD115" s="98"/>
      <c r="AF115" s="62">
        <f t="shared" si="28"/>
        <v>221631.22184095185</v>
      </c>
      <c r="AG115" s="62">
        <f t="shared" si="29"/>
        <v>-14456.467872370238</v>
      </c>
      <c r="AH115" s="6"/>
      <c r="AI115" s="62">
        <f t="shared" si="30"/>
        <v>170485.55526227067</v>
      </c>
      <c r="AJ115" s="62">
        <f t="shared" si="31"/>
        <v>-65602.134451051417</v>
      </c>
      <c r="AK115" s="62">
        <f t="shared" si="32"/>
        <v>-51145.666578681179</v>
      </c>
      <c r="AL115" s="62">
        <f t="shared" si="33"/>
        <v>-51145.666578681179</v>
      </c>
      <c r="AM115" s="64">
        <f t="shared" si="34"/>
        <v>1</v>
      </c>
      <c r="AN115" s="6"/>
      <c r="AO115" s="57">
        <f t="shared" si="35"/>
        <v>1.1859999999999999</v>
      </c>
      <c r="AP115" s="62">
        <f t="shared" si="36"/>
        <v>236087.68971332209</v>
      </c>
      <c r="AQ115" s="62">
        <f t="shared" si="37"/>
        <v>0</v>
      </c>
      <c r="AR115" s="62">
        <f t="shared" si="38"/>
        <v>14456.467872370238</v>
      </c>
      <c r="AS115" s="62">
        <f t="shared" si="39"/>
        <v>-14456.467872370238</v>
      </c>
      <c r="AT115" s="64">
        <f t="shared" si="40"/>
        <v>1</v>
      </c>
    </row>
    <row r="116" spans="1:46" ht="13.2" customHeight="1" x14ac:dyDescent="0.4">
      <c r="A116" s="88" t="s">
        <v>143</v>
      </c>
      <c r="B116" s="88" t="s">
        <v>216</v>
      </c>
      <c r="C116" s="88">
        <v>500</v>
      </c>
      <c r="D116" s="88" t="s">
        <v>70</v>
      </c>
      <c r="E116" s="90">
        <v>42069</v>
      </c>
      <c r="F116" s="90"/>
      <c r="G116" s="90">
        <v>43896</v>
      </c>
      <c r="H116" s="88" t="s">
        <v>23</v>
      </c>
      <c r="I116" s="88" t="s">
        <v>26</v>
      </c>
      <c r="J116" s="88" t="s">
        <v>22</v>
      </c>
      <c r="K116" s="96">
        <v>-234859.92283174</v>
      </c>
      <c r="L116" s="88" t="s">
        <v>21</v>
      </c>
      <c r="M116" s="88" t="s">
        <v>26</v>
      </c>
      <c r="N116" s="88" t="s">
        <v>24</v>
      </c>
      <c r="O116" s="92">
        <v>280000</v>
      </c>
      <c r="P116" s="88">
        <v>1.0963000000000001</v>
      </c>
      <c r="Q116" s="88" t="s">
        <v>25</v>
      </c>
      <c r="R116" s="94">
        <v>1.1921999999999999</v>
      </c>
      <c r="S116" s="88"/>
      <c r="T116" s="88"/>
      <c r="U116" s="94"/>
      <c r="V116" s="5"/>
      <c r="W116" s="103">
        <v>1.1993</v>
      </c>
      <c r="X116" s="103">
        <v>1.2688508903084386</v>
      </c>
      <c r="Y116" s="105">
        <v>-14341.470319931534</v>
      </c>
      <c r="Z116" s="105">
        <v>-14341.470319931534</v>
      </c>
      <c r="AA116" s="105">
        <v>-14341.470319931534</v>
      </c>
      <c r="AB116" s="101">
        <v>0</v>
      </c>
      <c r="AC116" s="97"/>
      <c r="AD116" s="99"/>
      <c r="AF116" s="62">
        <f t="shared" si="28"/>
        <v>220672.10744671206</v>
      </c>
      <c r="AG116" s="62">
        <f t="shared" si="29"/>
        <v>-14187.815385027585</v>
      </c>
      <c r="AH116" s="6"/>
      <c r="AI116" s="62">
        <f t="shared" si="30"/>
        <v>169747.77495900926</v>
      </c>
      <c r="AJ116" s="62">
        <f t="shared" si="31"/>
        <v>-65112.147872730391</v>
      </c>
      <c r="AK116" s="62">
        <f t="shared" si="32"/>
        <v>-50924.332487702806</v>
      </c>
      <c r="AL116" s="62">
        <f t="shared" si="33"/>
        <v>-50924.332487702806</v>
      </c>
      <c r="AM116" s="64">
        <f t="shared" si="34"/>
        <v>1</v>
      </c>
      <c r="AN116" s="6"/>
      <c r="AO116" s="57">
        <f t="shared" si="35"/>
        <v>1.1921999999999999</v>
      </c>
      <c r="AP116" s="62">
        <f t="shared" si="36"/>
        <v>234859.92283173965</v>
      </c>
      <c r="AQ116" s="62">
        <f t="shared" si="37"/>
        <v>0</v>
      </c>
      <c r="AR116" s="62">
        <f t="shared" si="38"/>
        <v>14187.815385027585</v>
      </c>
      <c r="AS116" s="62">
        <f t="shared" si="39"/>
        <v>-14187.815385027585</v>
      </c>
      <c r="AT116" s="64">
        <f t="shared" si="40"/>
        <v>1</v>
      </c>
    </row>
    <row r="117" spans="1:46" ht="13.2" customHeight="1" x14ac:dyDescent="0.4">
      <c r="A117" s="87" t="s">
        <v>217</v>
      </c>
      <c r="B117" s="87" t="s">
        <v>121</v>
      </c>
      <c r="C117" s="87">
        <v>110</v>
      </c>
      <c r="D117" s="87" t="s">
        <v>48</v>
      </c>
      <c r="E117" s="89">
        <v>42732</v>
      </c>
      <c r="F117" s="89"/>
      <c r="G117" s="89">
        <v>43224</v>
      </c>
      <c r="H117" s="87" t="s">
        <v>21</v>
      </c>
      <c r="I117" s="87" t="s">
        <v>26</v>
      </c>
      <c r="J117" s="87" t="s">
        <v>22</v>
      </c>
      <c r="K117" s="91">
        <v>3623188.4057971002</v>
      </c>
      <c r="L117" s="87" t="s">
        <v>23</v>
      </c>
      <c r="M117" s="87" t="s">
        <v>26</v>
      </c>
      <c r="N117" s="87" t="s">
        <v>24</v>
      </c>
      <c r="O117" s="95">
        <v>-3900000</v>
      </c>
      <c r="P117" s="87">
        <v>1.0456000000000001</v>
      </c>
      <c r="Q117" s="87" t="s">
        <v>25</v>
      </c>
      <c r="R117" s="93">
        <v>1.0764</v>
      </c>
      <c r="S117" s="87"/>
      <c r="T117" s="87"/>
      <c r="U117" s="93"/>
      <c r="V117" s="5"/>
      <c r="W117" s="102">
        <v>1.1993</v>
      </c>
      <c r="X117" s="102">
        <v>1.2083175336126797</v>
      </c>
      <c r="Y117" s="100">
        <v>396156.54091163352</v>
      </c>
      <c r="Z117" s="100">
        <v>396156.54091163352</v>
      </c>
      <c r="AA117" s="100">
        <v>396156.54091163352</v>
      </c>
      <c r="AB117" s="100">
        <v>0</v>
      </c>
      <c r="AC117" s="97"/>
      <c r="AD117" s="98"/>
      <c r="AF117" s="62">
        <f t="shared" si="28"/>
        <v>3227628.4101742795</v>
      </c>
      <c r="AG117" s="62">
        <f t="shared" si="29"/>
        <v>395559.99562282208</v>
      </c>
      <c r="AH117" s="6"/>
      <c r="AI117" s="62">
        <f t="shared" si="30"/>
        <v>2482791.0847494458</v>
      </c>
      <c r="AJ117" s="62">
        <f t="shared" si="31"/>
        <v>1140397.3210476558</v>
      </c>
      <c r="AK117" s="62">
        <f t="shared" si="32"/>
        <v>-744837.32542483369</v>
      </c>
      <c r="AL117" s="62">
        <f t="shared" si="33"/>
        <v>744837.32542483369</v>
      </c>
      <c r="AM117" s="64">
        <f t="shared" si="34"/>
        <v>1</v>
      </c>
      <c r="AN117" s="6"/>
      <c r="AO117" s="57">
        <f t="shared" si="35"/>
        <v>1.0764</v>
      </c>
      <c r="AP117" s="62">
        <f t="shared" si="36"/>
        <v>3623188.4057971016</v>
      </c>
      <c r="AQ117" s="62">
        <f t="shared" si="37"/>
        <v>0</v>
      </c>
      <c r="AR117" s="62">
        <f t="shared" si="38"/>
        <v>-395559.99562282208</v>
      </c>
      <c r="AS117" s="62">
        <f t="shared" si="39"/>
        <v>395559.99562282208</v>
      </c>
      <c r="AT117" s="64">
        <f t="shared" si="40"/>
        <v>1</v>
      </c>
    </row>
    <row r="118" spans="1:46" ht="13.2" customHeight="1" x14ac:dyDescent="0.4">
      <c r="A118" s="87" t="s">
        <v>217</v>
      </c>
      <c r="B118" s="87" t="s">
        <v>123</v>
      </c>
      <c r="C118" s="87">
        <v>111</v>
      </c>
      <c r="D118" s="87" t="s">
        <v>48</v>
      </c>
      <c r="E118" s="89">
        <v>42732</v>
      </c>
      <c r="F118" s="89"/>
      <c r="G118" s="89">
        <v>43224</v>
      </c>
      <c r="H118" s="87" t="s">
        <v>21</v>
      </c>
      <c r="I118" s="87" t="s">
        <v>26</v>
      </c>
      <c r="J118" s="87" t="s">
        <v>22</v>
      </c>
      <c r="K118" s="91">
        <v>7246376.8115942003</v>
      </c>
      <c r="L118" s="87" t="s">
        <v>23</v>
      </c>
      <c r="M118" s="87" t="s">
        <v>26</v>
      </c>
      <c r="N118" s="87" t="s">
        <v>24</v>
      </c>
      <c r="O118" s="95">
        <v>-7800000</v>
      </c>
      <c r="P118" s="87">
        <v>1.0456000000000001</v>
      </c>
      <c r="Q118" s="87" t="s">
        <v>25</v>
      </c>
      <c r="R118" s="93">
        <v>1.0764</v>
      </c>
      <c r="S118" s="87"/>
      <c r="T118" s="87"/>
      <c r="U118" s="93"/>
      <c r="V118" s="5"/>
      <c r="W118" s="102">
        <v>1.1993</v>
      </c>
      <c r="X118" s="102">
        <v>1.2083175336126797</v>
      </c>
      <c r="Y118" s="100">
        <v>792313.08182326704</v>
      </c>
      <c r="Z118" s="100">
        <v>792313.08182326704</v>
      </c>
      <c r="AA118" s="100">
        <v>792313.08182326704</v>
      </c>
      <c r="AB118" s="100">
        <v>0</v>
      </c>
      <c r="AC118" s="97"/>
      <c r="AD118" s="98"/>
      <c r="AF118" s="62">
        <f t="shared" si="28"/>
        <v>6455256.8203485589</v>
      </c>
      <c r="AG118" s="62">
        <f t="shared" si="29"/>
        <v>791119.99124564417</v>
      </c>
      <c r="AH118" s="6"/>
      <c r="AI118" s="62">
        <f t="shared" si="30"/>
        <v>4965582.1694988916</v>
      </c>
      <c r="AJ118" s="62">
        <f t="shared" si="31"/>
        <v>2280794.6420953115</v>
      </c>
      <c r="AK118" s="62">
        <f t="shared" si="32"/>
        <v>-1489674.6508496674</v>
      </c>
      <c r="AL118" s="62">
        <f t="shared" si="33"/>
        <v>1489674.6508496674</v>
      </c>
      <c r="AM118" s="64">
        <f t="shared" si="34"/>
        <v>1</v>
      </c>
      <c r="AN118" s="6"/>
      <c r="AO118" s="57">
        <f t="shared" si="35"/>
        <v>1.0764</v>
      </c>
      <c r="AP118" s="62">
        <f t="shared" si="36"/>
        <v>7246376.8115942031</v>
      </c>
      <c r="AQ118" s="62">
        <f t="shared" si="37"/>
        <v>0</v>
      </c>
      <c r="AR118" s="62">
        <f t="shared" si="38"/>
        <v>-791119.99124564417</v>
      </c>
      <c r="AS118" s="62">
        <f t="shared" si="39"/>
        <v>791119.99124564417</v>
      </c>
      <c r="AT118" s="64">
        <f t="shared" si="40"/>
        <v>1</v>
      </c>
    </row>
    <row r="119" spans="1:46" ht="13.2" customHeight="1" x14ac:dyDescent="0.4">
      <c r="A119" s="87" t="s">
        <v>217</v>
      </c>
      <c r="B119" s="87" t="s">
        <v>218</v>
      </c>
      <c r="C119" s="87">
        <v>109</v>
      </c>
      <c r="D119" s="87" t="s">
        <v>27</v>
      </c>
      <c r="E119" s="89">
        <v>42713</v>
      </c>
      <c r="F119" s="89"/>
      <c r="G119" s="89">
        <v>43410</v>
      </c>
      <c r="H119" s="87" t="s">
        <v>21</v>
      </c>
      <c r="I119" s="87" t="s">
        <v>26</v>
      </c>
      <c r="J119" s="87" t="s">
        <v>22</v>
      </c>
      <c r="K119" s="91">
        <v>2315920.1012292099</v>
      </c>
      <c r="L119" s="87" t="s">
        <v>23</v>
      </c>
      <c r="M119" s="87" t="s">
        <v>26</v>
      </c>
      <c r="N119" s="87" t="s">
        <v>24</v>
      </c>
      <c r="O119" s="95">
        <v>-2562334</v>
      </c>
      <c r="P119" s="87">
        <v>1.0618000000000001</v>
      </c>
      <c r="Q119" s="87" t="s">
        <v>25</v>
      </c>
      <c r="R119" s="93">
        <v>1.1064000000000001</v>
      </c>
      <c r="S119" s="87"/>
      <c r="T119" s="87"/>
      <c r="U119" s="93"/>
      <c r="V119" s="5"/>
      <c r="W119" s="102">
        <v>1.1993</v>
      </c>
      <c r="X119" s="102">
        <v>1.2241327133998674</v>
      </c>
      <c r="Y119" s="100">
        <v>223774.05064886613</v>
      </c>
      <c r="Z119" s="100">
        <v>223774.05064886613</v>
      </c>
      <c r="AA119" s="100">
        <v>223774.05064886613</v>
      </c>
      <c r="AB119" s="100">
        <v>0</v>
      </c>
      <c r="AC119" s="97"/>
      <c r="AD119" s="98"/>
      <c r="AF119" s="62">
        <f t="shared" si="28"/>
        <v>2093183.1752812609</v>
      </c>
      <c r="AG119" s="62">
        <f t="shared" si="29"/>
        <v>222736.92594795092</v>
      </c>
      <c r="AH119" s="6"/>
      <c r="AI119" s="62">
        <f t="shared" si="30"/>
        <v>1610140.9040625084</v>
      </c>
      <c r="AJ119" s="62">
        <f t="shared" si="31"/>
        <v>705779.19716670341</v>
      </c>
      <c r="AK119" s="62">
        <f t="shared" si="32"/>
        <v>-483042.27121875249</v>
      </c>
      <c r="AL119" s="62">
        <f t="shared" si="33"/>
        <v>483042.27121875249</v>
      </c>
      <c r="AM119" s="64">
        <f t="shared" si="34"/>
        <v>1</v>
      </c>
      <c r="AN119" s="6"/>
      <c r="AO119" s="57">
        <f t="shared" si="35"/>
        <v>1.1064000000000001</v>
      </c>
      <c r="AP119" s="62">
        <f t="shared" si="36"/>
        <v>2315920.1012292118</v>
      </c>
      <c r="AQ119" s="62">
        <f t="shared" si="37"/>
        <v>0</v>
      </c>
      <c r="AR119" s="62">
        <f t="shared" si="38"/>
        <v>-222736.92594795092</v>
      </c>
      <c r="AS119" s="62">
        <f t="shared" si="39"/>
        <v>222736.92594795092</v>
      </c>
      <c r="AT119" s="64">
        <f t="shared" si="40"/>
        <v>1</v>
      </c>
    </row>
    <row r="120" spans="1:46" ht="13.2" customHeight="1" x14ac:dyDescent="0.4">
      <c r="A120" s="87" t="s">
        <v>217</v>
      </c>
      <c r="B120" s="87" t="s">
        <v>124</v>
      </c>
      <c r="C120" s="87">
        <v>112</v>
      </c>
      <c r="D120" s="87" t="s">
        <v>48</v>
      </c>
      <c r="E120" s="89">
        <v>42732</v>
      </c>
      <c r="F120" s="89"/>
      <c r="G120" s="89">
        <v>43410</v>
      </c>
      <c r="H120" s="87" t="s">
        <v>21</v>
      </c>
      <c r="I120" s="87" t="s">
        <v>26</v>
      </c>
      <c r="J120" s="87" t="s">
        <v>22</v>
      </c>
      <c r="K120" s="91">
        <v>4802994.9564420003</v>
      </c>
      <c r="L120" s="87" t="s">
        <v>23</v>
      </c>
      <c r="M120" s="87" t="s">
        <v>26</v>
      </c>
      <c r="N120" s="87" t="s">
        <v>24</v>
      </c>
      <c r="O120" s="95">
        <v>-5237666</v>
      </c>
      <c r="P120" s="87">
        <v>1.0456000000000001</v>
      </c>
      <c r="Q120" s="87" t="s">
        <v>25</v>
      </c>
      <c r="R120" s="93">
        <v>1.0905</v>
      </c>
      <c r="S120" s="87"/>
      <c r="T120" s="87"/>
      <c r="U120" s="93"/>
      <c r="V120" s="5"/>
      <c r="W120" s="102">
        <v>1.1993</v>
      </c>
      <c r="X120" s="102">
        <v>1.2241327133998674</v>
      </c>
      <c r="Y120" s="100">
        <v>526761.36588456517</v>
      </c>
      <c r="Z120" s="100">
        <v>526761.36588456517</v>
      </c>
      <c r="AA120" s="100">
        <v>526761.36588456517</v>
      </c>
      <c r="AB120" s="100">
        <v>0</v>
      </c>
      <c r="AC120" s="97"/>
      <c r="AD120" s="98"/>
      <c r="AF120" s="62">
        <f t="shared" si="28"/>
        <v>4278674.9693610203</v>
      </c>
      <c r="AG120" s="62">
        <f t="shared" si="29"/>
        <v>524319.98708097916</v>
      </c>
      <c r="AH120" s="6"/>
      <c r="AI120" s="62">
        <f t="shared" si="30"/>
        <v>3291288.4379700157</v>
      </c>
      <c r="AJ120" s="62">
        <f t="shared" si="31"/>
        <v>1511706.5184719837</v>
      </c>
      <c r="AK120" s="62">
        <f t="shared" si="32"/>
        <v>-987386.53139100457</v>
      </c>
      <c r="AL120" s="62">
        <f t="shared" si="33"/>
        <v>987386.53139100457</v>
      </c>
      <c r="AM120" s="64">
        <f t="shared" si="34"/>
        <v>1</v>
      </c>
      <c r="AN120" s="6"/>
      <c r="AO120" s="57">
        <f t="shared" si="35"/>
        <v>1.0905</v>
      </c>
      <c r="AP120" s="62">
        <f t="shared" si="36"/>
        <v>4802994.9564419994</v>
      </c>
      <c r="AQ120" s="62">
        <f t="shared" si="37"/>
        <v>0</v>
      </c>
      <c r="AR120" s="62">
        <f t="shared" si="38"/>
        <v>-524319.98708097916</v>
      </c>
      <c r="AS120" s="62">
        <f t="shared" si="39"/>
        <v>524319.98708097916</v>
      </c>
      <c r="AT120" s="64">
        <f t="shared" si="40"/>
        <v>1</v>
      </c>
    </row>
    <row r="121" spans="1:46" ht="13.2" customHeight="1" x14ac:dyDescent="0.4">
      <c r="A121" s="87" t="s">
        <v>217</v>
      </c>
      <c r="B121" s="87" t="s">
        <v>127</v>
      </c>
      <c r="C121" s="87">
        <v>115</v>
      </c>
      <c r="D121" s="87" t="s">
        <v>77</v>
      </c>
      <c r="E121" s="89">
        <v>42782</v>
      </c>
      <c r="F121" s="89"/>
      <c r="G121" s="89">
        <v>43592</v>
      </c>
      <c r="H121" s="87" t="s">
        <v>21</v>
      </c>
      <c r="I121" s="87" t="s">
        <v>26</v>
      </c>
      <c r="J121" s="87" t="s">
        <v>22</v>
      </c>
      <c r="K121" s="91">
        <v>2283139.3793472401</v>
      </c>
      <c r="L121" s="87" t="s">
        <v>23</v>
      </c>
      <c r="M121" s="87" t="s">
        <v>26</v>
      </c>
      <c r="N121" s="87" t="s">
        <v>24</v>
      </c>
      <c r="O121" s="95">
        <v>-2560312.5</v>
      </c>
      <c r="P121" s="87">
        <v>1.0649</v>
      </c>
      <c r="Q121" s="87" t="s">
        <v>25</v>
      </c>
      <c r="R121" s="93">
        <v>1.1214</v>
      </c>
      <c r="S121" s="87"/>
      <c r="T121" s="87"/>
      <c r="U121" s="93"/>
      <c r="V121" s="5"/>
      <c r="W121" s="102">
        <v>1.1993</v>
      </c>
      <c r="X121" s="102">
        <v>1.2410617481990927</v>
      </c>
      <c r="Y121" s="100">
        <v>221822.43422715639</v>
      </c>
      <c r="Z121" s="100">
        <v>221822.43422715639</v>
      </c>
      <c r="AA121" s="100">
        <v>221822.43422715639</v>
      </c>
      <c r="AB121" s="100">
        <v>0</v>
      </c>
      <c r="AC121" s="97"/>
      <c r="AD121" s="98"/>
      <c r="AF121" s="62">
        <f t="shared" si="28"/>
        <v>2063001.7029493295</v>
      </c>
      <c r="AG121" s="62">
        <f t="shared" si="29"/>
        <v>220137.67639791523</v>
      </c>
      <c r="AH121" s="6"/>
      <c r="AI121" s="62">
        <f t="shared" si="30"/>
        <v>1586924.3868840996</v>
      </c>
      <c r="AJ121" s="62">
        <f t="shared" si="31"/>
        <v>696214.99246314517</v>
      </c>
      <c r="AK121" s="62">
        <f t="shared" si="32"/>
        <v>-476077.31606522994</v>
      </c>
      <c r="AL121" s="62">
        <f t="shared" si="33"/>
        <v>476077.31606522994</v>
      </c>
      <c r="AM121" s="64">
        <f t="shared" si="34"/>
        <v>1</v>
      </c>
      <c r="AN121" s="6"/>
      <c r="AO121" s="57">
        <f t="shared" si="35"/>
        <v>1.1214</v>
      </c>
      <c r="AP121" s="62">
        <f t="shared" si="36"/>
        <v>2283139.3793472447</v>
      </c>
      <c r="AQ121" s="62">
        <f t="shared" si="37"/>
        <v>0</v>
      </c>
      <c r="AR121" s="62">
        <f t="shared" si="38"/>
        <v>-220137.67639791523</v>
      </c>
      <c r="AS121" s="62">
        <f t="shared" si="39"/>
        <v>220137.67639791523</v>
      </c>
      <c r="AT121" s="64">
        <f t="shared" si="40"/>
        <v>1</v>
      </c>
    </row>
    <row r="122" spans="1:46" ht="13.2" customHeight="1" x14ac:dyDescent="0.4">
      <c r="A122" s="87" t="s">
        <v>217</v>
      </c>
      <c r="B122" s="87" t="s">
        <v>125</v>
      </c>
      <c r="C122" s="87">
        <v>113</v>
      </c>
      <c r="D122" s="87" t="s">
        <v>27</v>
      </c>
      <c r="E122" s="89">
        <v>42732</v>
      </c>
      <c r="F122" s="89"/>
      <c r="G122" s="89">
        <v>43773</v>
      </c>
      <c r="H122" s="87" t="s">
        <v>21</v>
      </c>
      <c r="I122" s="87" t="s">
        <v>26</v>
      </c>
      <c r="J122" s="87" t="s">
        <v>22</v>
      </c>
      <c r="K122" s="91">
        <v>3489768.68327402</v>
      </c>
      <c r="L122" s="87" t="s">
        <v>23</v>
      </c>
      <c r="M122" s="87" t="s">
        <v>26</v>
      </c>
      <c r="N122" s="87" t="s">
        <v>24</v>
      </c>
      <c r="O122" s="95">
        <v>-3922500</v>
      </c>
      <c r="P122" s="87">
        <v>1.0458000000000001</v>
      </c>
      <c r="Q122" s="87" t="s">
        <v>25</v>
      </c>
      <c r="R122" s="93">
        <v>1.1240000000000001</v>
      </c>
      <c r="S122" s="87"/>
      <c r="T122" s="87"/>
      <c r="U122" s="93"/>
      <c r="V122" s="5"/>
      <c r="W122" s="102">
        <v>1.1993</v>
      </c>
      <c r="X122" s="102">
        <v>1.2579318494374541</v>
      </c>
      <c r="Y122" s="100">
        <v>375253.09404003381</v>
      </c>
      <c r="Z122" s="100">
        <v>375253.09404003381</v>
      </c>
      <c r="AA122" s="100">
        <v>375253.09404003381</v>
      </c>
      <c r="AB122" s="100">
        <v>0</v>
      </c>
      <c r="AC122" s="97"/>
      <c r="AD122" s="98"/>
      <c r="AF122" s="62">
        <f t="shared" si="28"/>
        <v>3118213.4403816378</v>
      </c>
      <c r="AG122" s="62">
        <f t="shared" si="29"/>
        <v>371555.24289238313</v>
      </c>
      <c r="AH122" s="6"/>
      <c r="AI122" s="62">
        <f t="shared" si="30"/>
        <v>2398625.7233704906</v>
      </c>
      <c r="AJ122" s="62">
        <f t="shared" si="31"/>
        <v>1091142.9599035303</v>
      </c>
      <c r="AK122" s="62">
        <f t="shared" si="32"/>
        <v>-719587.71701114718</v>
      </c>
      <c r="AL122" s="62">
        <f t="shared" si="33"/>
        <v>719587.71701114718</v>
      </c>
      <c r="AM122" s="64">
        <f t="shared" si="34"/>
        <v>1</v>
      </c>
      <c r="AN122" s="6"/>
      <c r="AO122" s="57">
        <f t="shared" si="35"/>
        <v>1.1240000000000001</v>
      </c>
      <c r="AP122" s="62">
        <f t="shared" si="36"/>
        <v>3489768.6832740209</v>
      </c>
      <c r="AQ122" s="62">
        <f t="shared" si="37"/>
        <v>0</v>
      </c>
      <c r="AR122" s="62">
        <f t="shared" si="38"/>
        <v>-371555.24289238313</v>
      </c>
      <c r="AS122" s="62">
        <f t="shared" si="39"/>
        <v>371555.24289238313</v>
      </c>
      <c r="AT122" s="64">
        <f t="shared" si="40"/>
        <v>1</v>
      </c>
    </row>
    <row r="123" spans="1:46" ht="13.2" customHeight="1" x14ac:dyDescent="0.4">
      <c r="A123" s="87" t="s">
        <v>217</v>
      </c>
      <c r="B123" s="87" t="s">
        <v>126</v>
      </c>
      <c r="C123" s="87">
        <v>114</v>
      </c>
      <c r="D123" s="87" t="s">
        <v>27</v>
      </c>
      <c r="E123" s="89">
        <v>42732</v>
      </c>
      <c r="F123" s="89"/>
      <c r="G123" s="89">
        <v>43773</v>
      </c>
      <c r="H123" s="87" t="s">
        <v>21</v>
      </c>
      <c r="I123" s="87" t="s">
        <v>26</v>
      </c>
      <c r="J123" s="87" t="s">
        <v>22</v>
      </c>
      <c r="K123" s="91">
        <v>24288256.227758002</v>
      </c>
      <c r="L123" s="87" t="s">
        <v>23</v>
      </c>
      <c r="M123" s="87" t="s">
        <v>26</v>
      </c>
      <c r="N123" s="87" t="s">
        <v>24</v>
      </c>
      <c r="O123" s="95">
        <v>-27300000</v>
      </c>
      <c r="P123" s="87">
        <v>1.0458000000000001</v>
      </c>
      <c r="Q123" s="87" t="s">
        <v>25</v>
      </c>
      <c r="R123" s="93">
        <v>1.1240000000000001</v>
      </c>
      <c r="S123" s="87"/>
      <c r="T123" s="87"/>
      <c r="U123" s="93"/>
      <c r="V123" s="5"/>
      <c r="W123" s="102">
        <v>1.1993</v>
      </c>
      <c r="X123" s="102">
        <v>1.2579318494374541</v>
      </c>
      <c r="Y123" s="100">
        <v>2611704.13442777</v>
      </c>
      <c r="Z123" s="100">
        <v>2611704.13442777</v>
      </c>
      <c r="AA123" s="100">
        <v>2611704.13442777</v>
      </c>
      <c r="AB123" s="100">
        <v>0</v>
      </c>
      <c r="AC123" s="97"/>
      <c r="AD123" s="98"/>
      <c r="AF123" s="62">
        <f t="shared" si="28"/>
        <v>21702288.571680997</v>
      </c>
      <c r="AG123" s="62">
        <f t="shared" si="29"/>
        <v>2585967.6560770087</v>
      </c>
      <c r="AH123" s="6"/>
      <c r="AI123" s="62">
        <f t="shared" si="30"/>
        <v>16694068.132062305</v>
      </c>
      <c r="AJ123" s="62">
        <f t="shared" si="31"/>
        <v>7594188.0956957005</v>
      </c>
      <c r="AK123" s="62">
        <f t="shared" si="32"/>
        <v>-5008220.4396186918</v>
      </c>
      <c r="AL123" s="62">
        <f t="shared" si="33"/>
        <v>5008220.4396186918</v>
      </c>
      <c r="AM123" s="64">
        <f t="shared" si="34"/>
        <v>1</v>
      </c>
      <c r="AN123" s="6"/>
      <c r="AO123" s="57">
        <f t="shared" si="35"/>
        <v>1.1240000000000001</v>
      </c>
      <c r="AP123" s="62">
        <f t="shared" si="36"/>
        <v>24288256.227758005</v>
      </c>
      <c r="AQ123" s="62">
        <f t="shared" si="37"/>
        <v>0</v>
      </c>
      <c r="AR123" s="62">
        <f t="shared" si="38"/>
        <v>-2585967.6560770087</v>
      </c>
      <c r="AS123" s="62">
        <f t="shared" si="39"/>
        <v>2585967.6560770087</v>
      </c>
      <c r="AT123" s="64">
        <f t="shared" si="40"/>
        <v>1</v>
      </c>
    </row>
    <row r="124" spans="1:46" ht="13.2" customHeight="1" x14ac:dyDescent="0.4">
      <c r="A124" s="87" t="s">
        <v>217</v>
      </c>
      <c r="B124" s="87" t="s">
        <v>219</v>
      </c>
      <c r="C124" s="87">
        <v>116</v>
      </c>
      <c r="D124" s="87" t="s">
        <v>77</v>
      </c>
      <c r="E124" s="89">
        <v>42782</v>
      </c>
      <c r="F124" s="89"/>
      <c r="G124" s="89">
        <v>43773</v>
      </c>
      <c r="H124" s="87" t="s">
        <v>21</v>
      </c>
      <c r="I124" s="87" t="s">
        <v>26</v>
      </c>
      <c r="J124" s="87" t="s">
        <v>22</v>
      </c>
      <c r="K124" s="91">
        <v>14893201.426181899</v>
      </c>
      <c r="L124" s="87" t="s">
        <v>23</v>
      </c>
      <c r="M124" s="87" t="s">
        <v>26</v>
      </c>
      <c r="N124" s="87" t="s">
        <v>24</v>
      </c>
      <c r="O124" s="95">
        <v>-16917187.5</v>
      </c>
      <c r="P124" s="87">
        <v>1.0649</v>
      </c>
      <c r="Q124" s="87" t="s">
        <v>25</v>
      </c>
      <c r="R124" s="93">
        <v>1.1358999999999999</v>
      </c>
      <c r="S124" s="87"/>
      <c r="T124" s="87"/>
      <c r="U124" s="93"/>
      <c r="V124" s="5"/>
      <c r="W124" s="102">
        <v>1.1993</v>
      </c>
      <c r="X124" s="102">
        <v>1.2579318494374541</v>
      </c>
      <c r="Y124" s="100">
        <v>1459167.107552157</v>
      </c>
      <c r="Z124" s="100">
        <v>1459167.107552157</v>
      </c>
      <c r="AA124" s="100">
        <v>1459167.107552157</v>
      </c>
      <c r="AB124" s="100">
        <v>0</v>
      </c>
      <c r="AC124" s="97"/>
      <c r="AD124" s="98"/>
      <c r="AF124" s="62">
        <f t="shared" si="28"/>
        <v>13448413.367993942</v>
      </c>
      <c r="AG124" s="62">
        <f t="shared" si="29"/>
        <v>1444788.0581879411</v>
      </c>
      <c r="AH124" s="6"/>
      <c r="AI124" s="62">
        <f t="shared" si="30"/>
        <v>10344933.359995341</v>
      </c>
      <c r="AJ124" s="62">
        <f t="shared" si="31"/>
        <v>4548268.0661865417</v>
      </c>
      <c r="AK124" s="62">
        <f t="shared" si="32"/>
        <v>-3103480.0079986006</v>
      </c>
      <c r="AL124" s="62">
        <f t="shared" si="33"/>
        <v>3103480.0079986006</v>
      </c>
      <c r="AM124" s="64">
        <f t="shared" si="34"/>
        <v>1</v>
      </c>
      <c r="AN124" s="6"/>
      <c r="AO124" s="57">
        <f t="shared" si="35"/>
        <v>1.1358999999999999</v>
      </c>
      <c r="AP124" s="62">
        <f t="shared" si="36"/>
        <v>14893201.426181883</v>
      </c>
      <c r="AQ124" s="62">
        <f t="shared" si="37"/>
        <v>0</v>
      </c>
      <c r="AR124" s="62">
        <f t="shared" si="38"/>
        <v>-1444788.0581879411</v>
      </c>
      <c r="AS124" s="62">
        <f t="shared" si="39"/>
        <v>1444788.0581879411</v>
      </c>
      <c r="AT124" s="64">
        <f t="shared" si="40"/>
        <v>1</v>
      </c>
    </row>
    <row r="125" spans="1:46" ht="13.2" customHeight="1" x14ac:dyDescent="0.4">
      <c r="A125" s="88" t="s">
        <v>217</v>
      </c>
      <c r="B125" s="88" t="s">
        <v>220</v>
      </c>
      <c r="C125" s="88">
        <v>117</v>
      </c>
      <c r="D125" s="88" t="s">
        <v>77</v>
      </c>
      <c r="E125" s="90">
        <v>42782</v>
      </c>
      <c r="F125" s="90"/>
      <c r="G125" s="90">
        <v>43958</v>
      </c>
      <c r="H125" s="88" t="s">
        <v>21</v>
      </c>
      <c r="I125" s="88" t="s">
        <v>26</v>
      </c>
      <c r="J125" s="88" t="s">
        <v>22</v>
      </c>
      <c r="K125" s="92">
        <v>6774950.05645792</v>
      </c>
      <c r="L125" s="88" t="s">
        <v>23</v>
      </c>
      <c r="M125" s="88" t="s">
        <v>26</v>
      </c>
      <c r="N125" s="88" t="s">
        <v>24</v>
      </c>
      <c r="O125" s="96">
        <v>-7800000</v>
      </c>
      <c r="P125" s="88">
        <v>1.0649</v>
      </c>
      <c r="Q125" s="88" t="s">
        <v>25</v>
      </c>
      <c r="R125" s="94">
        <v>1.1513</v>
      </c>
      <c r="S125" s="88"/>
      <c r="T125" s="88"/>
      <c r="U125" s="94"/>
      <c r="V125" s="5"/>
      <c r="W125" s="103">
        <v>1.1993</v>
      </c>
      <c r="X125" s="103">
        <v>1.2739960050596864</v>
      </c>
      <c r="Y125" s="101">
        <v>659593.55268427357</v>
      </c>
      <c r="Z125" s="101">
        <v>659593.55268427357</v>
      </c>
      <c r="AA125" s="101">
        <v>659593.55268427357</v>
      </c>
      <c r="AB125" s="101">
        <v>0</v>
      </c>
      <c r="AC125" s="97"/>
      <c r="AD125" s="99"/>
      <c r="AF125" s="62">
        <f t="shared" si="28"/>
        <v>6122468.1780965021</v>
      </c>
      <c r="AG125" s="62">
        <f t="shared" si="29"/>
        <v>652481.87836141512</v>
      </c>
      <c r="AH125" s="6"/>
      <c r="AI125" s="62">
        <f t="shared" si="30"/>
        <v>4709590.9062280785</v>
      </c>
      <c r="AJ125" s="62">
        <f t="shared" si="31"/>
        <v>2065359.1502298387</v>
      </c>
      <c r="AK125" s="62">
        <f t="shared" si="32"/>
        <v>-1412877.2718684236</v>
      </c>
      <c r="AL125" s="62">
        <f t="shared" si="33"/>
        <v>1412877.2718684236</v>
      </c>
      <c r="AM125" s="64">
        <f t="shared" si="34"/>
        <v>1</v>
      </c>
      <c r="AN125" s="6"/>
      <c r="AO125" s="57">
        <f t="shared" si="35"/>
        <v>1.1513</v>
      </c>
      <c r="AP125" s="62">
        <f t="shared" si="36"/>
        <v>6774950.0564579172</v>
      </c>
      <c r="AQ125" s="62">
        <f t="shared" si="37"/>
        <v>0</v>
      </c>
      <c r="AR125" s="62">
        <f t="shared" si="38"/>
        <v>-652481.87836141512</v>
      </c>
      <c r="AS125" s="62">
        <f t="shared" si="39"/>
        <v>652481.87836141512</v>
      </c>
      <c r="AT125" s="64">
        <f t="shared" si="40"/>
        <v>1</v>
      </c>
    </row>
    <row r="126" spans="1:46" ht="13.2" customHeight="1" x14ac:dyDescent="0.4">
      <c r="A126" s="87" t="s">
        <v>146</v>
      </c>
      <c r="B126" s="87" t="s">
        <v>221</v>
      </c>
      <c r="C126" s="87">
        <v>32</v>
      </c>
      <c r="D126" s="87" t="s">
        <v>20</v>
      </c>
      <c r="E126" s="89">
        <v>42480</v>
      </c>
      <c r="F126" s="89"/>
      <c r="G126" s="89">
        <v>43131</v>
      </c>
      <c r="H126" s="87" t="s">
        <v>21</v>
      </c>
      <c r="I126" s="87" t="s">
        <v>26</v>
      </c>
      <c r="J126" s="87" t="s">
        <v>22</v>
      </c>
      <c r="K126" s="91">
        <v>5564693.9121587202</v>
      </c>
      <c r="L126" s="87" t="s">
        <v>23</v>
      </c>
      <c r="M126" s="87" t="s">
        <v>26</v>
      </c>
      <c r="N126" s="87" t="s">
        <v>24</v>
      </c>
      <c r="O126" s="95">
        <v>-6563000</v>
      </c>
      <c r="P126" s="87">
        <v>1.137</v>
      </c>
      <c r="Q126" s="87" t="s">
        <v>25</v>
      </c>
      <c r="R126" s="93">
        <v>1.1794</v>
      </c>
      <c r="S126" s="87"/>
      <c r="T126" s="87"/>
      <c r="U126" s="93"/>
      <c r="V126" s="5"/>
      <c r="W126" s="102">
        <v>1.1993</v>
      </c>
      <c r="X126" s="102">
        <v>1.2011544391193696</v>
      </c>
      <c r="Y126" s="100">
        <v>100783.22788436743</v>
      </c>
      <c r="Z126" s="100">
        <v>100783.22788436743</v>
      </c>
      <c r="AA126" s="100">
        <v>100783.22788436743</v>
      </c>
      <c r="AB126" s="100">
        <v>0</v>
      </c>
      <c r="AC126" s="97"/>
      <c r="AD126" s="98"/>
      <c r="AF126" s="62">
        <f t="shared" si="28"/>
        <v>5463910.2069270005</v>
      </c>
      <c r="AG126" s="62">
        <f t="shared" si="29"/>
        <v>100783.70523172431</v>
      </c>
      <c r="AH126" s="6"/>
      <c r="AI126" s="62">
        <f t="shared" si="30"/>
        <v>4203007.8514823085</v>
      </c>
      <c r="AJ126" s="62">
        <f t="shared" si="31"/>
        <v>1361686.0606764164</v>
      </c>
      <c r="AK126" s="62">
        <f t="shared" si="32"/>
        <v>-1260902.3554446921</v>
      </c>
      <c r="AL126" s="62">
        <f t="shared" si="33"/>
        <v>1260902.3554446921</v>
      </c>
      <c r="AM126" s="64">
        <f t="shared" si="34"/>
        <v>1</v>
      </c>
      <c r="AN126" s="6"/>
      <c r="AO126" s="57">
        <f t="shared" si="35"/>
        <v>1.1794</v>
      </c>
      <c r="AP126" s="62">
        <f t="shared" si="36"/>
        <v>5564693.9121587249</v>
      </c>
      <c r="AQ126" s="62">
        <f t="shared" si="37"/>
        <v>0</v>
      </c>
      <c r="AR126" s="62">
        <f t="shared" si="38"/>
        <v>-100783.70523172431</v>
      </c>
      <c r="AS126" s="62">
        <f t="shared" si="39"/>
        <v>100783.70523172431</v>
      </c>
      <c r="AT126" s="64">
        <f t="shared" si="40"/>
        <v>1</v>
      </c>
    </row>
    <row r="127" spans="1:46" ht="13.2" customHeight="1" x14ac:dyDescent="0.4">
      <c r="A127" s="87" t="s">
        <v>146</v>
      </c>
      <c r="B127" s="87" t="s">
        <v>222</v>
      </c>
      <c r="C127" s="87">
        <v>33</v>
      </c>
      <c r="D127" s="87" t="s">
        <v>77</v>
      </c>
      <c r="E127" s="89">
        <v>42480</v>
      </c>
      <c r="F127" s="89"/>
      <c r="G127" s="89">
        <v>43131</v>
      </c>
      <c r="H127" s="87" t="s">
        <v>21</v>
      </c>
      <c r="I127" s="87" t="s">
        <v>26</v>
      </c>
      <c r="J127" s="87" t="s">
        <v>22</v>
      </c>
      <c r="K127" s="91">
        <v>7813034.5535408799</v>
      </c>
      <c r="L127" s="87" t="s">
        <v>23</v>
      </c>
      <c r="M127" s="87" t="s">
        <v>26</v>
      </c>
      <c r="N127" s="87" t="s">
        <v>24</v>
      </c>
      <c r="O127" s="95">
        <v>-9135000</v>
      </c>
      <c r="P127" s="87">
        <v>1.1368</v>
      </c>
      <c r="Q127" s="87" t="s">
        <v>25</v>
      </c>
      <c r="R127" s="93">
        <v>1.1692</v>
      </c>
      <c r="S127" s="87"/>
      <c r="T127" s="87"/>
      <c r="U127" s="93"/>
      <c r="V127" s="5"/>
      <c r="W127" s="102">
        <v>1.1993</v>
      </c>
      <c r="X127" s="102">
        <v>1.2011544391193696</v>
      </c>
      <c r="Y127" s="100">
        <v>207850.00359990218</v>
      </c>
      <c r="Z127" s="100">
        <v>207850.00359990218</v>
      </c>
      <c r="AA127" s="100">
        <v>207850.00359990218</v>
      </c>
      <c r="AB127" s="100">
        <v>0</v>
      </c>
      <c r="AC127" s="97"/>
      <c r="AD127" s="98"/>
      <c r="AF127" s="62">
        <f t="shared" si="28"/>
        <v>7605183.5654850146</v>
      </c>
      <c r="AG127" s="62">
        <f t="shared" si="29"/>
        <v>207850.98805586807</v>
      </c>
      <c r="AH127" s="6"/>
      <c r="AI127" s="62">
        <f t="shared" si="30"/>
        <v>5850141.2042192416</v>
      </c>
      <c r="AJ127" s="62">
        <f t="shared" si="31"/>
        <v>1962893.349321641</v>
      </c>
      <c r="AK127" s="62">
        <f t="shared" si="32"/>
        <v>-1755042.361265773</v>
      </c>
      <c r="AL127" s="62">
        <f t="shared" si="33"/>
        <v>1755042.361265773</v>
      </c>
      <c r="AM127" s="64">
        <f t="shared" si="34"/>
        <v>1</v>
      </c>
      <c r="AN127" s="6"/>
      <c r="AO127" s="57">
        <f t="shared" si="35"/>
        <v>1.1692</v>
      </c>
      <c r="AP127" s="62">
        <f t="shared" si="36"/>
        <v>7813034.5535408827</v>
      </c>
      <c r="AQ127" s="62">
        <f t="shared" si="37"/>
        <v>0</v>
      </c>
      <c r="AR127" s="62">
        <f t="shared" si="38"/>
        <v>-207850.98805586807</v>
      </c>
      <c r="AS127" s="62">
        <f t="shared" si="39"/>
        <v>207850.98805586807</v>
      </c>
      <c r="AT127" s="64">
        <f t="shared" si="40"/>
        <v>1</v>
      </c>
    </row>
    <row r="128" spans="1:46" ht="13.2" customHeight="1" x14ac:dyDescent="0.4">
      <c r="A128" s="87" t="s">
        <v>146</v>
      </c>
      <c r="B128" s="87" t="s">
        <v>223</v>
      </c>
      <c r="C128" s="87">
        <v>34</v>
      </c>
      <c r="D128" s="87" t="s">
        <v>77</v>
      </c>
      <c r="E128" s="89">
        <v>42480</v>
      </c>
      <c r="F128" s="89"/>
      <c r="G128" s="89">
        <v>43159</v>
      </c>
      <c r="H128" s="87" t="s">
        <v>21</v>
      </c>
      <c r="I128" s="87" t="s">
        <v>26</v>
      </c>
      <c r="J128" s="87" t="s">
        <v>22</v>
      </c>
      <c r="K128" s="91">
        <v>10494618.144541301</v>
      </c>
      <c r="L128" s="87" t="s">
        <v>23</v>
      </c>
      <c r="M128" s="87" t="s">
        <v>26</v>
      </c>
      <c r="N128" s="87" t="s">
        <v>24</v>
      </c>
      <c r="O128" s="95">
        <v>-12285000</v>
      </c>
      <c r="P128" s="87">
        <v>1.1368</v>
      </c>
      <c r="Q128" s="87" t="s">
        <v>25</v>
      </c>
      <c r="R128" s="93">
        <v>1.1706000000000001</v>
      </c>
      <c r="S128" s="87"/>
      <c r="T128" s="87"/>
      <c r="U128" s="93"/>
      <c r="V128" s="5"/>
      <c r="W128" s="102">
        <v>1.1993</v>
      </c>
      <c r="X128" s="102">
        <v>1.2031711540378729</v>
      </c>
      <c r="Y128" s="100">
        <v>284202.42991806456</v>
      </c>
      <c r="Z128" s="100">
        <v>284202.42991806456</v>
      </c>
      <c r="AA128" s="100">
        <v>284202.42991806456</v>
      </c>
      <c r="AB128" s="100">
        <v>0</v>
      </c>
      <c r="AC128" s="97"/>
      <c r="AD128" s="98"/>
      <c r="AF128" s="62">
        <f t="shared" si="28"/>
        <v>10210517.397106163</v>
      </c>
      <c r="AG128" s="62">
        <f t="shared" si="29"/>
        <v>284100.74743509665</v>
      </c>
      <c r="AH128" s="6"/>
      <c r="AI128" s="62">
        <f t="shared" si="30"/>
        <v>7854244.1516201254</v>
      </c>
      <c r="AJ128" s="62">
        <f t="shared" si="31"/>
        <v>2640373.9929211345</v>
      </c>
      <c r="AK128" s="62">
        <f t="shared" si="32"/>
        <v>-2356273.2454860378</v>
      </c>
      <c r="AL128" s="62">
        <f t="shared" si="33"/>
        <v>2356273.2454860378</v>
      </c>
      <c r="AM128" s="64">
        <f t="shared" si="34"/>
        <v>1</v>
      </c>
      <c r="AN128" s="6"/>
      <c r="AO128" s="57">
        <f t="shared" si="35"/>
        <v>1.1706000000000001</v>
      </c>
      <c r="AP128" s="62">
        <f t="shared" si="36"/>
        <v>10494618.14454126</v>
      </c>
      <c r="AQ128" s="62">
        <f t="shared" si="37"/>
        <v>0</v>
      </c>
      <c r="AR128" s="62">
        <f t="shared" si="38"/>
        <v>-284100.74743509665</v>
      </c>
      <c r="AS128" s="62">
        <f t="shared" si="39"/>
        <v>284100.74743509665</v>
      </c>
      <c r="AT128" s="64">
        <f t="shared" si="40"/>
        <v>1</v>
      </c>
    </row>
    <row r="129" spans="1:46" ht="13.2" customHeight="1" x14ac:dyDescent="0.4">
      <c r="A129" s="87" t="s">
        <v>146</v>
      </c>
      <c r="B129" s="87" t="s">
        <v>224</v>
      </c>
      <c r="C129" s="87">
        <v>35</v>
      </c>
      <c r="D129" s="87" t="s">
        <v>77</v>
      </c>
      <c r="E129" s="89">
        <v>42480</v>
      </c>
      <c r="F129" s="89"/>
      <c r="G129" s="89">
        <v>43188</v>
      </c>
      <c r="H129" s="87" t="s">
        <v>21</v>
      </c>
      <c r="I129" s="87" t="s">
        <v>26</v>
      </c>
      <c r="J129" s="87" t="s">
        <v>22</v>
      </c>
      <c r="K129" s="91">
        <v>12618256.200460199</v>
      </c>
      <c r="L129" s="87" t="s">
        <v>23</v>
      </c>
      <c r="M129" s="87" t="s">
        <v>26</v>
      </c>
      <c r="N129" s="87" t="s">
        <v>24</v>
      </c>
      <c r="O129" s="95">
        <v>-14805000</v>
      </c>
      <c r="P129" s="87">
        <v>1.1368</v>
      </c>
      <c r="Q129" s="87" t="s">
        <v>25</v>
      </c>
      <c r="R129" s="93">
        <v>1.1733</v>
      </c>
      <c r="S129" s="87"/>
      <c r="T129" s="87"/>
      <c r="U129" s="93"/>
      <c r="V129" s="5"/>
      <c r="W129" s="102">
        <v>1.1993</v>
      </c>
      <c r="X129" s="102">
        <v>1.2055049552042425</v>
      </c>
      <c r="Y129" s="100">
        <v>337410.46668377361</v>
      </c>
      <c r="Z129" s="100">
        <v>337410.46668377361</v>
      </c>
      <c r="AA129" s="100">
        <v>337410.46668377361</v>
      </c>
      <c r="AB129" s="100">
        <v>0</v>
      </c>
      <c r="AC129" s="97"/>
      <c r="AD129" s="98"/>
      <c r="AF129" s="62">
        <f t="shared" si="28"/>
        <v>12281160.634044565</v>
      </c>
      <c r="AG129" s="62">
        <f t="shared" si="29"/>
        <v>337095.56641567498</v>
      </c>
      <c r="AH129" s="6"/>
      <c r="AI129" s="62">
        <f t="shared" si="30"/>
        <v>9447046.6415727418</v>
      </c>
      <c r="AJ129" s="62">
        <f t="shared" si="31"/>
        <v>3171209.5588874985</v>
      </c>
      <c r="AK129" s="62">
        <f t="shared" si="32"/>
        <v>-2834113.9924718235</v>
      </c>
      <c r="AL129" s="62">
        <f t="shared" si="33"/>
        <v>2834113.9924718235</v>
      </c>
      <c r="AM129" s="64">
        <f t="shared" si="34"/>
        <v>1</v>
      </c>
      <c r="AN129" s="6"/>
      <c r="AO129" s="57">
        <f t="shared" si="35"/>
        <v>1.1733</v>
      </c>
      <c r="AP129" s="62">
        <f t="shared" si="36"/>
        <v>12618256.20046024</v>
      </c>
      <c r="AQ129" s="62">
        <f t="shared" si="37"/>
        <v>0</v>
      </c>
      <c r="AR129" s="62">
        <f t="shared" si="38"/>
        <v>-337095.56641567498</v>
      </c>
      <c r="AS129" s="62">
        <f t="shared" si="39"/>
        <v>337095.56641567498</v>
      </c>
      <c r="AT129" s="64">
        <f t="shared" si="40"/>
        <v>1</v>
      </c>
    </row>
    <row r="130" spans="1:46" ht="13.2" customHeight="1" x14ac:dyDescent="0.4">
      <c r="A130" s="88" t="s">
        <v>146</v>
      </c>
      <c r="B130" s="88" t="s">
        <v>225</v>
      </c>
      <c r="C130" s="88">
        <v>36</v>
      </c>
      <c r="D130" s="88" t="s">
        <v>77</v>
      </c>
      <c r="E130" s="90">
        <v>42480</v>
      </c>
      <c r="F130" s="90"/>
      <c r="G130" s="90">
        <v>43220</v>
      </c>
      <c r="H130" s="88" t="s">
        <v>21</v>
      </c>
      <c r="I130" s="88" t="s">
        <v>26</v>
      </c>
      <c r="J130" s="88" t="s">
        <v>22</v>
      </c>
      <c r="K130" s="92">
        <v>7412575.5126350699</v>
      </c>
      <c r="L130" s="88" t="s">
        <v>23</v>
      </c>
      <c r="M130" s="88" t="s">
        <v>26</v>
      </c>
      <c r="N130" s="88" t="s">
        <v>24</v>
      </c>
      <c r="O130" s="96">
        <v>-8712000</v>
      </c>
      <c r="P130" s="88">
        <v>1.1368</v>
      </c>
      <c r="Q130" s="88" t="s">
        <v>25</v>
      </c>
      <c r="R130" s="94">
        <v>1.1753</v>
      </c>
      <c r="S130" s="88"/>
      <c r="T130" s="88"/>
      <c r="U130" s="94"/>
      <c r="V130" s="5"/>
      <c r="W130" s="103">
        <v>1.1993</v>
      </c>
      <c r="X130" s="103">
        <v>1.2080086993413961</v>
      </c>
      <c r="Y130" s="101">
        <v>200997.65347835599</v>
      </c>
      <c r="Z130" s="101">
        <v>200997.65347835599</v>
      </c>
      <c r="AA130" s="101">
        <v>200997.65347835599</v>
      </c>
      <c r="AB130" s="101">
        <v>0</v>
      </c>
      <c r="AC130" s="97"/>
      <c r="AD130" s="99"/>
      <c r="AF130" s="62">
        <f t="shared" si="28"/>
        <v>7211868.5939511564</v>
      </c>
      <c r="AG130" s="62">
        <f t="shared" si="29"/>
        <v>200706.9186839154</v>
      </c>
      <c r="AH130" s="6"/>
      <c r="AI130" s="62">
        <f t="shared" si="30"/>
        <v>5547591.2261162745</v>
      </c>
      <c r="AJ130" s="62">
        <f t="shared" si="31"/>
        <v>1864984.2865187973</v>
      </c>
      <c r="AK130" s="62">
        <f t="shared" si="32"/>
        <v>-1664277.3678348819</v>
      </c>
      <c r="AL130" s="62">
        <f t="shared" si="33"/>
        <v>1664277.3678348819</v>
      </c>
      <c r="AM130" s="64">
        <f t="shared" si="34"/>
        <v>1</v>
      </c>
      <c r="AN130" s="6"/>
      <c r="AO130" s="57">
        <f t="shared" si="35"/>
        <v>1.1753</v>
      </c>
      <c r="AP130" s="62">
        <f t="shared" si="36"/>
        <v>7412575.5126350718</v>
      </c>
      <c r="AQ130" s="62">
        <f t="shared" si="37"/>
        <v>0</v>
      </c>
      <c r="AR130" s="62">
        <f t="shared" si="38"/>
        <v>-200706.9186839154</v>
      </c>
      <c r="AS130" s="62">
        <f t="shared" si="39"/>
        <v>200706.9186839154</v>
      </c>
      <c r="AT130" s="64">
        <f t="shared" si="40"/>
        <v>1</v>
      </c>
    </row>
    <row r="131" spans="1:46" ht="13.2" customHeight="1" x14ac:dyDescent="0.4">
      <c r="A131" s="87" t="s">
        <v>147</v>
      </c>
      <c r="B131" s="87" t="s">
        <v>226</v>
      </c>
      <c r="C131" s="87">
        <v>328</v>
      </c>
      <c r="D131" s="87" t="s">
        <v>70</v>
      </c>
      <c r="E131" s="89">
        <v>42781</v>
      </c>
      <c r="F131" s="89"/>
      <c r="G131" s="89">
        <v>43202</v>
      </c>
      <c r="H131" s="87" t="s">
        <v>23</v>
      </c>
      <c r="I131" s="87" t="s">
        <v>26</v>
      </c>
      <c r="J131" s="87" t="s">
        <v>22</v>
      </c>
      <c r="K131" s="95">
        <v>-709289.30205242301</v>
      </c>
      <c r="L131" s="87" t="s">
        <v>21</v>
      </c>
      <c r="M131" s="87" t="s">
        <v>26</v>
      </c>
      <c r="N131" s="87" t="s">
        <v>24</v>
      </c>
      <c r="O131" s="91">
        <v>764897.58333333302</v>
      </c>
      <c r="P131" s="87">
        <v>1.0557000000000001</v>
      </c>
      <c r="Q131" s="87" t="s">
        <v>25</v>
      </c>
      <c r="R131" s="93">
        <v>1.0784</v>
      </c>
      <c r="S131" s="87"/>
      <c r="T131" s="87"/>
      <c r="U131" s="93"/>
      <c r="V131" s="5"/>
      <c r="W131" s="102">
        <v>1.1993</v>
      </c>
      <c r="X131" s="102">
        <v>1.2066269682485791</v>
      </c>
      <c r="Y131" s="104">
        <v>-75464.852800605237</v>
      </c>
      <c r="Z131" s="104">
        <v>-75464.852800605237</v>
      </c>
      <c r="AA131" s="104">
        <v>-75464.852800605237</v>
      </c>
      <c r="AB131" s="100">
        <v>0</v>
      </c>
      <c r="AC131" s="97"/>
      <c r="AD131" s="98"/>
      <c r="AF131" s="62">
        <f t="shared" si="28"/>
        <v>633913.88014771708</v>
      </c>
      <c r="AG131" s="62">
        <f t="shared" si="29"/>
        <v>-75375.421904705931</v>
      </c>
      <c r="AH131" s="6"/>
      <c r="AI131" s="62">
        <f t="shared" si="30"/>
        <v>487626.06165209005</v>
      </c>
      <c r="AJ131" s="62">
        <f t="shared" si="31"/>
        <v>-221663.24040033296</v>
      </c>
      <c r="AK131" s="62">
        <f t="shared" si="32"/>
        <v>-146287.81849562703</v>
      </c>
      <c r="AL131" s="62">
        <f t="shared" si="33"/>
        <v>-146287.81849562703</v>
      </c>
      <c r="AM131" s="64">
        <f t="shared" si="34"/>
        <v>1</v>
      </c>
      <c r="AN131" s="6"/>
      <c r="AO131" s="57">
        <f t="shared" si="35"/>
        <v>1.0784</v>
      </c>
      <c r="AP131" s="62">
        <f t="shared" si="36"/>
        <v>709289.30205242301</v>
      </c>
      <c r="AQ131" s="62">
        <f t="shared" si="37"/>
        <v>0</v>
      </c>
      <c r="AR131" s="62">
        <f t="shared" si="38"/>
        <v>75375.421904705931</v>
      </c>
      <c r="AS131" s="62">
        <f t="shared" si="39"/>
        <v>-75375.421904705931</v>
      </c>
      <c r="AT131" s="64">
        <f t="shared" si="40"/>
        <v>1</v>
      </c>
    </row>
    <row r="132" spans="1:46" ht="13.2" customHeight="1" x14ac:dyDescent="0.4">
      <c r="A132" s="87" t="s">
        <v>147</v>
      </c>
      <c r="B132" s="87" t="s">
        <v>227</v>
      </c>
      <c r="C132" s="87">
        <v>331</v>
      </c>
      <c r="D132" s="87" t="s">
        <v>70</v>
      </c>
      <c r="E132" s="89">
        <v>42781</v>
      </c>
      <c r="F132" s="89"/>
      <c r="G132" s="89">
        <v>43202</v>
      </c>
      <c r="H132" s="87" t="s">
        <v>23</v>
      </c>
      <c r="I132" s="87" t="s">
        <v>26</v>
      </c>
      <c r="J132" s="87" t="s">
        <v>22</v>
      </c>
      <c r="K132" s="95">
        <v>-709289.30205242301</v>
      </c>
      <c r="L132" s="87" t="s">
        <v>21</v>
      </c>
      <c r="M132" s="87" t="s">
        <v>26</v>
      </c>
      <c r="N132" s="87" t="s">
        <v>24</v>
      </c>
      <c r="O132" s="91">
        <v>764897.58333333302</v>
      </c>
      <c r="P132" s="87">
        <v>1.0557000000000001</v>
      </c>
      <c r="Q132" s="87" t="s">
        <v>25</v>
      </c>
      <c r="R132" s="93">
        <v>1.0784</v>
      </c>
      <c r="S132" s="87"/>
      <c r="T132" s="87"/>
      <c r="U132" s="93"/>
      <c r="V132" s="5"/>
      <c r="W132" s="102">
        <v>1.1993</v>
      </c>
      <c r="X132" s="102">
        <v>1.2066269682485791</v>
      </c>
      <c r="Y132" s="104">
        <v>-75464.852800605237</v>
      </c>
      <c r="Z132" s="104">
        <v>-75464.852800605237</v>
      </c>
      <c r="AA132" s="104">
        <v>-75464.852800605237</v>
      </c>
      <c r="AB132" s="100">
        <v>0</v>
      </c>
      <c r="AC132" s="97"/>
      <c r="AD132" s="98"/>
      <c r="AF132" s="62">
        <f t="shared" si="28"/>
        <v>633913.88014771708</v>
      </c>
      <c r="AG132" s="62">
        <f t="shared" si="29"/>
        <v>-75375.421904705931</v>
      </c>
      <c r="AH132" s="6"/>
      <c r="AI132" s="62">
        <f t="shared" si="30"/>
        <v>487626.06165209005</v>
      </c>
      <c r="AJ132" s="62">
        <f t="shared" si="31"/>
        <v>-221663.24040033296</v>
      </c>
      <c r="AK132" s="62">
        <f t="shared" si="32"/>
        <v>-146287.81849562703</v>
      </c>
      <c r="AL132" s="62">
        <f t="shared" si="33"/>
        <v>-146287.81849562703</v>
      </c>
      <c r="AM132" s="64">
        <f t="shared" si="34"/>
        <v>1</v>
      </c>
      <c r="AN132" s="6"/>
      <c r="AO132" s="57">
        <f t="shared" si="35"/>
        <v>1.0784</v>
      </c>
      <c r="AP132" s="62">
        <f t="shared" si="36"/>
        <v>709289.30205242301</v>
      </c>
      <c r="AQ132" s="62">
        <f t="shared" si="37"/>
        <v>0</v>
      </c>
      <c r="AR132" s="62">
        <f t="shared" si="38"/>
        <v>75375.421904705931</v>
      </c>
      <c r="AS132" s="62">
        <f t="shared" si="39"/>
        <v>-75375.421904705931</v>
      </c>
      <c r="AT132" s="64">
        <f t="shared" si="40"/>
        <v>1</v>
      </c>
    </row>
    <row r="133" spans="1:46" ht="13.2" customHeight="1" x14ac:dyDescent="0.4">
      <c r="A133" s="87" t="s">
        <v>147</v>
      </c>
      <c r="B133" s="87" t="s">
        <v>51</v>
      </c>
      <c r="C133" s="87">
        <v>334</v>
      </c>
      <c r="D133" s="87" t="s">
        <v>70</v>
      </c>
      <c r="E133" s="89">
        <v>42781</v>
      </c>
      <c r="F133" s="89"/>
      <c r="G133" s="89">
        <v>43202</v>
      </c>
      <c r="H133" s="87" t="s">
        <v>23</v>
      </c>
      <c r="I133" s="87" t="s">
        <v>26</v>
      </c>
      <c r="J133" s="87" t="s">
        <v>22</v>
      </c>
      <c r="K133" s="95">
        <v>-709289.30205242301</v>
      </c>
      <c r="L133" s="87" t="s">
        <v>21</v>
      </c>
      <c r="M133" s="87" t="s">
        <v>26</v>
      </c>
      <c r="N133" s="87" t="s">
        <v>24</v>
      </c>
      <c r="O133" s="91">
        <v>764897.58333333302</v>
      </c>
      <c r="P133" s="87">
        <v>1.0557000000000001</v>
      </c>
      <c r="Q133" s="87" t="s">
        <v>25</v>
      </c>
      <c r="R133" s="93">
        <v>1.0784</v>
      </c>
      <c r="S133" s="87"/>
      <c r="T133" s="87"/>
      <c r="U133" s="93"/>
      <c r="V133" s="5"/>
      <c r="W133" s="102">
        <v>1.1993</v>
      </c>
      <c r="X133" s="102">
        <v>1.2066269682485791</v>
      </c>
      <c r="Y133" s="104">
        <v>-75464.852800605237</v>
      </c>
      <c r="Z133" s="104">
        <v>-75464.852800605237</v>
      </c>
      <c r="AA133" s="104">
        <v>-75464.852800605237</v>
      </c>
      <c r="AB133" s="100">
        <v>0</v>
      </c>
      <c r="AC133" s="97"/>
      <c r="AD133" s="98"/>
      <c r="AF133" s="62">
        <f t="shared" si="28"/>
        <v>633913.88014771708</v>
      </c>
      <c r="AG133" s="62">
        <f t="shared" si="29"/>
        <v>-75375.421904705931</v>
      </c>
      <c r="AH133" s="6"/>
      <c r="AI133" s="62">
        <f t="shared" si="30"/>
        <v>487626.06165209005</v>
      </c>
      <c r="AJ133" s="62">
        <f t="shared" si="31"/>
        <v>-221663.24040033296</v>
      </c>
      <c r="AK133" s="62">
        <f t="shared" si="32"/>
        <v>-146287.81849562703</v>
      </c>
      <c r="AL133" s="62">
        <f t="shared" si="33"/>
        <v>-146287.81849562703</v>
      </c>
      <c r="AM133" s="64">
        <f t="shared" si="34"/>
        <v>1</v>
      </c>
      <c r="AN133" s="6"/>
      <c r="AO133" s="57">
        <f t="shared" si="35"/>
        <v>1.0784</v>
      </c>
      <c r="AP133" s="62">
        <f t="shared" si="36"/>
        <v>709289.30205242301</v>
      </c>
      <c r="AQ133" s="62">
        <f t="shared" si="37"/>
        <v>0</v>
      </c>
      <c r="AR133" s="62">
        <f t="shared" si="38"/>
        <v>75375.421904705931</v>
      </c>
      <c r="AS133" s="62">
        <f t="shared" si="39"/>
        <v>-75375.421904705931</v>
      </c>
      <c r="AT133" s="64">
        <f t="shared" si="40"/>
        <v>1</v>
      </c>
    </row>
    <row r="134" spans="1:46" ht="13.2" customHeight="1" x14ac:dyDescent="0.4">
      <c r="A134" s="87" t="s">
        <v>147</v>
      </c>
      <c r="B134" s="87" t="s">
        <v>53</v>
      </c>
      <c r="C134" s="87">
        <v>337</v>
      </c>
      <c r="D134" s="87" t="s">
        <v>70</v>
      </c>
      <c r="E134" s="89">
        <v>42781</v>
      </c>
      <c r="F134" s="89"/>
      <c r="G134" s="89">
        <v>43202</v>
      </c>
      <c r="H134" s="87" t="s">
        <v>23</v>
      </c>
      <c r="I134" s="87" t="s">
        <v>26</v>
      </c>
      <c r="J134" s="87" t="s">
        <v>22</v>
      </c>
      <c r="K134" s="95">
        <v>-709289.30205242301</v>
      </c>
      <c r="L134" s="87" t="s">
        <v>21</v>
      </c>
      <c r="M134" s="87" t="s">
        <v>26</v>
      </c>
      <c r="N134" s="87" t="s">
        <v>24</v>
      </c>
      <c r="O134" s="91">
        <v>764897.58333333302</v>
      </c>
      <c r="P134" s="87">
        <v>1.0557000000000001</v>
      </c>
      <c r="Q134" s="87" t="s">
        <v>25</v>
      </c>
      <c r="R134" s="93">
        <v>1.0784</v>
      </c>
      <c r="S134" s="87"/>
      <c r="T134" s="87"/>
      <c r="U134" s="93"/>
      <c r="V134" s="5"/>
      <c r="W134" s="102">
        <v>1.1993</v>
      </c>
      <c r="X134" s="102">
        <v>1.2066269682485791</v>
      </c>
      <c r="Y134" s="104">
        <v>-75464.852800605237</v>
      </c>
      <c r="Z134" s="104">
        <v>-75464.852800605237</v>
      </c>
      <c r="AA134" s="104">
        <v>-75464.852800605237</v>
      </c>
      <c r="AB134" s="100">
        <v>0</v>
      </c>
      <c r="AC134" s="97"/>
      <c r="AD134" s="98"/>
      <c r="AF134" s="62">
        <f t="shared" si="28"/>
        <v>633913.88014771708</v>
      </c>
      <c r="AG134" s="62">
        <f t="shared" si="29"/>
        <v>-75375.421904705931</v>
      </c>
      <c r="AH134" s="6"/>
      <c r="AI134" s="62">
        <f t="shared" si="30"/>
        <v>487626.06165209005</v>
      </c>
      <c r="AJ134" s="62">
        <f t="shared" si="31"/>
        <v>-221663.24040033296</v>
      </c>
      <c r="AK134" s="62">
        <f t="shared" si="32"/>
        <v>-146287.81849562703</v>
      </c>
      <c r="AL134" s="62">
        <f t="shared" si="33"/>
        <v>-146287.81849562703</v>
      </c>
      <c r="AM134" s="64">
        <f t="shared" si="34"/>
        <v>1</v>
      </c>
      <c r="AN134" s="6"/>
      <c r="AO134" s="57">
        <f t="shared" si="35"/>
        <v>1.0784</v>
      </c>
      <c r="AP134" s="62">
        <f t="shared" si="36"/>
        <v>709289.30205242301</v>
      </c>
      <c r="AQ134" s="62">
        <f t="shared" si="37"/>
        <v>0</v>
      </c>
      <c r="AR134" s="62">
        <f t="shared" si="38"/>
        <v>75375.421904705931</v>
      </c>
      <c r="AS134" s="62">
        <f t="shared" si="39"/>
        <v>-75375.421904705931</v>
      </c>
      <c r="AT134" s="64">
        <f t="shared" si="40"/>
        <v>1</v>
      </c>
    </row>
    <row r="135" spans="1:46" ht="13.2" customHeight="1" x14ac:dyDescent="0.4">
      <c r="A135" s="87" t="s">
        <v>147</v>
      </c>
      <c r="B135" s="87" t="s">
        <v>228</v>
      </c>
      <c r="C135" s="87">
        <v>340</v>
      </c>
      <c r="D135" s="87" t="s">
        <v>70</v>
      </c>
      <c r="E135" s="89">
        <v>42781</v>
      </c>
      <c r="F135" s="89"/>
      <c r="G135" s="89">
        <v>43202</v>
      </c>
      <c r="H135" s="87" t="s">
        <v>23</v>
      </c>
      <c r="I135" s="87" t="s">
        <v>26</v>
      </c>
      <c r="J135" s="87" t="s">
        <v>22</v>
      </c>
      <c r="K135" s="95">
        <v>-709289.30205242301</v>
      </c>
      <c r="L135" s="87" t="s">
        <v>21</v>
      </c>
      <c r="M135" s="87" t="s">
        <v>26</v>
      </c>
      <c r="N135" s="87" t="s">
        <v>24</v>
      </c>
      <c r="O135" s="91">
        <v>764897.58333333302</v>
      </c>
      <c r="P135" s="87">
        <v>1.0557000000000001</v>
      </c>
      <c r="Q135" s="87" t="s">
        <v>25</v>
      </c>
      <c r="R135" s="93">
        <v>1.0784</v>
      </c>
      <c r="S135" s="87"/>
      <c r="T135" s="87"/>
      <c r="U135" s="93"/>
      <c r="V135" s="5"/>
      <c r="W135" s="102">
        <v>1.1993</v>
      </c>
      <c r="X135" s="102">
        <v>1.2066269682485791</v>
      </c>
      <c r="Y135" s="104">
        <v>-75464.852800605237</v>
      </c>
      <c r="Z135" s="104">
        <v>-75464.852800605237</v>
      </c>
      <c r="AA135" s="104">
        <v>-75464.852800605237</v>
      </c>
      <c r="AB135" s="100">
        <v>0</v>
      </c>
      <c r="AC135" s="97"/>
      <c r="AD135" s="98"/>
      <c r="AF135" s="62">
        <f t="shared" si="28"/>
        <v>633913.88014771708</v>
      </c>
      <c r="AG135" s="62">
        <f t="shared" si="29"/>
        <v>-75375.421904705931</v>
      </c>
      <c r="AH135" s="6"/>
      <c r="AI135" s="62">
        <f t="shared" si="30"/>
        <v>487626.06165209005</v>
      </c>
      <c r="AJ135" s="62">
        <f t="shared" si="31"/>
        <v>-221663.24040033296</v>
      </c>
      <c r="AK135" s="62">
        <f t="shared" si="32"/>
        <v>-146287.81849562703</v>
      </c>
      <c r="AL135" s="62">
        <f t="shared" si="33"/>
        <v>-146287.81849562703</v>
      </c>
      <c r="AM135" s="64">
        <f t="shared" si="34"/>
        <v>1</v>
      </c>
      <c r="AN135" s="6"/>
      <c r="AO135" s="57">
        <f t="shared" si="35"/>
        <v>1.0784</v>
      </c>
      <c r="AP135" s="62">
        <f t="shared" si="36"/>
        <v>709289.30205242301</v>
      </c>
      <c r="AQ135" s="62">
        <f t="shared" si="37"/>
        <v>0</v>
      </c>
      <c r="AR135" s="62">
        <f t="shared" si="38"/>
        <v>75375.421904705931</v>
      </c>
      <c r="AS135" s="62">
        <f t="shared" si="39"/>
        <v>-75375.421904705931</v>
      </c>
      <c r="AT135" s="64">
        <f t="shared" si="40"/>
        <v>1</v>
      </c>
    </row>
    <row r="136" spans="1:46" ht="13.2" customHeight="1" x14ac:dyDescent="0.4">
      <c r="A136" s="87" t="s">
        <v>147</v>
      </c>
      <c r="B136" s="87" t="s">
        <v>59</v>
      </c>
      <c r="C136" s="87">
        <v>343</v>
      </c>
      <c r="D136" s="87" t="s">
        <v>70</v>
      </c>
      <c r="E136" s="89">
        <v>42781</v>
      </c>
      <c r="F136" s="89"/>
      <c r="G136" s="89">
        <v>43202</v>
      </c>
      <c r="H136" s="87" t="s">
        <v>23</v>
      </c>
      <c r="I136" s="87" t="s">
        <v>26</v>
      </c>
      <c r="J136" s="87" t="s">
        <v>22</v>
      </c>
      <c r="K136" s="95">
        <v>-709289.30205242301</v>
      </c>
      <c r="L136" s="87" t="s">
        <v>21</v>
      </c>
      <c r="M136" s="87" t="s">
        <v>26</v>
      </c>
      <c r="N136" s="87" t="s">
        <v>24</v>
      </c>
      <c r="O136" s="91">
        <v>764897.58333333302</v>
      </c>
      <c r="P136" s="87">
        <v>1.0557000000000001</v>
      </c>
      <c r="Q136" s="87" t="s">
        <v>25</v>
      </c>
      <c r="R136" s="93">
        <v>1.0784</v>
      </c>
      <c r="S136" s="87"/>
      <c r="T136" s="87"/>
      <c r="U136" s="93"/>
      <c r="V136" s="5"/>
      <c r="W136" s="102">
        <v>1.1993</v>
      </c>
      <c r="X136" s="102">
        <v>1.2066269682485791</v>
      </c>
      <c r="Y136" s="104">
        <v>-75464.852800605237</v>
      </c>
      <c r="Z136" s="104">
        <v>-75464.852800605237</v>
      </c>
      <c r="AA136" s="104">
        <v>-75464.852800605237</v>
      </c>
      <c r="AB136" s="100">
        <v>0</v>
      </c>
      <c r="AC136" s="97"/>
      <c r="AD136" s="98"/>
      <c r="AF136" s="62">
        <f t="shared" si="28"/>
        <v>633913.88014771708</v>
      </c>
      <c r="AG136" s="62">
        <f t="shared" si="29"/>
        <v>-75375.421904705931</v>
      </c>
      <c r="AH136" s="6"/>
      <c r="AI136" s="62">
        <f t="shared" si="30"/>
        <v>487626.06165209005</v>
      </c>
      <c r="AJ136" s="62">
        <f t="shared" si="31"/>
        <v>-221663.24040033296</v>
      </c>
      <c r="AK136" s="62">
        <f t="shared" si="32"/>
        <v>-146287.81849562703</v>
      </c>
      <c r="AL136" s="62">
        <f t="shared" si="33"/>
        <v>-146287.81849562703</v>
      </c>
      <c r="AM136" s="64">
        <f t="shared" si="34"/>
        <v>1</v>
      </c>
      <c r="AN136" s="6"/>
      <c r="AO136" s="57">
        <f t="shared" si="35"/>
        <v>1.0784</v>
      </c>
      <c r="AP136" s="62">
        <f t="shared" si="36"/>
        <v>709289.30205242301</v>
      </c>
      <c r="AQ136" s="62">
        <f t="shared" si="37"/>
        <v>0</v>
      </c>
      <c r="AR136" s="62">
        <f t="shared" si="38"/>
        <v>75375.421904705931</v>
      </c>
      <c r="AS136" s="62">
        <f t="shared" si="39"/>
        <v>-75375.421904705931</v>
      </c>
      <c r="AT136" s="64">
        <f t="shared" si="40"/>
        <v>1</v>
      </c>
    </row>
    <row r="137" spans="1:46" ht="13.2" customHeight="1" x14ac:dyDescent="0.4">
      <c r="A137" s="87" t="s">
        <v>147</v>
      </c>
      <c r="B137" s="87" t="s">
        <v>62</v>
      </c>
      <c r="C137" s="87">
        <v>346</v>
      </c>
      <c r="D137" s="87" t="s">
        <v>70</v>
      </c>
      <c r="E137" s="89">
        <v>42781</v>
      </c>
      <c r="F137" s="89"/>
      <c r="G137" s="89">
        <v>43202</v>
      </c>
      <c r="H137" s="87" t="s">
        <v>23</v>
      </c>
      <c r="I137" s="87" t="s">
        <v>26</v>
      </c>
      <c r="J137" s="87" t="s">
        <v>22</v>
      </c>
      <c r="K137" s="95">
        <v>-709289.30205242301</v>
      </c>
      <c r="L137" s="87" t="s">
        <v>21</v>
      </c>
      <c r="M137" s="87" t="s">
        <v>26</v>
      </c>
      <c r="N137" s="87" t="s">
        <v>24</v>
      </c>
      <c r="O137" s="91">
        <v>764897.58333333302</v>
      </c>
      <c r="P137" s="87">
        <v>1.0557000000000001</v>
      </c>
      <c r="Q137" s="87" t="s">
        <v>25</v>
      </c>
      <c r="R137" s="93">
        <v>1.0784</v>
      </c>
      <c r="S137" s="87"/>
      <c r="T137" s="87"/>
      <c r="U137" s="93"/>
      <c r="V137" s="5"/>
      <c r="W137" s="102">
        <v>1.1993</v>
      </c>
      <c r="X137" s="102">
        <v>1.2066269682485791</v>
      </c>
      <c r="Y137" s="104">
        <v>-75464.852800605237</v>
      </c>
      <c r="Z137" s="104">
        <v>-75464.852800605237</v>
      </c>
      <c r="AA137" s="104">
        <v>-75464.852800605237</v>
      </c>
      <c r="AB137" s="100">
        <v>0</v>
      </c>
      <c r="AC137" s="97"/>
      <c r="AD137" s="98"/>
      <c r="AF137" s="62">
        <f t="shared" si="28"/>
        <v>633913.88014771708</v>
      </c>
      <c r="AG137" s="62">
        <f t="shared" si="29"/>
        <v>-75375.421904705931</v>
      </c>
      <c r="AH137" s="6"/>
      <c r="AI137" s="62">
        <f t="shared" si="30"/>
        <v>487626.06165209005</v>
      </c>
      <c r="AJ137" s="62">
        <f t="shared" si="31"/>
        <v>-221663.24040033296</v>
      </c>
      <c r="AK137" s="62">
        <f t="shared" si="32"/>
        <v>-146287.81849562703</v>
      </c>
      <c r="AL137" s="62">
        <f t="shared" si="33"/>
        <v>-146287.81849562703</v>
      </c>
      <c r="AM137" s="64">
        <f t="shared" si="34"/>
        <v>1</v>
      </c>
      <c r="AN137" s="6"/>
      <c r="AO137" s="57">
        <f t="shared" si="35"/>
        <v>1.0784</v>
      </c>
      <c r="AP137" s="62">
        <f t="shared" si="36"/>
        <v>709289.30205242301</v>
      </c>
      <c r="AQ137" s="62">
        <f t="shared" si="37"/>
        <v>0</v>
      </c>
      <c r="AR137" s="62">
        <f t="shared" si="38"/>
        <v>75375.421904705931</v>
      </c>
      <c r="AS137" s="62">
        <f t="shared" si="39"/>
        <v>-75375.421904705931</v>
      </c>
      <c r="AT137" s="64">
        <f t="shared" si="40"/>
        <v>1</v>
      </c>
    </row>
    <row r="138" spans="1:46" ht="13.2" customHeight="1" x14ac:dyDescent="0.4">
      <c r="A138" s="87" t="s">
        <v>147</v>
      </c>
      <c r="B138" s="87" t="s">
        <v>65</v>
      </c>
      <c r="C138" s="87">
        <v>349</v>
      </c>
      <c r="D138" s="87" t="s">
        <v>70</v>
      </c>
      <c r="E138" s="89">
        <v>42781</v>
      </c>
      <c r="F138" s="89"/>
      <c r="G138" s="89">
        <v>43202</v>
      </c>
      <c r="H138" s="87" t="s">
        <v>23</v>
      </c>
      <c r="I138" s="87" t="s">
        <v>26</v>
      </c>
      <c r="J138" s="87" t="s">
        <v>22</v>
      </c>
      <c r="K138" s="95">
        <v>-709289.30205242301</v>
      </c>
      <c r="L138" s="87" t="s">
        <v>21</v>
      </c>
      <c r="M138" s="87" t="s">
        <v>26</v>
      </c>
      <c r="N138" s="87" t="s">
        <v>24</v>
      </c>
      <c r="O138" s="91">
        <v>764897.58333333302</v>
      </c>
      <c r="P138" s="87">
        <v>1.0557000000000001</v>
      </c>
      <c r="Q138" s="87" t="s">
        <v>25</v>
      </c>
      <c r="R138" s="93">
        <v>1.0784</v>
      </c>
      <c r="S138" s="87"/>
      <c r="T138" s="87"/>
      <c r="U138" s="93"/>
      <c r="V138" s="5"/>
      <c r="W138" s="102">
        <v>1.1993</v>
      </c>
      <c r="X138" s="102">
        <v>1.2066269682485791</v>
      </c>
      <c r="Y138" s="104">
        <v>-75464.852800605237</v>
      </c>
      <c r="Z138" s="104">
        <v>-75464.852800605237</v>
      </c>
      <c r="AA138" s="104">
        <v>-75464.852800605237</v>
      </c>
      <c r="AB138" s="100">
        <v>0</v>
      </c>
      <c r="AC138" s="97"/>
      <c r="AD138" s="98"/>
      <c r="AF138" s="62">
        <f t="shared" si="28"/>
        <v>633913.88014771708</v>
      </c>
      <c r="AG138" s="62">
        <f t="shared" si="29"/>
        <v>-75375.421904705931</v>
      </c>
      <c r="AH138" s="6"/>
      <c r="AI138" s="62">
        <f t="shared" si="30"/>
        <v>487626.06165209005</v>
      </c>
      <c r="AJ138" s="62">
        <f t="shared" si="31"/>
        <v>-221663.24040033296</v>
      </c>
      <c r="AK138" s="62">
        <f t="shared" si="32"/>
        <v>-146287.81849562703</v>
      </c>
      <c r="AL138" s="62">
        <f t="shared" si="33"/>
        <v>-146287.81849562703</v>
      </c>
      <c r="AM138" s="64">
        <f t="shared" si="34"/>
        <v>1</v>
      </c>
      <c r="AN138" s="6"/>
      <c r="AO138" s="57">
        <f t="shared" si="35"/>
        <v>1.0784</v>
      </c>
      <c r="AP138" s="62">
        <f t="shared" si="36"/>
        <v>709289.30205242301</v>
      </c>
      <c r="AQ138" s="62">
        <f t="shared" si="37"/>
        <v>0</v>
      </c>
      <c r="AR138" s="62">
        <f t="shared" si="38"/>
        <v>75375.421904705931</v>
      </c>
      <c r="AS138" s="62">
        <f t="shared" si="39"/>
        <v>-75375.421904705931</v>
      </c>
      <c r="AT138" s="64">
        <f t="shared" si="40"/>
        <v>1</v>
      </c>
    </row>
    <row r="139" spans="1:46" ht="13.2" customHeight="1" x14ac:dyDescent="0.4">
      <c r="A139" s="87" t="s">
        <v>147</v>
      </c>
      <c r="B139" s="87" t="s">
        <v>229</v>
      </c>
      <c r="C139" s="87">
        <v>352</v>
      </c>
      <c r="D139" s="87" t="s">
        <v>70</v>
      </c>
      <c r="E139" s="89">
        <v>42781</v>
      </c>
      <c r="F139" s="89"/>
      <c r="G139" s="89">
        <v>43202</v>
      </c>
      <c r="H139" s="87" t="s">
        <v>23</v>
      </c>
      <c r="I139" s="87" t="s">
        <v>26</v>
      </c>
      <c r="J139" s="87" t="s">
        <v>22</v>
      </c>
      <c r="K139" s="95">
        <v>-709289.30205242301</v>
      </c>
      <c r="L139" s="87" t="s">
        <v>21</v>
      </c>
      <c r="M139" s="87" t="s">
        <v>26</v>
      </c>
      <c r="N139" s="87" t="s">
        <v>24</v>
      </c>
      <c r="O139" s="91">
        <v>764897.58333333302</v>
      </c>
      <c r="P139" s="87">
        <v>1.0557000000000001</v>
      </c>
      <c r="Q139" s="87" t="s">
        <v>25</v>
      </c>
      <c r="R139" s="93">
        <v>1.0784</v>
      </c>
      <c r="S139" s="87"/>
      <c r="T139" s="87"/>
      <c r="U139" s="93"/>
      <c r="V139" s="5"/>
      <c r="W139" s="102">
        <v>1.1993</v>
      </c>
      <c r="X139" s="102">
        <v>1.2066269682485791</v>
      </c>
      <c r="Y139" s="104">
        <v>-75464.852800605237</v>
      </c>
      <c r="Z139" s="104">
        <v>-75464.852800605237</v>
      </c>
      <c r="AA139" s="104">
        <v>-75464.852800605237</v>
      </c>
      <c r="AB139" s="100">
        <v>0</v>
      </c>
      <c r="AC139" s="97"/>
      <c r="AD139" s="98"/>
      <c r="AF139" s="62">
        <f t="shared" ref="AF139:AF202" si="41">IF(S139="",ABS(O139/X139),"")</f>
        <v>633913.88014771708</v>
      </c>
      <c r="AG139" s="62">
        <f t="shared" ref="AG139:AG202" si="42">IF(S139="",
IF(H139="BUY",
IF(I139="CALL",MAX(-ABS(O139)/X139+ABS(O139)/R139,0),IF(I139="PUT",MAX(-ABS(O139)/R139+ABS(O139)/X139,0),IF(I139="FORWARD",-ABS(O139)/X139+ABS(O139)/R139,"TRADE NOT VALID"))),
-IF(I139="CALL",MAX(-ABS(O139)/X139+ABS(O139)/R139,0),IF(I139="PUT",MAX(-ABS(O139)/R139+ABS(O139)/X139,0),IF(I139="FORWARD",-ABS(O139)/X139+ABS(O139)/R139,"TRADE NOT VALID")))),"")</f>
        <v>-75375.421904705931</v>
      </c>
      <c r="AH139" s="6"/>
      <c r="AI139" s="62">
        <f t="shared" ref="AI139:AI202" si="43">IF(S139="",
IF(I139="CALL",ABS(O139/(X139*(1+$AJ$3))),
IF(I139="PUT",ABS(O139/(X139*(1+$AJ$2))),
IF(I139="FORWARD",ABS(O139/(X139*(1+$AJ$3))),
"TRADE NOT VALID"))),
"")</f>
        <v>487626.06165209005</v>
      </c>
      <c r="AJ139" s="62">
        <f t="shared" ref="AJ139:AJ202" si="44">IF(S139="",
IF(H139="BUY",
IF(I139="CALL",MAX(-ABS(O139)/(X139*(1+$AJ$3))+ABS(O139)/R139,0),IF(I139="PUT",MAX(-ABS(O139)/R139+ABS(O139)/(X139*(1+$AJ$2)),0),IF(I139="FORWARD",-ABS(O139)/(X139*(1+$AJ$3))+ABS(O139)/R139,"TRADE NOT VALID"))),
-IF(I139="CALL",MAX(-ABS(O139)/(X139*(1+$AJ$3))+ABS(O139)/R139,0),IF(I139="PUT",MAX(-ABS(O139)/R139+ABS(O139)/(X139*(1+$AJ$2)),0),IF(I139="FORWARD",-ABS(O139)/(X139*(1+$AJ$3))+ABS(O139)/R139,"TRADE NOT VALID")))),"")</f>
        <v>-221663.24040033296</v>
      </c>
      <c r="AK139" s="62">
        <f t="shared" ref="AK139:AK202" si="45">IF(S139="",
AI139-IF(AG139=0,ABS(O139/R139),AF139),"")</f>
        <v>-146287.81849562703</v>
      </c>
      <c r="AL139" s="62">
        <f t="shared" ref="AL139:AL202" si="46">IF(S139="",AJ139-AG139,"")</f>
        <v>-146287.81849562703</v>
      </c>
      <c r="AM139" s="64">
        <f t="shared" ref="AM139:AM202" si="47">IF(S139="",IF(AL139=0,"CHOC INSUFFISANT",ABS(AL139/AK139)),"")</f>
        <v>1</v>
      </c>
      <c r="AN139" s="6"/>
      <c r="AO139" s="57">
        <f t="shared" ref="AO139:AO202" si="48">R139</f>
        <v>1.0784</v>
      </c>
      <c r="AP139" s="62">
        <f t="shared" ref="AP139:AP202" si="49">IF(S139="",ABS(O139/AO139),"")</f>
        <v>709289.30205242301</v>
      </c>
      <c r="AQ139" s="62">
        <f t="shared" ref="AQ139:AQ202" si="50">IF(S139="",
IF(H139="BUY",
IF(I139="CALL",MAX(-ABS(O139)/AO139+ABS(O139)/R139,0),IF(I139="PUT",MAX(-ABS(O139)/R139+ABS(O139)/AO139,0),IF(I139="FORWARD",-ABS(O139)/AO139+ABS(O139)/R139,"TRADE NOT VALID"))),
-IF(I139="CALL",MAX(-ABS(O139)/AO139+ABS(O139)/R139,0),IF(I139="PUT",MAX(-ABS(O139)/R139+ABS(O139)/AO139,0),IF(I139="FORWARD",-ABS(O139)/AO139+ABS(O139)/R139,"TRADE NOT VALID")))),"")</f>
        <v>0</v>
      </c>
      <c r="AR139" s="62">
        <f t="shared" ref="AR139:AR202" si="51">IF(S139="",
IF(AQ139=AG139,AF139-AP139,
IF(AG139=0,IF(H139="BUY",(ABS(O139)/AO139-ABS(O139)/R139),-(ABS(O139)/AO139-ABS(O139)/R139)),
IF(AQ139=0,IF(H139="BUY",(ABS(O139)/X139-ABS(O139)/R139),-(ABS(O139)/X139-ABS(O139)/R139)),AF139-AP139))),"")</f>
        <v>75375.421904705931</v>
      </c>
      <c r="AS139" s="62">
        <f t="shared" ref="AS139:AS202" si="52">IF(S139="",
AG139-AQ139,
"")</f>
        <v>-75375.421904705931</v>
      </c>
      <c r="AT139" s="64">
        <f t="shared" ref="AT139:AT202" si="53">IF(S139="",IF(AS139=0,"PAS DE VALEUR INTRINSEQUE",ABS(AS139/AR139)),"")</f>
        <v>1</v>
      </c>
    </row>
    <row r="140" spans="1:46" ht="13.2" customHeight="1" x14ac:dyDescent="0.4">
      <c r="A140" s="87" t="s">
        <v>147</v>
      </c>
      <c r="B140" s="87" t="s">
        <v>230</v>
      </c>
      <c r="C140" s="87">
        <v>355</v>
      </c>
      <c r="D140" s="87" t="s">
        <v>70</v>
      </c>
      <c r="E140" s="89">
        <v>42781</v>
      </c>
      <c r="F140" s="89"/>
      <c r="G140" s="89">
        <v>43202</v>
      </c>
      <c r="H140" s="87" t="s">
        <v>23</v>
      </c>
      <c r="I140" s="87" t="s">
        <v>26</v>
      </c>
      <c r="J140" s="87" t="s">
        <v>22</v>
      </c>
      <c r="K140" s="95">
        <v>-709289.30205242301</v>
      </c>
      <c r="L140" s="87" t="s">
        <v>21</v>
      </c>
      <c r="M140" s="87" t="s">
        <v>26</v>
      </c>
      <c r="N140" s="87" t="s">
        <v>24</v>
      </c>
      <c r="O140" s="91">
        <v>764897.58333333302</v>
      </c>
      <c r="P140" s="87">
        <v>1.0557000000000001</v>
      </c>
      <c r="Q140" s="87" t="s">
        <v>25</v>
      </c>
      <c r="R140" s="93">
        <v>1.0784</v>
      </c>
      <c r="S140" s="87"/>
      <c r="T140" s="87"/>
      <c r="U140" s="93"/>
      <c r="V140" s="5"/>
      <c r="W140" s="102">
        <v>1.1993</v>
      </c>
      <c r="X140" s="102">
        <v>1.2066269682485791</v>
      </c>
      <c r="Y140" s="104">
        <v>-75464.852800605237</v>
      </c>
      <c r="Z140" s="104">
        <v>-75464.852800605237</v>
      </c>
      <c r="AA140" s="104">
        <v>-75464.852800605237</v>
      </c>
      <c r="AB140" s="100">
        <v>0</v>
      </c>
      <c r="AC140" s="97"/>
      <c r="AD140" s="98"/>
      <c r="AF140" s="62">
        <f t="shared" si="41"/>
        <v>633913.88014771708</v>
      </c>
      <c r="AG140" s="62">
        <f t="shared" si="42"/>
        <v>-75375.421904705931</v>
      </c>
      <c r="AH140" s="6"/>
      <c r="AI140" s="62">
        <f t="shared" si="43"/>
        <v>487626.06165209005</v>
      </c>
      <c r="AJ140" s="62">
        <f t="shared" si="44"/>
        <v>-221663.24040033296</v>
      </c>
      <c r="AK140" s="62">
        <f t="shared" si="45"/>
        <v>-146287.81849562703</v>
      </c>
      <c r="AL140" s="62">
        <f t="shared" si="46"/>
        <v>-146287.81849562703</v>
      </c>
      <c r="AM140" s="64">
        <f t="shared" si="47"/>
        <v>1</v>
      </c>
      <c r="AN140" s="6"/>
      <c r="AO140" s="57">
        <f t="shared" si="48"/>
        <v>1.0784</v>
      </c>
      <c r="AP140" s="62">
        <f t="shared" si="49"/>
        <v>709289.30205242301</v>
      </c>
      <c r="AQ140" s="62">
        <f t="shared" si="50"/>
        <v>0</v>
      </c>
      <c r="AR140" s="62">
        <f t="shared" si="51"/>
        <v>75375.421904705931</v>
      </c>
      <c r="AS140" s="62">
        <f t="shared" si="52"/>
        <v>-75375.421904705931</v>
      </c>
      <c r="AT140" s="64">
        <f t="shared" si="53"/>
        <v>1</v>
      </c>
    </row>
    <row r="141" spans="1:46" ht="13.2" customHeight="1" x14ac:dyDescent="0.4">
      <c r="A141" s="87" t="s">
        <v>147</v>
      </c>
      <c r="B141" s="87" t="s">
        <v>231</v>
      </c>
      <c r="C141" s="87">
        <v>358</v>
      </c>
      <c r="D141" s="87" t="s">
        <v>70</v>
      </c>
      <c r="E141" s="89">
        <v>42781</v>
      </c>
      <c r="F141" s="89"/>
      <c r="G141" s="89">
        <v>43202</v>
      </c>
      <c r="H141" s="87" t="s">
        <v>23</v>
      </c>
      <c r="I141" s="87" t="s">
        <v>26</v>
      </c>
      <c r="J141" s="87" t="s">
        <v>22</v>
      </c>
      <c r="K141" s="95">
        <v>-709289.30205242301</v>
      </c>
      <c r="L141" s="87" t="s">
        <v>21</v>
      </c>
      <c r="M141" s="87" t="s">
        <v>26</v>
      </c>
      <c r="N141" s="87" t="s">
        <v>24</v>
      </c>
      <c r="O141" s="91">
        <v>764897.58333333302</v>
      </c>
      <c r="P141" s="87">
        <v>1.0557000000000001</v>
      </c>
      <c r="Q141" s="87" t="s">
        <v>25</v>
      </c>
      <c r="R141" s="93">
        <v>1.0784</v>
      </c>
      <c r="S141" s="87"/>
      <c r="T141" s="87"/>
      <c r="U141" s="93"/>
      <c r="V141" s="5"/>
      <c r="W141" s="102">
        <v>1.1993</v>
      </c>
      <c r="X141" s="102">
        <v>1.2066269682485791</v>
      </c>
      <c r="Y141" s="104">
        <v>-75464.852800605237</v>
      </c>
      <c r="Z141" s="104">
        <v>-75464.852800605237</v>
      </c>
      <c r="AA141" s="104">
        <v>-75464.852800605237</v>
      </c>
      <c r="AB141" s="100">
        <v>0</v>
      </c>
      <c r="AC141" s="97"/>
      <c r="AD141" s="98"/>
      <c r="AF141" s="62">
        <f t="shared" si="41"/>
        <v>633913.88014771708</v>
      </c>
      <c r="AG141" s="62">
        <f t="shared" si="42"/>
        <v>-75375.421904705931</v>
      </c>
      <c r="AH141" s="6"/>
      <c r="AI141" s="62">
        <f t="shared" si="43"/>
        <v>487626.06165209005</v>
      </c>
      <c r="AJ141" s="62">
        <f t="shared" si="44"/>
        <v>-221663.24040033296</v>
      </c>
      <c r="AK141" s="62">
        <f t="shared" si="45"/>
        <v>-146287.81849562703</v>
      </c>
      <c r="AL141" s="62">
        <f t="shared" si="46"/>
        <v>-146287.81849562703</v>
      </c>
      <c r="AM141" s="64">
        <f t="shared" si="47"/>
        <v>1</v>
      </c>
      <c r="AN141" s="6"/>
      <c r="AO141" s="57">
        <f t="shared" si="48"/>
        <v>1.0784</v>
      </c>
      <c r="AP141" s="62">
        <f t="shared" si="49"/>
        <v>709289.30205242301</v>
      </c>
      <c r="AQ141" s="62">
        <f t="shared" si="50"/>
        <v>0</v>
      </c>
      <c r="AR141" s="62">
        <f t="shared" si="51"/>
        <v>75375.421904705931</v>
      </c>
      <c r="AS141" s="62">
        <f t="shared" si="52"/>
        <v>-75375.421904705931</v>
      </c>
      <c r="AT141" s="64">
        <f t="shared" si="53"/>
        <v>1</v>
      </c>
    </row>
    <row r="142" spans="1:46" ht="13.2" customHeight="1" x14ac:dyDescent="0.4">
      <c r="A142" s="87" t="s">
        <v>147</v>
      </c>
      <c r="B142" s="87" t="s">
        <v>232</v>
      </c>
      <c r="C142" s="87">
        <v>361</v>
      </c>
      <c r="D142" s="87" t="s">
        <v>70</v>
      </c>
      <c r="E142" s="89">
        <v>42781</v>
      </c>
      <c r="F142" s="89"/>
      <c r="G142" s="89">
        <v>43202</v>
      </c>
      <c r="H142" s="87" t="s">
        <v>23</v>
      </c>
      <c r="I142" s="87" t="s">
        <v>26</v>
      </c>
      <c r="J142" s="87" t="s">
        <v>22</v>
      </c>
      <c r="K142" s="95">
        <v>-709289.30205242301</v>
      </c>
      <c r="L142" s="87" t="s">
        <v>21</v>
      </c>
      <c r="M142" s="87" t="s">
        <v>26</v>
      </c>
      <c r="N142" s="87" t="s">
        <v>24</v>
      </c>
      <c r="O142" s="91">
        <v>764897.58333333302</v>
      </c>
      <c r="P142" s="87">
        <v>1.0557000000000001</v>
      </c>
      <c r="Q142" s="87" t="s">
        <v>25</v>
      </c>
      <c r="R142" s="93">
        <v>1.0784</v>
      </c>
      <c r="S142" s="87"/>
      <c r="T142" s="87"/>
      <c r="U142" s="93"/>
      <c r="V142" s="5"/>
      <c r="W142" s="102">
        <v>1.1993</v>
      </c>
      <c r="X142" s="102">
        <v>1.2066269682485791</v>
      </c>
      <c r="Y142" s="104">
        <v>-75464.852800605237</v>
      </c>
      <c r="Z142" s="104">
        <v>-75464.852800605237</v>
      </c>
      <c r="AA142" s="104">
        <v>-75464.852800605237</v>
      </c>
      <c r="AB142" s="100">
        <v>0</v>
      </c>
      <c r="AC142" s="97"/>
      <c r="AD142" s="98"/>
      <c r="AF142" s="62">
        <f t="shared" si="41"/>
        <v>633913.88014771708</v>
      </c>
      <c r="AG142" s="62">
        <f t="shared" si="42"/>
        <v>-75375.421904705931</v>
      </c>
      <c r="AH142" s="6"/>
      <c r="AI142" s="62">
        <f t="shared" si="43"/>
        <v>487626.06165209005</v>
      </c>
      <c r="AJ142" s="62">
        <f t="shared" si="44"/>
        <v>-221663.24040033296</v>
      </c>
      <c r="AK142" s="62">
        <f t="shared" si="45"/>
        <v>-146287.81849562703</v>
      </c>
      <c r="AL142" s="62">
        <f t="shared" si="46"/>
        <v>-146287.81849562703</v>
      </c>
      <c r="AM142" s="64">
        <f t="shared" si="47"/>
        <v>1</v>
      </c>
      <c r="AN142" s="6"/>
      <c r="AO142" s="57">
        <f t="shared" si="48"/>
        <v>1.0784</v>
      </c>
      <c r="AP142" s="62">
        <f t="shared" si="49"/>
        <v>709289.30205242301</v>
      </c>
      <c r="AQ142" s="62">
        <f t="shared" si="50"/>
        <v>0</v>
      </c>
      <c r="AR142" s="62">
        <f t="shared" si="51"/>
        <v>75375.421904705931</v>
      </c>
      <c r="AS142" s="62">
        <f t="shared" si="52"/>
        <v>-75375.421904705931</v>
      </c>
      <c r="AT142" s="64">
        <f t="shared" si="53"/>
        <v>1</v>
      </c>
    </row>
    <row r="143" spans="1:46" ht="13.2" customHeight="1" x14ac:dyDescent="0.4">
      <c r="A143" s="87" t="s">
        <v>147</v>
      </c>
      <c r="B143" s="87" t="s">
        <v>233</v>
      </c>
      <c r="C143" s="87">
        <v>329</v>
      </c>
      <c r="D143" s="87" t="s">
        <v>70</v>
      </c>
      <c r="E143" s="89">
        <v>42781</v>
      </c>
      <c r="F143" s="89"/>
      <c r="G143" s="89">
        <v>43357</v>
      </c>
      <c r="H143" s="87" t="s">
        <v>23</v>
      </c>
      <c r="I143" s="87" t="s">
        <v>26</v>
      </c>
      <c r="J143" s="87" t="s">
        <v>22</v>
      </c>
      <c r="K143" s="95">
        <v>-649592.36136613996</v>
      </c>
      <c r="L143" s="87" t="s">
        <v>21</v>
      </c>
      <c r="M143" s="87" t="s">
        <v>26</v>
      </c>
      <c r="N143" s="87" t="s">
        <v>24</v>
      </c>
      <c r="O143" s="91">
        <v>707536</v>
      </c>
      <c r="P143" s="87">
        <v>1.0557000000000001</v>
      </c>
      <c r="Q143" s="87" t="s">
        <v>25</v>
      </c>
      <c r="R143" s="93">
        <v>1.0891999999999999</v>
      </c>
      <c r="S143" s="87"/>
      <c r="T143" s="87"/>
      <c r="U143" s="93"/>
      <c r="V143" s="5"/>
      <c r="W143" s="102">
        <v>1.1993</v>
      </c>
      <c r="X143" s="102">
        <v>1.219380295071842</v>
      </c>
      <c r="Y143" s="104">
        <v>-69609.334016053792</v>
      </c>
      <c r="Z143" s="104">
        <v>-69609.334016053792</v>
      </c>
      <c r="AA143" s="104">
        <v>-69609.334016053792</v>
      </c>
      <c r="AB143" s="100">
        <v>0</v>
      </c>
      <c r="AC143" s="97"/>
      <c r="AD143" s="98"/>
      <c r="AF143" s="62">
        <f t="shared" si="41"/>
        <v>580242.27786813152</v>
      </c>
      <c r="AG143" s="62">
        <f t="shared" si="42"/>
        <v>-69350.083498008782</v>
      </c>
      <c r="AH143" s="6"/>
      <c r="AI143" s="62">
        <f t="shared" si="43"/>
        <v>446340.2137447166</v>
      </c>
      <c r="AJ143" s="62">
        <f t="shared" si="44"/>
        <v>-203252.1476214237</v>
      </c>
      <c r="AK143" s="62">
        <f t="shared" si="45"/>
        <v>-133902.06412341492</v>
      </c>
      <c r="AL143" s="62">
        <f t="shared" si="46"/>
        <v>-133902.06412341492</v>
      </c>
      <c r="AM143" s="64">
        <f t="shared" si="47"/>
        <v>1</v>
      </c>
      <c r="AN143" s="6"/>
      <c r="AO143" s="57">
        <f t="shared" si="48"/>
        <v>1.0891999999999999</v>
      </c>
      <c r="AP143" s="62">
        <f t="shared" si="49"/>
        <v>649592.36136614031</v>
      </c>
      <c r="AQ143" s="62">
        <f t="shared" si="50"/>
        <v>0</v>
      </c>
      <c r="AR143" s="62">
        <f t="shared" si="51"/>
        <v>69350.083498008782</v>
      </c>
      <c r="AS143" s="62">
        <f t="shared" si="52"/>
        <v>-69350.083498008782</v>
      </c>
      <c r="AT143" s="64">
        <f t="shared" si="53"/>
        <v>1</v>
      </c>
    </row>
    <row r="144" spans="1:46" ht="13.2" customHeight="1" x14ac:dyDescent="0.4">
      <c r="A144" s="87" t="s">
        <v>147</v>
      </c>
      <c r="B144" s="87" t="s">
        <v>234</v>
      </c>
      <c r="C144" s="87">
        <v>332</v>
      </c>
      <c r="D144" s="87" t="s">
        <v>70</v>
      </c>
      <c r="E144" s="89">
        <v>42781</v>
      </c>
      <c r="F144" s="89"/>
      <c r="G144" s="89">
        <v>43357</v>
      </c>
      <c r="H144" s="87" t="s">
        <v>23</v>
      </c>
      <c r="I144" s="87" t="s">
        <v>26</v>
      </c>
      <c r="J144" s="87" t="s">
        <v>22</v>
      </c>
      <c r="K144" s="95">
        <v>-649592.36136613996</v>
      </c>
      <c r="L144" s="87" t="s">
        <v>21</v>
      </c>
      <c r="M144" s="87" t="s">
        <v>26</v>
      </c>
      <c r="N144" s="87" t="s">
        <v>24</v>
      </c>
      <c r="O144" s="91">
        <v>707536</v>
      </c>
      <c r="P144" s="87">
        <v>1.0557000000000001</v>
      </c>
      <c r="Q144" s="87" t="s">
        <v>25</v>
      </c>
      <c r="R144" s="93">
        <v>1.0891999999999999</v>
      </c>
      <c r="S144" s="87"/>
      <c r="T144" s="87"/>
      <c r="U144" s="93"/>
      <c r="V144" s="5"/>
      <c r="W144" s="102">
        <v>1.1993</v>
      </c>
      <c r="X144" s="102">
        <v>1.219380295071842</v>
      </c>
      <c r="Y144" s="104">
        <v>-69609.334016053792</v>
      </c>
      <c r="Z144" s="104">
        <v>-69609.334016053792</v>
      </c>
      <c r="AA144" s="104">
        <v>-69609.334016053792</v>
      </c>
      <c r="AB144" s="100">
        <v>0</v>
      </c>
      <c r="AC144" s="97"/>
      <c r="AD144" s="98"/>
      <c r="AF144" s="62">
        <f t="shared" si="41"/>
        <v>580242.27786813152</v>
      </c>
      <c r="AG144" s="62">
        <f t="shared" si="42"/>
        <v>-69350.083498008782</v>
      </c>
      <c r="AH144" s="6"/>
      <c r="AI144" s="62">
        <f t="shared" si="43"/>
        <v>446340.2137447166</v>
      </c>
      <c r="AJ144" s="62">
        <f t="shared" si="44"/>
        <v>-203252.1476214237</v>
      </c>
      <c r="AK144" s="62">
        <f t="shared" si="45"/>
        <v>-133902.06412341492</v>
      </c>
      <c r="AL144" s="62">
        <f t="shared" si="46"/>
        <v>-133902.06412341492</v>
      </c>
      <c r="AM144" s="64">
        <f t="shared" si="47"/>
        <v>1</v>
      </c>
      <c r="AN144" s="6"/>
      <c r="AO144" s="57">
        <f t="shared" si="48"/>
        <v>1.0891999999999999</v>
      </c>
      <c r="AP144" s="62">
        <f t="shared" si="49"/>
        <v>649592.36136614031</v>
      </c>
      <c r="AQ144" s="62">
        <f t="shared" si="50"/>
        <v>0</v>
      </c>
      <c r="AR144" s="62">
        <f t="shared" si="51"/>
        <v>69350.083498008782</v>
      </c>
      <c r="AS144" s="62">
        <f t="shared" si="52"/>
        <v>-69350.083498008782</v>
      </c>
      <c r="AT144" s="64">
        <f t="shared" si="53"/>
        <v>1</v>
      </c>
    </row>
    <row r="145" spans="1:46" ht="13.2" customHeight="1" x14ac:dyDescent="0.4">
      <c r="A145" s="87" t="s">
        <v>147</v>
      </c>
      <c r="B145" s="87" t="s">
        <v>52</v>
      </c>
      <c r="C145" s="87">
        <v>335</v>
      </c>
      <c r="D145" s="87" t="s">
        <v>70</v>
      </c>
      <c r="E145" s="89">
        <v>42781</v>
      </c>
      <c r="F145" s="89"/>
      <c r="G145" s="89">
        <v>43357</v>
      </c>
      <c r="H145" s="87" t="s">
        <v>23</v>
      </c>
      <c r="I145" s="87" t="s">
        <v>26</v>
      </c>
      <c r="J145" s="87" t="s">
        <v>22</v>
      </c>
      <c r="K145" s="95">
        <v>-649592.36136613996</v>
      </c>
      <c r="L145" s="87" t="s">
        <v>21</v>
      </c>
      <c r="M145" s="87" t="s">
        <v>26</v>
      </c>
      <c r="N145" s="87" t="s">
        <v>24</v>
      </c>
      <c r="O145" s="91">
        <v>707536</v>
      </c>
      <c r="P145" s="87">
        <v>1.0557000000000001</v>
      </c>
      <c r="Q145" s="87" t="s">
        <v>25</v>
      </c>
      <c r="R145" s="93">
        <v>1.0891999999999999</v>
      </c>
      <c r="S145" s="87"/>
      <c r="T145" s="87"/>
      <c r="U145" s="93"/>
      <c r="V145" s="5"/>
      <c r="W145" s="102">
        <v>1.1993</v>
      </c>
      <c r="X145" s="102">
        <v>1.219380295071842</v>
      </c>
      <c r="Y145" s="104">
        <v>-69609.334016053792</v>
      </c>
      <c r="Z145" s="104">
        <v>-69609.334016053792</v>
      </c>
      <c r="AA145" s="104">
        <v>-69609.334016053792</v>
      </c>
      <c r="AB145" s="100">
        <v>0</v>
      </c>
      <c r="AC145" s="97"/>
      <c r="AD145" s="98"/>
      <c r="AF145" s="62">
        <f t="shared" si="41"/>
        <v>580242.27786813152</v>
      </c>
      <c r="AG145" s="62">
        <f t="shared" si="42"/>
        <v>-69350.083498008782</v>
      </c>
      <c r="AH145" s="6"/>
      <c r="AI145" s="62">
        <f t="shared" si="43"/>
        <v>446340.2137447166</v>
      </c>
      <c r="AJ145" s="62">
        <f t="shared" si="44"/>
        <v>-203252.1476214237</v>
      </c>
      <c r="AK145" s="62">
        <f t="shared" si="45"/>
        <v>-133902.06412341492</v>
      </c>
      <c r="AL145" s="62">
        <f t="shared" si="46"/>
        <v>-133902.06412341492</v>
      </c>
      <c r="AM145" s="64">
        <f t="shared" si="47"/>
        <v>1</v>
      </c>
      <c r="AN145" s="6"/>
      <c r="AO145" s="57">
        <f t="shared" si="48"/>
        <v>1.0891999999999999</v>
      </c>
      <c r="AP145" s="62">
        <f t="shared" si="49"/>
        <v>649592.36136614031</v>
      </c>
      <c r="AQ145" s="62">
        <f t="shared" si="50"/>
        <v>0</v>
      </c>
      <c r="AR145" s="62">
        <f t="shared" si="51"/>
        <v>69350.083498008782</v>
      </c>
      <c r="AS145" s="62">
        <f t="shared" si="52"/>
        <v>-69350.083498008782</v>
      </c>
      <c r="AT145" s="64">
        <f t="shared" si="53"/>
        <v>1</v>
      </c>
    </row>
    <row r="146" spans="1:46" ht="13.2" customHeight="1" x14ac:dyDescent="0.4">
      <c r="A146" s="87" t="s">
        <v>147</v>
      </c>
      <c r="B146" s="87" t="s">
        <v>55</v>
      </c>
      <c r="C146" s="87">
        <v>338</v>
      </c>
      <c r="D146" s="87" t="s">
        <v>70</v>
      </c>
      <c r="E146" s="89">
        <v>42781</v>
      </c>
      <c r="F146" s="89"/>
      <c r="G146" s="89">
        <v>43357</v>
      </c>
      <c r="H146" s="87" t="s">
        <v>23</v>
      </c>
      <c r="I146" s="87" t="s">
        <v>26</v>
      </c>
      <c r="J146" s="87" t="s">
        <v>22</v>
      </c>
      <c r="K146" s="95">
        <v>-649592.36136613996</v>
      </c>
      <c r="L146" s="87" t="s">
        <v>21</v>
      </c>
      <c r="M146" s="87" t="s">
        <v>26</v>
      </c>
      <c r="N146" s="87" t="s">
        <v>24</v>
      </c>
      <c r="O146" s="91">
        <v>707536</v>
      </c>
      <c r="P146" s="87">
        <v>1.0557000000000001</v>
      </c>
      <c r="Q146" s="87" t="s">
        <v>25</v>
      </c>
      <c r="R146" s="93">
        <v>1.0891999999999999</v>
      </c>
      <c r="S146" s="87"/>
      <c r="T146" s="87"/>
      <c r="U146" s="93"/>
      <c r="V146" s="5"/>
      <c r="W146" s="102">
        <v>1.1993</v>
      </c>
      <c r="X146" s="102">
        <v>1.219380295071842</v>
      </c>
      <c r="Y146" s="104">
        <v>-69609.334016053792</v>
      </c>
      <c r="Z146" s="104">
        <v>-69609.334016053792</v>
      </c>
      <c r="AA146" s="104">
        <v>-69609.334016053792</v>
      </c>
      <c r="AB146" s="100">
        <v>0</v>
      </c>
      <c r="AC146" s="97"/>
      <c r="AD146" s="98"/>
      <c r="AF146" s="62">
        <f t="shared" si="41"/>
        <v>580242.27786813152</v>
      </c>
      <c r="AG146" s="62">
        <f t="shared" si="42"/>
        <v>-69350.083498008782</v>
      </c>
      <c r="AH146" s="6"/>
      <c r="AI146" s="62">
        <f t="shared" si="43"/>
        <v>446340.2137447166</v>
      </c>
      <c r="AJ146" s="62">
        <f t="shared" si="44"/>
        <v>-203252.1476214237</v>
      </c>
      <c r="AK146" s="62">
        <f t="shared" si="45"/>
        <v>-133902.06412341492</v>
      </c>
      <c r="AL146" s="62">
        <f t="shared" si="46"/>
        <v>-133902.06412341492</v>
      </c>
      <c r="AM146" s="64">
        <f t="shared" si="47"/>
        <v>1</v>
      </c>
      <c r="AN146" s="6"/>
      <c r="AO146" s="57">
        <f t="shared" si="48"/>
        <v>1.0891999999999999</v>
      </c>
      <c r="AP146" s="62">
        <f t="shared" si="49"/>
        <v>649592.36136614031</v>
      </c>
      <c r="AQ146" s="62">
        <f t="shared" si="50"/>
        <v>0</v>
      </c>
      <c r="AR146" s="62">
        <f t="shared" si="51"/>
        <v>69350.083498008782</v>
      </c>
      <c r="AS146" s="62">
        <f t="shared" si="52"/>
        <v>-69350.083498008782</v>
      </c>
      <c r="AT146" s="64">
        <f t="shared" si="53"/>
        <v>1</v>
      </c>
    </row>
    <row r="147" spans="1:46" ht="13.2" customHeight="1" x14ac:dyDescent="0.4">
      <c r="A147" s="87" t="s">
        <v>147</v>
      </c>
      <c r="B147" s="87" t="s">
        <v>58</v>
      </c>
      <c r="C147" s="87">
        <v>341</v>
      </c>
      <c r="D147" s="87" t="s">
        <v>70</v>
      </c>
      <c r="E147" s="89">
        <v>42781</v>
      </c>
      <c r="F147" s="89"/>
      <c r="G147" s="89">
        <v>43357</v>
      </c>
      <c r="H147" s="87" t="s">
        <v>23</v>
      </c>
      <c r="I147" s="87" t="s">
        <v>26</v>
      </c>
      <c r="J147" s="87" t="s">
        <v>22</v>
      </c>
      <c r="K147" s="95">
        <v>-649592.36136613996</v>
      </c>
      <c r="L147" s="87" t="s">
        <v>21</v>
      </c>
      <c r="M147" s="87" t="s">
        <v>26</v>
      </c>
      <c r="N147" s="87" t="s">
        <v>24</v>
      </c>
      <c r="O147" s="91">
        <v>707536</v>
      </c>
      <c r="P147" s="87">
        <v>1.0557000000000001</v>
      </c>
      <c r="Q147" s="87" t="s">
        <v>25</v>
      </c>
      <c r="R147" s="93">
        <v>1.0891999999999999</v>
      </c>
      <c r="S147" s="87"/>
      <c r="T147" s="87"/>
      <c r="U147" s="93"/>
      <c r="V147" s="5"/>
      <c r="W147" s="102">
        <v>1.1993</v>
      </c>
      <c r="X147" s="102">
        <v>1.219380295071842</v>
      </c>
      <c r="Y147" s="104">
        <v>-69609.334016053792</v>
      </c>
      <c r="Z147" s="104">
        <v>-69609.334016053792</v>
      </c>
      <c r="AA147" s="104">
        <v>-69609.334016053792</v>
      </c>
      <c r="AB147" s="100">
        <v>0</v>
      </c>
      <c r="AC147" s="97"/>
      <c r="AD147" s="98"/>
      <c r="AF147" s="62">
        <f t="shared" si="41"/>
        <v>580242.27786813152</v>
      </c>
      <c r="AG147" s="62">
        <f t="shared" si="42"/>
        <v>-69350.083498008782</v>
      </c>
      <c r="AH147" s="6"/>
      <c r="AI147" s="62">
        <f t="shared" si="43"/>
        <v>446340.2137447166</v>
      </c>
      <c r="AJ147" s="62">
        <f t="shared" si="44"/>
        <v>-203252.1476214237</v>
      </c>
      <c r="AK147" s="62">
        <f t="shared" si="45"/>
        <v>-133902.06412341492</v>
      </c>
      <c r="AL147" s="62">
        <f t="shared" si="46"/>
        <v>-133902.06412341492</v>
      </c>
      <c r="AM147" s="64">
        <f t="shared" si="47"/>
        <v>1</v>
      </c>
      <c r="AN147" s="6"/>
      <c r="AO147" s="57">
        <f t="shared" si="48"/>
        <v>1.0891999999999999</v>
      </c>
      <c r="AP147" s="62">
        <f t="shared" si="49"/>
        <v>649592.36136614031</v>
      </c>
      <c r="AQ147" s="62">
        <f t="shared" si="50"/>
        <v>0</v>
      </c>
      <c r="AR147" s="62">
        <f t="shared" si="51"/>
        <v>69350.083498008782</v>
      </c>
      <c r="AS147" s="62">
        <f t="shared" si="52"/>
        <v>-69350.083498008782</v>
      </c>
      <c r="AT147" s="64">
        <f t="shared" si="53"/>
        <v>1</v>
      </c>
    </row>
    <row r="148" spans="1:46" ht="13.2" customHeight="1" x14ac:dyDescent="0.4">
      <c r="A148" s="87" t="s">
        <v>147</v>
      </c>
      <c r="B148" s="87" t="s">
        <v>60</v>
      </c>
      <c r="C148" s="87">
        <v>344</v>
      </c>
      <c r="D148" s="87" t="s">
        <v>70</v>
      </c>
      <c r="E148" s="89">
        <v>42781</v>
      </c>
      <c r="F148" s="89"/>
      <c r="G148" s="89">
        <v>43357</v>
      </c>
      <c r="H148" s="87" t="s">
        <v>23</v>
      </c>
      <c r="I148" s="87" t="s">
        <v>26</v>
      </c>
      <c r="J148" s="87" t="s">
        <v>22</v>
      </c>
      <c r="K148" s="95">
        <v>-649592.36136613996</v>
      </c>
      <c r="L148" s="87" t="s">
        <v>21</v>
      </c>
      <c r="M148" s="87" t="s">
        <v>26</v>
      </c>
      <c r="N148" s="87" t="s">
        <v>24</v>
      </c>
      <c r="O148" s="91">
        <v>707536</v>
      </c>
      <c r="P148" s="87">
        <v>1.0557000000000001</v>
      </c>
      <c r="Q148" s="87" t="s">
        <v>25</v>
      </c>
      <c r="R148" s="93">
        <v>1.0891999999999999</v>
      </c>
      <c r="S148" s="87"/>
      <c r="T148" s="87"/>
      <c r="U148" s="93"/>
      <c r="V148" s="5"/>
      <c r="W148" s="102">
        <v>1.1993</v>
      </c>
      <c r="X148" s="102">
        <v>1.219380295071842</v>
      </c>
      <c r="Y148" s="104">
        <v>-69609.334016053792</v>
      </c>
      <c r="Z148" s="104">
        <v>-69609.334016053792</v>
      </c>
      <c r="AA148" s="104">
        <v>-69609.334016053792</v>
      </c>
      <c r="AB148" s="100">
        <v>0</v>
      </c>
      <c r="AC148" s="97"/>
      <c r="AD148" s="98"/>
      <c r="AF148" s="62">
        <f t="shared" si="41"/>
        <v>580242.27786813152</v>
      </c>
      <c r="AG148" s="62">
        <f t="shared" si="42"/>
        <v>-69350.083498008782</v>
      </c>
      <c r="AH148" s="6"/>
      <c r="AI148" s="62">
        <f t="shared" si="43"/>
        <v>446340.2137447166</v>
      </c>
      <c r="AJ148" s="62">
        <f t="shared" si="44"/>
        <v>-203252.1476214237</v>
      </c>
      <c r="AK148" s="62">
        <f t="shared" si="45"/>
        <v>-133902.06412341492</v>
      </c>
      <c r="AL148" s="62">
        <f t="shared" si="46"/>
        <v>-133902.06412341492</v>
      </c>
      <c r="AM148" s="64">
        <f t="shared" si="47"/>
        <v>1</v>
      </c>
      <c r="AN148" s="6"/>
      <c r="AO148" s="57">
        <f t="shared" si="48"/>
        <v>1.0891999999999999</v>
      </c>
      <c r="AP148" s="62">
        <f t="shared" si="49"/>
        <v>649592.36136614031</v>
      </c>
      <c r="AQ148" s="62">
        <f t="shared" si="50"/>
        <v>0</v>
      </c>
      <c r="AR148" s="62">
        <f t="shared" si="51"/>
        <v>69350.083498008782</v>
      </c>
      <c r="AS148" s="62">
        <f t="shared" si="52"/>
        <v>-69350.083498008782</v>
      </c>
      <c r="AT148" s="64">
        <f t="shared" si="53"/>
        <v>1</v>
      </c>
    </row>
    <row r="149" spans="1:46" ht="13.2" customHeight="1" x14ac:dyDescent="0.4">
      <c r="A149" s="87" t="s">
        <v>147</v>
      </c>
      <c r="B149" s="87" t="s">
        <v>63</v>
      </c>
      <c r="C149" s="87">
        <v>347</v>
      </c>
      <c r="D149" s="87" t="s">
        <v>70</v>
      </c>
      <c r="E149" s="89">
        <v>42781</v>
      </c>
      <c r="F149" s="89"/>
      <c r="G149" s="89">
        <v>43357</v>
      </c>
      <c r="H149" s="87" t="s">
        <v>23</v>
      </c>
      <c r="I149" s="87" t="s">
        <v>26</v>
      </c>
      <c r="J149" s="87" t="s">
        <v>22</v>
      </c>
      <c r="K149" s="95">
        <v>-649592.36136613996</v>
      </c>
      <c r="L149" s="87" t="s">
        <v>21</v>
      </c>
      <c r="M149" s="87" t="s">
        <v>26</v>
      </c>
      <c r="N149" s="87" t="s">
        <v>24</v>
      </c>
      <c r="O149" s="91">
        <v>707536</v>
      </c>
      <c r="P149" s="87">
        <v>1.0557000000000001</v>
      </c>
      <c r="Q149" s="87" t="s">
        <v>25</v>
      </c>
      <c r="R149" s="93">
        <v>1.0891999999999999</v>
      </c>
      <c r="S149" s="87"/>
      <c r="T149" s="87"/>
      <c r="U149" s="93"/>
      <c r="V149" s="5"/>
      <c r="W149" s="102">
        <v>1.1993</v>
      </c>
      <c r="X149" s="102">
        <v>1.219380295071842</v>
      </c>
      <c r="Y149" s="104">
        <v>-69609.334016053792</v>
      </c>
      <c r="Z149" s="104">
        <v>-69609.334016053792</v>
      </c>
      <c r="AA149" s="104">
        <v>-69609.334016053792</v>
      </c>
      <c r="AB149" s="100">
        <v>0</v>
      </c>
      <c r="AC149" s="97"/>
      <c r="AD149" s="98"/>
      <c r="AF149" s="62">
        <f t="shared" si="41"/>
        <v>580242.27786813152</v>
      </c>
      <c r="AG149" s="62">
        <f t="shared" si="42"/>
        <v>-69350.083498008782</v>
      </c>
      <c r="AH149" s="6"/>
      <c r="AI149" s="62">
        <f t="shared" si="43"/>
        <v>446340.2137447166</v>
      </c>
      <c r="AJ149" s="62">
        <f t="shared" si="44"/>
        <v>-203252.1476214237</v>
      </c>
      <c r="AK149" s="62">
        <f t="shared" si="45"/>
        <v>-133902.06412341492</v>
      </c>
      <c r="AL149" s="62">
        <f t="shared" si="46"/>
        <v>-133902.06412341492</v>
      </c>
      <c r="AM149" s="64">
        <f t="shared" si="47"/>
        <v>1</v>
      </c>
      <c r="AN149" s="6"/>
      <c r="AO149" s="57">
        <f t="shared" si="48"/>
        <v>1.0891999999999999</v>
      </c>
      <c r="AP149" s="62">
        <f t="shared" si="49"/>
        <v>649592.36136614031</v>
      </c>
      <c r="AQ149" s="62">
        <f t="shared" si="50"/>
        <v>0</v>
      </c>
      <c r="AR149" s="62">
        <f t="shared" si="51"/>
        <v>69350.083498008782</v>
      </c>
      <c r="AS149" s="62">
        <f t="shared" si="52"/>
        <v>-69350.083498008782</v>
      </c>
      <c r="AT149" s="64">
        <f t="shared" si="53"/>
        <v>1</v>
      </c>
    </row>
    <row r="150" spans="1:46" ht="13.2" customHeight="1" x14ac:dyDescent="0.4">
      <c r="A150" s="87" t="s">
        <v>147</v>
      </c>
      <c r="B150" s="87" t="s">
        <v>235</v>
      </c>
      <c r="C150" s="87">
        <v>350</v>
      </c>
      <c r="D150" s="87" t="s">
        <v>70</v>
      </c>
      <c r="E150" s="89">
        <v>42781</v>
      </c>
      <c r="F150" s="89"/>
      <c r="G150" s="89">
        <v>43357</v>
      </c>
      <c r="H150" s="87" t="s">
        <v>23</v>
      </c>
      <c r="I150" s="87" t="s">
        <v>26</v>
      </c>
      <c r="J150" s="87" t="s">
        <v>22</v>
      </c>
      <c r="K150" s="95">
        <v>-649592.36136613996</v>
      </c>
      <c r="L150" s="87" t="s">
        <v>21</v>
      </c>
      <c r="M150" s="87" t="s">
        <v>26</v>
      </c>
      <c r="N150" s="87" t="s">
        <v>24</v>
      </c>
      <c r="O150" s="91">
        <v>707536</v>
      </c>
      <c r="P150" s="87">
        <v>1.0557000000000001</v>
      </c>
      <c r="Q150" s="87" t="s">
        <v>25</v>
      </c>
      <c r="R150" s="93">
        <v>1.0891999999999999</v>
      </c>
      <c r="S150" s="87"/>
      <c r="T150" s="87"/>
      <c r="U150" s="93"/>
      <c r="V150" s="5"/>
      <c r="W150" s="102">
        <v>1.1993</v>
      </c>
      <c r="X150" s="102">
        <v>1.219380295071842</v>
      </c>
      <c r="Y150" s="104">
        <v>-69609.334016053792</v>
      </c>
      <c r="Z150" s="104">
        <v>-69609.334016053792</v>
      </c>
      <c r="AA150" s="104">
        <v>-69609.334016053792</v>
      </c>
      <c r="AB150" s="100">
        <v>0</v>
      </c>
      <c r="AC150" s="97"/>
      <c r="AD150" s="98"/>
      <c r="AF150" s="62">
        <f t="shared" si="41"/>
        <v>580242.27786813152</v>
      </c>
      <c r="AG150" s="62">
        <f t="shared" si="42"/>
        <v>-69350.083498008782</v>
      </c>
      <c r="AH150" s="6"/>
      <c r="AI150" s="62">
        <f t="shared" si="43"/>
        <v>446340.2137447166</v>
      </c>
      <c r="AJ150" s="62">
        <f t="shared" si="44"/>
        <v>-203252.1476214237</v>
      </c>
      <c r="AK150" s="62">
        <f t="shared" si="45"/>
        <v>-133902.06412341492</v>
      </c>
      <c r="AL150" s="62">
        <f t="shared" si="46"/>
        <v>-133902.06412341492</v>
      </c>
      <c r="AM150" s="64">
        <f t="shared" si="47"/>
        <v>1</v>
      </c>
      <c r="AN150" s="6"/>
      <c r="AO150" s="57">
        <f t="shared" si="48"/>
        <v>1.0891999999999999</v>
      </c>
      <c r="AP150" s="62">
        <f t="shared" si="49"/>
        <v>649592.36136614031</v>
      </c>
      <c r="AQ150" s="62">
        <f t="shared" si="50"/>
        <v>0</v>
      </c>
      <c r="AR150" s="62">
        <f t="shared" si="51"/>
        <v>69350.083498008782</v>
      </c>
      <c r="AS150" s="62">
        <f t="shared" si="52"/>
        <v>-69350.083498008782</v>
      </c>
      <c r="AT150" s="64">
        <f t="shared" si="53"/>
        <v>1</v>
      </c>
    </row>
    <row r="151" spans="1:46" ht="13.2" customHeight="1" x14ac:dyDescent="0.4">
      <c r="A151" s="87" t="s">
        <v>147</v>
      </c>
      <c r="B151" s="87" t="s">
        <v>236</v>
      </c>
      <c r="C151" s="87">
        <v>353</v>
      </c>
      <c r="D151" s="87" t="s">
        <v>70</v>
      </c>
      <c r="E151" s="89">
        <v>42781</v>
      </c>
      <c r="F151" s="89"/>
      <c r="G151" s="89">
        <v>43357</v>
      </c>
      <c r="H151" s="87" t="s">
        <v>23</v>
      </c>
      <c r="I151" s="87" t="s">
        <v>26</v>
      </c>
      <c r="J151" s="87" t="s">
        <v>22</v>
      </c>
      <c r="K151" s="95">
        <v>-649592.36136613996</v>
      </c>
      <c r="L151" s="87" t="s">
        <v>21</v>
      </c>
      <c r="M151" s="87" t="s">
        <v>26</v>
      </c>
      <c r="N151" s="87" t="s">
        <v>24</v>
      </c>
      <c r="O151" s="91">
        <v>707536</v>
      </c>
      <c r="P151" s="87">
        <v>1.0557000000000001</v>
      </c>
      <c r="Q151" s="87" t="s">
        <v>25</v>
      </c>
      <c r="R151" s="93">
        <v>1.0891999999999999</v>
      </c>
      <c r="S151" s="87"/>
      <c r="T151" s="87"/>
      <c r="U151" s="93"/>
      <c r="V151" s="5"/>
      <c r="W151" s="102">
        <v>1.1993</v>
      </c>
      <c r="X151" s="102">
        <v>1.219380295071842</v>
      </c>
      <c r="Y151" s="104">
        <v>-69609.334016053792</v>
      </c>
      <c r="Z151" s="104">
        <v>-69609.334016053792</v>
      </c>
      <c r="AA151" s="104">
        <v>-69609.334016053792</v>
      </c>
      <c r="AB151" s="100">
        <v>0</v>
      </c>
      <c r="AC151" s="97"/>
      <c r="AD151" s="98"/>
      <c r="AF151" s="62">
        <f t="shared" si="41"/>
        <v>580242.27786813152</v>
      </c>
      <c r="AG151" s="62">
        <f t="shared" si="42"/>
        <v>-69350.083498008782</v>
      </c>
      <c r="AH151" s="6"/>
      <c r="AI151" s="62">
        <f t="shared" si="43"/>
        <v>446340.2137447166</v>
      </c>
      <c r="AJ151" s="62">
        <f t="shared" si="44"/>
        <v>-203252.1476214237</v>
      </c>
      <c r="AK151" s="62">
        <f t="shared" si="45"/>
        <v>-133902.06412341492</v>
      </c>
      <c r="AL151" s="62">
        <f t="shared" si="46"/>
        <v>-133902.06412341492</v>
      </c>
      <c r="AM151" s="64">
        <f t="shared" si="47"/>
        <v>1</v>
      </c>
      <c r="AN151" s="6"/>
      <c r="AO151" s="57">
        <f t="shared" si="48"/>
        <v>1.0891999999999999</v>
      </c>
      <c r="AP151" s="62">
        <f t="shared" si="49"/>
        <v>649592.36136614031</v>
      </c>
      <c r="AQ151" s="62">
        <f t="shared" si="50"/>
        <v>0</v>
      </c>
      <c r="AR151" s="62">
        <f t="shared" si="51"/>
        <v>69350.083498008782</v>
      </c>
      <c r="AS151" s="62">
        <f t="shared" si="52"/>
        <v>-69350.083498008782</v>
      </c>
      <c r="AT151" s="64">
        <f t="shared" si="53"/>
        <v>1</v>
      </c>
    </row>
    <row r="152" spans="1:46" ht="13.2" customHeight="1" x14ac:dyDescent="0.4">
      <c r="A152" s="87" t="s">
        <v>147</v>
      </c>
      <c r="B152" s="87" t="s">
        <v>237</v>
      </c>
      <c r="C152" s="87">
        <v>356</v>
      </c>
      <c r="D152" s="87" t="s">
        <v>70</v>
      </c>
      <c r="E152" s="89">
        <v>42781</v>
      </c>
      <c r="F152" s="89"/>
      <c r="G152" s="89">
        <v>43357</v>
      </c>
      <c r="H152" s="87" t="s">
        <v>23</v>
      </c>
      <c r="I152" s="87" t="s">
        <v>26</v>
      </c>
      <c r="J152" s="87" t="s">
        <v>22</v>
      </c>
      <c r="K152" s="95">
        <v>-649592.36136613996</v>
      </c>
      <c r="L152" s="87" t="s">
        <v>21</v>
      </c>
      <c r="M152" s="87" t="s">
        <v>26</v>
      </c>
      <c r="N152" s="87" t="s">
        <v>24</v>
      </c>
      <c r="O152" s="91">
        <v>707536</v>
      </c>
      <c r="P152" s="87">
        <v>1.0557000000000001</v>
      </c>
      <c r="Q152" s="87" t="s">
        <v>25</v>
      </c>
      <c r="R152" s="93">
        <v>1.0891999999999999</v>
      </c>
      <c r="S152" s="87"/>
      <c r="T152" s="87"/>
      <c r="U152" s="93"/>
      <c r="V152" s="5"/>
      <c r="W152" s="102">
        <v>1.1993</v>
      </c>
      <c r="X152" s="102">
        <v>1.219380295071842</v>
      </c>
      <c r="Y152" s="104">
        <v>-69609.334016053792</v>
      </c>
      <c r="Z152" s="104">
        <v>-69609.334016053792</v>
      </c>
      <c r="AA152" s="104">
        <v>-69609.334016053792</v>
      </c>
      <c r="AB152" s="100">
        <v>0</v>
      </c>
      <c r="AC152" s="97"/>
      <c r="AD152" s="98"/>
      <c r="AF152" s="62">
        <f t="shared" si="41"/>
        <v>580242.27786813152</v>
      </c>
      <c r="AG152" s="62">
        <f t="shared" si="42"/>
        <v>-69350.083498008782</v>
      </c>
      <c r="AH152" s="6"/>
      <c r="AI152" s="62">
        <f t="shared" si="43"/>
        <v>446340.2137447166</v>
      </c>
      <c r="AJ152" s="62">
        <f t="shared" si="44"/>
        <v>-203252.1476214237</v>
      </c>
      <c r="AK152" s="62">
        <f t="shared" si="45"/>
        <v>-133902.06412341492</v>
      </c>
      <c r="AL152" s="62">
        <f t="shared" si="46"/>
        <v>-133902.06412341492</v>
      </c>
      <c r="AM152" s="64">
        <f t="shared" si="47"/>
        <v>1</v>
      </c>
      <c r="AN152" s="6"/>
      <c r="AO152" s="57">
        <f t="shared" si="48"/>
        <v>1.0891999999999999</v>
      </c>
      <c r="AP152" s="62">
        <f t="shared" si="49"/>
        <v>649592.36136614031</v>
      </c>
      <c r="AQ152" s="62">
        <f t="shared" si="50"/>
        <v>0</v>
      </c>
      <c r="AR152" s="62">
        <f t="shared" si="51"/>
        <v>69350.083498008782</v>
      </c>
      <c r="AS152" s="62">
        <f t="shared" si="52"/>
        <v>-69350.083498008782</v>
      </c>
      <c r="AT152" s="64">
        <f t="shared" si="53"/>
        <v>1</v>
      </c>
    </row>
    <row r="153" spans="1:46" ht="13.2" customHeight="1" x14ac:dyDescent="0.4">
      <c r="A153" s="87" t="s">
        <v>147</v>
      </c>
      <c r="B153" s="87" t="s">
        <v>238</v>
      </c>
      <c r="C153" s="87">
        <v>359</v>
      </c>
      <c r="D153" s="87" t="s">
        <v>70</v>
      </c>
      <c r="E153" s="89">
        <v>42781</v>
      </c>
      <c r="F153" s="89"/>
      <c r="G153" s="89">
        <v>43357</v>
      </c>
      <c r="H153" s="87" t="s">
        <v>23</v>
      </c>
      <c r="I153" s="87" t="s">
        <v>26</v>
      </c>
      <c r="J153" s="87" t="s">
        <v>22</v>
      </c>
      <c r="K153" s="95">
        <v>-649592.36136613996</v>
      </c>
      <c r="L153" s="87" t="s">
        <v>21</v>
      </c>
      <c r="M153" s="87" t="s">
        <v>26</v>
      </c>
      <c r="N153" s="87" t="s">
        <v>24</v>
      </c>
      <c r="O153" s="91">
        <v>707536</v>
      </c>
      <c r="P153" s="87">
        <v>1.0557000000000001</v>
      </c>
      <c r="Q153" s="87" t="s">
        <v>25</v>
      </c>
      <c r="R153" s="93">
        <v>1.0891999999999999</v>
      </c>
      <c r="S153" s="87"/>
      <c r="T153" s="87"/>
      <c r="U153" s="93"/>
      <c r="V153" s="5"/>
      <c r="W153" s="102">
        <v>1.1993</v>
      </c>
      <c r="X153" s="102">
        <v>1.219380295071842</v>
      </c>
      <c r="Y153" s="104">
        <v>-69609.334016053792</v>
      </c>
      <c r="Z153" s="104">
        <v>-69609.334016053792</v>
      </c>
      <c r="AA153" s="104">
        <v>-69609.334016053792</v>
      </c>
      <c r="AB153" s="100">
        <v>0</v>
      </c>
      <c r="AC153" s="97"/>
      <c r="AD153" s="98"/>
      <c r="AF153" s="62">
        <f t="shared" si="41"/>
        <v>580242.27786813152</v>
      </c>
      <c r="AG153" s="62">
        <f t="shared" si="42"/>
        <v>-69350.083498008782</v>
      </c>
      <c r="AH153" s="6"/>
      <c r="AI153" s="62">
        <f t="shared" si="43"/>
        <v>446340.2137447166</v>
      </c>
      <c r="AJ153" s="62">
        <f t="shared" si="44"/>
        <v>-203252.1476214237</v>
      </c>
      <c r="AK153" s="62">
        <f t="shared" si="45"/>
        <v>-133902.06412341492</v>
      </c>
      <c r="AL153" s="62">
        <f t="shared" si="46"/>
        <v>-133902.06412341492</v>
      </c>
      <c r="AM153" s="64">
        <f t="shared" si="47"/>
        <v>1</v>
      </c>
      <c r="AN153" s="6"/>
      <c r="AO153" s="57">
        <f t="shared" si="48"/>
        <v>1.0891999999999999</v>
      </c>
      <c r="AP153" s="62">
        <f t="shared" si="49"/>
        <v>649592.36136614031</v>
      </c>
      <c r="AQ153" s="62">
        <f t="shared" si="50"/>
        <v>0</v>
      </c>
      <c r="AR153" s="62">
        <f t="shared" si="51"/>
        <v>69350.083498008782</v>
      </c>
      <c r="AS153" s="62">
        <f t="shared" si="52"/>
        <v>-69350.083498008782</v>
      </c>
      <c r="AT153" s="64">
        <f t="shared" si="53"/>
        <v>1</v>
      </c>
    </row>
    <row r="154" spans="1:46" ht="13.2" customHeight="1" x14ac:dyDescent="0.4">
      <c r="A154" s="87" t="s">
        <v>147</v>
      </c>
      <c r="B154" s="87" t="s">
        <v>239</v>
      </c>
      <c r="C154" s="87">
        <v>362</v>
      </c>
      <c r="D154" s="87" t="s">
        <v>70</v>
      </c>
      <c r="E154" s="89">
        <v>42781</v>
      </c>
      <c r="F154" s="89"/>
      <c r="G154" s="89">
        <v>43357</v>
      </c>
      <c r="H154" s="87" t="s">
        <v>23</v>
      </c>
      <c r="I154" s="87" t="s">
        <v>26</v>
      </c>
      <c r="J154" s="87" t="s">
        <v>22</v>
      </c>
      <c r="K154" s="95">
        <v>-649592.36136613996</v>
      </c>
      <c r="L154" s="87" t="s">
        <v>21</v>
      </c>
      <c r="M154" s="87" t="s">
        <v>26</v>
      </c>
      <c r="N154" s="87" t="s">
        <v>24</v>
      </c>
      <c r="O154" s="91">
        <v>707536</v>
      </c>
      <c r="P154" s="87">
        <v>1.0557000000000001</v>
      </c>
      <c r="Q154" s="87" t="s">
        <v>25</v>
      </c>
      <c r="R154" s="93">
        <v>1.0891999999999999</v>
      </c>
      <c r="S154" s="87"/>
      <c r="T154" s="87"/>
      <c r="U154" s="93"/>
      <c r="V154" s="5"/>
      <c r="W154" s="102">
        <v>1.1993</v>
      </c>
      <c r="X154" s="102">
        <v>1.219380295071842</v>
      </c>
      <c r="Y154" s="104">
        <v>-69609.334016053792</v>
      </c>
      <c r="Z154" s="104">
        <v>-69609.334016053792</v>
      </c>
      <c r="AA154" s="104">
        <v>-69609.334016053792</v>
      </c>
      <c r="AB154" s="100">
        <v>0</v>
      </c>
      <c r="AC154" s="97"/>
      <c r="AD154" s="98"/>
      <c r="AF154" s="62">
        <f t="shared" si="41"/>
        <v>580242.27786813152</v>
      </c>
      <c r="AG154" s="62">
        <f t="shared" si="42"/>
        <v>-69350.083498008782</v>
      </c>
      <c r="AH154" s="6"/>
      <c r="AI154" s="62">
        <f t="shared" si="43"/>
        <v>446340.2137447166</v>
      </c>
      <c r="AJ154" s="62">
        <f t="shared" si="44"/>
        <v>-203252.1476214237</v>
      </c>
      <c r="AK154" s="62">
        <f t="shared" si="45"/>
        <v>-133902.06412341492</v>
      </c>
      <c r="AL154" s="62">
        <f t="shared" si="46"/>
        <v>-133902.06412341492</v>
      </c>
      <c r="AM154" s="64">
        <f t="shared" si="47"/>
        <v>1</v>
      </c>
      <c r="AN154" s="6"/>
      <c r="AO154" s="57">
        <f t="shared" si="48"/>
        <v>1.0891999999999999</v>
      </c>
      <c r="AP154" s="62">
        <f t="shared" si="49"/>
        <v>649592.36136614031</v>
      </c>
      <c r="AQ154" s="62">
        <f t="shared" si="50"/>
        <v>0</v>
      </c>
      <c r="AR154" s="62">
        <f t="shared" si="51"/>
        <v>69350.083498008782</v>
      </c>
      <c r="AS154" s="62">
        <f t="shared" si="52"/>
        <v>-69350.083498008782</v>
      </c>
      <c r="AT154" s="64">
        <f t="shared" si="53"/>
        <v>1</v>
      </c>
    </row>
    <row r="155" spans="1:46" ht="13.2" customHeight="1" x14ac:dyDescent="0.4">
      <c r="A155" s="87" t="s">
        <v>147</v>
      </c>
      <c r="B155" s="87" t="s">
        <v>240</v>
      </c>
      <c r="C155" s="87">
        <v>330</v>
      </c>
      <c r="D155" s="87" t="s">
        <v>70</v>
      </c>
      <c r="E155" s="89">
        <v>42781</v>
      </c>
      <c r="F155" s="89"/>
      <c r="G155" s="89">
        <v>43753</v>
      </c>
      <c r="H155" s="87" t="s">
        <v>23</v>
      </c>
      <c r="I155" s="87" t="s">
        <v>26</v>
      </c>
      <c r="J155" s="87" t="s">
        <v>22</v>
      </c>
      <c r="K155" s="95">
        <v>-3910929.31820213</v>
      </c>
      <c r="L155" s="87" t="s">
        <v>21</v>
      </c>
      <c r="M155" s="87" t="s">
        <v>26</v>
      </c>
      <c r="N155" s="87" t="s">
        <v>24</v>
      </c>
      <c r="O155" s="91">
        <v>4376721</v>
      </c>
      <c r="P155" s="87">
        <v>1.0557000000000001</v>
      </c>
      <c r="Q155" s="87" t="s">
        <v>25</v>
      </c>
      <c r="R155" s="93">
        <v>1.1191</v>
      </c>
      <c r="S155" s="87"/>
      <c r="T155" s="87"/>
      <c r="U155" s="93"/>
      <c r="V155" s="5"/>
      <c r="W155" s="102">
        <v>1.1993</v>
      </c>
      <c r="X155" s="102">
        <v>1.2560440416062153</v>
      </c>
      <c r="Y155" s="104">
        <v>-430533.36731814226</v>
      </c>
      <c r="Z155" s="104">
        <v>-430533.36731814226</v>
      </c>
      <c r="AA155" s="104">
        <v>-430533.36731814226</v>
      </c>
      <c r="AB155" s="100">
        <v>0</v>
      </c>
      <c r="AC155" s="97"/>
      <c r="AD155" s="98"/>
      <c r="AF155" s="62">
        <f t="shared" si="41"/>
        <v>3484528.2928161477</v>
      </c>
      <c r="AG155" s="62">
        <f t="shared" si="42"/>
        <v>-426401.0253859791</v>
      </c>
      <c r="AH155" s="6"/>
      <c r="AI155" s="62">
        <f t="shared" si="43"/>
        <v>2680406.3790893443</v>
      </c>
      <c r="AJ155" s="62">
        <f t="shared" si="44"/>
        <v>-1230522.9391127825</v>
      </c>
      <c r="AK155" s="62">
        <f t="shared" si="45"/>
        <v>-804121.91372680338</v>
      </c>
      <c r="AL155" s="62">
        <f t="shared" si="46"/>
        <v>-804121.91372680338</v>
      </c>
      <c r="AM155" s="64">
        <f t="shared" si="47"/>
        <v>1</v>
      </c>
      <c r="AN155" s="6"/>
      <c r="AO155" s="57">
        <f t="shared" si="48"/>
        <v>1.1191</v>
      </c>
      <c r="AP155" s="62">
        <f t="shared" si="49"/>
        <v>3910929.3182021268</v>
      </c>
      <c r="AQ155" s="62">
        <f t="shared" si="50"/>
        <v>0</v>
      </c>
      <c r="AR155" s="62">
        <f t="shared" si="51"/>
        <v>426401.0253859791</v>
      </c>
      <c r="AS155" s="62">
        <f t="shared" si="52"/>
        <v>-426401.0253859791</v>
      </c>
      <c r="AT155" s="64">
        <f t="shared" si="53"/>
        <v>1</v>
      </c>
    </row>
    <row r="156" spans="1:46" ht="13.2" customHeight="1" x14ac:dyDescent="0.4">
      <c r="A156" s="87" t="s">
        <v>147</v>
      </c>
      <c r="B156" s="87" t="s">
        <v>47</v>
      </c>
      <c r="C156" s="87">
        <v>333</v>
      </c>
      <c r="D156" s="87" t="s">
        <v>70</v>
      </c>
      <c r="E156" s="89">
        <v>42781</v>
      </c>
      <c r="F156" s="89"/>
      <c r="G156" s="89">
        <v>43812</v>
      </c>
      <c r="H156" s="87" t="s">
        <v>23</v>
      </c>
      <c r="I156" s="87" t="s">
        <v>26</v>
      </c>
      <c r="J156" s="87" t="s">
        <v>22</v>
      </c>
      <c r="K156" s="95">
        <v>-3905463.6233951501</v>
      </c>
      <c r="L156" s="87" t="s">
        <v>21</v>
      </c>
      <c r="M156" s="87" t="s">
        <v>26</v>
      </c>
      <c r="N156" s="87" t="s">
        <v>24</v>
      </c>
      <c r="O156" s="91">
        <v>4380368</v>
      </c>
      <c r="P156" s="87">
        <v>1.0557000000000001</v>
      </c>
      <c r="Q156" s="87" t="s">
        <v>25</v>
      </c>
      <c r="R156" s="93">
        <v>1.1215999999999999</v>
      </c>
      <c r="S156" s="87"/>
      <c r="T156" s="87"/>
      <c r="U156" s="93"/>
      <c r="V156" s="5"/>
      <c r="W156" s="102">
        <v>1.1993</v>
      </c>
      <c r="X156" s="102">
        <v>1.2616381111710133</v>
      </c>
      <c r="Y156" s="104">
        <v>-438035.94173890009</v>
      </c>
      <c r="Z156" s="104">
        <v>-438035.94173890009</v>
      </c>
      <c r="AA156" s="104">
        <v>-438035.94173890009</v>
      </c>
      <c r="AB156" s="100">
        <v>0</v>
      </c>
      <c r="AC156" s="97"/>
      <c r="AD156" s="98"/>
      <c r="AF156" s="62">
        <f t="shared" si="41"/>
        <v>3471968.674071108</v>
      </c>
      <c r="AG156" s="62">
        <f t="shared" si="42"/>
        <v>-433494.94932404207</v>
      </c>
      <c r="AH156" s="6"/>
      <c r="AI156" s="62">
        <f t="shared" si="43"/>
        <v>2670745.1339008519</v>
      </c>
      <c r="AJ156" s="62">
        <f t="shared" si="44"/>
        <v>-1234718.4894942981</v>
      </c>
      <c r="AK156" s="62">
        <f t="shared" si="45"/>
        <v>-801223.54017025605</v>
      </c>
      <c r="AL156" s="62">
        <f t="shared" si="46"/>
        <v>-801223.54017025605</v>
      </c>
      <c r="AM156" s="64">
        <f t="shared" si="47"/>
        <v>1</v>
      </c>
      <c r="AN156" s="6"/>
      <c r="AO156" s="57">
        <f t="shared" si="48"/>
        <v>1.1215999999999999</v>
      </c>
      <c r="AP156" s="62">
        <f t="shared" si="49"/>
        <v>3905463.6233951501</v>
      </c>
      <c r="AQ156" s="62">
        <f t="shared" si="50"/>
        <v>0</v>
      </c>
      <c r="AR156" s="62">
        <f t="shared" si="51"/>
        <v>433494.94932404207</v>
      </c>
      <c r="AS156" s="62">
        <f t="shared" si="52"/>
        <v>-433494.94932404207</v>
      </c>
      <c r="AT156" s="64">
        <f t="shared" si="53"/>
        <v>1</v>
      </c>
    </row>
    <row r="157" spans="1:46" ht="13.2" customHeight="1" x14ac:dyDescent="0.4">
      <c r="A157" s="87" t="s">
        <v>147</v>
      </c>
      <c r="B157" s="87" t="s">
        <v>54</v>
      </c>
      <c r="C157" s="87">
        <v>336</v>
      </c>
      <c r="D157" s="87" t="s">
        <v>70</v>
      </c>
      <c r="E157" s="89">
        <v>42781</v>
      </c>
      <c r="F157" s="89"/>
      <c r="G157" s="89">
        <v>43875</v>
      </c>
      <c r="H157" s="87" t="s">
        <v>23</v>
      </c>
      <c r="I157" s="87" t="s">
        <v>26</v>
      </c>
      <c r="J157" s="87" t="s">
        <v>22</v>
      </c>
      <c r="K157" s="95">
        <v>-3931556.7586757801</v>
      </c>
      <c r="L157" s="87" t="s">
        <v>21</v>
      </c>
      <c r="M157" s="87" t="s">
        <v>26</v>
      </c>
      <c r="N157" s="87" t="s">
        <v>24</v>
      </c>
      <c r="O157" s="91">
        <v>4429685</v>
      </c>
      <c r="P157" s="87">
        <v>1.0557000000000001</v>
      </c>
      <c r="Q157" s="87" t="s">
        <v>25</v>
      </c>
      <c r="R157" s="93">
        <v>1.1267</v>
      </c>
      <c r="S157" s="87"/>
      <c r="T157" s="87"/>
      <c r="U157" s="93"/>
      <c r="V157" s="5"/>
      <c r="W157" s="102">
        <v>1.1993</v>
      </c>
      <c r="X157" s="102">
        <v>1.2671120011608354</v>
      </c>
      <c r="Y157" s="104">
        <v>-440373.8495616453</v>
      </c>
      <c r="Z157" s="104">
        <v>-440373.8495616453</v>
      </c>
      <c r="AA157" s="104">
        <v>-440373.8495616453</v>
      </c>
      <c r="AB157" s="100">
        <v>0</v>
      </c>
      <c r="AC157" s="97"/>
      <c r="AD157" s="98"/>
      <c r="AF157" s="62">
        <f t="shared" si="41"/>
        <v>3495890.6520827254</v>
      </c>
      <c r="AG157" s="62">
        <f t="shared" si="42"/>
        <v>-435666.10659305332</v>
      </c>
      <c r="AH157" s="6"/>
      <c r="AI157" s="62">
        <f t="shared" si="43"/>
        <v>2689146.65544825</v>
      </c>
      <c r="AJ157" s="62">
        <f t="shared" si="44"/>
        <v>-1242410.1032275287</v>
      </c>
      <c r="AK157" s="62">
        <f t="shared" si="45"/>
        <v>-806743.99663447542</v>
      </c>
      <c r="AL157" s="62">
        <f t="shared" si="46"/>
        <v>-806743.99663447542</v>
      </c>
      <c r="AM157" s="64">
        <f t="shared" si="47"/>
        <v>1</v>
      </c>
      <c r="AN157" s="6"/>
      <c r="AO157" s="57">
        <f t="shared" si="48"/>
        <v>1.1267</v>
      </c>
      <c r="AP157" s="62">
        <f t="shared" si="49"/>
        <v>3931556.7586757788</v>
      </c>
      <c r="AQ157" s="62">
        <f t="shared" si="50"/>
        <v>0</v>
      </c>
      <c r="AR157" s="62">
        <f t="shared" si="51"/>
        <v>435666.10659305332</v>
      </c>
      <c r="AS157" s="62">
        <f t="shared" si="52"/>
        <v>-435666.10659305332</v>
      </c>
      <c r="AT157" s="64">
        <f t="shared" si="53"/>
        <v>1</v>
      </c>
    </row>
    <row r="158" spans="1:46" ht="13.2" customHeight="1" x14ac:dyDescent="0.4">
      <c r="A158" s="87" t="s">
        <v>147</v>
      </c>
      <c r="B158" s="87" t="s">
        <v>57</v>
      </c>
      <c r="C158" s="87">
        <v>339</v>
      </c>
      <c r="D158" s="87" t="s">
        <v>70</v>
      </c>
      <c r="E158" s="89">
        <v>42781</v>
      </c>
      <c r="F158" s="89"/>
      <c r="G158" s="89">
        <v>43936</v>
      </c>
      <c r="H158" s="87" t="s">
        <v>23</v>
      </c>
      <c r="I158" s="87" t="s">
        <v>26</v>
      </c>
      <c r="J158" s="87" t="s">
        <v>22</v>
      </c>
      <c r="K158" s="95">
        <v>-3918433.7988332999</v>
      </c>
      <c r="L158" s="87" t="s">
        <v>21</v>
      </c>
      <c r="M158" s="87" t="s">
        <v>26</v>
      </c>
      <c r="N158" s="87" t="s">
        <v>24</v>
      </c>
      <c r="O158" s="91">
        <v>4433316</v>
      </c>
      <c r="P158" s="87">
        <v>1.0557000000000001</v>
      </c>
      <c r="Q158" s="87" t="s">
        <v>25</v>
      </c>
      <c r="R158" s="93">
        <v>1.1314</v>
      </c>
      <c r="S158" s="87"/>
      <c r="T158" s="87"/>
      <c r="U158" s="93"/>
      <c r="V158" s="5"/>
      <c r="W158" s="102">
        <v>1.1993</v>
      </c>
      <c r="X158" s="102">
        <v>1.2721683937507597</v>
      </c>
      <c r="Y158" s="104">
        <v>-438299.11923712201</v>
      </c>
      <c r="Z158" s="104">
        <v>-438299.11923712201</v>
      </c>
      <c r="AA158" s="104">
        <v>-438299.11923712201</v>
      </c>
      <c r="AB158" s="100">
        <v>0</v>
      </c>
      <c r="AC158" s="97"/>
      <c r="AD158" s="98"/>
      <c r="AF158" s="62">
        <f t="shared" si="41"/>
        <v>3484849.9788060016</v>
      </c>
      <c r="AG158" s="62">
        <f t="shared" si="42"/>
        <v>-433583.82002730248</v>
      </c>
      <c r="AH158" s="6"/>
      <c r="AI158" s="62">
        <f t="shared" si="43"/>
        <v>2680653.8298507705</v>
      </c>
      <c r="AJ158" s="62">
        <f t="shared" si="44"/>
        <v>-1237779.9689825336</v>
      </c>
      <c r="AK158" s="62">
        <f t="shared" si="45"/>
        <v>-804196.14895523107</v>
      </c>
      <c r="AL158" s="62">
        <f t="shared" si="46"/>
        <v>-804196.14895523107</v>
      </c>
      <c r="AM158" s="64">
        <f t="shared" si="47"/>
        <v>1</v>
      </c>
      <c r="AN158" s="6"/>
      <c r="AO158" s="57">
        <f t="shared" si="48"/>
        <v>1.1314</v>
      </c>
      <c r="AP158" s="62">
        <f t="shared" si="49"/>
        <v>3918433.7988333041</v>
      </c>
      <c r="AQ158" s="62">
        <f t="shared" si="50"/>
        <v>0</v>
      </c>
      <c r="AR158" s="62">
        <f t="shared" si="51"/>
        <v>433583.82002730248</v>
      </c>
      <c r="AS158" s="62">
        <f t="shared" si="52"/>
        <v>-433583.82002730248</v>
      </c>
      <c r="AT158" s="64">
        <f t="shared" si="53"/>
        <v>1</v>
      </c>
    </row>
    <row r="159" spans="1:46" ht="13.2" customHeight="1" x14ac:dyDescent="0.4">
      <c r="A159" s="87" t="s">
        <v>147</v>
      </c>
      <c r="B159" s="87" t="s">
        <v>241</v>
      </c>
      <c r="C159" s="87">
        <v>364</v>
      </c>
      <c r="D159" s="87" t="s">
        <v>70</v>
      </c>
      <c r="E159" s="89">
        <v>42781</v>
      </c>
      <c r="F159" s="89"/>
      <c r="G159" s="89">
        <v>43936</v>
      </c>
      <c r="H159" s="87" t="s">
        <v>23</v>
      </c>
      <c r="I159" s="87" t="s">
        <v>26</v>
      </c>
      <c r="J159" s="87" t="s">
        <v>22</v>
      </c>
      <c r="K159" s="95">
        <v>-679917.80095456995</v>
      </c>
      <c r="L159" s="87" t="s">
        <v>21</v>
      </c>
      <c r="M159" s="87" t="s">
        <v>26</v>
      </c>
      <c r="N159" s="87" t="s">
        <v>24</v>
      </c>
      <c r="O159" s="91">
        <v>769259</v>
      </c>
      <c r="P159" s="87">
        <v>1.0557000000000001</v>
      </c>
      <c r="Q159" s="87" t="s">
        <v>25</v>
      </c>
      <c r="R159" s="93">
        <v>1.1314</v>
      </c>
      <c r="S159" s="87"/>
      <c r="T159" s="87"/>
      <c r="U159" s="93"/>
      <c r="V159" s="5"/>
      <c r="W159" s="102">
        <v>1.1993</v>
      </c>
      <c r="X159" s="102">
        <v>1.2721683937507597</v>
      </c>
      <c r="Y159" s="104">
        <v>-76052.675280812269</v>
      </c>
      <c r="Z159" s="104">
        <v>-76052.675280812269</v>
      </c>
      <c r="AA159" s="104">
        <v>-76052.675280812269</v>
      </c>
      <c r="AB159" s="100">
        <v>0</v>
      </c>
      <c r="AC159" s="97"/>
      <c r="AD159" s="98"/>
      <c r="AF159" s="62">
        <f t="shared" si="41"/>
        <v>604683.31376475887</v>
      </c>
      <c r="AG159" s="62">
        <f t="shared" si="42"/>
        <v>-75234.487189810723</v>
      </c>
      <c r="AH159" s="6"/>
      <c r="AI159" s="62">
        <f t="shared" si="43"/>
        <v>465141.01058827608</v>
      </c>
      <c r="AJ159" s="62">
        <f t="shared" si="44"/>
        <v>-214776.79036629351</v>
      </c>
      <c r="AK159" s="62">
        <f t="shared" si="45"/>
        <v>-139542.30317648279</v>
      </c>
      <c r="AL159" s="62">
        <f t="shared" si="46"/>
        <v>-139542.30317648279</v>
      </c>
      <c r="AM159" s="64">
        <f t="shared" si="47"/>
        <v>1</v>
      </c>
      <c r="AN159" s="6"/>
      <c r="AO159" s="57">
        <f t="shared" si="48"/>
        <v>1.1314</v>
      </c>
      <c r="AP159" s="62">
        <f t="shared" si="49"/>
        <v>679917.8009545696</v>
      </c>
      <c r="AQ159" s="62">
        <f t="shared" si="50"/>
        <v>0</v>
      </c>
      <c r="AR159" s="62">
        <f t="shared" si="51"/>
        <v>75234.487189810723</v>
      </c>
      <c r="AS159" s="62">
        <f t="shared" si="52"/>
        <v>-75234.487189810723</v>
      </c>
      <c r="AT159" s="64">
        <f t="shared" si="53"/>
        <v>1</v>
      </c>
    </row>
    <row r="160" spans="1:46" ht="13.2" customHeight="1" x14ac:dyDescent="0.4">
      <c r="A160" s="87" t="s">
        <v>147</v>
      </c>
      <c r="B160" s="87" t="s">
        <v>242</v>
      </c>
      <c r="C160" s="87">
        <v>367</v>
      </c>
      <c r="D160" s="87" t="s">
        <v>70</v>
      </c>
      <c r="E160" s="89">
        <v>42781</v>
      </c>
      <c r="F160" s="89"/>
      <c r="G160" s="89">
        <v>43936</v>
      </c>
      <c r="H160" s="87" t="s">
        <v>23</v>
      </c>
      <c r="I160" s="87" t="s">
        <v>26</v>
      </c>
      <c r="J160" s="87" t="s">
        <v>22</v>
      </c>
      <c r="K160" s="95">
        <v>-679917.80095456995</v>
      </c>
      <c r="L160" s="87" t="s">
        <v>21</v>
      </c>
      <c r="M160" s="87" t="s">
        <v>26</v>
      </c>
      <c r="N160" s="87" t="s">
        <v>24</v>
      </c>
      <c r="O160" s="91">
        <v>769259</v>
      </c>
      <c r="P160" s="87">
        <v>1.0557000000000001</v>
      </c>
      <c r="Q160" s="87" t="s">
        <v>25</v>
      </c>
      <c r="R160" s="93">
        <v>1.1314</v>
      </c>
      <c r="S160" s="87"/>
      <c r="T160" s="87"/>
      <c r="U160" s="93"/>
      <c r="V160" s="5"/>
      <c r="W160" s="102">
        <v>1.1993</v>
      </c>
      <c r="X160" s="102">
        <v>1.2721683937507597</v>
      </c>
      <c r="Y160" s="104">
        <v>-76052.675280812269</v>
      </c>
      <c r="Z160" s="104">
        <v>-76052.675280812269</v>
      </c>
      <c r="AA160" s="104">
        <v>-76052.675280812269</v>
      </c>
      <c r="AB160" s="100">
        <v>0</v>
      </c>
      <c r="AC160" s="97"/>
      <c r="AD160" s="98"/>
      <c r="AF160" s="62">
        <f t="shared" si="41"/>
        <v>604683.31376475887</v>
      </c>
      <c r="AG160" s="62">
        <f t="shared" si="42"/>
        <v>-75234.487189810723</v>
      </c>
      <c r="AH160" s="6"/>
      <c r="AI160" s="62">
        <f t="shared" si="43"/>
        <v>465141.01058827608</v>
      </c>
      <c r="AJ160" s="62">
        <f t="shared" si="44"/>
        <v>-214776.79036629351</v>
      </c>
      <c r="AK160" s="62">
        <f t="shared" si="45"/>
        <v>-139542.30317648279</v>
      </c>
      <c r="AL160" s="62">
        <f t="shared" si="46"/>
        <v>-139542.30317648279</v>
      </c>
      <c r="AM160" s="64">
        <f t="shared" si="47"/>
        <v>1</v>
      </c>
      <c r="AN160" s="6"/>
      <c r="AO160" s="57">
        <f t="shared" si="48"/>
        <v>1.1314</v>
      </c>
      <c r="AP160" s="62">
        <f t="shared" si="49"/>
        <v>679917.8009545696</v>
      </c>
      <c r="AQ160" s="62">
        <f t="shared" si="50"/>
        <v>0</v>
      </c>
      <c r="AR160" s="62">
        <f t="shared" si="51"/>
        <v>75234.487189810723</v>
      </c>
      <c r="AS160" s="62">
        <f t="shared" si="52"/>
        <v>-75234.487189810723</v>
      </c>
      <c r="AT160" s="64">
        <f t="shared" si="53"/>
        <v>1</v>
      </c>
    </row>
    <row r="161" spans="1:46" ht="13.2" customHeight="1" x14ac:dyDescent="0.4">
      <c r="A161" s="87" t="s">
        <v>147</v>
      </c>
      <c r="B161" s="87" t="s">
        <v>243</v>
      </c>
      <c r="C161" s="87">
        <v>370</v>
      </c>
      <c r="D161" s="87" t="s">
        <v>70</v>
      </c>
      <c r="E161" s="89">
        <v>42781</v>
      </c>
      <c r="F161" s="89"/>
      <c r="G161" s="89">
        <v>43936</v>
      </c>
      <c r="H161" s="87" t="s">
        <v>23</v>
      </c>
      <c r="I161" s="87" t="s">
        <v>26</v>
      </c>
      <c r="J161" s="87" t="s">
        <v>22</v>
      </c>
      <c r="K161" s="95">
        <v>-679917.80095456995</v>
      </c>
      <c r="L161" s="87" t="s">
        <v>21</v>
      </c>
      <c r="M161" s="87" t="s">
        <v>26</v>
      </c>
      <c r="N161" s="87" t="s">
        <v>24</v>
      </c>
      <c r="O161" s="91">
        <v>769259</v>
      </c>
      <c r="P161" s="87">
        <v>1.0557000000000001</v>
      </c>
      <c r="Q161" s="87" t="s">
        <v>25</v>
      </c>
      <c r="R161" s="93">
        <v>1.1314</v>
      </c>
      <c r="S161" s="87"/>
      <c r="T161" s="87"/>
      <c r="U161" s="93"/>
      <c r="V161" s="5"/>
      <c r="W161" s="102">
        <v>1.1993</v>
      </c>
      <c r="X161" s="102">
        <v>1.2721683937507597</v>
      </c>
      <c r="Y161" s="104">
        <v>-76052.675280812269</v>
      </c>
      <c r="Z161" s="104">
        <v>-76052.675280812269</v>
      </c>
      <c r="AA161" s="104">
        <v>-76052.675280812269</v>
      </c>
      <c r="AB161" s="100">
        <v>0</v>
      </c>
      <c r="AC161" s="97"/>
      <c r="AD161" s="98"/>
      <c r="AF161" s="62">
        <f t="shared" si="41"/>
        <v>604683.31376475887</v>
      </c>
      <c r="AG161" s="62">
        <f t="shared" si="42"/>
        <v>-75234.487189810723</v>
      </c>
      <c r="AH161" s="6"/>
      <c r="AI161" s="62">
        <f t="shared" si="43"/>
        <v>465141.01058827608</v>
      </c>
      <c r="AJ161" s="62">
        <f t="shared" si="44"/>
        <v>-214776.79036629351</v>
      </c>
      <c r="AK161" s="62">
        <f t="shared" si="45"/>
        <v>-139542.30317648279</v>
      </c>
      <c r="AL161" s="62">
        <f t="shared" si="46"/>
        <v>-139542.30317648279</v>
      </c>
      <c r="AM161" s="64">
        <f t="shared" si="47"/>
        <v>1</v>
      </c>
      <c r="AN161" s="6"/>
      <c r="AO161" s="57">
        <f t="shared" si="48"/>
        <v>1.1314</v>
      </c>
      <c r="AP161" s="62">
        <f t="shared" si="49"/>
        <v>679917.8009545696</v>
      </c>
      <c r="AQ161" s="62">
        <f t="shared" si="50"/>
        <v>0</v>
      </c>
      <c r="AR161" s="62">
        <f t="shared" si="51"/>
        <v>75234.487189810723</v>
      </c>
      <c r="AS161" s="62">
        <f t="shared" si="52"/>
        <v>-75234.487189810723</v>
      </c>
      <c r="AT161" s="64">
        <f t="shared" si="53"/>
        <v>1</v>
      </c>
    </row>
    <row r="162" spans="1:46" ht="13.2" customHeight="1" x14ac:dyDescent="0.4">
      <c r="A162" s="87" t="s">
        <v>147</v>
      </c>
      <c r="B162" s="87" t="s">
        <v>244</v>
      </c>
      <c r="C162" s="87">
        <v>373</v>
      </c>
      <c r="D162" s="87" t="s">
        <v>70</v>
      </c>
      <c r="E162" s="89">
        <v>42781</v>
      </c>
      <c r="F162" s="89"/>
      <c r="G162" s="89">
        <v>43936</v>
      </c>
      <c r="H162" s="87" t="s">
        <v>23</v>
      </c>
      <c r="I162" s="87" t="s">
        <v>26</v>
      </c>
      <c r="J162" s="87" t="s">
        <v>22</v>
      </c>
      <c r="K162" s="95">
        <v>-679917.80095456995</v>
      </c>
      <c r="L162" s="87" t="s">
        <v>21</v>
      </c>
      <c r="M162" s="87" t="s">
        <v>26</v>
      </c>
      <c r="N162" s="87" t="s">
        <v>24</v>
      </c>
      <c r="O162" s="91">
        <v>769259</v>
      </c>
      <c r="P162" s="87">
        <v>1.0557000000000001</v>
      </c>
      <c r="Q162" s="87" t="s">
        <v>25</v>
      </c>
      <c r="R162" s="93">
        <v>1.1314</v>
      </c>
      <c r="S162" s="87"/>
      <c r="T162" s="87"/>
      <c r="U162" s="93"/>
      <c r="V162" s="5"/>
      <c r="W162" s="102">
        <v>1.1993</v>
      </c>
      <c r="X162" s="102">
        <v>1.2721683937507597</v>
      </c>
      <c r="Y162" s="104">
        <v>-76052.675280812269</v>
      </c>
      <c r="Z162" s="104">
        <v>-76052.675280812269</v>
      </c>
      <c r="AA162" s="104">
        <v>-76052.675280812269</v>
      </c>
      <c r="AB162" s="100">
        <v>0</v>
      </c>
      <c r="AC162" s="97"/>
      <c r="AD162" s="98"/>
      <c r="AF162" s="62">
        <f t="shared" si="41"/>
        <v>604683.31376475887</v>
      </c>
      <c r="AG162" s="62">
        <f t="shared" si="42"/>
        <v>-75234.487189810723</v>
      </c>
      <c r="AH162" s="6"/>
      <c r="AI162" s="62">
        <f t="shared" si="43"/>
        <v>465141.01058827608</v>
      </c>
      <c r="AJ162" s="62">
        <f t="shared" si="44"/>
        <v>-214776.79036629351</v>
      </c>
      <c r="AK162" s="62">
        <f t="shared" si="45"/>
        <v>-139542.30317648279</v>
      </c>
      <c r="AL162" s="62">
        <f t="shared" si="46"/>
        <v>-139542.30317648279</v>
      </c>
      <c r="AM162" s="64">
        <f t="shared" si="47"/>
        <v>1</v>
      </c>
      <c r="AN162" s="6"/>
      <c r="AO162" s="57">
        <f t="shared" si="48"/>
        <v>1.1314</v>
      </c>
      <c r="AP162" s="62">
        <f t="shared" si="49"/>
        <v>679917.8009545696</v>
      </c>
      <c r="AQ162" s="62">
        <f t="shared" si="50"/>
        <v>0</v>
      </c>
      <c r="AR162" s="62">
        <f t="shared" si="51"/>
        <v>75234.487189810723</v>
      </c>
      <c r="AS162" s="62">
        <f t="shared" si="52"/>
        <v>-75234.487189810723</v>
      </c>
      <c r="AT162" s="64">
        <f t="shared" si="53"/>
        <v>1</v>
      </c>
    </row>
    <row r="163" spans="1:46" ht="13.2" customHeight="1" x14ac:dyDescent="0.4">
      <c r="A163" s="87" t="s">
        <v>147</v>
      </c>
      <c r="B163" s="87" t="s">
        <v>245</v>
      </c>
      <c r="C163" s="87">
        <v>376</v>
      </c>
      <c r="D163" s="87" t="s">
        <v>70</v>
      </c>
      <c r="E163" s="89">
        <v>42781</v>
      </c>
      <c r="F163" s="89"/>
      <c r="G163" s="89">
        <v>43936</v>
      </c>
      <c r="H163" s="87" t="s">
        <v>23</v>
      </c>
      <c r="I163" s="87" t="s">
        <v>26</v>
      </c>
      <c r="J163" s="87" t="s">
        <v>22</v>
      </c>
      <c r="K163" s="95">
        <v>-679917.80095456995</v>
      </c>
      <c r="L163" s="87" t="s">
        <v>21</v>
      </c>
      <c r="M163" s="87" t="s">
        <v>26</v>
      </c>
      <c r="N163" s="87" t="s">
        <v>24</v>
      </c>
      <c r="O163" s="91">
        <v>769259</v>
      </c>
      <c r="P163" s="87">
        <v>1.0557000000000001</v>
      </c>
      <c r="Q163" s="87" t="s">
        <v>25</v>
      </c>
      <c r="R163" s="93">
        <v>1.1314</v>
      </c>
      <c r="S163" s="87"/>
      <c r="T163" s="87"/>
      <c r="U163" s="93"/>
      <c r="V163" s="5"/>
      <c r="W163" s="102">
        <v>1.1993</v>
      </c>
      <c r="X163" s="102">
        <v>1.2721683937507597</v>
      </c>
      <c r="Y163" s="104">
        <v>-76052.675280812269</v>
      </c>
      <c r="Z163" s="104">
        <v>-76052.675280812269</v>
      </c>
      <c r="AA163" s="104">
        <v>-76052.675280812269</v>
      </c>
      <c r="AB163" s="100">
        <v>0</v>
      </c>
      <c r="AC163" s="97"/>
      <c r="AD163" s="98"/>
      <c r="AF163" s="62">
        <f t="shared" si="41"/>
        <v>604683.31376475887</v>
      </c>
      <c r="AG163" s="62">
        <f t="shared" si="42"/>
        <v>-75234.487189810723</v>
      </c>
      <c r="AH163" s="6"/>
      <c r="AI163" s="62">
        <f t="shared" si="43"/>
        <v>465141.01058827608</v>
      </c>
      <c r="AJ163" s="62">
        <f t="shared" si="44"/>
        <v>-214776.79036629351</v>
      </c>
      <c r="AK163" s="62">
        <f t="shared" si="45"/>
        <v>-139542.30317648279</v>
      </c>
      <c r="AL163" s="62">
        <f t="shared" si="46"/>
        <v>-139542.30317648279</v>
      </c>
      <c r="AM163" s="64">
        <f t="shared" si="47"/>
        <v>1</v>
      </c>
      <c r="AN163" s="6"/>
      <c r="AO163" s="57">
        <f t="shared" si="48"/>
        <v>1.1314</v>
      </c>
      <c r="AP163" s="62">
        <f t="shared" si="49"/>
        <v>679917.8009545696</v>
      </c>
      <c r="AQ163" s="62">
        <f t="shared" si="50"/>
        <v>0</v>
      </c>
      <c r="AR163" s="62">
        <f t="shared" si="51"/>
        <v>75234.487189810723</v>
      </c>
      <c r="AS163" s="62">
        <f t="shared" si="52"/>
        <v>-75234.487189810723</v>
      </c>
      <c r="AT163" s="64">
        <f t="shared" si="53"/>
        <v>1</v>
      </c>
    </row>
    <row r="164" spans="1:46" ht="13.2" customHeight="1" x14ac:dyDescent="0.4">
      <c r="A164" s="87" t="s">
        <v>147</v>
      </c>
      <c r="B164" s="87" t="s">
        <v>67</v>
      </c>
      <c r="C164" s="87">
        <v>379</v>
      </c>
      <c r="D164" s="87" t="s">
        <v>70</v>
      </c>
      <c r="E164" s="89">
        <v>42781</v>
      </c>
      <c r="F164" s="89"/>
      <c r="G164" s="89">
        <v>43936</v>
      </c>
      <c r="H164" s="87" t="s">
        <v>23</v>
      </c>
      <c r="I164" s="87" t="s">
        <v>26</v>
      </c>
      <c r="J164" s="87" t="s">
        <v>22</v>
      </c>
      <c r="K164" s="95">
        <v>-679917.80095456995</v>
      </c>
      <c r="L164" s="87" t="s">
        <v>21</v>
      </c>
      <c r="M164" s="87" t="s">
        <v>26</v>
      </c>
      <c r="N164" s="87" t="s">
        <v>24</v>
      </c>
      <c r="O164" s="91">
        <v>769259</v>
      </c>
      <c r="P164" s="87">
        <v>1.0557000000000001</v>
      </c>
      <c r="Q164" s="87" t="s">
        <v>25</v>
      </c>
      <c r="R164" s="93">
        <v>1.1314</v>
      </c>
      <c r="S164" s="87"/>
      <c r="T164" s="87"/>
      <c r="U164" s="93"/>
      <c r="V164" s="5"/>
      <c r="W164" s="102">
        <v>1.1993</v>
      </c>
      <c r="X164" s="102">
        <v>1.2721683937507597</v>
      </c>
      <c r="Y164" s="104">
        <v>-76052.675280812269</v>
      </c>
      <c r="Z164" s="104">
        <v>-76052.675280812269</v>
      </c>
      <c r="AA164" s="104">
        <v>-76052.675280812269</v>
      </c>
      <c r="AB164" s="100">
        <v>0</v>
      </c>
      <c r="AC164" s="97"/>
      <c r="AD164" s="98"/>
      <c r="AF164" s="62">
        <f t="shared" si="41"/>
        <v>604683.31376475887</v>
      </c>
      <c r="AG164" s="62">
        <f t="shared" si="42"/>
        <v>-75234.487189810723</v>
      </c>
      <c r="AH164" s="6"/>
      <c r="AI164" s="62">
        <f t="shared" si="43"/>
        <v>465141.01058827608</v>
      </c>
      <c r="AJ164" s="62">
        <f t="shared" si="44"/>
        <v>-214776.79036629351</v>
      </c>
      <c r="AK164" s="62">
        <f t="shared" si="45"/>
        <v>-139542.30317648279</v>
      </c>
      <c r="AL164" s="62">
        <f t="shared" si="46"/>
        <v>-139542.30317648279</v>
      </c>
      <c r="AM164" s="64">
        <f t="shared" si="47"/>
        <v>1</v>
      </c>
      <c r="AN164" s="6"/>
      <c r="AO164" s="57">
        <f t="shared" si="48"/>
        <v>1.1314</v>
      </c>
      <c r="AP164" s="62">
        <f t="shared" si="49"/>
        <v>679917.8009545696</v>
      </c>
      <c r="AQ164" s="62">
        <f t="shared" si="50"/>
        <v>0</v>
      </c>
      <c r="AR164" s="62">
        <f t="shared" si="51"/>
        <v>75234.487189810723</v>
      </c>
      <c r="AS164" s="62">
        <f t="shared" si="52"/>
        <v>-75234.487189810723</v>
      </c>
      <c r="AT164" s="64">
        <f t="shared" si="53"/>
        <v>1</v>
      </c>
    </row>
    <row r="165" spans="1:46" ht="13.2" customHeight="1" x14ac:dyDescent="0.4">
      <c r="A165" s="87" t="s">
        <v>147</v>
      </c>
      <c r="B165" s="87" t="s">
        <v>56</v>
      </c>
      <c r="C165" s="87">
        <v>342</v>
      </c>
      <c r="D165" s="87" t="s">
        <v>70</v>
      </c>
      <c r="E165" s="89">
        <v>42781</v>
      </c>
      <c r="F165" s="89"/>
      <c r="G165" s="89">
        <v>43997</v>
      </c>
      <c r="H165" s="87" t="s">
        <v>23</v>
      </c>
      <c r="I165" s="87" t="s">
        <v>26</v>
      </c>
      <c r="J165" s="87" t="s">
        <v>22</v>
      </c>
      <c r="K165" s="95">
        <v>-3921698.78027223</v>
      </c>
      <c r="L165" s="87" t="s">
        <v>21</v>
      </c>
      <c r="M165" s="87" t="s">
        <v>26</v>
      </c>
      <c r="N165" s="87" t="s">
        <v>24</v>
      </c>
      <c r="O165" s="91">
        <v>4437010</v>
      </c>
      <c r="P165" s="87">
        <v>1.0557000000000001</v>
      </c>
      <c r="Q165" s="87" t="s">
        <v>25</v>
      </c>
      <c r="R165" s="93">
        <v>1.1314</v>
      </c>
      <c r="S165" s="87"/>
      <c r="T165" s="87"/>
      <c r="U165" s="93"/>
      <c r="V165" s="5"/>
      <c r="W165" s="102">
        <v>1.1993</v>
      </c>
      <c r="X165" s="102">
        <v>1.277241072688829</v>
      </c>
      <c r="Y165" s="104">
        <v>-452696.56409993349</v>
      </c>
      <c r="Z165" s="104">
        <v>-452696.56409993349</v>
      </c>
      <c r="AA165" s="104">
        <v>-452696.56409993349</v>
      </c>
      <c r="AB165" s="100">
        <v>0</v>
      </c>
      <c r="AC165" s="97"/>
      <c r="AD165" s="98"/>
      <c r="AF165" s="62">
        <f t="shared" si="41"/>
        <v>3473901.7518903241</v>
      </c>
      <c r="AG165" s="62">
        <f t="shared" si="42"/>
        <v>-447797.02838190505</v>
      </c>
      <c r="AH165" s="6"/>
      <c r="AI165" s="62">
        <f t="shared" si="43"/>
        <v>2672232.1168387108</v>
      </c>
      <c r="AJ165" s="62">
        <f t="shared" si="44"/>
        <v>-1249466.6634335183</v>
      </c>
      <c r="AK165" s="62">
        <f t="shared" si="45"/>
        <v>-801669.63505161321</v>
      </c>
      <c r="AL165" s="62">
        <f t="shared" si="46"/>
        <v>-801669.63505161321</v>
      </c>
      <c r="AM165" s="64">
        <f t="shared" si="47"/>
        <v>1</v>
      </c>
      <c r="AN165" s="6"/>
      <c r="AO165" s="57">
        <f t="shared" si="48"/>
        <v>1.1314</v>
      </c>
      <c r="AP165" s="62">
        <f t="shared" si="49"/>
        <v>3921698.7802722291</v>
      </c>
      <c r="AQ165" s="62">
        <f t="shared" si="50"/>
        <v>0</v>
      </c>
      <c r="AR165" s="62">
        <f t="shared" si="51"/>
        <v>447797.02838190505</v>
      </c>
      <c r="AS165" s="62">
        <f t="shared" si="52"/>
        <v>-447797.02838190505</v>
      </c>
      <c r="AT165" s="64">
        <f t="shared" si="53"/>
        <v>1</v>
      </c>
    </row>
    <row r="166" spans="1:46" ht="13.2" customHeight="1" x14ac:dyDescent="0.4">
      <c r="A166" s="87" t="s">
        <v>147</v>
      </c>
      <c r="B166" s="87" t="s">
        <v>61</v>
      </c>
      <c r="C166" s="87">
        <v>345</v>
      </c>
      <c r="D166" s="87" t="s">
        <v>70</v>
      </c>
      <c r="E166" s="89">
        <v>42781</v>
      </c>
      <c r="F166" s="89"/>
      <c r="G166" s="89">
        <v>44057</v>
      </c>
      <c r="H166" s="87" t="s">
        <v>23</v>
      </c>
      <c r="I166" s="87" t="s">
        <v>26</v>
      </c>
      <c r="J166" s="87" t="s">
        <v>22</v>
      </c>
      <c r="K166" s="95">
        <v>-3907354.1575011001</v>
      </c>
      <c r="L166" s="87" t="s">
        <v>21</v>
      </c>
      <c r="M166" s="87" t="s">
        <v>26</v>
      </c>
      <c r="N166" s="87" t="s">
        <v>24</v>
      </c>
      <c r="O166" s="91">
        <v>4440708</v>
      </c>
      <c r="P166" s="87">
        <v>1.0557000000000001</v>
      </c>
      <c r="Q166" s="87" t="s">
        <v>25</v>
      </c>
      <c r="R166" s="93">
        <v>1.1365000000000001</v>
      </c>
      <c r="S166" s="87"/>
      <c r="T166" s="87"/>
      <c r="U166" s="93"/>
      <c r="V166" s="5"/>
      <c r="W166" s="102">
        <v>1.1993</v>
      </c>
      <c r="X166" s="102">
        <v>1.2822465139678256</v>
      </c>
      <c r="Y166" s="104">
        <v>-449016.31354274723</v>
      </c>
      <c r="Z166" s="104">
        <v>-449016.31354274723</v>
      </c>
      <c r="AA166" s="104">
        <v>-449016.31354274723</v>
      </c>
      <c r="AB166" s="100">
        <v>0</v>
      </c>
      <c r="AC166" s="97"/>
      <c r="AD166" s="98"/>
      <c r="AF166" s="62">
        <f t="shared" si="41"/>
        <v>3463224.8570195194</v>
      </c>
      <c r="AG166" s="62">
        <f t="shared" si="42"/>
        <v>-444129.3004815802</v>
      </c>
      <c r="AH166" s="6"/>
      <c r="AI166" s="62">
        <f t="shared" si="43"/>
        <v>2664019.1207842459</v>
      </c>
      <c r="AJ166" s="62">
        <f t="shared" si="44"/>
        <v>-1243335.0367168537</v>
      </c>
      <c r="AK166" s="62">
        <f t="shared" si="45"/>
        <v>-799205.73623527354</v>
      </c>
      <c r="AL166" s="62">
        <f t="shared" si="46"/>
        <v>-799205.73623527354</v>
      </c>
      <c r="AM166" s="64">
        <f t="shared" si="47"/>
        <v>1</v>
      </c>
      <c r="AN166" s="6"/>
      <c r="AO166" s="57">
        <f t="shared" si="48"/>
        <v>1.1365000000000001</v>
      </c>
      <c r="AP166" s="62">
        <f t="shared" si="49"/>
        <v>3907354.1575010996</v>
      </c>
      <c r="AQ166" s="62">
        <f t="shared" si="50"/>
        <v>0</v>
      </c>
      <c r="AR166" s="62">
        <f t="shared" si="51"/>
        <v>444129.3004815802</v>
      </c>
      <c r="AS166" s="62">
        <f t="shared" si="52"/>
        <v>-444129.3004815802</v>
      </c>
      <c r="AT166" s="64">
        <f t="shared" si="53"/>
        <v>1</v>
      </c>
    </row>
    <row r="167" spans="1:46" ht="13.2" customHeight="1" x14ac:dyDescent="0.4">
      <c r="A167" s="87" t="s">
        <v>147</v>
      </c>
      <c r="B167" s="87" t="s">
        <v>246</v>
      </c>
      <c r="C167" s="87">
        <v>365</v>
      </c>
      <c r="D167" s="87" t="s">
        <v>70</v>
      </c>
      <c r="E167" s="89">
        <v>42781</v>
      </c>
      <c r="F167" s="89"/>
      <c r="G167" s="89">
        <v>44089</v>
      </c>
      <c r="H167" s="87" t="s">
        <v>23</v>
      </c>
      <c r="I167" s="87" t="s">
        <v>26</v>
      </c>
      <c r="J167" s="87" t="s">
        <v>22</v>
      </c>
      <c r="K167" s="95">
        <v>-624787.36792811798</v>
      </c>
      <c r="L167" s="87" t="s">
        <v>21</v>
      </c>
      <c r="M167" s="87" t="s">
        <v>26</v>
      </c>
      <c r="N167" s="87" t="s">
        <v>24</v>
      </c>
      <c r="O167" s="91">
        <v>711570.33333333302</v>
      </c>
      <c r="P167" s="87">
        <v>1.0557000000000001</v>
      </c>
      <c r="Q167" s="87" t="s">
        <v>25</v>
      </c>
      <c r="R167" s="93">
        <v>1.1389</v>
      </c>
      <c r="S167" s="87"/>
      <c r="T167" s="87"/>
      <c r="U167" s="93"/>
      <c r="V167" s="5"/>
      <c r="W167" s="102">
        <v>1.1993</v>
      </c>
      <c r="X167" s="102">
        <v>1.2849225500055088</v>
      </c>
      <c r="Y167" s="104">
        <v>-71786.310016789415</v>
      </c>
      <c r="Z167" s="104">
        <v>-71786.310016789415</v>
      </c>
      <c r="AA167" s="104">
        <v>-71786.310016789415</v>
      </c>
      <c r="AB167" s="100">
        <v>0</v>
      </c>
      <c r="AC167" s="97"/>
      <c r="AD167" s="98"/>
      <c r="AF167" s="62">
        <f t="shared" si="41"/>
        <v>553784.6100765235</v>
      </c>
      <c r="AG167" s="62">
        <f t="shared" si="42"/>
        <v>-71002.757851594011</v>
      </c>
      <c r="AH167" s="6"/>
      <c r="AI167" s="62">
        <f t="shared" si="43"/>
        <v>425988.16159732582</v>
      </c>
      <c r="AJ167" s="62">
        <f t="shared" si="44"/>
        <v>-198799.2063307917</v>
      </c>
      <c r="AK167" s="62">
        <f t="shared" si="45"/>
        <v>-127796.44847919769</v>
      </c>
      <c r="AL167" s="62">
        <f t="shared" si="46"/>
        <v>-127796.44847919769</v>
      </c>
      <c r="AM167" s="64">
        <f t="shared" si="47"/>
        <v>1</v>
      </c>
      <c r="AN167" s="6"/>
      <c r="AO167" s="57">
        <f t="shared" si="48"/>
        <v>1.1389</v>
      </c>
      <c r="AP167" s="62">
        <f t="shared" si="49"/>
        <v>624787.36792811751</v>
      </c>
      <c r="AQ167" s="62">
        <f t="shared" si="50"/>
        <v>0</v>
      </c>
      <c r="AR167" s="62">
        <f t="shared" si="51"/>
        <v>71002.757851594011</v>
      </c>
      <c r="AS167" s="62">
        <f t="shared" si="52"/>
        <v>-71002.757851594011</v>
      </c>
      <c r="AT167" s="64">
        <f t="shared" si="53"/>
        <v>1</v>
      </c>
    </row>
    <row r="168" spans="1:46" ht="13.2" customHeight="1" x14ac:dyDescent="0.4">
      <c r="A168" s="87" t="s">
        <v>147</v>
      </c>
      <c r="B168" s="87" t="s">
        <v>247</v>
      </c>
      <c r="C168" s="87">
        <v>368</v>
      </c>
      <c r="D168" s="87" t="s">
        <v>70</v>
      </c>
      <c r="E168" s="89">
        <v>42781</v>
      </c>
      <c r="F168" s="89"/>
      <c r="G168" s="89">
        <v>44089</v>
      </c>
      <c r="H168" s="87" t="s">
        <v>23</v>
      </c>
      <c r="I168" s="87" t="s">
        <v>26</v>
      </c>
      <c r="J168" s="87" t="s">
        <v>22</v>
      </c>
      <c r="K168" s="95">
        <v>-624787.36792811798</v>
      </c>
      <c r="L168" s="87" t="s">
        <v>21</v>
      </c>
      <c r="M168" s="87" t="s">
        <v>26</v>
      </c>
      <c r="N168" s="87" t="s">
        <v>24</v>
      </c>
      <c r="O168" s="91">
        <v>711570.33333333302</v>
      </c>
      <c r="P168" s="87">
        <v>1.0557000000000001</v>
      </c>
      <c r="Q168" s="87" t="s">
        <v>25</v>
      </c>
      <c r="R168" s="93">
        <v>1.1389</v>
      </c>
      <c r="S168" s="87"/>
      <c r="T168" s="87"/>
      <c r="U168" s="93"/>
      <c r="V168" s="5"/>
      <c r="W168" s="102">
        <v>1.1993</v>
      </c>
      <c r="X168" s="102">
        <v>1.2849225500055088</v>
      </c>
      <c r="Y168" s="104">
        <v>-71786.310016789415</v>
      </c>
      <c r="Z168" s="104">
        <v>-71786.310016789415</v>
      </c>
      <c r="AA168" s="104">
        <v>-71786.310016789415</v>
      </c>
      <c r="AB168" s="100">
        <v>0</v>
      </c>
      <c r="AC168" s="97"/>
      <c r="AD168" s="98"/>
      <c r="AF168" s="62">
        <f t="shared" si="41"/>
        <v>553784.6100765235</v>
      </c>
      <c r="AG168" s="62">
        <f t="shared" si="42"/>
        <v>-71002.757851594011</v>
      </c>
      <c r="AH168" s="6"/>
      <c r="AI168" s="62">
        <f t="shared" si="43"/>
        <v>425988.16159732582</v>
      </c>
      <c r="AJ168" s="62">
        <f t="shared" si="44"/>
        <v>-198799.2063307917</v>
      </c>
      <c r="AK168" s="62">
        <f t="shared" si="45"/>
        <v>-127796.44847919769</v>
      </c>
      <c r="AL168" s="62">
        <f t="shared" si="46"/>
        <v>-127796.44847919769</v>
      </c>
      <c r="AM168" s="64">
        <f t="shared" si="47"/>
        <v>1</v>
      </c>
      <c r="AN168" s="6"/>
      <c r="AO168" s="57">
        <f t="shared" si="48"/>
        <v>1.1389</v>
      </c>
      <c r="AP168" s="62">
        <f t="shared" si="49"/>
        <v>624787.36792811751</v>
      </c>
      <c r="AQ168" s="62">
        <f t="shared" si="50"/>
        <v>0</v>
      </c>
      <c r="AR168" s="62">
        <f t="shared" si="51"/>
        <v>71002.757851594011</v>
      </c>
      <c r="AS168" s="62">
        <f t="shared" si="52"/>
        <v>-71002.757851594011</v>
      </c>
      <c r="AT168" s="64">
        <f t="shared" si="53"/>
        <v>1</v>
      </c>
    </row>
    <row r="169" spans="1:46" ht="13.2" customHeight="1" x14ac:dyDescent="0.4">
      <c r="A169" s="87" t="s">
        <v>147</v>
      </c>
      <c r="B169" s="87" t="s">
        <v>248</v>
      </c>
      <c r="C169" s="87">
        <v>371</v>
      </c>
      <c r="D169" s="87" t="s">
        <v>70</v>
      </c>
      <c r="E169" s="89">
        <v>42781</v>
      </c>
      <c r="F169" s="89"/>
      <c r="G169" s="89">
        <v>44089</v>
      </c>
      <c r="H169" s="87" t="s">
        <v>23</v>
      </c>
      <c r="I169" s="87" t="s">
        <v>26</v>
      </c>
      <c r="J169" s="87" t="s">
        <v>22</v>
      </c>
      <c r="K169" s="95">
        <v>-624787.36792811798</v>
      </c>
      <c r="L169" s="87" t="s">
        <v>21</v>
      </c>
      <c r="M169" s="87" t="s">
        <v>26</v>
      </c>
      <c r="N169" s="87" t="s">
        <v>24</v>
      </c>
      <c r="O169" s="91">
        <v>711570.33333333302</v>
      </c>
      <c r="P169" s="87">
        <v>1.0557000000000001</v>
      </c>
      <c r="Q169" s="87" t="s">
        <v>25</v>
      </c>
      <c r="R169" s="93">
        <v>1.1389</v>
      </c>
      <c r="S169" s="87"/>
      <c r="T169" s="87"/>
      <c r="U169" s="93"/>
      <c r="V169" s="5"/>
      <c r="W169" s="102">
        <v>1.1993</v>
      </c>
      <c r="X169" s="102">
        <v>1.2849225500055088</v>
      </c>
      <c r="Y169" s="104">
        <v>-71786.310016789415</v>
      </c>
      <c r="Z169" s="104">
        <v>-71786.310016789415</v>
      </c>
      <c r="AA169" s="104">
        <v>-71786.310016789415</v>
      </c>
      <c r="AB169" s="100">
        <v>0</v>
      </c>
      <c r="AC169" s="97"/>
      <c r="AD169" s="98"/>
      <c r="AF169" s="62">
        <f t="shared" si="41"/>
        <v>553784.6100765235</v>
      </c>
      <c r="AG169" s="62">
        <f t="shared" si="42"/>
        <v>-71002.757851594011</v>
      </c>
      <c r="AH169" s="6"/>
      <c r="AI169" s="62">
        <f t="shared" si="43"/>
        <v>425988.16159732582</v>
      </c>
      <c r="AJ169" s="62">
        <f t="shared" si="44"/>
        <v>-198799.2063307917</v>
      </c>
      <c r="AK169" s="62">
        <f t="shared" si="45"/>
        <v>-127796.44847919769</v>
      </c>
      <c r="AL169" s="62">
        <f t="shared" si="46"/>
        <v>-127796.44847919769</v>
      </c>
      <c r="AM169" s="64">
        <f t="shared" si="47"/>
        <v>1</v>
      </c>
      <c r="AN169" s="6"/>
      <c r="AO169" s="57">
        <f t="shared" si="48"/>
        <v>1.1389</v>
      </c>
      <c r="AP169" s="62">
        <f t="shared" si="49"/>
        <v>624787.36792811751</v>
      </c>
      <c r="AQ169" s="62">
        <f t="shared" si="50"/>
        <v>0</v>
      </c>
      <c r="AR169" s="62">
        <f t="shared" si="51"/>
        <v>71002.757851594011</v>
      </c>
      <c r="AS169" s="62">
        <f t="shared" si="52"/>
        <v>-71002.757851594011</v>
      </c>
      <c r="AT169" s="64">
        <f t="shared" si="53"/>
        <v>1</v>
      </c>
    </row>
    <row r="170" spans="1:46" ht="13.2" customHeight="1" x14ac:dyDescent="0.4">
      <c r="A170" s="87" t="s">
        <v>147</v>
      </c>
      <c r="B170" s="87" t="s">
        <v>249</v>
      </c>
      <c r="C170" s="87">
        <v>374</v>
      </c>
      <c r="D170" s="87" t="s">
        <v>70</v>
      </c>
      <c r="E170" s="89">
        <v>42781</v>
      </c>
      <c r="F170" s="89"/>
      <c r="G170" s="89">
        <v>44089</v>
      </c>
      <c r="H170" s="87" t="s">
        <v>23</v>
      </c>
      <c r="I170" s="87" t="s">
        <v>26</v>
      </c>
      <c r="J170" s="87" t="s">
        <v>22</v>
      </c>
      <c r="K170" s="95">
        <v>-624787.36792811798</v>
      </c>
      <c r="L170" s="87" t="s">
        <v>21</v>
      </c>
      <c r="M170" s="87" t="s">
        <v>26</v>
      </c>
      <c r="N170" s="87" t="s">
        <v>24</v>
      </c>
      <c r="O170" s="91">
        <v>711570.33333333302</v>
      </c>
      <c r="P170" s="87">
        <v>1.0557000000000001</v>
      </c>
      <c r="Q170" s="87" t="s">
        <v>25</v>
      </c>
      <c r="R170" s="93">
        <v>1.1389</v>
      </c>
      <c r="S170" s="87"/>
      <c r="T170" s="87"/>
      <c r="U170" s="93"/>
      <c r="V170" s="5"/>
      <c r="W170" s="102">
        <v>1.1993</v>
      </c>
      <c r="X170" s="102">
        <v>1.2849225500055088</v>
      </c>
      <c r="Y170" s="104">
        <v>-71786.310016789415</v>
      </c>
      <c r="Z170" s="104">
        <v>-71786.310016789415</v>
      </c>
      <c r="AA170" s="104">
        <v>-71786.310016789415</v>
      </c>
      <c r="AB170" s="100">
        <v>0</v>
      </c>
      <c r="AC170" s="97"/>
      <c r="AD170" s="98"/>
      <c r="AF170" s="62">
        <f t="shared" si="41"/>
        <v>553784.6100765235</v>
      </c>
      <c r="AG170" s="62">
        <f t="shared" si="42"/>
        <v>-71002.757851594011</v>
      </c>
      <c r="AH170" s="6"/>
      <c r="AI170" s="62">
        <f t="shared" si="43"/>
        <v>425988.16159732582</v>
      </c>
      <c r="AJ170" s="62">
        <f t="shared" si="44"/>
        <v>-198799.2063307917</v>
      </c>
      <c r="AK170" s="62">
        <f t="shared" si="45"/>
        <v>-127796.44847919769</v>
      </c>
      <c r="AL170" s="62">
        <f t="shared" si="46"/>
        <v>-127796.44847919769</v>
      </c>
      <c r="AM170" s="64">
        <f t="shared" si="47"/>
        <v>1</v>
      </c>
      <c r="AN170" s="6"/>
      <c r="AO170" s="57">
        <f t="shared" si="48"/>
        <v>1.1389</v>
      </c>
      <c r="AP170" s="62">
        <f t="shared" si="49"/>
        <v>624787.36792811751</v>
      </c>
      <c r="AQ170" s="62">
        <f t="shared" si="50"/>
        <v>0</v>
      </c>
      <c r="AR170" s="62">
        <f t="shared" si="51"/>
        <v>71002.757851594011</v>
      </c>
      <c r="AS170" s="62">
        <f t="shared" si="52"/>
        <v>-71002.757851594011</v>
      </c>
      <c r="AT170" s="64">
        <f t="shared" si="53"/>
        <v>1</v>
      </c>
    </row>
    <row r="171" spans="1:46" ht="13.2" customHeight="1" x14ac:dyDescent="0.4">
      <c r="A171" s="87" t="s">
        <v>147</v>
      </c>
      <c r="B171" s="87" t="s">
        <v>250</v>
      </c>
      <c r="C171" s="87">
        <v>377</v>
      </c>
      <c r="D171" s="87" t="s">
        <v>70</v>
      </c>
      <c r="E171" s="89">
        <v>42781</v>
      </c>
      <c r="F171" s="89"/>
      <c r="G171" s="89">
        <v>44089</v>
      </c>
      <c r="H171" s="87" t="s">
        <v>23</v>
      </c>
      <c r="I171" s="87" t="s">
        <v>26</v>
      </c>
      <c r="J171" s="87" t="s">
        <v>22</v>
      </c>
      <c r="K171" s="95">
        <v>-624787.36792811798</v>
      </c>
      <c r="L171" s="87" t="s">
        <v>21</v>
      </c>
      <c r="M171" s="87" t="s">
        <v>26</v>
      </c>
      <c r="N171" s="87" t="s">
        <v>24</v>
      </c>
      <c r="O171" s="91">
        <v>711570.33333333302</v>
      </c>
      <c r="P171" s="87">
        <v>1.0557000000000001</v>
      </c>
      <c r="Q171" s="87" t="s">
        <v>25</v>
      </c>
      <c r="R171" s="93">
        <v>1.1389</v>
      </c>
      <c r="S171" s="87"/>
      <c r="T171" s="87"/>
      <c r="U171" s="93"/>
      <c r="V171" s="5"/>
      <c r="W171" s="102">
        <v>1.1993</v>
      </c>
      <c r="X171" s="102">
        <v>1.2849225500055088</v>
      </c>
      <c r="Y171" s="104">
        <v>-71786.310016789415</v>
      </c>
      <c r="Z171" s="104">
        <v>-71786.310016789415</v>
      </c>
      <c r="AA171" s="104">
        <v>-71786.310016789415</v>
      </c>
      <c r="AB171" s="100">
        <v>0</v>
      </c>
      <c r="AC171" s="97"/>
      <c r="AD171" s="98"/>
      <c r="AF171" s="62">
        <f t="shared" si="41"/>
        <v>553784.6100765235</v>
      </c>
      <c r="AG171" s="62">
        <f t="shared" si="42"/>
        <v>-71002.757851594011</v>
      </c>
      <c r="AH171" s="6"/>
      <c r="AI171" s="62">
        <f t="shared" si="43"/>
        <v>425988.16159732582</v>
      </c>
      <c r="AJ171" s="62">
        <f t="shared" si="44"/>
        <v>-198799.2063307917</v>
      </c>
      <c r="AK171" s="62">
        <f t="shared" si="45"/>
        <v>-127796.44847919769</v>
      </c>
      <c r="AL171" s="62">
        <f t="shared" si="46"/>
        <v>-127796.44847919769</v>
      </c>
      <c r="AM171" s="64">
        <f t="shared" si="47"/>
        <v>1</v>
      </c>
      <c r="AN171" s="6"/>
      <c r="AO171" s="57">
        <f t="shared" si="48"/>
        <v>1.1389</v>
      </c>
      <c r="AP171" s="62">
        <f t="shared" si="49"/>
        <v>624787.36792811751</v>
      </c>
      <c r="AQ171" s="62">
        <f t="shared" si="50"/>
        <v>0</v>
      </c>
      <c r="AR171" s="62">
        <f t="shared" si="51"/>
        <v>71002.757851594011</v>
      </c>
      <c r="AS171" s="62">
        <f t="shared" si="52"/>
        <v>-71002.757851594011</v>
      </c>
      <c r="AT171" s="64">
        <f t="shared" si="53"/>
        <v>1</v>
      </c>
    </row>
    <row r="172" spans="1:46" ht="13.2" customHeight="1" x14ac:dyDescent="0.4">
      <c r="A172" s="87" t="s">
        <v>147</v>
      </c>
      <c r="B172" s="87" t="s">
        <v>251</v>
      </c>
      <c r="C172" s="87">
        <v>380</v>
      </c>
      <c r="D172" s="87" t="s">
        <v>70</v>
      </c>
      <c r="E172" s="89">
        <v>42781</v>
      </c>
      <c r="F172" s="89"/>
      <c r="G172" s="89">
        <v>44089</v>
      </c>
      <c r="H172" s="87" t="s">
        <v>23</v>
      </c>
      <c r="I172" s="87" t="s">
        <v>26</v>
      </c>
      <c r="J172" s="87" t="s">
        <v>22</v>
      </c>
      <c r="K172" s="95">
        <v>-624787.36792811798</v>
      </c>
      <c r="L172" s="87" t="s">
        <v>21</v>
      </c>
      <c r="M172" s="87" t="s">
        <v>26</v>
      </c>
      <c r="N172" s="87" t="s">
        <v>24</v>
      </c>
      <c r="O172" s="91">
        <v>711570.33333333302</v>
      </c>
      <c r="P172" s="87">
        <v>1.0557000000000001</v>
      </c>
      <c r="Q172" s="87" t="s">
        <v>25</v>
      </c>
      <c r="R172" s="93">
        <v>1.1389</v>
      </c>
      <c r="S172" s="87"/>
      <c r="T172" s="87"/>
      <c r="U172" s="93"/>
      <c r="V172" s="5"/>
      <c r="W172" s="102">
        <v>1.1993</v>
      </c>
      <c r="X172" s="102">
        <v>1.2849225500055088</v>
      </c>
      <c r="Y172" s="104">
        <v>-71786.310016789415</v>
      </c>
      <c r="Z172" s="104">
        <v>-71786.310016789415</v>
      </c>
      <c r="AA172" s="104">
        <v>-71786.310016789415</v>
      </c>
      <c r="AB172" s="100">
        <v>0</v>
      </c>
      <c r="AC172" s="97"/>
      <c r="AD172" s="98"/>
      <c r="AF172" s="62">
        <f t="shared" si="41"/>
        <v>553784.6100765235</v>
      </c>
      <c r="AG172" s="62">
        <f t="shared" si="42"/>
        <v>-71002.757851594011</v>
      </c>
      <c r="AH172" s="6"/>
      <c r="AI172" s="62">
        <f t="shared" si="43"/>
        <v>425988.16159732582</v>
      </c>
      <c r="AJ172" s="62">
        <f t="shared" si="44"/>
        <v>-198799.2063307917</v>
      </c>
      <c r="AK172" s="62">
        <f t="shared" si="45"/>
        <v>-127796.44847919769</v>
      </c>
      <c r="AL172" s="62">
        <f t="shared" si="46"/>
        <v>-127796.44847919769</v>
      </c>
      <c r="AM172" s="64">
        <f t="shared" si="47"/>
        <v>1</v>
      </c>
      <c r="AN172" s="6"/>
      <c r="AO172" s="57">
        <f t="shared" si="48"/>
        <v>1.1389</v>
      </c>
      <c r="AP172" s="62">
        <f t="shared" si="49"/>
        <v>624787.36792811751</v>
      </c>
      <c r="AQ172" s="62">
        <f t="shared" si="50"/>
        <v>0</v>
      </c>
      <c r="AR172" s="62">
        <f t="shared" si="51"/>
        <v>71002.757851594011</v>
      </c>
      <c r="AS172" s="62">
        <f t="shared" si="52"/>
        <v>-71002.757851594011</v>
      </c>
      <c r="AT172" s="64">
        <f t="shared" si="53"/>
        <v>1</v>
      </c>
    </row>
    <row r="173" spans="1:46" ht="13.2" customHeight="1" x14ac:dyDescent="0.4">
      <c r="A173" s="87" t="s">
        <v>147</v>
      </c>
      <c r="B173" s="87" t="s">
        <v>64</v>
      </c>
      <c r="C173" s="87">
        <v>348</v>
      </c>
      <c r="D173" s="87" t="s">
        <v>70</v>
      </c>
      <c r="E173" s="89">
        <v>42781</v>
      </c>
      <c r="F173" s="89"/>
      <c r="G173" s="89">
        <v>44119</v>
      </c>
      <c r="H173" s="87" t="s">
        <v>23</v>
      </c>
      <c r="I173" s="87" t="s">
        <v>26</v>
      </c>
      <c r="J173" s="87" t="s">
        <v>22</v>
      </c>
      <c r="K173" s="95">
        <v>-3893875.0657087802</v>
      </c>
      <c r="L173" s="87" t="s">
        <v>21</v>
      </c>
      <c r="M173" s="87" t="s">
        <v>26</v>
      </c>
      <c r="N173" s="87" t="s">
        <v>24</v>
      </c>
      <c r="O173" s="91">
        <v>4444469</v>
      </c>
      <c r="P173" s="87">
        <v>1.0557000000000001</v>
      </c>
      <c r="Q173" s="87" t="s">
        <v>25</v>
      </c>
      <c r="R173" s="93">
        <v>1.1414</v>
      </c>
      <c r="S173" s="87"/>
      <c r="T173" s="87"/>
      <c r="U173" s="93"/>
      <c r="V173" s="5"/>
      <c r="W173" s="102">
        <v>1.1993</v>
      </c>
      <c r="X173" s="102">
        <v>1.2874354254804179</v>
      </c>
      <c r="Y173" s="104">
        <v>-446574.2947349007</v>
      </c>
      <c r="Z173" s="104">
        <v>-446574.2947349007</v>
      </c>
      <c r="AA173" s="104">
        <v>-446574.2947349007</v>
      </c>
      <c r="AB173" s="100">
        <v>0</v>
      </c>
      <c r="AC173" s="97"/>
      <c r="AD173" s="98"/>
      <c r="AF173" s="62">
        <f t="shared" si="41"/>
        <v>3452187.9016506844</v>
      </c>
      <c r="AG173" s="62">
        <f t="shared" si="42"/>
        <v>-441687.16405809438</v>
      </c>
      <c r="AH173" s="6"/>
      <c r="AI173" s="62">
        <f t="shared" si="43"/>
        <v>2655529.1551159113</v>
      </c>
      <c r="AJ173" s="62">
        <f t="shared" si="44"/>
        <v>-1238345.9105928675</v>
      </c>
      <c r="AK173" s="62">
        <f t="shared" si="45"/>
        <v>-796658.74653477315</v>
      </c>
      <c r="AL173" s="62">
        <f t="shared" si="46"/>
        <v>-796658.74653477315</v>
      </c>
      <c r="AM173" s="64">
        <f t="shared" si="47"/>
        <v>1</v>
      </c>
      <c r="AN173" s="6"/>
      <c r="AO173" s="57">
        <f t="shared" si="48"/>
        <v>1.1414</v>
      </c>
      <c r="AP173" s="62">
        <f t="shared" si="49"/>
        <v>3893875.0657087788</v>
      </c>
      <c r="AQ173" s="62">
        <f t="shared" si="50"/>
        <v>0</v>
      </c>
      <c r="AR173" s="62">
        <f t="shared" si="51"/>
        <v>441687.16405809438</v>
      </c>
      <c r="AS173" s="62">
        <f t="shared" si="52"/>
        <v>-441687.16405809438</v>
      </c>
      <c r="AT173" s="64">
        <f t="shared" si="53"/>
        <v>1</v>
      </c>
    </row>
    <row r="174" spans="1:46" ht="13.2" customHeight="1" x14ac:dyDescent="0.4">
      <c r="A174" s="87" t="s">
        <v>147</v>
      </c>
      <c r="B174" s="87" t="s">
        <v>252</v>
      </c>
      <c r="C174" s="87">
        <v>351</v>
      </c>
      <c r="D174" s="87" t="s">
        <v>70</v>
      </c>
      <c r="E174" s="89">
        <v>42781</v>
      </c>
      <c r="F174" s="89"/>
      <c r="G174" s="89">
        <v>44180</v>
      </c>
      <c r="H174" s="87" t="s">
        <v>23</v>
      </c>
      <c r="I174" s="87" t="s">
        <v>26</v>
      </c>
      <c r="J174" s="87" t="s">
        <v>22</v>
      </c>
      <c r="K174" s="95">
        <v>-3876741.3282203199</v>
      </c>
      <c r="L174" s="87" t="s">
        <v>21</v>
      </c>
      <c r="M174" s="87" t="s">
        <v>26</v>
      </c>
      <c r="N174" s="87" t="s">
        <v>24</v>
      </c>
      <c r="O174" s="91">
        <v>4448173</v>
      </c>
      <c r="P174" s="87">
        <v>1.0557000000000001</v>
      </c>
      <c r="Q174" s="87" t="s">
        <v>25</v>
      </c>
      <c r="R174" s="93">
        <v>1.1474</v>
      </c>
      <c r="S174" s="87"/>
      <c r="T174" s="87"/>
      <c r="U174" s="93"/>
      <c r="V174" s="5"/>
      <c r="W174" s="102">
        <v>1.1993</v>
      </c>
      <c r="X174" s="102">
        <v>1.2925571672338487</v>
      </c>
      <c r="Y174" s="104">
        <v>-440209.06560254627</v>
      </c>
      <c r="Z174" s="104">
        <v>-440209.06560254627</v>
      </c>
      <c r="AA174" s="104">
        <v>-440209.06560254627</v>
      </c>
      <c r="AB174" s="100">
        <v>0</v>
      </c>
      <c r="AC174" s="97"/>
      <c r="AD174" s="98"/>
      <c r="AF174" s="62">
        <f t="shared" si="41"/>
        <v>3441374.2871577293</v>
      </c>
      <c r="AG174" s="62">
        <f t="shared" si="42"/>
        <v>-435367.04106259486</v>
      </c>
      <c r="AH174" s="6"/>
      <c r="AI174" s="62">
        <f t="shared" si="43"/>
        <v>2647210.9901213301</v>
      </c>
      <c r="AJ174" s="62">
        <f t="shared" si="44"/>
        <v>-1229530.338098994</v>
      </c>
      <c r="AK174" s="62">
        <f t="shared" si="45"/>
        <v>-794163.29703639913</v>
      </c>
      <c r="AL174" s="62">
        <f t="shared" si="46"/>
        <v>-794163.29703639913</v>
      </c>
      <c r="AM174" s="64">
        <f t="shared" si="47"/>
        <v>1</v>
      </c>
      <c r="AN174" s="6"/>
      <c r="AO174" s="57">
        <f t="shared" si="48"/>
        <v>1.1474</v>
      </c>
      <c r="AP174" s="62">
        <f t="shared" si="49"/>
        <v>3876741.3282203241</v>
      </c>
      <c r="AQ174" s="62">
        <f t="shared" si="50"/>
        <v>0</v>
      </c>
      <c r="AR174" s="62">
        <f t="shared" si="51"/>
        <v>435367.04106259486</v>
      </c>
      <c r="AS174" s="62">
        <f t="shared" si="52"/>
        <v>-435367.04106259486</v>
      </c>
      <c r="AT174" s="64">
        <f t="shared" si="53"/>
        <v>1</v>
      </c>
    </row>
    <row r="175" spans="1:46" ht="13.2" customHeight="1" x14ac:dyDescent="0.4">
      <c r="A175" s="87" t="s">
        <v>147</v>
      </c>
      <c r="B175" s="87" t="s">
        <v>253</v>
      </c>
      <c r="C175" s="87">
        <v>354</v>
      </c>
      <c r="D175" s="87" t="s">
        <v>70</v>
      </c>
      <c r="E175" s="89">
        <v>42781</v>
      </c>
      <c r="F175" s="89"/>
      <c r="G175" s="89">
        <v>44242</v>
      </c>
      <c r="H175" s="87" t="s">
        <v>23</v>
      </c>
      <c r="I175" s="87" t="s">
        <v>26</v>
      </c>
      <c r="J175" s="87" t="s">
        <v>22</v>
      </c>
      <c r="K175" s="95">
        <v>-3948415.1107251402</v>
      </c>
      <c r="L175" s="87" t="s">
        <v>21</v>
      </c>
      <c r="M175" s="87" t="s">
        <v>26</v>
      </c>
      <c r="N175" s="87" t="s">
        <v>24</v>
      </c>
      <c r="O175" s="91">
        <v>4546600</v>
      </c>
      <c r="P175" s="87">
        <v>1.0557000000000001</v>
      </c>
      <c r="Q175" s="87" t="s">
        <v>25</v>
      </c>
      <c r="R175" s="93">
        <v>1.1515</v>
      </c>
      <c r="S175" s="87"/>
      <c r="T175" s="87"/>
      <c r="U175" s="93"/>
      <c r="V175" s="5"/>
      <c r="W175" s="102">
        <v>1.1993</v>
      </c>
      <c r="X175" s="102">
        <v>1.297412919360899</v>
      </c>
      <c r="Y175" s="104">
        <v>-448898.32345648983</v>
      </c>
      <c r="Z175" s="104">
        <v>-448898.32345648983</v>
      </c>
      <c r="AA175" s="104">
        <v>-448898.32345648983</v>
      </c>
      <c r="AB175" s="100">
        <v>0</v>
      </c>
      <c r="AC175" s="97"/>
      <c r="AD175" s="98"/>
      <c r="AF175" s="62">
        <f t="shared" si="41"/>
        <v>3504358.5061875591</v>
      </c>
      <c r="AG175" s="62">
        <f t="shared" si="42"/>
        <v>-444056.60453758202</v>
      </c>
      <c r="AH175" s="6"/>
      <c r="AI175" s="62">
        <f t="shared" si="43"/>
        <v>2695660.3893750454</v>
      </c>
      <c r="AJ175" s="62">
        <f t="shared" si="44"/>
        <v>-1252754.7213500957</v>
      </c>
      <c r="AK175" s="62">
        <f t="shared" si="45"/>
        <v>-808698.11681251368</v>
      </c>
      <c r="AL175" s="62">
        <f t="shared" si="46"/>
        <v>-808698.11681251368</v>
      </c>
      <c r="AM175" s="64">
        <f t="shared" si="47"/>
        <v>1</v>
      </c>
      <c r="AN175" s="6"/>
      <c r="AO175" s="57">
        <f t="shared" si="48"/>
        <v>1.1515</v>
      </c>
      <c r="AP175" s="62">
        <f t="shared" si="49"/>
        <v>3948415.1107251411</v>
      </c>
      <c r="AQ175" s="62">
        <f t="shared" si="50"/>
        <v>0</v>
      </c>
      <c r="AR175" s="62">
        <f t="shared" si="51"/>
        <v>444056.60453758202</v>
      </c>
      <c r="AS175" s="62">
        <f t="shared" si="52"/>
        <v>-444056.60453758202</v>
      </c>
      <c r="AT175" s="64">
        <f t="shared" si="53"/>
        <v>1</v>
      </c>
    </row>
    <row r="176" spans="1:46" ht="13.2" customHeight="1" x14ac:dyDescent="0.4">
      <c r="A176" s="87" t="s">
        <v>147</v>
      </c>
      <c r="B176" s="87" t="s">
        <v>254</v>
      </c>
      <c r="C176" s="87">
        <v>357</v>
      </c>
      <c r="D176" s="87" t="s">
        <v>70</v>
      </c>
      <c r="E176" s="89">
        <v>42781</v>
      </c>
      <c r="F176" s="89"/>
      <c r="G176" s="89">
        <v>44301</v>
      </c>
      <c r="H176" s="87" t="s">
        <v>23</v>
      </c>
      <c r="I176" s="87" t="s">
        <v>26</v>
      </c>
      <c r="J176" s="87" t="s">
        <v>22</v>
      </c>
      <c r="K176" s="95">
        <v>-3935193.2889388599</v>
      </c>
      <c r="L176" s="87" t="s">
        <v>21</v>
      </c>
      <c r="M176" s="87" t="s">
        <v>26</v>
      </c>
      <c r="N176" s="87" t="s">
        <v>24</v>
      </c>
      <c r="O176" s="91">
        <v>4550264</v>
      </c>
      <c r="P176" s="87">
        <v>1.0557000000000001</v>
      </c>
      <c r="Q176" s="87" t="s">
        <v>25</v>
      </c>
      <c r="R176" s="93">
        <v>1.1563000000000001</v>
      </c>
      <c r="S176" s="87"/>
      <c r="T176" s="87"/>
      <c r="U176" s="93"/>
      <c r="V176" s="5"/>
      <c r="W176" s="102">
        <v>1.1993</v>
      </c>
      <c r="X176" s="102">
        <v>1.3018953502758444</v>
      </c>
      <c r="Y176" s="104">
        <v>-444742.42703299096</v>
      </c>
      <c r="Z176" s="104">
        <v>-444742.42703299096</v>
      </c>
      <c r="AA176" s="104">
        <v>-444742.42703299096</v>
      </c>
      <c r="AB176" s="100">
        <v>0</v>
      </c>
      <c r="AC176" s="97"/>
      <c r="AD176" s="98"/>
      <c r="AF176" s="62">
        <f t="shared" si="41"/>
        <v>3495107.3441009633</v>
      </c>
      <c r="AG176" s="62">
        <f t="shared" si="42"/>
        <v>-440085.94483789289</v>
      </c>
      <c r="AH176" s="6"/>
      <c r="AI176" s="62">
        <f t="shared" si="43"/>
        <v>2688544.1108468953</v>
      </c>
      <c r="AJ176" s="62">
        <f t="shared" si="44"/>
        <v>-1246649.178091961</v>
      </c>
      <c r="AK176" s="62">
        <f t="shared" si="45"/>
        <v>-806563.23325406807</v>
      </c>
      <c r="AL176" s="62">
        <f t="shared" si="46"/>
        <v>-806563.23325406807</v>
      </c>
      <c r="AM176" s="64">
        <f t="shared" si="47"/>
        <v>1</v>
      </c>
      <c r="AN176" s="6"/>
      <c r="AO176" s="57">
        <f t="shared" si="48"/>
        <v>1.1563000000000001</v>
      </c>
      <c r="AP176" s="62">
        <f t="shared" si="49"/>
        <v>3935193.2889388562</v>
      </c>
      <c r="AQ176" s="62">
        <f t="shared" si="50"/>
        <v>0</v>
      </c>
      <c r="AR176" s="62">
        <f t="shared" si="51"/>
        <v>440085.94483789289</v>
      </c>
      <c r="AS176" s="62">
        <f t="shared" si="52"/>
        <v>-440085.94483789289</v>
      </c>
      <c r="AT176" s="64">
        <f t="shared" si="53"/>
        <v>1</v>
      </c>
    </row>
    <row r="177" spans="1:46" ht="13.2" customHeight="1" x14ac:dyDescent="0.4">
      <c r="A177" s="87" t="s">
        <v>147</v>
      </c>
      <c r="B177" s="87" t="s">
        <v>255</v>
      </c>
      <c r="C177" s="87">
        <v>360</v>
      </c>
      <c r="D177" s="87" t="s">
        <v>70</v>
      </c>
      <c r="E177" s="89">
        <v>42781</v>
      </c>
      <c r="F177" s="89"/>
      <c r="G177" s="89">
        <v>44362</v>
      </c>
      <c r="H177" s="87" t="s">
        <v>23</v>
      </c>
      <c r="I177" s="87" t="s">
        <v>26</v>
      </c>
      <c r="J177" s="87" t="s">
        <v>22</v>
      </c>
      <c r="K177" s="95">
        <v>-3921853.2552531902</v>
      </c>
      <c r="L177" s="87" t="s">
        <v>21</v>
      </c>
      <c r="M177" s="87" t="s">
        <v>26</v>
      </c>
      <c r="N177" s="87" t="s">
        <v>24</v>
      </c>
      <c r="O177" s="91">
        <v>4554056</v>
      </c>
      <c r="P177" s="87">
        <v>1.0557000000000001</v>
      </c>
      <c r="Q177" s="87" t="s">
        <v>25</v>
      </c>
      <c r="R177" s="93">
        <v>1.1612</v>
      </c>
      <c r="S177" s="87"/>
      <c r="T177" s="87"/>
      <c r="U177" s="93"/>
      <c r="V177" s="5"/>
      <c r="W177" s="102">
        <v>1.1993</v>
      </c>
      <c r="X177" s="102">
        <v>1.3065609179787117</v>
      </c>
      <c r="Y177" s="104">
        <v>-440800.48830446432</v>
      </c>
      <c r="Z177" s="104">
        <v>-440800.48830446432</v>
      </c>
      <c r="AA177" s="104">
        <v>-440800.48830446432</v>
      </c>
      <c r="AB177" s="100">
        <v>0</v>
      </c>
      <c r="AC177" s="97"/>
      <c r="AD177" s="98"/>
      <c r="AF177" s="62">
        <f t="shared" si="41"/>
        <v>3485529.0230517988</v>
      </c>
      <c r="AG177" s="62">
        <f t="shared" si="42"/>
        <v>-436324.23220138764</v>
      </c>
      <c r="AH177" s="6"/>
      <c r="AI177" s="62">
        <f t="shared" si="43"/>
        <v>2681176.1715783067</v>
      </c>
      <c r="AJ177" s="62">
        <f t="shared" si="44"/>
        <v>-1240677.0836748797</v>
      </c>
      <c r="AK177" s="62">
        <f t="shared" si="45"/>
        <v>-804352.8514734921</v>
      </c>
      <c r="AL177" s="62">
        <f t="shared" si="46"/>
        <v>-804352.8514734921</v>
      </c>
      <c r="AM177" s="64">
        <f t="shared" si="47"/>
        <v>1</v>
      </c>
      <c r="AN177" s="6"/>
      <c r="AO177" s="57">
        <f t="shared" si="48"/>
        <v>1.1612</v>
      </c>
      <c r="AP177" s="62">
        <f t="shared" si="49"/>
        <v>3921853.2552531864</v>
      </c>
      <c r="AQ177" s="62">
        <f t="shared" si="50"/>
        <v>0</v>
      </c>
      <c r="AR177" s="62">
        <f t="shared" si="51"/>
        <v>436324.23220138764</v>
      </c>
      <c r="AS177" s="62">
        <f t="shared" si="52"/>
        <v>-436324.23220138764</v>
      </c>
      <c r="AT177" s="64">
        <f t="shared" si="53"/>
        <v>1</v>
      </c>
    </row>
    <row r="178" spans="1:46" ht="13.2" customHeight="1" x14ac:dyDescent="0.4">
      <c r="A178" s="87" t="s">
        <v>147</v>
      </c>
      <c r="B178" s="87" t="s">
        <v>256</v>
      </c>
      <c r="C178" s="87">
        <v>363</v>
      </c>
      <c r="D178" s="87" t="s">
        <v>70</v>
      </c>
      <c r="E178" s="89">
        <v>42781</v>
      </c>
      <c r="F178" s="89"/>
      <c r="G178" s="89">
        <v>44421</v>
      </c>
      <c r="H178" s="87" t="s">
        <v>23</v>
      </c>
      <c r="I178" s="87" t="s">
        <v>26</v>
      </c>
      <c r="J178" s="87" t="s">
        <v>22</v>
      </c>
      <c r="K178" s="95">
        <v>-3925121.42611092</v>
      </c>
      <c r="L178" s="87" t="s">
        <v>21</v>
      </c>
      <c r="M178" s="87" t="s">
        <v>26</v>
      </c>
      <c r="N178" s="87" t="s">
        <v>24</v>
      </c>
      <c r="O178" s="91">
        <v>4557851</v>
      </c>
      <c r="P178" s="87">
        <v>1.0557000000000001</v>
      </c>
      <c r="Q178" s="87" t="s">
        <v>25</v>
      </c>
      <c r="R178" s="93">
        <v>1.1612</v>
      </c>
      <c r="S178" s="87"/>
      <c r="T178" s="87"/>
      <c r="U178" s="93"/>
      <c r="V178" s="5"/>
      <c r="W178" s="102">
        <v>1.1993</v>
      </c>
      <c r="X178" s="102">
        <v>1.3111038902426213</v>
      </c>
      <c r="Y178" s="104">
        <v>-453244.58728214609</v>
      </c>
      <c r="Z178" s="104">
        <v>-453244.58728214609</v>
      </c>
      <c r="AA178" s="104">
        <v>-453244.58728214609</v>
      </c>
      <c r="AB178" s="100">
        <v>0</v>
      </c>
      <c r="AC178" s="97"/>
      <c r="AD178" s="98"/>
      <c r="AF178" s="62">
        <f t="shared" si="41"/>
        <v>3476346.1796734999</v>
      </c>
      <c r="AG178" s="62">
        <f t="shared" si="42"/>
        <v>-448775.24643741967</v>
      </c>
      <c r="AH178" s="6"/>
      <c r="AI178" s="62">
        <f t="shared" si="43"/>
        <v>2674112.4459026922</v>
      </c>
      <c r="AJ178" s="62">
        <f t="shared" si="44"/>
        <v>-1251008.9802082274</v>
      </c>
      <c r="AK178" s="62">
        <f t="shared" si="45"/>
        <v>-802233.73377080774</v>
      </c>
      <c r="AL178" s="62">
        <f t="shared" si="46"/>
        <v>-802233.73377080774</v>
      </c>
      <c r="AM178" s="64">
        <f t="shared" si="47"/>
        <v>1</v>
      </c>
      <c r="AN178" s="6"/>
      <c r="AO178" s="57">
        <f t="shared" si="48"/>
        <v>1.1612</v>
      </c>
      <c r="AP178" s="62">
        <f t="shared" si="49"/>
        <v>3925121.4261109196</v>
      </c>
      <c r="AQ178" s="62">
        <f t="shared" si="50"/>
        <v>0</v>
      </c>
      <c r="AR178" s="62">
        <f t="shared" si="51"/>
        <v>448775.24643741967</v>
      </c>
      <c r="AS178" s="62">
        <f t="shared" si="52"/>
        <v>-448775.24643741967</v>
      </c>
      <c r="AT178" s="64">
        <f t="shared" si="53"/>
        <v>1</v>
      </c>
    </row>
    <row r="179" spans="1:46" ht="13.2" customHeight="1" x14ac:dyDescent="0.4">
      <c r="A179" s="87" t="s">
        <v>147</v>
      </c>
      <c r="B179" s="87" t="s">
        <v>257</v>
      </c>
      <c r="C179" s="87">
        <v>366</v>
      </c>
      <c r="D179" s="87" t="s">
        <v>70</v>
      </c>
      <c r="E179" s="89">
        <v>42781</v>
      </c>
      <c r="F179" s="89"/>
      <c r="G179" s="89">
        <v>44484</v>
      </c>
      <c r="H179" s="87" t="s">
        <v>23</v>
      </c>
      <c r="I179" s="87" t="s">
        <v>26</v>
      </c>
      <c r="J179" s="87" t="s">
        <v>22</v>
      </c>
      <c r="K179" s="95">
        <v>-3834843.91080618</v>
      </c>
      <c r="L179" s="87" t="s">
        <v>21</v>
      </c>
      <c r="M179" s="87" t="s">
        <v>26</v>
      </c>
      <c r="N179" s="87" t="s">
        <v>24</v>
      </c>
      <c r="O179" s="91">
        <v>4471428</v>
      </c>
      <c r="P179" s="87">
        <v>1.0557000000000001</v>
      </c>
      <c r="Q179" s="87" t="s">
        <v>25</v>
      </c>
      <c r="R179" s="93">
        <v>1.1659999999999999</v>
      </c>
      <c r="S179" s="87"/>
      <c r="T179" s="87"/>
      <c r="U179" s="93"/>
      <c r="V179" s="5"/>
      <c r="W179" s="102">
        <v>1.1993</v>
      </c>
      <c r="X179" s="102">
        <v>1.3159880657232468</v>
      </c>
      <c r="Y179" s="104">
        <v>-441289.53943611967</v>
      </c>
      <c r="Z179" s="104">
        <v>-441289.53943611967</v>
      </c>
      <c r="AA179" s="104">
        <v>-441289.53943611967</v>
      </c>
      <c r="AB179" s="100">
        <v>0</v>
      </c>
      <c r="AC179" s="97"/>
      <c r="AD179" s="98"/>
      <c r="AF179" s="62">
        <f t="shared" si="41"/>
        <v>3397772.4543744796</v>
      </c>
      <c r="AG179" s="62">
        <f t="shared" si="42"/>
        <v>-437071.45643169573</v>
      </c>
      <c r="AH179" s="6"/>
      <c r="AI179" s="62">
        <f t="shared" si="43"/>
        <v>2613671.1187495994</v>
      </c>
      <c r="AJ179" s="62">
        <f t="shared" si="44"/>
        <v>-1221172.7920565759</v>
      </c>
      <c r="AK179" s="62">
        <f t="shared" si="45"/>
        <v>-784101.33562488016</v>
      </c>
      <c r="AL179" s="62">
        <f t="shared" si="46"/>
        <v>-784101.33562488016</v>
      </c>
      <c r="AM179" s="64">
        <f t="shared" si="47"/>
        <v>1</v>
      </c>
      <c r="AN179" s="6"/>
      <c r="AO179" s="57">
        <f t="shared" si="48"/>
        <v>1.1659999999999999</v>
      </c>
      <c r="AP179" s="62">
        <f t="shared" si="49"/>
        <v>3834843.9108061753</v>
      </c>
      <c r="AQ179" s="62">
        <f t="shared" si="50"/>
        <v>0</v>
      </c>
      <c r="AR179" s="62">
        <f t="shared" si="51"/>
        <v>437071.45643169573</v>
      </c>
      <c r="AS179" s="62">
        <f t="shared" si="52"/>
        <v>-437071.45643169573</v>
      </c>
      <c r="AT179" s="64">
        <f t="shared" si="53"/>
        <v>1</v>
      </c>
    </row>
    <row r="180" spans="1:46" ht="13.2" customHeight="1" x14ac:dyDescent="0.4">
      <c r="A180" s="87" t="s">
        <v>147</v>
      </c>
      <c r="B180" s="87" t="s">
        <v>258</v>
      </c>
      <c r="C180" s="87">
        <v>369</v>
      </c>
      <c r="D180" s="87" t="s">
        <v>70</v>
      </c>
      <c r="E180" s="89">
        <v>42781</v>
      </c>
      <c r="F180" s="89"/>
      <c r="G180" s="89">
        <v>44545</v>
      </c>
      <c r="H180" s="87" t="s">
        <v>23</v>
      </c>
      <c r="I180" s="87" t="s">
        <v>26</v>
      </c>
      <c r="J180" s="87" t="s">
        <v>22</v>
      </c>
      <c r="K180" s="95">
        <v>-3822305.2613597498</v>
      </c>
      <c r="L180" s="87" t="s">
        <v>21</v>
      </c>
      <c r="M180" s="87" t="s">
        <v>26</v>
      </c>
      <c r="N180" s="87" t="s">
        <v>24</v>
      </c>
      <c r="O180" s="91">
        <v>4475155</v>
      </c>
      <c r="P180" s="87">
        <v>1.0557000000000001</v>
      </c>
      <c r="Q180" s="87" t="s">
        <v>25</v>
      </c>
      <c r="R180" s="93">
        <v>1.1708000000000001</v>
      </c>
      <c r="S180" s="87"/>
      <c r="T180" s="87"/>
      <c r="U180" s="93"/>
      <c r="V180" s="5"/>
      <c r="W180" s="102">
        <v>1.1993</v>
      </c>
      <c r="X180" s="102">
        <v>1.32075009562892</v>
      </c>
      <c r="Y180" s="104">
        <v>-438025.54159576312</v>
      </c>
      <c r="Z180" s="104">
        <v>-438025.54159576312</v>
      </c>
      <c r="AA180" s="104">
        <v>-438025.54159576312</v>
      </c>
      <c r="AB180" s="100">
        <v>0</v>
      </c>
      <c r="AC180" s="97"/>
      <c r="AD180" s="98"/>
      <c r="AF180" s="62">
        <f t="shared" si="41"/>
        <v>3388343.4987517474</v>
      </c>
      <c r="AG180" s="62">
        <f t="shared" si="42"/>
        <v>-433961.7626080066</v>
      </c>
      <c r="AH180" s="6"/>
      <c r="AI180" s="62">
        <f t="shared" si="43"/>
        <v>2606418.0759628825</v>
      </c>
      <c r="AJ180" s="62">
        <f t="shared" si="44"/>
        <v>-1215887.1853968715</v>
      </c>
      <c r="AK180" s="62">
        <f t="shared" si="45"/>
        <v>-781925.42278886493</v>
      </c>
      <c r="AL180" s="62">
        <f t="shared" si="46"/>
        <v>-781925.42278886493</v>
      </c>
      <c r="AM180" s="64">
        <f t="shared" si="47"/>
        <v>1</v>
      </c>
      <c r="AN180" s="6"/>
      <c r="AO180" s="57">
        <f t="shared" si="48"/>
        <v>1.1708000000000001</v>
      </c>
      <c r="AP180" s="62">
        <f t="shared" si="49"/>
        <v>3822305.261359754</v>
      </c>
      <c r="AQ180" s="62">
        <f t="shared" si="50"/>
        <v>0</v>
      </c>
      <c r="AR180" s="62">
        <f t="shared" si="51"/>
        <v>433961.7626080066</v>
      </c>
      <c r="AS180" s="62">
        <f t="shared" si="52"/>
        <v>-433961.7626080066</v>
      </c>
      <c r="AT180" s="64">
        <f t="shared" si="53"/>
        <v>1</v>
      </c>
    </row>
    <row r="181" spans="1:46" ht="13.2" customHeight="1" x14ac:dyDescent="0.4">
      <c r="A181" s="87" t="s">
        <v>147</v>
      </c>
      <c r="B181" s="87" t="s">
        <v>259</v>
      </c>
      <c r="C181" s="87">
        <v>372</v>
      </c>
      <c r="D181" s="87" t="s">
        <v>70</v>
      </c>
      <c r="E181" s="89">
        <v>42781</v>
      </c>
      <c r="F181" s="89"/>
      <c r="G181" s="89">
        <v>44607</v>
      </c>
      <c r="H181" s="87" t="s">
        <v>23</v>
      </c>
      <c r="I181" s="87" t="s">
        <v>26</v>
      </c>
      <c r="J181" s="87" t="s">
        <v>22</v>
      </c>
      <c r="K181" s="95">
        <v>-3809546.6530577498</v>
      </c>
      <c r="L181" s="87" t="s">
        <v>21</v>
      </c>
      <c r="M181" s="87" t="s">
        <v>26</v>
      </c>
      <c r="N181" s="87" t="s">
        <v>24</v>
      </c>
      <c r="O181" s="91">
        <v>4478884</v>
      </c>
      <c r="P181" s="87">
        <v>1.0557000000000001</v>
      </c>
      <c r="Q181" s="87" t="s">
        <v>25</v>
      </c>
      <c r="R181" s="93">
        <v>1.1757</v>
      </c>
      <c r="S181" s="87"/>
      <c r="T181" s="87"/>
      <c r="U181" s="93"/>
      <c r="V181" s="5"/>
      <c r="W181" s="102">
        <v>1.1993</v>
      </c>
      <c r="X181" s="102">
        <v>1.3252294679882786</v>
      </c>
      <c r="Y181" s="104">
        <v>-433598.08437261963</v>
      </c>
      <c r="Z181" s="104">
        <v>-433598.08437261963</v>
      </c>
      <c r="AA181" s="104">
        <v>-433598.08437261963</v>
      </c>
      <c r="AB181" s="100">
        <v>0</v>
      </c>
      <c r="AC181" s="97"/>
      <c r="AD181" s="98"/>
      <c r="AF181" s="62">
        <f t="shared" si="41"/>
        <v>3379704.5026466427</v>
      </c>
      <c r="AG181" s="62">
        <f t="shared" si="42"/>
        <v>-429842.15041111037</v>
      </c>
      <c r="AH181" s="6"/>
      <c r="AI181" s="62">
        <f t="shared" si="43"/>
        <v>2599772.6943435711</v>
      </c>
      <c r="AJ181" s="62">
        <f t="shared" si="44"/>
        <v>-1209773.958714182</v>
      </c>
      <c r="AK181" s="62">
        <f t="shared" si="45"/>
        <v>-779931.80830307165</v>
      </c>
      <c r="AL181" s="62">
        <f t="shared" si="46"/>
        <v>-779931.80830307165</v>
      </c>
      <c r="AM181" s="64">
        <f t="shared" si="47"/>
        <v>1</v>
      </c>
      <c r="AN181" s="6"/>
      <c r="AO181" s="57">
        <f t="shared" si="48"/>
        <v>1.1757</v>
      </c>
      <c r="AP181" s="62">
        <f t="shared" si="49"/>
        <v>3809546.6530577531</v>
      </c>
      <c r="AQ181" s="62">
        <f t="shared" si="50"/>
        <v>0</v>
      </c>
      <c r="AR181" s="62">
        <f t="shared" si="51"/>
        <v>429842.15041111037</v>
      </c>
      <c r="AS181" s="62">
        <f t="shared" si="52"/>
        <v>-429842.15041111037</v>
      </c>
      <c r="AT181" s="64">
        <f t="shared" si="53"/>
        <v>1</v>
      </c>
    </row>
    <row r="182" spans="1:46" ht="13.2" customHeight="1" x14ac:dyDescent="0.4">
      <c r="A182" s="87" t="s">
        <v>147</v>
      </c>
      <c r="B182" s="87" t="s">
        <v>260</v>
      </c>
      <c r="C182" s="87">
        <v>375</v>
      </c>
      <c r="D182" s="87" t="s">
        <v>70</v>
      </c>
      <c r="E182" s="89">
        <v>42781</v>
      </c>
      <c r="F182" s="89"/>
      <c r="G182" s="89">
        <v>44665</v>
      </c>
      <c r="H182" s="87" t="s">
        <v>23</v>
      </c>
      <c r="I182" s="87" t="s">
        <v>26</v>
      </c>
      <c r="J182" s="87" t="s">
        <v>22</v>
      </c>
      <c r="K182" s="95">
        <v>-3797114.78187209</v>
      </c>
      <c r="L182" s="87" t="s">
        <v>21</v>
      </c>
      <c r="M182" s="87" t="s">
        <v>26</v>
      </c>
      <c r="N182" s="87" t="s">
        <v>24</v>
      </c>
      <c r="O182" s="91">
        <v>4482494</v>
      </c>
      <c r="P182" s="87">
        <v>1.0557000000000001</v>
      </c>
      <c r="Q182" s="87" t="s">
        <v>25</v>
      </c>
      <c r="R182" s="93">
        <v>1.1805000000000001</v>
      </c>
      <c r="S182" s="87"/>
      <c r="T182" s="87"/>
      <c r="U182" s="93"/>
      <c r="V182" s="5"/>
      <c r="W182" s="102">
        <v>1.1993</v>
      </c>
      <c r="X182" s="102">
        <v>1.329278037228411</v>
      </c>
      <c r="Y182" s="104">
        <v>-428394.21860395651</v>
      </c>
      <c r="Z182" s="104">
        <v>-428394.21860395651</v>
      </c>
      <c r="AA182" s="104">
        <v>-428394.21860395651</v>
      </c>
      <c r="AB182" s="100">
        <v>0</v>
      </c>
      <c r="AC182" s="97"/>
      <c r="AD182" s="98"/>
      <c r="AF182" s="62">
        <f t="shared" si="41"/>
        <v>3372126.7292929548</v>
      </c>
      <c r="AG182" s="62">
        <f t="shared" si="42"/>
        <v>-424988.05257913284</v>
      </c>
      <c r="AH182" s="6"/>
      <c r="AI182" s="62">
        <f t="shared" si="43"/>
        <v>2593943.6379176574</v>
      </c>
      <c r="AJ182" s="62">
        <f t="shared" si="44"/>
        <v>-1203171.1439544302</v>
      </c>
      <c r="AK182" s="62">
        <f t="shared" si="45"/>
        <v>-778183.0913752974</v>
      </c>
      <c r="AL182" s="62">
        <f t="shared" si="46"/>
        <v>-778183.0913752974</v>
      </c>
      <c r="AM182" s="64">
        <f t="shared" si="47"/>
        <v>1</v>
      </c>
      <c r="AN182" s="6"/>
      <c r="AO182" s="57">
        <f t="shared" si="48"/>
        <v>1.1805000000000001</v>
      </c>
      <c r="AP182" s="62">
        <f t="shared" si="49"/>
        <v>3797114.7818720876</v>
      </c>
      <c r="AQ182" s="62">
        <f t="shared" si="50"/>
        <v>0</v>
      </c>
      <c r="AR182" s="62">
        <f t="shared" si="51"/>
        <v>424988.05257913284</v>
      </c>
      <c r="AS182" s="62">
        <f t="shared" si="52"/>
        <v>-424988.05257913284</v>
      </c>
      <c r="AT182" s="64">
        <f t="shared" si="53"/>
        <v>1</v>
      </c>
    </row>
    <row r="183" spans="1:46" ht="13.2" customHeight="1" x14ac:dyDescent="0.4">
      <c r="A183" s="87" t="s">
        <v>147</v>
      </c>
      <c r="B183" s="87" t="s">
        <v>261</v>
      </c>
      <c r="C183" s="87">
        <v>378</v>
      </c>
      <c r="D183" s="87" t="s">
        <v>70</v>
      </c>
      <c r="E183" s="89">
        <v>42781</v>
      </c>
      <c r="F183" s="89"/>
      <c r="G183" s="89">
        <v>44727</v>
      </c>
      <c r="H183" s="87" t="s">
        <v>23</v>
      </c>
      <c r="I183" s="87" t="s">
        <v>26</v>
      </c>
      <c r="J183" s="87" t="s">
        <v>22</v>
      </c>
      <c r="K183" s="95">
        <v>-3786166.76512786</v>
      </c>
      <c r="L183" s="87" t="s">
        <v>21</v>
      </c>
      <c r="M183" s="87" t="s">
        <v>26</v>
      </c>
      <c r="N183" s="87" t="s">
        <v>24</v>
      </c>
      <c r="O183" s="91">
        <v>4486229</v>
      </c>
      <c r="P183" s="87">
        <v>1.0557000000000001</v>
      </c>
      <c r="Q183" s="87" t="s">
        <v>25</v>
      </c>
      <c r="R183" s="93">
        <v>1.1849000000000001</v>
      </c>
      <c r="S183" s="87"/>
      <c r="T183" s="87"/>
      <c r="U183" s="93"/>
      <c r="V183" s="5"/>
      <c r="W183" s="102">
        <v>1.1993</v>
      </c>
      <c r="X183" s="102">
        <v>1.3336265732811166</v>
      </c>
      <c r="Y183" s="104">
        <v>-425295.02181992045</v>
      </c>
      <c r="Z183" s="104">
        <v>-425295.02181992045</v>
      </c>
      <c r="AA183" s="104">
        <v>-425295.02181992045</v>
      </c>
      <c r="AB183" s="100">
        <v>0</v>
      </c>
      <c r="AC183" s="97"/>
      <c r="AD183" s="98"/>
      <c r="AF183" s="62">
        <f t="shared" si="41"/>
        <v>3363931.9205844463</v>
      </c>
      <c r="AG183" s="62">
        <f t="shared" si="42"/>
        <v>-422234.84454341233</v>
      </c>
      <c r="AH183" s="6"/>
      <c r="AI183" s="62">
        <f t="shared" si="43"/>
        <v>2587639.938911112</v>
      </c>
      <c r="AJ183" s="62">
        <f t="shared" si="44"/>
        <v>-1198526.8262167466</v>
      </c>
      <c r="AK183" s="62">
        <f t="shared" si="45"/>
        <v>-776291.98167333426</v>
      </c>
      <c r="AL183" s="62">
        <f t="shared" si="46"/>
        <v>-776291.98167333426</v>
      </c>
      <c r="AM183" s="64">
        <f t="shared" si="47"/>
        <v>1</v>
      </c>
      <c r="AN183" s="6"/>
      <c r="AO183" s="57">
        <f t="shared" si="48"/>
        <v>1.1849000000000001</v>
      </c>
      <c r="AP183" s="62">
        <f t="shared" si="49"/>
        <v>3786166.7651278586</v>
      </c>
      <c r="AQ183" s="62">
        <f t="shared" si="50"/>
        <v>0</v>
      </c>
      <c r="AR183" s="62">
        <f t="shared" si="51"/>
        <v>422234.84454341233</v>
      </c>
      <c r="AS183" s="62">
        <f t="shared" si="52"/>
        <v>-422234.84454341233</v>
      </c>
      <c r="AT183" s="64">
        <f t="shared" si="53"/>
        <v>1</v>
      </c>
    </row>
    <row r="184" spans="1:46" ht="13.2" customHeight="1" x14ac:dyDescent="0.4">
      <c r="A184" s="88" t="s">
        <v>147</v>
      </c>
      <c r="B184" s="88" t="s">
        <v>262</v>
      </c>
      <c r="C184" s="88">
        <v>381</v>
      </c>
      <c r="D184" s="88" t="s">
        <v>70</v>
      </c>
      <c r="E184" s="90">
        <v>42781</v>
      </c>
      <c r="F184" s="90"/>
      <c r="G184" s="90">
        <v>44785</v>
      </c>
      <c r="H184" s="88" t="s">
        <v>23</v>
      </c>
      <c r="I184" s="88" t="s">
        <v>26</v>
      </c>
      <c r="J184" s="88" t="s">
        <v>22</v>
      </c>
      <c r="K184" s="96">
        <v>-3774667.5073560299</v>
      </c>
      <c r="L184" s="88" t="s">
        <v>21</v>
      </c>
      <c r="M184" s="88" t="s">
        <v>26</v>
      </c>
      <c r="N184" s="88" t="s">
        <v>24</v>
      </c>
      <c r="O184" s="92">
        <v>4489967</v>
      </c>
      <c r="P184" s="88">
        <v>1.0557000000000001</v>
      </c>
      <c r="Q184" s="88" t="s">
        <v>25</v>
      </c>
      <c r="R184" s="94">
        <v>1.1895</v>
      </c>
      <c r="S184" s="88"/>
      <c r="T184" s="88"/>
      <c r="U184" s="94"/>
      <c r="V184" s="5"/>
      <c r="W184" s="103">
        <v>1.1993</v>
      </c>
      <c r="X184" s="103">
        <v>1.3377140768826348</v>
      </c>
      <c r="Y184" s="105">
        <v>-420953.30655349442</v>
      </c>
      <c r="Z184" s="105">
        <v>-420953.30655349442</v>
      </c>
      <c r="AA184" s="105">
        <v>-420953.30655349442</v>
      </c>
      <c r="AB184" s="101">
        <v>0</v>
      </c>
      <c r="AC184" s="97"/>
      <c r="AD184" s="99"/>
      <c r="AF184" s="62">
        <f t="shared" si="41"/>
        <v>3356447.4483689913</v>
      </c>
      <c r="AG184" s="62">
        <f t="shared" si="42"/>
        <v>-418220.05898704054</v>
      </c>
      <c r="AH184" s="6"/>
      <c r="AI184" s="62">
        <f t="shared" si="43"/>
        <v>2581882.6525915316</v>
      </c>
      <c r="AJ184" s="62">
        <f t="shared" si="44"/>
        <v>-1192784.8547645002</v>
      </c>
      <c r="AK184" s="62">
        <f t="shared" si="45"/>
        <v>-774564.79577745963</v>
      </c>
      <c r="AL184" s="62">
        <f t="shared" si="46"/>
        <v>-774564.79577745963</v>
      </c>
      <c r="AM184" s="64">
        <f t="shared" si="47"/>
        <v>1</v>
      </c>
      <c r="AN184" s="6"/>
      <c r="AO184" s="57">
        <f t="shared" si="48"/>
        <v>1.1895</v>
      </c>
      <c r="AP184" s="62">
        <f t="shared" si="49"/>
        <v>3774667.5073560318</v>
      </c>
      <c r="AQ184" s="62">
        <f t="shared" si="50"/>
        <v>0</v>
      </c>
      <c r="AR184" s="62">
        <f t="shared" si="51"/>
        <v>418220.05898704054</v>
      </c>
      <c r="AS184" s="62">
        <f t="shared" si="52"/>
        <v>-418220.05898704054</v>
      </c>
      <c r="AT184" s="64">
        <f t="shared" si="53"/>
        <v>1</v>
      </c>
    </row>
    <row r="185" spans="1:46" ht="13.2" customHeight="1" x14ac:dyDescent="0.4">
      <c r="A185" s="87" t="s">
        <v>263</v>
      </c>
      <c r="B185" s="87" t="s">
        <v>264</v>
      </c>
      <c r="C185" s="87">
        <v>540</v>
      </c>
      <c r="D185" s="87" t="s">
        <v>77</v>
      </c>
      <c r="E185" s="89">
        <v>43007</v>
      </c>
      <c r="F185" s="89"/>
      <c r="G185" s="89">
        <v>43630</v>
      </c>
      <c r="H185" s="87" t="s">
        <v>23</v>
      </c>
      <c r="I185" s="87" t="s">
        <v>26</v>
      </c>
      <c r="J185" s="87" t="s">
        <v>22</v>
      </c>
      <c r="K185" s="95">
        <v>-2468878.79321789</v>
      </c>
      <c r="L185" s="87" t="s">
        <v>21</v>
      </c>
      <c r="M185" s="87" t="s">
        <v>26</v>
      </c>
      <c r="N185" s="87" t="s">
        <v>24</v>
      </c>
      <c r="O185" s="91">
        <v>3018944.98834683</v>
      </c>
      <c r="P185" s="87">
        <v>1.1806000000000001</v>
      </c>
      <c r="Q185" s="87" t="s">
        <v>25</v>
      </c>
      <c r="R185" s="93">
        <v>1.2228000000000001</v>
      </c>
      <c r="S185" s="87"/>
      <c r="T185" s="87"/>
      <c r="U185" s="93"/>
      <c r="V185" s="5"/>
      <c r="W185" s="102">
        <v>1.1993</v>
      </c>
      <c r="X185" s="102">
        <v>1.2445831373261806</v>
      </c>
      <c r="Y185" s="104">
        <v>-43564.433585311126</v>
      </c>
      <c r="Z185" s="104">
        <v>-43564.433585311126</v>
      </c>
      <c r="AA185" s="104">
        <v>-43564.433585311126</v>
      </c>
      <c r="AB185" s="100">
        <v>0</v>
      </c>
      <c r="AC185" s="97"/>
      <c r="AD185" s="98"/>
      <c r="AF185" s="62">
        <f t="shared" si="41"/>
        <v>2425667.5972909508</v>
      </c>
      <c r="AG185" s="62">
        <f t="shared" si="42"/>
        <v>-43211.195926934015</v>
      </c>
      <c r="AH185" s="6"/>
      <c r="AI185" s="62">
        <f t="shared" si="43"/>
        <v>1865898.1517622699</v>
      </c>
      <c r="AJ185" s="62">
        <f t="shared" si="44"/>
        <v>-602980.64145561494</v>
      </c>
      <c r="AK185" s="62">
        <f t="shared" si="45"/>
        <v>-559769.44552868092</v>
      </c>
      <c r="AL185" s="62">
        <f t="shared" si="46"/>
        <v>-559769.44552868092</v>
      </c>
      <c r="AM185" s="64">
        <f t="shared" si="47"/>
        <v>1</v>
      </c>
      <c r="AN185" s="6"/>
      <c r="AO185" s="57">
        <f t="shared" si="48"/>
        <v>1.2228000000000001</v>
      </c>
      <c r="AP185" s="62">
        <f t="shared" si="49"/>
        <v>2468878.7932178848</v>
      </c>
      <c r="AQ185" s="62">
        <f t="shared" si="50"/>
        <v>0</v>
      </c>
      <c r="AR185" s="62">
        <f t="shared" si="51"/>
        <v>43211.195926934015</v>
      </c>
      <c r="AS185" s="62">
        <f t="shared" si="52"/>
        <v>-43211.195926934015</v>
      </c>
      <c r="AT185" s="64">
        <f t="shared" si="53"/>
        <v>1</v>
      </c>
    </row>
    <row r="186" spans="1:46" ht="13.2" customHeight="1" x14ac:dyDescent="0.4">
      <c r="A186" s="87" t="s">
        <v>263</v>
      </c>
      <c r="B186" s="87" t="s">
        <v>265</v>
      </c>
      <c r="C186" s="87">
        <v>541</v>
      </c>
      <c r="D186" s="87" t="s">
        <v>77</v>
      </c>
      <c r="E186" s="89">
        <v>43007</v>
      </c>
      <c r="F186" s="89"/>
      <c r="G186" s="89">
        <v>43630</v>
      </c>
      <c r="H186" s="87" t="s">
        <v>23</v>
      </c>
      <c r="I186" s="87" t="s">
        <v>26</v>
      </c>
      <c r="J186" s="87" t="s">
        <v>22</v>
      </c>
      <c r="K186" s="95">
        <v>-2468878.79321789</v>
      </c>
      <c r="L186" s="87" t="s">
        <v>21</v>
      </c>
      <c r="M186" s="87" t="s">
        <v>26</v>
      </c>
      <c r="N186" s="87" t="s">
        <v>24</v>
      </c>
      <c r="O186" s="91">
        <v>3018944.98834683</v>
      </c>
      <c r="P186" s="87">
        <v>1.1806000000000001</v>
      </c>
      <c r="Q186" s="87" t="s">
        <v>25</v>
      </c>
      <c r="R186" s="93">
        <v>1.2228000000000001</v>
      </c>
      <c r="S186" s="87"/>
      <c r="T186" s="87"/>
      <c r="U186" s="93"/>
      <c r="V186" s="5"/>
      <c r="W186" s="102">
        <v>1.1993</v>
      </c>
      <c r="X186" s="102">
        <v>1.2445831373261806</v>
      </c>
      <c r="Y186" s="104">
        <v>-43564.433585311126</v>
      </c>
      <c r="Z186" s="104">
        <v>-43564.433585311126</v>
      </c>
      <c r="AA186" s="104">
        <v>-43564.433585311126</v>
      </c>
      <c r="AB186" s="100">
        <v>0</v>
      </c>
      <c r="AC186" s="97"/>
      <c r="AD186" s="98"/>
      <c r="AF186" s="62">
        <f t="shared" si="41"/>
        <v>2425667.5972909508</v>
      </c>
      <c r="AG186" s="62">
        <f t="shared" si="42"/>
        <v>-43211.195926934015</v>
      </c>
      <c r="AH186" s="6"/>
      <c r="AI186" s="62">
        <f t="shared" si="43"/>
        <v>1865898.1517622699</v>
      </c>
      <c r="AJ186" s="62">
        <f t="shared" si="44"/>
        <v>-602980.64145561494</v>
      </c>
      <c r="AK186" s="62">
        <f t="shared" si="45"/>
        <v>-559769.44552868092</v>
      </c>
      <c r="AL186" s="62">
        <f t="shared" si="46"/>
        <v>-559769.44552868092</v>
      </c>
      <c r="AM186" s="64">
        <f t="shared" si="47"/>
        <v>1</v>
      </c>
      <c r="AN186" s="6"/>
      <c r="AO186" s="57">
        <f t="shared" si="48"/>
        <v>1.2228000000000001</v>
      </c>
      <c r="AP186" s="62">
        <f t="shared" si="49"/>
        <v>2468878.7932178848</v>
      </c>
      <c r="AQ186" s="62">
        <f t="shared" si="50"/>
        <v>0</v>
      </c>
      <c r="AR186" s="62">
        <f t="shared" si="51"/>
        <v>43211.195926934015</v>
      </c>
      <c r="AS186" s="62">
        <f t="shared" si="52"/>
        <v>-43211.195926934015</v>
      </c>
      <c r="AT186" s="64">
        <f t="shared" si="53"/>
        <v>1</v>
      </c>
    </row>
    <row r="187" spans="1:46" ht="13.2" customHeight="1" x14ac:dyDescent="0.4">
      <c r="A187" s="87" t="s">
        <v>263</v>
      </c>
      <c r="B187" s="87" t="s">
        <v>266</v>
      </c>
      <c r="C187" s="87">
        <v>543</v>
      </c>
      <c r="D187" s="87" t="s">
        <v>77</v>
      </c>
      <c r="E187" s="89">
        <v>43007</v>
      </c>
      <c r="F187" s="89"/>
      <c r="G187" s="89">
        <v>43630</v>
      </c>
      <c r="H187" s="87" t="s">
        <v>23</v>
      </c>
      <c r="I187" s="87" t="s">
        <v>26</v>
      </c>
      <c r="J187" s="87" t="s">
        <v>22</v>
      </c>
      <c r="K187" s="95">
        <v>-807971.53805734403</v>
      </c>
      <c r="L187" s="87" t="s">
        <v>21</v>
      </c>
      <c r="M187" s="87" t="s">
        <v>26</v>
      </c>
      <c r="N187" s="87" t="s">
        <v>24</v>
      </c>
      <c r="O187" s="91">
        <v>987987.59673651995</v>
      </c>
      <c r="P187" s="87">
        <v>1.1806000000000001</v>
      </c>
      <c r="Q187" s="87" t="s">
        <v>25</v>
      </c>
      <c r="R187" s="93">
        <v>1.2228000000000001</v>
      </c>
      <c r="S187" s="87"/>
      <c r="T187" s="87"/>
      <c r="U187" s="93"/>
      <c r="V187" s="5"/>
      <c r="W187" s="102">
        <v>1.1993</v>
      </c>
      <c r="X187" s="102">
        <v>1.2445831373261806</v>
      </c>
      <c r="Y187" s="104">
        <v>-14257.00706944917</v>
      </c>
      <c r="Z187" s="104">
        <v>-14257.00706944917</v>
      </c>
      <c r="AA187" s="104">
        <v>-14257.00706944917</v>
      </c>
      <c r="AB187" s="100">
        <v>0</v>
      </c>
      <c r="AC187" s="97"/>
      <c r="AD187" s="98"/>
      <c r="AF187" s="62">
        <f t="shared" si="41"/>
        <v>793830.13244023081</v>
      </c>
      <c r="AG187" s="62">
        <f t="shared" si="42"/>
        <v>-14141.405617112876</v>
      </c>
      <c r="AH187" s="6"/>
      <c r="AI187" s="62">
        <f t="shared" si="43"/>
        <v>610638.56341556215</v>
      </c>
      <c r="AJ187" s="62">
        <f t="shared" si="44"/>
        <v>-197332.97464178153</v>
      </c>
      <c r="AK187" s="62">
        <f t="shared" si="45"/>
        <v>-183191.56902466866</v>
      </c>
      <c r="AL187" s="62">
        <f t="shared" si="46"/>
        <v>-183191.56902466866</v>
      </c>
      <c r="AM187" s="64">
        <f t="shared" si="47"/>
        <v>1</v>
      </c>
      <c r="AN187" s="6"/>
      <c r="AO187" s="57">
        <f t="shared" si="48"/>
        <v>1.2228000000000001</v>
      </c>
      <c r="AP187" s="62">
        <f t="shared" si="49"/>
        <v>807971.53805734369</v>
      </c>
      <c r="AQ187" s="62">
        <f t="shared" si="50"/>
        <v>0</v>
      </c>
      <c r="AR187" s="62">
        <f t="shared" si="51"/>
        <v>14141.405617112876</v>
      </c>
      <c r="AS187" s="62">
        <f t="shared" si="52"/>
        <v>-14141.405617112876</v>
      </c>
      <c r="AT187" s="64">
        <f t="shared" si="53"/>
        <v>1</v>
      </c>
    </row>
    <row r="188" spans="1:46" ht="13.2" customHeight="1" x14ac:dyDescent="0.4">
      <c r="A188" s="87" t="s">
        <v>263</v>
      </c>
      <c r="B188" s="87" t="s">
        <v>267</v>
      </c>
      <c r="C188" s="87">
        <v>544</v>
      </c>
      <c r="D188" s="87" t="s">
        <v>77</v>
      </c>
      <c r="E188" s="89">
        <v>43007</v>
      </c>
      <c r="F188" s="89"/>
      <c r="G188" s="89">
        <v>43630</v>
      </c>
      <c r="H188" s="87" t="s">
        <v>23</v>
      </c>
      <c r="I188" s="87" t="s">
        <v>26</v>
      </c>
      <c r="J188" s="87" t="s">
        <v>22</v>
      </c>
      <c r="K188" s="95">
        <v>-1660907.11218836</v>
      </c>
      <c r="L188" s="87" t="s">
        <v>21</v>
      </c>
      <c r="M188" s="87" t="s">
        <v>26</v>
      </c>
      <c r="N188" s="87" t="s">
        <v>24</v>
      </c>
      <c r="O188" s="91">
        <v>2030957.2167839301</v>
      </c>
      <c r="P188" s="87">
        <v>1.1806000000000001</v>
      </c>
      <c r="Q188" s="87" t="s">
        <v>25</v>
      </c>
      <c r="R188" s="93">
        <v>1.2228000000000001</v>
      </c>
      <c r="S188" s="87"/>
      <c r="T188" s="87"/>
      <c r="U188" s="93"/>
      <c r="V188" s="5"/>
      <c r="W188" s="102">
        <v>1.1993</v>
      </c>
      <c r="X188" s="102">
        <v>1.2445831373261806</v>
      </c>
      <c r="Y188" s="104">
        <v>-29307.423993055731</v>
      </c>
      <c r="Z188" s="104">
        <v>-29307.423993055731</v>
      </c>
      <c r="AA188" s="104">
        <v>-29307.423993055731</v>
      </c>
      <c r="AB188" s="100">
        <v>0</v>
      </c>
      <c r="AC188" s="97"/>
      <c r="AD188" s="98"/>
      <c r="AF188" s="62">
        <f t="shared" si="41"/>
        <v>1631837.3243808914</v>
      </c>
      <c r="AG188" s="62">
        <f t="shared" si="42"/>
        <v>-29069.787807471352</v>
      </c>
      <c r="AH188" s="6"/>
      <c r="AI188" s="62">
        <f t="shared" si="43"/>
        <v>1255259.4802929934</v>
      </c>
      <c r="AJ188" s="62">
        <f t="shared" si="44"/>
        <v>-405647.63189536938</v>
      </c>
      <c r="AK188" s="62">
        <f t="shared" si="45"/>
        <v>-376577.84408789803</v>
      </c>
      <c r="AL188" s="62">
        <f t="shared" si="46"/>
        <v>-376577.84408789803</v>
      </c>
      <c r="AM188" s="64">
        <f t="shared" si="47"/>
        <v>1</v>
      </c>
      <c r="AN188" s="6"/>
      <c r="AO188" s="57">
        <f t="shared" si="48"/>
        <v>1.2228000000000001</v>
      </c>
      <c r="AP188" s="62">
        <f t="shared" si="49"/>
        <v>1660907.1121883627</v>
      </c>
      <c r="AQ188" s="62">
        <f t="shared" si="50"/>
        <v>0</v>
      </c>
      <c r="AR188" s="62">
        <f t="shared" si="51"/>
        <v>29069.787807471352</v>
      </c>
      <c r="AS188" s="62">
        <f t="shared" si="52"/>
        <v>-29069.787807471352</v>
      </c>
      <c r="AT188" s="64">
        <f t="shared" si="53"/>
        <v>1</v>
      </c>
    </row>
    <row r="189" spans="1:46" ht="13.2" customHeight="1" x14ac:dyDescent="0.4">
      <c r="A189" s="87" t="s">
        <v>263</v>
      </c>
      <c r="B189" s="87" t="s">
        <v>268</v>
      </c>
      <c r="C189" s="87">
        <v>545</v>
      </c>
      <c r="D189" s="87" t="s">
        <v>77</v>
      </c>
      <c r="E189" s="89">
        <v>43007</v>
      </c>
      <c r="F189" s="89"/>
      <c r="G189" s="89">
        <v>43630</v>
      </c>
      <c r="H189" s="87" t="s">
        <v>23</v>
      </c>
      <c r="I189" s="87" t="s">
        <v>26</v>
      </c>
      <c r="J189" s="87" t="s">
        <v>22</v>
      </c>
      <c r="K189" s="95">
        <v>-1660907.11218836</v>
      </c>
      <c r="L189" s="87" t="s">
        <v>21</v>
      </c>
      <c r="M189" s="87" t="s">
        <v>26</v>
      </c>
      <c r="N189" s="87" t="s">
        <v>24</v>
      </c>
      <c r="O189" s="91">
        <v>2030957.2167839301</v>
      </c>
      <c r="P189" s="87">
        <v>1.1806000000000001</v>
      </c>
      <c r="Q189" s="87" t="s">
        <v>25</v>
      </c>
      <c r="R189" s="93">
        <v>1.2228000000000001</v>
      </c>
      <c r="S189" s="87"/>
      <c r="T189" s="87"/>
      <c r="U189" s="93"/>
      <c r="V189" s="5"/>
      <c r="W189" s="102">
        <v>1.1993</v>
      </c>
      <c r="X189" s="102">
        <v>1.2445831373261806</v>
      </c>
      <c r="Y189" s="104">
        <v>-29307.423993055731</v>
      </c>
      <c r="Z189" s="104">
        <v>-29307.423993055731</v>
      </c>
      <c r="AA189" s="104">
        <v>-29307.423993055731</v>
      </c>
      <c r="AB189" s="100">
        <v>0</v>
      </c>
      <c r="AC189" s="97"/>
      <c r="AD189" s="98"/>
      <c r="AF189" s="62">
        <f t="shared" si="41"/>
        <v>1631837.3243808914</v>
      </c>
      <c r="AG189" s="62">
        <f t="shared" si="42"/>
        <v>-29069.787807471352</v>
      </c>
      <c r="AH189" s="6"/>
      <c r="AI189" s="62">
        <f t="shared" si="43"/>
        <v>1255259.4802929934</v>
      </c>
      <c r="AJ189" s="62">
        <f t="shared" si="44"/>
        <v>-405647.63189536938</v>
      </c>
      <c r="AK189" s="62">
        <f t="shared" si="45"/>
        <v>-376577.84408789803</v>
      </c>
      <c r="AL189" s="62">
        <f t="shared" si="46"/>
        <v>-376577.84408789803</v>
      </c>
      <c r="AM189" s="64">
        <f t="shared" si="47"/>
        <v>1</v>
      </c>
      <c r="AN189" s="6"/>
      <c r="AO189" s="57">
        <f t="shared" si="48"/>
        <v>1.2228000000000001</v>
      </c>
      <c r="AP189" s="62">
        <f t="shared" si="49"/>
        <v>1660907.1121883627</v>
      </c>
      <c r="AQ189" s="62">
        <f t="shared" si="50"/>
        <v>0</v>
      </c>
      <c r="AR189" s="62">
        <f t="shared" si="51"/>
        <v>29069.787807471352</v>
      </c>
      <c r="AS189" s="62">
        <f t="shared" si="52"/>
        <v>-29069.787807471352</v>
      </c>
      <c r="AT189" s="64">
        <f t="shared" si="53"/>
        <v>1</v>
      </c>
    </row>
    <row r="190" spans="1:46" ht="13.2" customHeight="1" x14ac:dyDescent="0.4">
      <c r="A190" s="88" t="s">
        <v>263</v>
      </c>
      <c r="B190" s="88" t="s">
        <v>269</v>
      </c>
      <c r="C190" s="88">
        <v>546</v>
      </c>
      <c r="D190" s="88" t="s">
        <v>77</v>
      </c>
      <c r="E190" s="90">
        <v>43007</v>
      </c>
      <c r="F190" s="90"/>
      <c r="G190" s="90">
        <v>43630</v>
      </c>
      <c r="H190" s="88" t="s">
        <v>23</v>
      </c>
      <c r="I190" s="88" t="s">
        <v>26</v>
      </c>
      <c r="J190" s="88" t="s">
        <v>22</v>
      </c>
      <c r="K190" s="96">
        <v>-1660907.11218836</v>
      </c>
      <c r="L190" s="88" t="s">
        <v>21</v>
      </c>
      <c r="M190" s="88" t="s">
        <v>26</v>
      </c>
      <c r="N190" s="88" t="s">
        <v>24</v>
      </c>
      <c r="O190" s="92">
        <v>2030957.2167839301</v>
      </c>
      <c r="P190" s="88">
        <v>1.1806000000000001</v>
      </c>
      <c r="Q190" s="88" t="s">
        <v>25</v>
      </c>
      <c r="R190" s="94">
        <v>1.2228000000000001</v>
      </c>
      <c r="S190" s="88"/>
      <c r="T190" s="88"/>
      <c r="U190" s="94"/>
      <c r="V190" s="5"/>
      <c r="W190" s="103">
        <v>1.1993</v>
      </c>
      <c r="X190" s="103">
        <v>1.2445831373261806</v>
      </c>
      <c r="Y190" s="105">
        <v>-29307.423993055731</v>
      </c>
      <c r="Z190" s="105">
        <v>-29307.423993055731</v>
      </c>
      <c r="AA190" s="105">
        <v>-29307.423993055731</v>
      </c>
      <c r="AB190" s="101">
        <v>0</v>
      </c>
      <c r="AC190" s="97"/>
      <c r="AD190" s="99"/>
      <c r="AF190" s="62">
        <f t="shared" si="41"/>
        <v>1631837.3243808914</v>
      </c>
      <c r="AG190" s="62">
        <f t="shared" si="42"/>
        <v>-29069.787807471352</v>
      </c>
      <c r="AH190" s="6"/>
      <c r="AI190" s="62">
        <f t="shared" si="43"/>
        <v>1255259.4802929934</v>
      </c>
      <c r="AJ190" s="62">
        <f t="shared" si="44"/>
        <v>-405647.63189536938</v>
      </c>
      <c r="AK190" s="62">
        <f t="shared" si="45"/>
        <v>-376577.84408789803</v>
      </c>
      <c r="AL190" s="62">
        <f t="shared" si="46"/>
        <v>-376577.84408789803</v>
      </c>
      <c r="AM190" s="64">
        <f t="shared" si="47"/>
        <v>1</v>
      </c>
      <c r="AN190" s="6"/>
      <c r="AO190" s="57">
        <f t="shared" si="48"/>
        <v>1.2228000000000001</v>
      </c>
      <c r="AP190" s="62">
        <f t="shared" si="49"/>
        <v>1660907.1121883627</v>
      </c>
      <c r="AQ190" s="62">
        <f t="shared" si="50"/>
        <v>0</v>
      </c>
      <c r="AR190" s="62">
        <f t="shared" si="51"/>
        <v>29069.787807471352</v>
      </c>
      <c r="AS190" s="62">
        <f t="shared" si="52"/>
        <v>-29069.787807471352</v>
      </c>
      <c r="AT190" s="64">
        <f t="shared" si="53"/>
        <v>1</v>
      </c>
    </row>
    <row r="191" spans="1:46" ht="13.2" customHeight="1" x14ac:dyDescent="0.4">
      <c r="A191" s="87" t="s">
        <v>149</v>
      </c>
      <c r="B191" s="87" t="s">
        <v>44</v>
      </c>
      <c r="C191" s="87">
        <v>246</v>
      </c>
      <c r="D191" s="87" t="s">
        <v>70</v>
      </c>
      <c r="E191" s="89">
        <v>42403</v>
      </c>
      <c r="F191" s="89"/>
      <c r="G191" s="89">
        <v>43151</v>
      </c>
      <c r="H191" s="87" t="s">
        <v>21</v>
      </c>
      <c r="I191" s="87" t="s">
        <v>26</v>
      </c>
      <c r="J191" s="87" t="s">
        <v>22</v>
      </c>
      <c r="K191" s="91">
        <v>8377425.0440917099</v>
      </c>
      <c r="L191" s="87" t="s">
        <v>23</v>
      </c>
      <c r="M191" s="87" t="s">
        <v>26</v>
      </c>
      <c r="N191" s="87" t="s">
        <v>24</v>
      </c>
      <c r="O191" s="95">
        <v>-9500000</v>
      </c>
      <c r="P191" s="87">
        <v>1.0982000000000001</v>
      </c>
      <c r="Q191" s="87" t="s">
        <v>25</v>
      </c>
      <c r="R191" s="93">
        <v>1.1339999999999999</v>
      </c>
      <c r="S191" s="87"/>
      <c r="T191" s="87"/>
      <c r="U191" s="93"/>
      <c r="V191" s="5"/>
      <c r="W191" s="102">
        <v>1.1993</v>
      </c>
      <c r="X191" s="102">
        <v>1.2025915935368481</v>
      </c>
      <c r="Y191" s="100">
        <v>477939.15577242465</v>
      </c>
      <c r="Z191" s="100">
        <v>477939.15577242465</v>
      </c>
      <c r="AA191" s="100">
        <v>477939.15577242465</v>
      </c>
      <c r="AB191" s="100">
        <v>0</v>
      </c>
      <c r="AC191" s="97"/>
      <c r="AD191" s="98"/>
      <c r="AF191" s="62">
        <f t="shared" si="41"/>
        <v>7899606.19303873</v>
      </c>
      <c r="AG191" s="62">
        <f t="shared" si="42"/>
        <v>477818.8510529818</v>
      </c>
      <c r="AH191" s="6"/>
      <c r="AI191" s="62">
        <f t="shared" si="43"/>
        <v>6076620.1484913304</v>
      </c>
      <c r="AJ191" s="62">
        <f t="shared" si="44"/>
        <v>2300804.8956003813</v>
      </c>
      <c r="AK191" s="62">
        <f t="shared" si="45"/>
        <v>-1822986.0445473995</v>
      </c>
      <c r="AL191" s="62">
        <f t="shared" si="46"/>
        <v>1822986.0445473995</v>
      </c>
      <c r="AM191" s="64">
        <f t="shared" si="47"/>
        <v>1</v>
      </c>
      <c r="AN191" s="6"/>
      <c r="AO191" s="57">
        <f t="shared" si="48"/>
        <v>1.1339999999999999</v>
      </c>
      <c r="AP191" s="62">
        <f t="shared" si="49"/>
        <v>8377425.0440917118</v>
      </c>
      <c r="AQ191" s="62">
        <f t="shared" si="50"/>
        <v>0</v>
      </c>
      <c r="AR191" s="62">
        <f t="shared" si="51"/>
        <v>-477818.8510529818</v>
      </c>
      <c r="AS191" s="62">
        <f t="shared" si="52"/>
        <v>477818.8510529818</v>
      </c>
      <c r="AT191" s="64">
        <f t="shared" si="53"/>
        <v>1</v>
      </c>
    </row>
    <row r="192" spans="1:46" ht="13.2" customHeight="1" x14ac:dyDescent="0.4">
      <c r="A192" s="87" t="s">
        <v>149</v>
      </c>
      <c r="B192" s="87" t="s">
        <v>270</v>
      </c>
      <c r="C192" s="87">
        <v>253</v>
      </c>
      <c r="D192" s="87" t="s">
        <v>27</v>
      </c>
      <c r="E192" s="89">
        <v>41891</v>
      </c>
      <c r="F192" s="89"/>
      <c r="G192" s="89">
        <v>43332</v>
      </c>
      <c r="H192" s="87" t="s">
        <v>21</v>
      </c>
      <c r="I192" s="87" t="s">
        <v>26</v>
      </c>
      <c r="J192" s="87" t="s">
        <v>22</v>
      </c>
      <c r="K192" s="91">
        <v>10270791.6547585</v>
      </c>
      <c r="L192" s="87" t="s">
        <v>23</v>
      </c>
      <c r="M192" s="87" t="s">
        <v>26</v>
      </c>
      <c r="N192" s="87" t="s">
        <v>24</v>
      </c>
      <c r="O192" s="95">
        <v>-14375000</v>
      </c>
      <c r="P192" s="87">
        <v>1.288</v>
      </c>
      <c r="Q192" s="87" t="s">
        <v>25</v>
      </c>
      <c r="R192" s="93">
        <v>1.3996</v>
      </c>
      <c r="S192" s="87"/>
      <c r="T192" s="87"/>
      <c r="U192" s="93"/>
      <c r="V192" s="5"/>
      <c r="W192" s="102">
        <v>1.1993</v>
      </c>
      <c r="X192" s="102">
        <v>1.2172638983893718</v>
      </c>
      <c r="Y192" s="104">
        <v>-1543608.8023676984</v>
      </c>
      <c r="Z192" s="104">
        <v>-1543608.8023676984</v>
      </c>
      <c r="AA192" s="104">
        <v>-1543608.8023676984</v>
      </c>
      <c r="AB192" s="100">
        <v>0</v>
      </c>
      <c r="AC192" s="97"/>
      <c r="AD192" s="98"/>
      <c r="AF192" s="62">
        <f t="shared" si="41"/>
        <v>11809271.612359773</v>
      </c>
      <c r="AG192" s="62">
        <f t="shared" si="42"/>
        <v>-1538479.9576012697</v>
      </c>
      <c r="AH192" s="6"/>
      <c r="AI192" s="62">
        <f t="shared" si="43"/>
        <v>9084055.0864305943</v>
      </c>
      <c r="AJ192" s="62">
        <f t="shared" si="44"/>
        <v>1186736.5683279093</v>
      </c>
      <c r="AK192" s="62">
        <f t="shared" si="45"/>
        <v>-2725216.525929179</v>
      </c>
      <c r="AL192" s="62">
        <f t="shared" si="46"/>
        <v>2725216.525929179</v>
      </c>
      <c r="AM192" s="64">
        <f t="shared" si="47"/>
        <v>1</v>
      </c>
      <c r="AN192" s="6"/>
      <c r="AO192" s="57">
        <f t="shared" si="48"/>
        <v>1.3996</v>
      </c>
      <c r="AP192" s="62">
        <f t="shared" si="49"/>
        <v>10270791.654758504</v>
      </c>
      <c r="AQ192" s="62">
        <f t="shared" si="50"/>
        <v>0</v>
      </c>
      <c r="AR192" s="62">
        <f t="shared" si="51"/>
        <v>1538479.9576012697</v>
      </c>
      <c r="AS192" s="62">
        <f t="shared" si="52"/>
        <v>-1538479.9576012697</v>
      </c>
      <c r="AT192" s="64">
        <f t="shared" si="53"/>
        <v>1</v>
      </c>
    </row>
    <row r="193" spans="1:46" ht="13.2" customHeight="1" x14ac:dyDescent="0.4">
      <c r="A193" s="87" t="s">
        <v>149</v>
      </c>
      <c r="B193" s="87" t="s">
        <v>271</v>
      </c>
      <c r="C193" s="87">
        <v>254</v>
      </c>
      <c r="D193" s="87" t="s">
        <v>27</v>
      </c>
      <c r="E193" s="89">
        <v>41891</v>
      </c>
      <c r="F193" s="89"/>
      <c r="G193" s="89">
        <v>43424</v>
      </c>
      <c r="H193" s="87" t="s">
        <v>21</v>
      </c>
      <c r="I193" s="87" t="s">
        <v>26</v>
      </c>
      <c r="J193" s="87" t="s">
        <v>22</v>
      </c>
      <c r="K193" s="91">
        <v>3982142.8571428601</v>
      </c>
      <c r="L193" s="87" t="s">
        <v>23</v>
      </c>
      <c r="M193" s="87" t="s">
        <v>26</v>
      </c>
      <c r="N193" s="87" t="s">
        <v>24</v>
      </c>
      <c r="O193" s="95">
        <v>-5575000</v>
      </c>
      <c r="P193" s="87">
        <v>1.288</v>
      </c>
      <c r="Q193" s="87" t="s">
        <v>25</v>
      </c>
      <c r="R193" s="93">
        <v>1.4</v>
      </c>
      <c r="S193" s="87"/>
      <c r="T193" s="87"/>
      <c r="U193" s="93"/>
      <c r="V193" s="5"/>
      <c r="W193" s="102">
        <v>1.1993</v>
      </c>
      <c r="X193" s="102">
        <v>1.2254189720420794</v>
      </c>
      <c r="Y193" s="104">
        <v>-570110.90819943661</v>
      </c>
      <c r="Z193" s="104">
        <v>-570110.90819943661</v>
      </c>
      <c r="AA193" s="104">
        <v>-570110.90819943661</v>
      </c>
      <c r="AB193" s="100">
        <v>0</v>
      </c>
      <c r="AC193" s="97"/>
      <c r="AD193" s="98"/>
      <c r="AF193" s="62">
        <f t="shared" si="41"/>
        <v>4549464.4094742816</v>
      </c>
      <c r="AG193" s="62">
        <f t="shared" si="42"/>
        <v>-567321.55233142432</v>
      </c>
      <c r="AH193" s="6"/>
      <c r="AI193" s="62">
        <f t="shared" si="43"/>
        <v>3499588.0072879088</v>
      </c>
      <c r="AJ193" s="62">
        <f t="shared" si="44"/>
        <v>482554.84985494846</v>
      </c>
      <c r="AK193" s="62">
        <f t="shared" si="45"/>
        <v>-1049876.4021863728</v>
      </c>
      <c r="AL193" s="62">
        <f t="shared" si="46"/>
        <v>1049876.4021863728</v>
      </c>
      <c r="AM193" s="64">
        <f t="shared" si="47"/>
        <v>1</v>
      </c>
      <c r="AN193" s="6"/>
      <c r="AO193" s="57">
        <f t="shared" si="48"/>
        <v>1.4</v>
      </c>
      <c r="AP193" s="62">
        <f t="shared" si="49"/>
        <v>3982142.8571428573</v>
      </c>
      <c r="AQ193" s="62">
        <f t="shared" si="50"/>
        <v>0</v>
      </c>
      <c r="AR193" s="62">
        <f t="shared" si="51"/>
        <v>567321.55233142432</v>
      </c>
      <c r="AS193" s="62">
        <f t="shared" si="52"/>
        <v>-567321.55233142432</v>
      </c>
      <c r="AT193" s="64">
        <f t="shared" si="53"/>
        <v>1</v>
      </c>
    </row>
    <row r="194" spans="1:46" ht="13.2" customHeight="1" x14ac:dyDescent="0.4">
      <c r="A194" s="87" t="s">
        <v>149</v>
      </c>
      <c r="B194" s="87" t="s">
        <v>272</v>
      </c>
      <c r="C194" s="87">
        <v>255</v>
      </c>
      <c r="D194" s="87" t="s">
        <v>27</v>
      </c>
      <c r="E194" s="89">
        <v>41891</v>
      </c>
      <c r="F194" s="89"/>
      <c r="G194" s="89">
        <v>43424</v>
      </c>
      <c r="H194" s="87" t="s">
        <v>21</v>
      </c>
      <c r="I194" s="87" t="s">
        <v>26</v>
      </c>
      <c r="J194" s="87" t="s">
        <v>22</v>
      </c>
      <c r="K194" s="91">
        <v>9862964.2985935807</v>
      </c>
      <c r="L194" s="87" t="s">
        <v>23</v>
      </c>
      <c r="M194" s="87" t="s">
        <v>26</v>
      </c>
      <c r="N194" s="87" t="s">
        <v>24</v>
      </c>
      <c r="O194" s="95">
        <v>-13675000</v>
      </c>
      <c r="P194" s="87">
        <v>1.288</v>
      </c>
      <c r="Q194" s="87" t="s">
        <v>25</v>
      </c>
      <c r="R194" s="93">
        <v>1.3865000000000001</v>
      </c>
      <c r="S194" s="87"/>
      <c r="T194" s="87"/>
      <c r="U194" s="93"/>
      <c r="V194" s="5"/>
      <c r="W194" s="102">
        <v>1.1993</v>
      </c>
      <c r="X194" s="102">
        <v>1.2254189720420794</v>
      </c>
      <c r="Y194" s="104">
        <v>-1302858.7132477122</v>
      </c>
      <c r="Z194" s="104">
        <v>-1302858.7132477122</v>
      </c>
      <c r="AA194" s="104">
        <v>-1302858.7132477122</v>
      </c>
      <c r="AB194" s="100">
        <v>0</v>
      </c>
      <c r="AC194" s="97"/>
      <c r="AD194" s="98"/>
      <c r="AF194" s="62">
        <f t="shared" si="41"/>
        <v>11159448.573912252</v>
      </c>
      <c r="AG194" s="62">
        <f t="shared" si="42"/>
        <v>-1296484.275318671</v>
      </c>
      <c r="AH194" s="6"/>
      <c r="AI194" s="62">
        <f t="shared" si="43"/>
        <v>8584191.210701732</v>
      </c>
      <c r="AJ194" s="62">
        <f t="shared" si="44"/>
        <v>1278773.0878918488</v>
      </c>
      <c r="AK194" s="62">
        <f t="shared" si="45"/>
        <v>-2575257.3632105198</v>
      </c>
      <c r="AL194" s="62">
        <f t="shared" si="46"/>
        <v>2575257.3632105198</v>
      </c>
      <c r="AM194" s="64">
        <f t="shared" si="47"/>
        <v>1</v>
      </c>
      <c r="AN194" s="6"/>
      <c r="AO194" s="57">
        <f t="shared" si="48"/>
        <v>1.3865000000000001</v>
      </c>
      <c r="AP194" s="62">
        <f t="shared" si="49"/>
        <v>9862964.2985935807</v>
      </c>
      <c r="AQ194" s="62">
        <f t="shared" si="50"/>
        <v>0</v>
      </c>
      <c r="AR194" s="62">
        <f t="shared" si="51"/>
        <v>1296484.275318671</v>
      </c>
      <c r="AS194" s="62">
        <f t="shared" si="52"/>
        <v>-1296484.275318671</v>
      </c>
      <c r="AT194" s="64">
        <f t="shared" si="53"/>
        <v>1</v>
      </c>
    </row>
    <row r="195" spans="1:46" ht="13.2" customHeight="1" x14ac:dyDescent="0.4">
      <c r="A195" s="87" t="s">
        <v>149</v>
      </c>
      <c r="B195" s="87" t="s">
        <v>273</v>
      </c>
      <c r="C195" s="87">
        <v>256</v>
      </c>
      <c r="D195" s="87" t="s">
        <v>27</v>
      </c>
      <c r="E195" s="89">
        <v>41891</v>
      </c>
      <c r="F195" s="89"/>
      <c r="G195" s="89">
        <v>43516</v>
      </c>
      <c r="H195" s="87" t="s">
        <v>21</v>
      </c>
      <c r="I195" s="87" t="s">
        <v>26</v>
      </c>
      <c r="J195" s="87" t="s">
        <v>22</v>
      </c>
      <c r="K195" s="91">
        <v>2863688.4306987398</v>
      </c>
      <c r="L195" s="87" t="s">
        <v>23</v>
      </c>
      <c r="M195" s="87" t="s">
        <v>26</v>
      </c>
      <c r="N195" s="87" t="s">
        <v>24</v>
      </c>
      <c r="O195" s="95">
        <v>-4000000</v>
      </c>
      <c r="P195" s="87">
        <v>1.288</v>
      </c>
      <c r="Q195" s="87" t="s">
        <v>25</v>
      </c>
      <c r="R195" s="93">
        <v>1.3968</v>
      </c>
      <c r="S195" s="87"/>
      <c r="T195" s="87"/>
      <c r="U195" s="93"/>
      <c r="V195" s="5"/>
      <c r="W195" s="102">
        <v>1.1993</v>
      </c>
      <c r="X195" s="102">
        <v>1.2340030937925215</v>
      </c>
      <c r="Y195" s="104">
        <v>-380261.49618470046</v>
      </c>
      <c r="Z195" s="104">
        <v>-380261.49618470046</v>
      </c>
      <c r="AA195" s="104">
        <v>-380261.49618470046</v>
      </c>
      <c r="AB195" s="100">
        <v>0</v>
      </c>
      <c r="AC195" s="97"/>
      <c r="AD195" s="98"/>
      <c r="AF195" s="62">
        <f t="shared" si="41"/>
        <v>3241482.9590958366</v>
      </c>
      <c r="AG195" s="62">
        <f t="shared" si="42"/>
        <v>-377794.52839709679</v>
      </c>
      <c r="AH195" s="6"/>
      <c r="AI195" s="62">
        <f t="shared" si="43"/>
        <v>2493448.4300737204</v>
      </c>
      <c r="AJ195" s="62">
        <f t="shared" si="44"/>
        <v>370240.00062501943</v>
      </c>
      <c r="AK195" s="62">
        <f t="shared" si="45"/>
        <v>-748034.52902211621</v>
      </c>
      <c r="AL195" s="62">
        <f t="shared" si="46"/>
        <v>748034.52902211621</v>
      </c>
      <c r="AM195" s="64">
        <f t="shared" si="47"/>
        <v>1</v>
      </c>
      <c r="AN195" s="6"/>
      <c r="AO195" s="57">
        <f t="shared" si="48"/>
        <v>1.3968</v>
      </c>
      <c r="AP195" s="62">
        <f t="shared" si="49"/>
        <v>2863688.4306987398</v>
      </c>
      <c r="AQ195" s="62">
        <f t="shared" si="50"/>
        <v>0</v>
      </c>
      <c r="AR195" s="62">
        <f t="shared" si="51"/>
        <v>377794.52839709679</v>
      </c>
      <c r="AS195" s="62">
        <f t="shared" si="52"/>
        <v>-377794.52839709679</v>
      </c>
      <c r="AT195" s="64">
        <f t="shared" si="53"/>
        <v>1</v>
      </c>
    </row>
    <row r="196" spans="1:46" ht="13.2" customHeight="1" x14ac:dyDescent="0.4">
      <c r="A196" s="87" t="s">
        <v>149</v>
      </c>
      <c r="B196" s="87" t="s">
        <v>274</v>
      </c>
      <c r="C196" s="87">
        <v>257</v>
      </c>
      <c r="D196" s="87" t="s">
        <v>27</v>
      </c>
      <c r="E196" s="89">
        <v>41891</v>
      </c>
      <c r="F196" s="89"/>
      <c r="G196" s="89">
        <v>43516</v>
      </c>
      <c r="H196" s="87" t="s">
        <v>21</v>
      </c>
      <c r="I196" s="87" t="s">
        <v>26</v>
      </c>
      <c r="J196" s="87" t="s">
        <v>22</v>
      </c>
      <c r="K196" s="91">
        <v>4501434.7202295596</v>
      </c>
      <c r="L196" s="87" t="s">
        <v>23</v>
      </c>
      <c r="M196" s="87" t="s">
        <v>26</v>
      </c>
      <c r="N196" s="87" t="s">
        <v>24</v>
      </c>
      <c r="O196" s="95">
        <v>-6275000</v>
      </c>
      <c r="P196" s="87">
        <v>1.288</v>
      </c>
      <c r="Q196" s="87" t="s">
        <v>25</v>
      </c>
      <c r="R196" s="93">
        <v>1.3939999999999999</v>
      </c>
      <c r="S196" s="87"/>
      <c r="T196" s="87"/>
      <c r="U196" s="93"/>
      <c r="V196" s="5"/>
      <c r="W196" s="102">
        <v>1.1993</v>
      </c>
      <c r="X196" s="102">
        <v>1.2340030937925215</v>
      </c>
      <c r="Y196" s="104">
        <v>-587452.80487736606</v>
      </c>
      <c r="Z196" s="104">
        <v>-587452.80487736606</v>
      </c>
      <c r="AA196" s="104">
        <v>-587452.80487736606</v>
      </c>
      <c r="AB196" s="100">
        <v>0</v>
      </c>
      <c r="AC196" s="97"/>
      <c r="AD196" s="98"/>
      <c r="AF196" s="62">
        <f t="shared" si="41"/>
        <v>5085076.3920815941</v>
      </c>
      <c r="AG196" s="62">
        <f t="shared" si="42"/>
        <v>-583641.67185203824</v>
      </c>
      <c r="AH196" s="6"/>
      <c r="AI196" s="62">
        <f t="shared" si="43"/>
        <v>3911597.224678149</v>
      </c>
      <c r="AJ196" s="62">
        <f t="shared" si="44"/>
        <v>589837.49555140687</v>
      </c>
      <c r="AK196" s="62">
        <f t="shared" si="45"/>
        <v>-1173479.1674034451</v>
      </c>
      <c r="AL196" s="62">
        <f t="shared" si="46"/>
        <v>1173479.1674034451</v>
      </c>
      <c r="AM196" s="64">
        <f t="shared" si="47"/>
        <v>1</v>
      </c>
      <c r="AN196" s="6"/>
      <c r="AO196" s="57">
        <f t="shared" si="48"/>
        <v>1.3939999999999999</v>
      </c>
      <c r="AP196" s="62">
        <f t="shared" si="49"/>
        <v>4501434.7202295559</v>
      </c>
      <c r="AQ196" s="62">
        <f t="shared" si="50"/>
        <v>0</v>
      </c>
      <c r="AR196" s="62">
        <f t="shared" si="51"/>
        <v>583641.67185203824</v>
      </c>
      <c r="AS196" s="62">
        <f t="shared" si="52"/>
        <v>-583641.67185203824</v>
      </c>
      <c r="AT196" s="64">
        <f t="shared" si="53"/>
        <v>1</v>
      </c>
    </row>
    <row r="197" spans="1:46" ht="13.2" customHeight="1" x14ac:dyDescent="0.4">
      <c r="A197" s="87" t="s">
        <v>149</v>
      </c>
      <c r="B197" s="87" t="s">
        <v>275</v>
      </c>
      <c r="C197" s="87">
        <v>258</v>
      </c>
      <c r="D197" s="87" t="s">
        <v>27</v>
      </c>
      <c r="E197" s="89">
        <v>41891</v>
      </c>
      <c r="F197" s="89"/>
      <c r="G197" s="89">
        <v>43516</v>
      </c>
      <c r="H197" s="87" t="s">
        <v>21</v>
      </c>
      <c r="I197" s="87" t="s">
        <v>26</v>
      </c>
      <c r="J197" s="87" t="s">
        <v>22</v>
      </c>
      <c r="K197" s="91">
        <v>5611849.9753711903</v>
      </c>
      <c r="L197" s="87" t="s">
        <v>23</v>
      </c>
      <c r="M197" s="87" t="s">
        <v>26</v>
      </c>
      <c r="N197" s="87" t="s">
        <v>24</v>
      </c>
      <c r="O197" s="95">
        <v>-7975000</v>
      </c>
      <c r="P197" s="87">
        <v>1.288</v>
      </c>
      <c r="Q197" s="87" t="s">
        <v>25</v>
      </c>
      <c r="R197" s="93">
        <v>1.4211</v>
      </c>
      <c r="S197" s="87"/>
      <c r="T197" s="87"/>
      <c r="U197" s="93"/>
      <c r="V197" s="5"/>
      <c r="W197" s="102">
        <v>1.1993</v>
      </c>
      <c r="X197" s="102">
        <v>1.2340030937925215</v>
      </c>
      <c r="Y197" s="104">
        <v>-856412.69975703652</v>
      </c>
      <c r="Z197" s="104">
        <v>-856412.69975703652</v>
      </c>
      <c r="AA197" s="104">
        <v>-856412.69975703652</v>
      </c>
      <c r="AB197" s="100">
        <v>0</v>
      </c>
      <c r="AC197" s="97"/>
      <c r="AD197" s="98"/>
      <c r="AF197" s="62">
        <f t="shared" si="41"/>
        <v>6462706.6496973243</v>
      </c>
      <c r="AG197" s="62">
        <f t="shared" si="42"/>
        <v>-850856.67432613298</v>
      </c>
      <c r="AH197" s="6"/>
      <c r="AI197" s="62">
        <f t="shared" si="43"/>
        <v>4971312.8074594801</v>
      </c>
      <c r="AJ197" s="62">
        <f t="shared" si="44"/>
        <v>640537.16791171115</v>
      </c>
      <c r="AK197" s="62">
        <f t="shared" si="45"/>
        <v>-1491393.8422378441</v>
      </c>
      <c r="AL197" s="62">
        <f t="shared" si="46"/>
        <v>1491393.8422378441</v>
      </c>
      <c r="AM197" s="64">
        <f t="shared" si="47"/>
        <v>1</v>
      </c>
      <c r="AN197" s="6"/>
      <c r="AO197" s="57">
        <f t="shared" si="48"/>
        <v>1.4211</v>
      </c>
      <c r="AP197" s="62">
        <f t="shared" si="49"/>
        <v>5611849.9753711913</v>
      </c>
      <c r="AQ197" s="62">
        <f t="shared" si="50"/>
        <v>0</v>
      </c>
      <c r="AR197" s="62">
        <f t="shared" si="51"/>
        <v>850856.67432613298</v>
      </c>
      <c r="AS197" s="62">
        <f t="shared" si="52"/>
        <v>-850856.67432613298</v>
      </c>
      <c r="AT197" s="64">
        <f t="shared" si="53"/>
        <v>1</v>
      </c>
    </row>
    <row r="198" spans="1:46" ht="13.2" customHeight="1" x14ac:dyDescent="0.4">
      <c r="A198" s="87" t="s">
        <v>149</v>
      </c>
      <c r="B198" s="87" t="s">
        <v>276</v>
      </c>
      <c r="C198" s="87">
        <v>259</v>
      </c>
      <c r="D198" s="87" t="s">
        <v>27</v>
      </c>
      <c r="E198" s="89">
        <v>41891</v>
      </c>
      <c r="F198" s="89"/>
      <c r="G198" s="89">
        <v>43605</v>
      </c>
      <c r="H198" s="87" t="s">
        <v>21</v>
      </c>
      <c r="I198" s="87" t="s">
        <v>26</v>
      </c>
      <c r="J198" s="87" t="s">
        <v>22</v>
      </c>
      <c r="K198" s="91">
        <v>4014780.0753215398</v>
      </c>
      <c r="L198" s="87" t="s">
        <v>23</v>
      </c>
      <c r="M198" s="87" t="s">
        <v>26</v>
      </c>
      <c r="N198" s="87" t="s">
        <v>24</v>
      </c>
      <c r="O198" s="95">
        <v>-5650000</v>
      </c>
      <c r="P198" s="87">
        <v>1.288</v>
      </c>
      <c r="Q198" s="87" t="s">
        <v>25</v>
      </c>
      <c r="R198" s="93">
        <v>1.4073</v>
      </c>
      <c r="S198" s="87"/>
      <c r="T198" s="87"/>
      <c r="U198" s="93"/>
      <c r="V198" s="5"/>
      <c r="W198" s="102">
        <v>1.1993</v>
      </c>
      <c r="X198" s="102">
        <v>1.2422730968254838</v>
      </c>
      <c r="Y198" s="104">
        <v>-537514.40878459811</v>
      </c>
      <c r="Z198" s="104">
        <v>-537514.40878459811</v>
      </c>
      <c r="AA198" s="104">
        <v>-537514.40878459811</v>
      </c>
      <c r="AB198" s="100">
        <v>0</v>
      </c>
      <c r="AC198" s="97"/>
      <c r="AD198" s="98"/>
      <c r="AF198" s="62">
        <f t="shared" si="41"/>
        <v>4548114.2708781688</v>
      </c>
      <c r="AG198" s="62">
        <f t="shared" si="42"/>
        <v>-533334.19555663085</v>
      </c>
      <c r="AH198" s="6"/>
      <c r="AI198" s="62">
        <f t="shared" si="43"/>
        <v>3498549.4391370527</v>
      </c>
      <c r="AJ198" s="62">
        <f t="shared" si="44"/>
        <v>516230.63618448516</v>
      </c>
      <c r="AK198" s="62">
        <f t="shared" si="45"/>
        <v>-1049564.831741116</v>
      </c>
      <c r="AL198" s="62">
        <f t="shared" si="46"/>
        <v>1049564.831741116</v>
      </c>
      <c r="AM198" s="64">
        <f t="shared" si="47"/>
        <v>1</v>
      </c>
      <c r="AN198" s="6"/>
      <c r="AO198" s="57">
        <f t="shared" si="48"/>
        <v>1.4073</v>
      </c>
      <c r="AP198" s="62">
        <f t="shared" si="49"/>
        <v>4014780.0753215379</v>
      </c>
      <c r="AQ198" s="62">
        <f t="shared" si="50"/>
        <v>0</v>
      </c>
      <c r="AR198" s="62">
        <f t="shared" si="51"/>
        <v>533334.19555663085</v>
      </c>
      <c r="AS198" s="62">
        <f t="shared" si="52"/>
        <v>-533334.19555663085</v>
      </c>
      <c r="AT198" s="64">
        <f t="shared" si="53"/>
        <v>1</v>
      </c>
    </row>
    <row r="199" spans="1:46" ht="13.2" customHeight="1" x14ac:dyDescent="0.4">
      <c r="A199" s="87" t="s">
        <v>149</v>
      </c>
      <c r="B199" s="87" t="s">
        <v>277</v>
      </c>
      <c r="C199" s="87">
        <v>260</v>
      </c>
      <c r="D199" s="87" t="s">
        <v>27</v>
      </c>
      <c r="E199" s="89">
        <v>41891</v>
      </c>
      <c r="F199" s="89"/>
      <c r="G199" s="89">
        <v>43605</v>
      </c>
      <c r="H199" s="87" t="s">
        <v>21</v>
      </c>
      <c r="I199" s="87" t="s">
        <v>26</v>
      </c>
      <c r="J199" s="87" t="s">
        <v>22</v>
      </c>
      <c r="K199" s="91">
        <v>8354262.5924375597</v>
      </c>
      <c r="L199" s="87" t="s">
        <v>23</v>
      </c>
      <c r="M199" s="87" t="s">
        <v>26</v>
      </c>
      <c r="N199" s="87" t="s">
        <v>24</v>
      </c>
      <c r="O199" s="95">
        <v>-11975000</v>
      </c>
      <c r="P199" s="87">
        <v>1.288</v>
      </c>
      <c r="Q199" s="87" t="s">
        <v>25</v>
      </c>
      <c r="R199" s="93">
        <v>1.4334</v>
      </c>
      <c r="S199" s="87"/>
      <c r="T199" s="87"/>
      <c r="U199" s="93"/>
      <c r="V199" s="5"/>
      <c r="W199" s="102">
        <v>1.1993</v>
      </c>
      <c r="X199" s="102">
        <v>1.2422730968254838</v>
      </c>
      <c r="Y199" s="104">
        <v>-1295398.9640838699</v>
      </c>
      <c r="Z199" s="104">
        <v>-1295398.9640838699</v>
      </c>
      <c r="AA199" s="104">
        <v>-1295398.9640838699</v>
      </c>
      <c r="AB199" s="100">
        <v>0</v>
      </c>
      <c r="AC199" s="97"/>
      <c r="AD199" s="98"/>
      <c r="AF199" s="62">
        <f t="shared" si="41"/>
        <v>9639587.3263302781</v>
      </c>
      <c r="AG199" s="62">
        <f t="shared" si="42"/>
        <v>-1285324.7338927174</v>
      </c>
      <c r="AH199" s="6"/>
      <c r="AI199" s="62">
        <f t="shared" si="43"/>
        <v>7415067.1741002128</v>
      </c>
      <c r="AJ199" s="62">
        <f t="shared" si="44"/>
        <v>939195.41833734792</v>
      </c>
      <c r="AK199" s="62">
        <f t="shared" si="45"/>
        <v>-2224520.1522300653</v>
      </c>
      <c r="AL199" s="62">
        <f t="shared" si="46"/>
        <v>2224520.1522300653</v>
      </c>
      <c r="AM199" s="64">
        <f t="shared" si="47"/>
        <v>1</v>
      </c>
      <c r="AN199" s="6"/>
      <c r="AO199" s="57">
        <f t="shared" si="48"/>
        <v>1.4334</v>
      </c>
      <c r="AP199" s="62">
        <f t="shared" si="49"/>
        <v>8354262.5924375607</v>
      </c>
      <c r="AQ199" s="62">
        <f t="shared" si="50"/>
        <v>0</v>
      </c>
      <c r="AR199" s="62">
        <f t="shared" si="51"/>
        <v>1285324.7338927174</v>
      </c>
      <c r="AS199" s="62">
        <f t="shared" si="52"/>
        <v>-1285324.7338927174</v>
      </c>
      <c r="AT199" s="64">
        <f t="shared" si="53"/>
        <v>1</v>
      </c>
    </row>
    <row r="200" spans="1:46" ht="13.2" customHeight="1" x14ac:dyDescent="0.4">
      <c r="A200" s="87" t="s">
        <v>149</v>
      </c>
      <c r="B200" s="87" t="s">
        <v>45</v>
      </c>
      <c r="C200" s="87">
        <v>248</v>
      </c>
      <c r="D200" s="87" t="s">
        <v>27</v>
      </c>
      <c r="E200" s="89">
        <v>41891</v>
      </c>
      <c r="F200" s="89"/>
      <c r="G200" s="89">
        <v>43697</v>
      </c>
      <c r="H200" s="87" t="s">
        <v>21</v>
      </c>
      <c r="I200" s="87" t="s">
        <v>26</v>
      </c>
      <c r="J200" s="87" t="s">
        <v>22</v>
      </c>
      <c r="K200" s="91">
        <v>9223300.9708737899</v>
      </c>
      <c r="L200" s="87" t="s">
        <v>23</v>
      </c>
      <c r="M200" s="87" t="s">
        <v>26</v>
      </c>
      <c r="N200" s="87" t="s">
        <v>24</v>
      </c>
      <c r="O200" s="95">
        <v>-13300000</v>
      </c>
      <c r="P200" s="87">
        <v>1.288</v>
      </c>
      <c r="Q200" s="87" t="s">
        <v>25</v>
      </c>
      <c r="R200" s="93">
        <v>1.4419999999999999</v>
      </c>
      <c r="S200" s="87"/>
      <c r="T200" s="87"/>
      <c r="U200" s="93"/>
      <c r="V200" s="5"/>
      <c r="W200" s="102">
        <v>1.1993</v>
      </c>
      <c r="X200" s="102">
        <v>1.2507939767983676</v>
      </c>
      <c r="Y200" s="104">
        <v>-1422613.7807730464</v>
      </c>
      <c r="Z200" s="104">
        <v>-1422613.7807730464</v>
      </c>
      <c r="AA200" s="104">
        <v>-1422613.7807730464</v>
      </c>
      <c r="AB200" s="100">
        <v>0</v>
      </c>
      <c r="AC200" s="97"/>
      <c r="AD200" s="98"/>
      <c r="AF200" s="62">
        <f t="shared" si="41"/>
        <v>10633245.959533436</v>
      </c>
      <c r="AG200" s="62">
        <f t="shared" si="42"/>
        <v>-1409944.9886596501</v>
      </c>
      <c r="AH200" s="6"/>
      <c r="AI200" s="62">
        <f t="shared" si="43"/>
        <v>8179419.9688718738</v>
      </c>
      <c r="AJ200" s="62">
        <f t="shared" si="44"/>
        <v>1043881.0020019123</v>
      </c>
      <c r="AK200" s="62">
        <f t="shared" si="45"/>
        <v>-2453825.9906615624</v>
      </c>
      <c r="AL200" s="62">
        <f t="shared" si="46"/>
        <v>2453825.9906615624</v>
      </c>
      <c r="AM200" s="64">
        <f t="shared" si="47"/>
        <v>1</v>
      </c>
      <c r="AN200" s="6"/>
      <c r="AO200" s="57">
        <f t="shared" si="48"/>
        <v>1.4419999999999999</v>
      </c>
      <c r="AP200" s="62">
        <f t="shared" si="49"/>
        <v>9223300.9708737861</v>
      </c>
      <c r="AQ200" s="62">
        <f t="shared" si="50"/>
        <v>0</v>
      </c>
      <c r="AR200" s="62">
        <f t="shared" si="51"/>
        <v>1409944.9886596501</v>
      </c>
      <c r="AS200" s="62">
        <f t="shared" si="52"/>
        <v>-1409944.9886596501</v>
      </c>
      <c r="AT200" s="64">
        <f t="shared" si="53"/>
        <v>1</v>
      </c>
    </row>
    <row r="201" spans="1:46" ht="13.2" customHeight="1" x14ac:dyDescent="0.4">
      <c r="A201" s="87" t="s">
        <v>149</v>
      </c>
      <c r="B201" s="87" t="s">
        <v>278</v>
      </c>
      <c r="C201" s="87">
        <v>250</v>
      </c>
      <c r="D201" s="87" t="s">
        <v>27</v>
      </c>
      <c r="E201" s="89">
        <v>41891</v>
      </c>
      <c r="F201" s="89"/>
      <c r="G201" s="89">
        <v>43697</v>
      </c>
      <c r="H201" s="87" t="s">
        <v>21</v>
      </c>
      <c r="I201" s="87" t="s">
        <v>26</v>
      </c>
      <c r="J201" s="87" t="s">
        <v>22</v>
      </c>
      <c r="K201" s="91">
        <v>2816803.4497148399</v>
      </c>
      <c r="L201" s="87" t="s">
        <v>23</v>
      </c>
      <c r="M201" s="87" t="s">
        <v>26</v>
      </c>
      <c r="N201" s="87" t="s">
        <v>24</v>
      </c>
      <c r="O201" s="95">
        <v>-4050000</v>
      </c>
      <c r="P201" s="87">
        <v>1.288</v>
      </c>
      <c r="Q201" s="87" t="s">
        <v>25</v>
      </c>
      <c r="R201" s="93">
        <v>1.4378</v>
      </c>
      <c r="S201" s="87"/>
      <c r="T201" s="87"/>
      <c r="U201" s="93"/>
      <c r="V201" s="5"/>
      <c r="W201" s="102">
        <v>1.1993</v>
      </c>
      <c r="X201" s="102">
        <v>1.2507939767983676</v>
      </c>
      <c r="Y201" s="104">
        <v>-424923.94085724378</v>
      </c>
      <c r="Z201" s="104">
        <v>-424923.94085724378</v>
      </c>
      <c r="AA201" s="104">
        <v>-424923.94085724378</v>
      </c>
      <c r="AB201" s="100">
        <v>0</v>
      </c>
      <c r="AC201" s="97"/>
      <c r="AD201" s="98"/>
      <c r="AF201" s="62">
        <f t="shared" si="41"/>
        <v>3237943.3185045426</v>
      </c>
      <c r="AG201" s="62">
        <f t="shared" si="42"/>
        <v>-421139.86878970033</v>
      </c>
      <c r="AH201" s="6"/>
      <c r="AI201" s="62">
        <f t="shared" si="43"/>
        <v>2490725.6296188789</v>
      </c>
      <c r="AJ201" s="62">
        <f t="shared" si="44"/>
        <v>326077.82009596331</v>
      </c>
      <c r="AK201" s="62">
        <f t="shared" si="45"/>
        <v>-747217.68888566364</v>
      </c>
      <c r="AL201" s="62">
        <f t="shared" si="46"/>
        <v>747217.68888566364</v>
      </c>
      <c r="AM201" s="64">
        <f t="shared" si="47"/>
        <v>1</v>
      </c>
      <c r="AN201" s="6"/>
      <c r="AO201" s="57">
        <f t="shared" si="48"/>
        <v>1.4378</v>
      </c>
      <c r="AP201" s="62">
        <f t="shared" si="49"/>
        <v>2816803.4497148423</v>
      </c>
      <c r="AQ201" s="62">
        <f t="shared" si="50"/>
        <v>0</v>
      </c>
      <c r="AR201" s="62">
        <f t="shared" si="51"/>
        <v>421139.86878970033</v>
      </c>
      <c r="AS201" s="62">
        <f t="shared" si="52"/>
        <v>-421139.86878970033</v>
      </c>
      <c r="AT201" s="64">
        <f t="shared" si="53"/>
        <v>1</v>
      </c>
    </row>
    <row r="202" spans="1:46" ht="13.2" customHeight="1" x14ac:dyDescent="0.4">
      <c r="A202" s="87" t="s">
        <v>149</v>
      </c>
      <c r="B202" s="87" t="s">
        <v>279</v>
      </c>
      <c r="C202" s="87">
        <v>261</v>
      </c>
      <c r="D202" s="87" t="s">
        <v>27</v>
      </c>
      <c r="E202" s="89">
        <v>41891</v>
      </c>
      <c r="F202" s="89"/>
      <c r="G202" s="89">
        <v>43697</v>
      </c>
      <c r="H202" s="87" t="s">
        <v>21</v>
      </c>
      <c r="I202" s="87" t="s">
        <v>26</v>
      </c>
      <c r="J202" s="87" t="s">
        <v>22</v>
      </c>
      <c r="K202" s="91">
        <v>2574774.2663656902</v>
      </c>
      <c r="L202" s="87" t="s">
        <v>23</v>
      </c>
      <c r="M202" s="87" t="s">
        <v>26</v>
      </c>
      <c r="N202" s="87" t="s">
        <v>24</v>
      </c>
      <c r="O202" s="95">
        <v>-3650000</v>
      </c>
      <c r="P202" s="87">
        <v>1.288</v>
      </c>
      <c r="Q202" s="87" t="s">
        <v>25</v>
      </c>
      <c r="R202" s="93">
        <v>1.4176</v>
      </c>
      <c r="S202" s="87"/>
      <c r="T202" s="87"/>
      <c r="U202" s="93"/>
      <c r="V202" s="5"/>
      <c r="W202" s="102">
        <v>1.1993</v>
      </c>
      <c r="X202" s="102">
        <v>1.2507939767983676</v>
      </c>
      <c r="Y202" s="104">
        <v>-346457.48649999389</v>
      </c>
      <c r="Z202" s="104">
        <v>-346457.48649999389</v>
      </c>
      <c r="AA202" s="104">
        <v>-346457.48649999389</v>
      </c>
      <c r="AB202" s="100">
        <v>0</v>
      </c>
      <c r="AC202" s="97"/>
      <c r="AD202" s="98"/>
      <c r="AF202" s="62">
        <f t="shared" si="41"/>
        <v>2918146.4475411307</v>
      </c>
      <c r="AG202" s="62">
        <f t="shared" si="42"/>
        <v>-343372.18117544195</v>
      </c>
      <c r="AH202" s="6"/>
      <c r="AI202" s="62">
        <f t="shared" si="43"/>
        <v>2244728.0365701006</v>
      </c>
      <c r="AJ202" s="62">
        <f t="shared" si="44"/>
        <v>330046.22979558818</v>
      </c>
      <c r="AK202" s="62">
        <f t="shared" si="45"/>
        <v>-673418.41097103013</v>
      </c>
      <c r="AL202" s="62">
        <f t="shared" si="46"/>
        <v>673418.41097103013</v>
      </c>
      <c r="AM202" s="64">
        <f t="shared" si="47"/>
        <v>1</v>
      </c>
      <c r="AN202" s="6"/>
      <c r="AO202" s="57">
        <f t="shared" si="48"/>
        <v>1.4176</v>
      </c>
      <c r="AP202" s="62">
        <f t="shared" si="49"/>
        <v>2574774.2663656888</v>
      </c>
      <c r="AQ202" s="62">
        <f t="shared" si="50"/>
        <v>0</v>
      </c>
      <c r="AR202" s="62">
        <f t="shared" si="51"/>
        <v>343372.18117544195</v>
      </c>
      <c r="AS202" s="62">
        <f t="shared" si="52"/>
        <v>-343372.18117544195</v>
      </c>
      <c r="AT202" s="64">
        <f t="shared" si="53"/>
        <v>1</v>
      </c>
    </row>
    <row r="203" spans="1:46" ht="13.2" customHeight="1" x14ac:dyDescent="0.4">
      <c r="A203" s="88" t="s">
        <v>149</v>
      </c>
      <c r="B203" s="88" t="s">
        <v>280</v>
      </c>
      <c r="C203" s="88">
        <v>251</v>
      </c>
      <c r="D203" s="88" t="s">
        <v>27</v>
      </c>
      <c r="E203" s="90">
        <v>41891</v>
      </c>
      <c r="F203" s="90"/>
      <c r="G203" s="90">
        <v>43759</v>
      </c>
      <c r="H203" s="88" t="s">
        <v>21</v>
      </c>
      <c r="I203" s="88" t="s">
        <v>26</v>
      </c>
      <c r="J203" s="88" t="s">
        <v>22</v>
      </c>
      <c r="K203" s="92">
        <v>6391211.2208940797</v>
      </c>
      <c r="L203" s="88" t="s">
        <v>23</v>
      </c>
      <c r="M203" s="88" t="s">
        <v>26</v>
      </c>
      <c r="N203" s="88" t="s">
        <v>24</v>
      </c>
      <c r="O203" s="96">
        <v>-9250000</v>
      </c>
      <c r="P203" s="88">
        <v>1.288</v>
      </c>
      <c r="Q203" s="88" t="s">
        <v>25</v>
      </c>
      <c r="R203" s="94">
        <v>1.4473</v>
      </c>
      <c r="S203" s="88"/>
      <c r="T203" s="88"/>
      <c r="U203" s="94"/>
      <c r="V203" s="5"/>
      <c r="W203" s="103">
        <v>1.1993</v>
      </c>
      <c r="X203" s="103">
        <v>1.2566094728237454</v>
      </c>
      <c r="Y203" s="105">
        <v>-979341.18351437803</v>
      </c>
      <c r="Z203" s="105">
        <v>-979341.18351437803</v>
      </c>
      <c r="AA203" s="105">
        <v>-979341.18351437803</v>
      </c>
      <c r="AB203" s="101">
        <v>0</v>
      </c>
      <c r="AC203" s="97"/>
      <c r="AD203" s="99"/>
      <c r="AF203" s="62">
        <f t="shared" ref="AF203" si="54">IF(S203="",ABS(O203/X203),"")</f>
        <v>7361077.7254560962</v>
      </c>
      <c r="AG203" s="62">
        <f t="shared" ref="AG203" si="55">IF(S203="",
IF(H203="BUY",
IF(I203="CALL",MAX(-ABS(O203)/X203+ABS(O203)/R203,0),IF(I203="PUT",MAX(-ABS(O203)/R203+ABS(O203)/X203,0),IF(I203="FORWARD",-ABS(O203)/X203+ABS(O203)/R203,"TRADE NOT VALID"))),
-IF(I203="CALL",MAX(-ABS(O203)/X203+ABS(O203)/R203,0),IF(I203="PUT",MAX(-ABS(O203)/R203+ABS(O203)/X203,0),IF(I203="FORWARD",-ABS(O203)/X203+ABS(O203)/R203,"TRADE NOT VALID")))),"")</f>
        <v>-969866.50456201751</v>
      </c>
      <c r="AH203" s="6"/>
      <c r="AI203" s="62">
        <f t="shared" ref="AI203" si="56">IF(S203="",
IF(I203="CALL",ABS(O203/(X203*(1+$AJ$3))),
IF(I203="PUT",ABS(O203/(X203*(1+$AJ$2))),
IF(I203="FORWARD",ABS(O203/(X203*(1+$AJ$3))),
"TRADE NOT VALID"))),
"")</f>
        <v>5662367.4811200742</v>
      </c>
      <c r="AJ203" s="62">
        <f t="shared" ref="AJ203" si="57">IF(S203="",
IF(H203="BUY",
IF(I203="CALL",MAX(-ABS(O203)/(X203*(1+$AJ$3))+ABS(O203)/R203,0),IF(I203="PUT",MAX(-ABS(O203)/R203+ABS(O203)/(X203*(1+$AJ$2)),0),IF(I203="FORWARD",-ABS(O203)/(X203*(1+$AJ$3))+ABS(O203)/R203,"TRADE NOT VALID"))),
-IF(I203="CALL",MAX(-ABS(O203)/(X203*(1+$AJ$3))+ABS(O203)/R203,0),IF(I203="PUT",MAX(-ABS(O203)/R203+ABS(O203)/(X203*(1+$AJ$2)),0),IF(I203="FORWARD",-ABS(O203)/(X203*(1+$AJ$3))+ABS(O203)/R203,"TRADE NOT VALID")))),"")</f>
        <v>728843.73977400456</v>
      </c>
      <c r="AK203" s="62">
        <f t="shared" ref="AK203" si="58">IF(S203="",
AI203-IF(AG203=0,ABS(O203/R203),AF203),"")</f>
        <v>-1698710.2443360221</v>
      </c>
      <c r="AL203" s="62">
        <f t="shared" ref="AL203" si="59">IF(S203="",AJ203-AG203,"")</f>
        <v>1698710.2443360221</v>
      </c>
      <c r="AM203" s="64">
        <f t="shared" ref="AM203" si="60">IF(S203="",IF(AL203=0,"CHOC INSUFFISANT",ABS(AL203/AK203)),"")</f>
        <v>1</v>
      </c>
      <c r="AN203" s="6"/>
      <c r="AO203" s="57">
        <f t="shared" ref="AO203" si="61">R203</f>
        <v>1.4473</v>
      </c>
      <c r="AP203" s="62">
        <f t="shared" ref="AP203" si="62">IF(S203="",ABS(O203/AO203),"")</f>
        <v>6391211.2208940787</v>
      </c>
      <c r="AQ203" s="62">
        <f t="shared" ref="AQ203" si="63">IF(S203="",
IF(H203="BUY",
IF(I203="CALL",MAX(-ABS(O203)/AO203+ABS(O203)/R203,0),IF(I203="PUT",MAX(-ABS(O203)/R203+ABS(O203)/AO203,0),IF(I203="FORWARD",-ABS(O203)/AO203+ABS(O203)/R203,"TRADE NOT VALID"))),
-IF(I203="CALL",MAX(-ABS(O203)/AO203+ABS(O203)/R203,0),IF(I203="PUT",MAX(-ABS(O203)/R203+ABS(O203)/AO203,0),IF(I203="FORWARD",-ABS(O203)/AO203+ABS(O203)/R203,"TRADE NOT VALID")))),"")</f>
        <v>0</v>
      </c>
      <c r="AR203" s="62">
        <f t="shared" ref="AR203" si="64">IF(S203="",
IF(AQ203=AG203,AF203-AP203,
IF(AG203=0,IF(H203="BUY",(ABS(O203)/AO203-ABS(O203)/R203),-(ABS(O203)/AO203-ABS(O203)/R203)),
IF(AQ203=0,IF(H203="BUY",(ABS(O203)/X203-ABS(O203)/R203),-(ABS(O203)/X203-ABS(O203)/R203)),AF203-AP203))),"")</f>
        <v>969866.50456201751</v>
      </c>
      <c r="AS203" s="62">
        <f t="shared" ref="AS203" si="65">IF(S203="",
AG203-AQ203,
"")</f>
        <v>-969866.50456201751</v>
      </c>
      <c r="AT203" s="64">
        <f t="shared" ref="AT203" si="66">IF(S203="",IF(AS203=0,"PAS DE VALEUR INTRINSEQUE",ABS(AS203/AR203)),"")</f>
        <v>1</v>
      </c>
    </row>
    <row r="204" spans="1:46" ht="13.2" customHeight="1" x14ac:dyDescent="0.4">
      <c r="D204"/>
      <c r="R204" s="50"/>
      <c r="S204" s="37"/>
      <c r="T204" s="37"/>
      <c r="U204" s="37"/>
      <c r="V204" s="5"/>
    </row>
    <row r="205" spans="1:46" ht="13.2" customHeight="1" x14ac:dyDescent="0.4">
      <c r="D205"/>
      <c r="R205" s="50"/>
      <c r="S205" s="37"/>
      <c r="T205" s="37"/>
      <c r="U205" s="37"/>
      <c r="V205" s="5"/>
    </row>
    <row r="206" spans="1:46" ht="13.2" customHeight="1" x14ac:dyDescent="0.4">
      <c r="D206"/>
      <c r="R206" s="50"/>
      <c r="S206" s="37"/>
      <c r="T206" s="37"/>
      <c r="U206" s="37"/>
      <c r="V206" s="5"/>
    </row>
    <row r="207" spans="1:46" ht="13.2" customHeight="1" x14ac:dyDescent="0.4">
      <c r="D207"/>
      <c r="R207" s="50"/>
      <c r="S207" s="37"/>
      <c r="T207" s="37"/>
      <c r="U207" s="37"/>
      <c r="V207" s="5"/>
    </row>
    <row r="208" spans="1:46" ht="13.2" customHeight="1" x14ac:dyDescent="0.4">
      <c r="D208"/>
      <c r="R208" s="50"/>
      <c r="S208" s="37"/>
      <c r="T208" s="37"/>
      <c r="U208" s="37"/>
      <c r="V208" s="5"/>
    </row>
    <row r="209" spans="4:22" ht="13.2" customHeight="1" x14ac:dyDescent="0.4">
      <c r="D209"/>
      <c r="R209" s="50"/>
      <c r="S209" s="37"/>
      <c r="T209" s="37"/>
      <c r="U209" s="37"/>
      <c r="V209" s="5"/>
    </row>
    <row r="210" spans="4:22" ht="13.2" customHeight="1" x14ac:dyDescent="0.4">
      <c r="D210"/>
      <c r="R210" s="50"/>
      <c r="S210" s="37"/>
      <c r="T210" s="37"/>
      <c r="U210" s="37"/>
      <c r="V210" s="5"/>
    </row>
    <row r="211" spans="4:22" ht="13.2" customHeight="1" x14ac:dyDescent="0.4">
      <c r="D211"/>
      <c r="R211" s="50"/>
      <c r="S211" s="37"/>
      <c r="T211" s="37"/>
      <c r="U211" s="37"/>
      <c r="V211" s="5"/>
    </row>
    <row r="212" spans="4:22" ht="13.2" customHeight="1" x14ac:dyDescent="0.4">
      <c r="D212"/>
      <c r="R212" s="50"/>
      <c r="S212" s="37"/>
      <c r="T212" s="37"/>
      <c r="U212" s="37"/>
      <c r="V212" s="5"/>
    </row>
    <row r="213" spans="4:22" ht="13.2" customHeight="1" x14ac:dyDescent="0.4">
      <c r="D213"/>
      <c r="R213" s="50"/>
      <c r="S213" s="37"/>
      <c r="T213" s="37"/>
      <c r="U213" s="37"/>
      <c r="V213" s="5"/>
    </row>
    <row r="214" spans="4:22" ht="13.2" customHeight="1" x14ac:dyDescent="0.4">
      <c r="D214"/>
      <c r="R214" s="50"/>
      <c r="S214" s="37"/>
      <c r="T214" s="37"/>
      <c r="U214" s="37"/>
      <c r="V214" s="5"/>
    </row>
    <row r="215" spans="4:22" ht="13.2" customHeight="1" x14ac:dyDescent="0.4">
      <c r="D215"/>
      <c r="R215" s="50"/>
      <c r="S215" s="37"/>
      <c r="T215" s="37"/>
      <c r="U215" s="37"/>
      <c r="V215" s="5"/>
    </row>
    <row r="216" spans="4:22" ht="13.2" customHeight="1" x14ac:dyDescent="0.4">
      <c r="D216"/>
      <c r="R216" s="50"/>
      <c r="S216" s="37"/>
      <c r="T216" s="37"/>
      <c r="U216" s="37"/>
      <c r="V216" s="5"/>
    </row>
    <row r="217" spans="4:22" ht="13.2" customHeight="1" x14ac:dyDescent="0.4">
      <c r="D217"/>
      <c r="R217" s="50"/>
      <c r="S217" s="37"/>
      <c r="T217" s="37"/>
      <c r="U217" s="37"/>
      <c r="V217" s="5"/>
    </row>
    <row r="218" spans="4:22" ht="13.2" customHeight="1" x14ac:dyDescent="0.4">
      <c r="D218"/>
      <c r="R218" s="50"/>
      <c r="S218" s="37"/>
      <c r="T218" s="37"/>
      <c r="U218" s="37"/>
      <c r="V218" s="5"/>
    </row>
    <row r="219" spans="4:22" ht="13.2" customHeight="1" x14ac:dyDescent="0.4">
      <c r="D219"/>
      <c r="R219" s="50"/>
      <c r="S219" s="37"/>
      <c r="T219" s="37"/>
      <c r="U219" s="37"/>
      <c r="V219" s="5"/>
    </row>
    <row r="220" spans="4:22" ht="13.2" customHeight="1" x14ac:dyDescent="0.4">
      <c r="D220"/>
      <c r="R220" s="50"/>
      <c r="S220" s="37"/>
      <c r="T220" s="37"/>
      <c r="U220" s="37"/>
      <c r="V220" s="5"/>
    </row>
    <row r="221" spans="4:22" ht="13.2" customHeight="1" x14ac:dyDescent="0.4">
      <c r="D221"/>
      <c r="R221" s="50"/>
      <c r="S221" s="37"/>
      <c r="T221" s="37"/>
      <c r="U221" s="37"/>
      <c r="V221" s="5"/>
    </row>
    <row r="222" spans="4:22" ht="13.2" customHeight="1" x14ac:dyDescent="0.4">
      <c r="D222"/>
      <c r="R222" s="50"/>
      <c r="S222" s="37"/>
      <c r="T222" s="37"/>
      <c r="U222" s="37"/>
      <c r="V222" s="5"/>
    </row>
    <row r="223" spans="4:22" ht="13.2" customHeight="1" x14ac:dyDescent="0.4">
      <c r="D223"/>
      <c r="R223" s="50"/>
      <c r="S223" s="37"/>
      <c r="T223" s="37"/>
      <c r="U223" s="37"/>
      <c r="V223" s="5"/>
    </row>
    <row r="224" spans="4:22" ht="13.2" customHeight="1" x14ac:dyDescent="0.4">
      <c r="D224"/>
      <c r="R224" s="50"/>
      <c r="S224" s="37"/>
      <c r="T224" s="37"/>
      <c r="U224" s="37"/>
      <c r="V224" s="5"/>
    </row>
    <row r="225" spans="4:22" ht="13.2" customHeight="1" x14ac:dyDescent="0.4">
      <c r="D225"/>
      <c r="R225" s="50"/>
      <c r="S225" s="37"/>
      <c r="T225" s="37"/>
      <c r="U225" s="37"/>
      <c r="V225" s="5"/>
    </row>
    <row r="226" spans="4:22" ht="13.2" customHeight="1" x14ac:dyDescent="0.4">
      <c r="D226"/>
      <c r="R226" s="50"/>
      <c r="S226" s="37"/>
      <c r="T226" s="37"/>
      <c r="U226" s="37"/>
      <c r="V226" s="5"/>
    </row>
    <row r="227" spans="4:22" ht="22.8" x14ac:dyDescent="0.4">
      <c r="D227"/>
      <c r="R227" s="50"/>
      <c r="S227" s="37"/>
      <c r="T227" s="37"/>
      <c r="U227" s="37"/>
      <c r="V227" s="5"/>
    </row>
    <row r="228" spans="4:22" ht="22.8" x14ac:dyDescent="0.4">
      <c r="D228"/>
      <c r="R228" s="50"/>
      <c r="S228" s="37"/>
      <c r="T228" s="37"/>
      <c r="U228" s="37"/>
      <c r="V228" s="5"/>
    </row>
    <row r="229" spans="4:22" ht="22.8" x14ac:dyDescent="0.4">
      <c r="D229"/>
      <c r="R229" s="50"/>
      <c r="S229" s="37"/>
      <c r="T229" s="37"/>
      <c r="U229" s="37"/>
      <c r="V229" s="5"/>
    </row>
    <row r="230" spans="4:22" ht="22.8" x14ac:dyDescent="0.4">
      <c r="D230"/>
      <c r="R230" s="50"/>
      <c r="S230" s="37"/>
      <c r="T230" s="37"/>
      <c r="U230" s="37"/>
      <c r="V230" s="5"/>
    </row>
    <row r="231" spans="4:22" ht="22.8" x14ac:dyDescent="0.4">
      <c r="D231"/>
      <c r="R231" s="50"/>
      <c r="S231" s="37"/>
      <c r="T231" s="37"/>
      <c r="U231" s="37"/>
      <c r="V231" s="5"/>
    </row>
    <row r="232" spans="4:22" ht="22.8" x14ac:dyDescent="0.4">
      <c r="D232"/>
      <c r="R232" s="50"/>
      <c r="S232" s="37"/>
      <c r="T232" s="37"/>
      <c r="U232" s="37"/>
      <c r="V232" s="5"/>
    </row>
    <row r="233" spans="4:22" ht="22.8" x14ac:dyDescent="0.4">
      <c r="D233"/>
      <c r="R233" s="50"/>
      <c r="S233" s="37"/>
      <c r="T233" s="37"/>
      <c r="U233" s="37"/>
      <c r="V233" s="5"/>
    </row>
    <row r="234" spans="4:22" ht="22.8" x14ac:dyDescent="0.4">
      <c r="D234"/>
      <c r="R234" s="50"/>
      <c r="S234" s="37"/>
      <c r="T234" s="37"/>
      <c r="U234" s="37"/>
      <c r="V234" s="5"/>
    </row>
    <row r="235" spans="4:22" ht="22.8" x14ac:dyDescent="0.4">
      <c r="D235"/>
      <c r="R235" s="50"/>
      <c r="S235" s="37"/>
      <c r="T235" s="37"/>
      <c r="U235" s="37"/>
      <c r="V235" s="5"/>
    </row>
    <row r="236" spans="4:22" ht="22.8" x14ac:dyDescent="0.4">
      <c r="D236"/>
      <c r="R236" s="50"/>
      <c r="S236" s="37"/>
      <c r="T236" s="37"/>
      <c r="U236" s="37"/>
      <c r="V236" s="5"/>
    </row>
    <row r="237" spans="4:22" ht="22.8" x14ac:dyDescent="0.4">
      <c r="D237"/>
      <c r="R237" s="50"/>
      <c r="S237" s="37"/>
      <c r="T237" s="37"/>
      <c r="U237" s="37"/>
      <c r="V237" s="5"/>
    </row>
    <row r="238" spans="4:22" ht="22.8" x14ac:dyDescent="0.4">
      <c r="D238"/>
      <c r="R238" s="50"/>
      <c r="S238" s="37"/>
      <c r="T238" s="37"/>
      <c r="U238" s="37"/>
      <c r="V238" s="5"/>
    </row>
    <row r="239" spans="4:22" ht="22.8" x14ac:dyDescent="0.4">
      <c r="D239"/>
      <c r="R239" s="50"/>
      <c r="S239" s="37"/>
      <c r="T239" s="37"/>
      <c r="U239" s="37"/>
      <c r="V239" s="5"/>
    </row>
    <row r="240" spans="4:22" ht="22.8" x14ac:dyDescent="0.4">
      <c r="D240"/>
      <c r="R240" s="50"/>
      <c r="S240" s="37"/>
      <c r="T240" s="37"/>
      <c r="U240" s="37"/>
      <c r="V240" s="5"/>
    </row>
    <row r="241" spans="4:22" ht="22.8" x14ac:dyDescent="0.4">
      <c r="D241"/>
      <c r="R241" s="50"/>
      <c r="S241" s="37"/>
      <c r="T241" s="37"/>
      <c r="U241" s="37"/>
      <c r="V241" s="5"/>
    </row>
    <row r="242" spans="4:22" ht="22.8" x14ac:dyDescent="0.4">
      <c r="D242"/>
      <c r="R242" s="50"/>
      <c r="S242" s="37"/>
      <c r="T242" s="37"/>
      <c r="U242" s="37"/>
      <c r="V242" s="5"/>
    </row>
    <row r="243" spans="4:22" ht="22.8" x14ac:dyDescent="0.4">
      <c r="D243"/>
      <c r="R243" s="50"/>
      <c r="S243" s="37"/>
      <c r="T243" s="37"/>
      <c r="U243" s="37"/>
      <c r="V243" s="5"/>
    </row>
    <row r="244" spans="4:22" ht="22.8" x14ac:dyDescent="0.4">
      <c r="D244"/>
      <c r="R244" s="50"/>
      <c r="S244" s="37"/>
      <c r="T244" s="37"/>
      <c r="U244" s="37"/>
      <c r="V244" s="5"/>
    </row>
    <row r="245" spans="4:22" ht="22.8" x14ac:dyDescent="0.4">
      <c r="D245"/>
      <c r="R245" s="50"/>
      <c r="S245" s="37"/>
      <c r="T245" s="37"/>
      <c r="U245" s="37"/>
      <c r="V245" s="5"/>
    </row>
    <row r="246" spans="4:22" ht="22.8" x14ac:dyDescent="0.4">
      <c r="D246"/>
      <c r="R246" s="50"/>
      <c r="S246" s="37"/>
      <c r="T246" s="37"/>
      <c r="U246" s="37"/>
      <c r="V246" s="5"/>
    </row>
    <row r="247" spans="4:22" ht="22.8" x14ac:dyDescent="0.4">
      <c r="D247"/>
      <c r="R247" s="50"/>
      <c r="S247" s="37"/>
      <c r="T247" s="37"/>
      <c r="U247" s="37"/>
      <c r="V247" s="5"/>
    </row>
    <row r="248" spans="4:22" ht="22.8" x14ac:dyDescent="0.4">
      <c r="D248"/>
      <c r="R248" s="50"/>
      <c r="S248" s="37"/>
      <c r="T248" s="37"/>
      <c r="U248" s="37"/>
      <c r="V248" s="5"/>
    </row>
    <row r="249" spans="4:22" ht="22.8" x14ac:dyDescent="0.4">
      <c r="D249"/>
      <c r="R249" s="50"/>
      <c r="S249" s="37"/>
      <c r="T249" s="37"/>
      <c r="U249" s="37"/>
      <c r="V249" s="5"/>
    </row>
    <row r="250" spans="4:22" ht="22.8" x14ac:dyDescent="0.4">
      <c r="D250"/>
      <c r="R250" s="50"/>
      <c r="S250" s="37"/>
      <c r="T250" s="37"/>
      <c r="U250" s="37"/>
      <c r="V250" s="5"/>
    </row>
    <row r="251" spans="4:22" ht="22.8" x14ac:dyDescent="0.4">
      <c r="D251"/>
      <c r="R251" s="50"/>
      <c r="S251" s="37"/>
      <c r="T251" s="37"/>
      <c r="U251" s="37"/>
      <c r="V251" s="5"/>
    </row>
    <row r="252" spans="4:22" ht="22.8" x14ac:dyDescent="0.4">
      <c r="D252"/>
      <c r="R252" s="50"/>
      <c r="S252" s="37"/>
      <c r="T252" s="37"/>
      <c r="U252" s="37"/>
      <c r="V252" s="5"/>
    </row>
    <row r="253" spans="4:22" ht="22.8" x14ac:dyDescent="0.4">
      <c r="D253"/>
      <c r="R253" s="50"/>
      <c r="S253" s="37"/>
      <c r="T253" s="37"/>
      <c r="U253" s="37"/>
      <c r="V253" s="5"/>
    </row>
    <row r="254" spans="4:22" ht="22.8" x14ac:dyDescent="0.4">
      <c r="D254"/>
      <c r="R254" s="50"/>
      <c r="S254" s="37"/>
      <c r="T254" s="37"/>
      <c r="U254" s="37"/>
      <c r="V254" s="5"/>
    </row>
    <row r="255" spans="4:22" ht="22.8" x14ac:dyDescent="0.4">
      <c r="D255"/>
      <c r="R255" s="50"/>
      <c r="S255" s="37"/>
      <c r="T255" s="37"/>
      <c r="U255" s="37"/>
      <c r="V255" s="5"/>
    </row>
    <row r="256" spans="4:22" ht="22.8" x14ac:dyDescent="0.4">
      <c r="D256"/>
      <c r="R256" s="50"/>
      <c r="S256" s="37"/>
      <c r="T256" s="37"/>
      <c r="U256" s="37"/>
      <c r="V256" s="5"/>
    </row>
    <row r="257" spans="4:22" ht="22.8" x14ac:dyDescent="0.4">
      <c r="D257"/>
      <c r="R257" s="50"/>
      <c r="S257" s="37"/>
      <c r="T257" s="37"/>
      <c r="U257" s="37"/>
      <c r="V257" s="5"/>
    </row>
    <row r="258" spans="4:22" ht="22.8" x14ac:dyDescent="0.4">
      <c r="D258"/>
      <c r="R258" s="50"/>
      <c r="S258" s="37"/>
      <c r="T258" s="37"/>
      <c r="U258" s="37"/>
      <c r="V258" s="5"/>
    </row>
    <row r="259" spans="4:22" ht="22.8" x14ac:dyDescent="0.4">
      <c r="D259"/>
      <c r="R259" s="50"/>
      <c r="S259" s="37"/>
      <c r="T259" s="37"/>
      <c r="U259" s="37"/>
      <c r="V259" s="5"/>
    </row>
    <row r="260" spans="4:22" ht="22.8" x14ac:dyDescent="0.4">
      <c r="D260"/>
      <c r="R260" s="50"/>
      <c r="S260" s="37"/>
      <c r="T260" s="37"/>
      <c r="U260" s="37"/>
      <c r="V260" s="5"/>
    </row>
    <row r="261" spans="4:22" ht="22.8" x14ac:dyDescent="0.4">
      <c r="D261"/>
      <c r="R261" s="50"/>
      <c r="S261" s="37"/>
      <c r="T261" s="37"/>
      <c r="U261" s="37"/>
      <c r="V261" s="5"/>
    </row>
    <row r="262" spans="4:22" ht="22.8" x14ac:dyDescent="0.4">
      <c r="D262"/>
      <c r="R262" s="50"/>
      <c r="S262" s="37"/>
      <c r="T262" s="37"/>
      <c r="U262" s="37"/>
      <c r="V262" s="5"/>
    </row>
    <row r="263" spans="4:22" ht="22.8" x14ac:dyDescent="0.4">
      <c r="D263"/>
      <c r="R263" s="50"/>
      <c r="S263" s="37"/>
      <c r="T263" s="37"/>
      <c r="U263" s="37"/>
      <c r="V263" s="5"/>
    </row>
    <row r="264" spans="4:22" ht="22.8" x14ac:dyDescent="0.4">
      <c r="D264"/>
      <c r="R264" s="50"/>
      <c r="S264" s="37"/>
      <c r="T264" s="37"/>
      <c r="U264" s="37"/>
      <c r="V264" s="5"/>
    </row>
    <row r="265" spans="4:22" ht="22.8" x14ac:dyDescent="0.4">
      <c r="D265"/>
      <c r="R265" s="50"/>
      <c r="S265" s="37"/>
      <c r="T265" s="37"/>
      <c r="U265" s="37"/>
      <c r="V265" s="5"/>
    </row>
    <row r="266" spans="4:22" ht="22.8" x14ac:dyDescent="0.4">
      <c r="D266"/>
      <c r="R266" s="50"/>
      <c r="S266" s="37"/>
      <c r="T266" s="37"/>
      <c r="U266" s="37"/>
      <c r="V266" s="5"/>
    </row>
    <row r="267" spans="4:22" ht="22.8" x14ac:dyDescent="0.4">
      <c r="D267"/>
      <c r="R267" s="50"/>
      <c r="S267" s="37"/>
      <c r="T267" s="37"/>
      <c r="U267" s="37"/>
      <c r="V267" s="5"/>
    </row>
    <row r="268" spans="4:22" ht="22.8" x14ac:dyDescent="0.4">
      <c r="D268"/>
      <c r="R268" s="50"/>
      <c r="S268" s="37"/>
      <c r="T268" s="37"/>
      <c r="U268" s="37"/>
      <c r="V268" s="5"/>
    </row>
    <row r="269" spans="4:22" ht="22.8" x14ac:dyDescent="0.4">
      <c r="D269"/>
      <c r="R269" s="50"/>
      <c r="S269" s="37"/>
      <c r="T269" s="37"/>
      <c r="U269" s="37"/>
      <c r="V269" s="5"/>
    </row>
    <row r="270" spans="4:22" ht="22.8" x14ac:dyDescent="0.4">
      <c r="D270"/>
      <c r="R270" s="50"/>
      <c r="S270" s="37"/>
      <c r="T270" s="37"/>
      <c r="U270" s="37"/>
      <c r="V270" s="5"/>
    </row>
    <row r="271" spans="4:22" ht="22.8" x14ac:dyDescent="0.4">
      <c r="D271"/>
      <c r="R271" s="50"/>
      <c r="S271" s="37"/>
      <c r="T271" s="37"/>
      <c r="U271" s="37"/>
      <c r="V271" s="5"/>
    </row>
    <row r="272" spans="4:22" ht="22.8" x14ac:dyDescent="0.4">
      <c r="D272"/>
      <c r="R272" s="50"/>
      <c r="S272" s="37"/>
      <c r="T272" s="37"/>
      <c r="U272" s="37"/>
      <c r="V272" s="5"/>
    </row>
    <row r="273" spans="4:22" ht="22.8" x14ac:dyDescent="0.4">
      <c r="D273"/>
      <c r="R273" s="50"/>
      <c r="S273" s="37"/>
      <c r="T273" s="37"/>
      <c r="U273" s="37"/>
      <c r="V273" s="5"/>
    </row>
    <row r="274" spans="4:22" ht="22.8" x14ac:dyDescent="0.4">
      <c r="D274"/>
      <c r="R274" s="50"/>
      <c r="S274" s="37"/>
      <c r="T274" s="37"/>
      <c r="U274" s="37"/>
      <c r="V274" s="5"/>
    </row>
    <row r="275" spans="4:22" ht="22.8" x14ac:dyDescent="0.4">
      <c r="D275"/>
      <c r="R275" s="50"/>
      <c r="S275" s="37"/>
      <c r="T275" s="37"/>
      <c r="U275" s="37"/>
      <c r="V275" s="5"/>
    </row>
    <row r="276" spans="4:22" ht="22.8" x14ac:dyDescent="0.4">
      <c r="D276"/>
      <c r="R276" s="50"/>
      <c r="S276" s="37"/>
      <c r="T276" s="37"/>
      <c r="U276" s="37"/>
      <c r="V276" s="5"/>
    </row>
    <row r="277" spans="4:22" ht="22.8" x14ac:dyDescent="0.4">
      <c r="D277"/>
      <c r="R277" s="50"/>
      <c r="S277" s="37"/>
      <c r="T277" s="37"/>
      <c r="U277" s="37"/>
      <c r="V277" s="5"/>
    </row>
    <row r="278" spans="4:22" ht="22.8" x14ac:dyDescent="0.4">
      <c r="D278"/>
      <c r="R278" s="50"/>
      <c r="S278" s="37"/>
      <c r="T278" s="37"/>
      <c r="U278" s="37"/>
      <c r="V278" s="5"/>
    </row>
    <row r="279" spans="4:22" ht="22.8" x14ac:dyDescent="0.4">
      <c r="D279"/>
      <c r="R279" s="50"/>
      <c r="S279" s="37"/>
      <c r="T279" s="37"/>
      <c r="U279" s="37"/>
      <c r="V279" s="5"/>
    </row>
    <row r="280" spans="4:22" ht="22.8" x14ac:dyDescent="0.4">
      <c r="D280"/>
      <c r="R280" s="50"/>
      <c r="S280" s="37"/>
      <c r="T280" s="37"/>
      <c r="U280" s="37"/>
      <c r="V280" s="5"/>
    </row>
    <row r="281" spans="4:22" ht="22.8" x14ac:dyDescent="0.4">
      <c r="D281"/>
      <c r="R281" s="50"/>
      <c r="S281" s="37"/>
      <c r="T281" s="37"/>
      <c r="U281" s="37"/>
      <c r="V281" s="5"/>
    </row>
    <row r="282" spans="4:22" ht="22.8" x14ac:dyDescent="0.4">
      <c r="D282"/>
      <c r="R282" s="50"/>
      <c r="S282" s="37"/>
      <c r="T282" s="37"/>
      <c r="U282" s="37"/>
      <c r="V282" s="5"/>
    </row>
    <row r="283" spans="4:22" ht="22.8" x14ac:dyDescent="0.4">
      <c r="D283"/>
      <c r="R283" s="50"/>
      <c r="S283" s="37"/>
      <c r="T283" s="37"/>
      <c r="U283" s="37"/>
      <c r="V283" s="5"/>
    </row>
    <row r="284" spans="4:22" ht="22.8" x14ac:dyDescent="0.4">
      <c r="D284"/>
      <c r="R284" s="50"/>
      <c r="S284" s="37"/>
      <c r="T284" s="37"/>
      <c r="U284" s="37"/>
      <c r="V284" s="5"/>
    </row>
    <row r="285" spans="4:22" ht="22.8" x14ac:dyDescent="0.4">
      <c r="D285"/>
      <c r="R285" s="50"/>
      <c r="S285" s="37"/>
      <c r="T285" s="37"/>
      <c r="U285" s="37"/>
      <c r="V285" s="5"/>
    </row>
    <row r="286" spans="4:22" ht="22.8" x14ac:dyDescent="0.4">
      <c r="D286"/>
      <c r="R286" s="50"/>
      <c r="S286" s="37"/>
      <c r="T286" s="37"/>
      <c r="U286" s="37"/>
      <c r="V286" s="5"/>
    </row>
    <row r="287" spans="4:22" ht="22.8" x14ac:dyDescent="0.4">
      <c r="D287"/>
      <c r="R287" s="50"/>
      <c r="S287" s="37"/>
      <c r="T287" s="37"/>
      <c r="U287" s="37"/>
      <c r="V287" s="5"/>
    </row>
    <row r="288" spans="4:22" ht="22.8" x14ac:dyDescent="0.4">
      <c r="D288"/>
      <c r="R288" s="50"/>
      <c r="S288" s="37"/>
      <c r="T288" s="37"/>
      <c r="U288" s="37"/>
      <c r="V288" s="5"/>
    </row>
    <row r="289" spans="4:22" ht="22.8" x14ac:dyDescent="0.4">
      <c r="D289"/>
      <c r="R289" s="50"/>
      <c r="S289" s="37"/>
      <c r="T289" s="37"/>
      <c r="U289" s="37"/>
      <c r="V289" s="5"/>
    </row>
    <row r="290" spans="4:22" ht="22.8" x14ac:dyDescent="0.4">
      <c r="D290"/>
      <c r="R290" s="50"/>
      <c r="S290" s="37"/>
      <c r="T290" s="37"/>
      <c r="U290" s="37"/>
      <c r="V290" s="5"/>
    </row>
    <row r="291" spans="4:22" ht="22.8" x14ac:dyDescent="0.4">
      <c r="D291"/>
      <c r="R291" s="50"/>
      <c r="S291" s="37"/>
      <c r="T291" s="37"/>
      <c r="U291" s="37"/>
      <c r="V291" s="5"/>
    </row>
    <row r="292" spans="4:22" ht="22.8" x14ac:dyDescent="0.4">
      <c r="D292"/>
      <c r="R292" s="50"/>
      <c r="S292" s="37"/>
      <c r="T292" s="37"/>
      <c r="U292" s="37"/>
      <c r="V292" s="5"/>
    </row>
    <row r="293" spans="4:22" ht="22.8" x14ac:dyDescent="0.4">
      <c r="D293"/>
      <c r="R293" s="50"/>
      <c r="S293" s="37"/>
      <c r="T293" s="37"/>
      <c r="U293" s="37"/>
      <c r="V293" s="5"/>
    </row>
    <row r="294" spans="4:22" ht="22.8" x14ac:dyDescent="0.4">
      <c r="D294"/>
      <c r="R294" s="50"/>
      <c r="S294" s="37"/>
      <c r="T294" s="37"/>
      <c r="U294" s="37"/>
      <c r="V294" s="5"/>
    </row>
    <row r="295" spans="4:22" ht="22.8" x14ac:dyDescent="0.4">
      <c r="D295"/>
      <c r="R295" s="50"/>
      <c r="S295" s="37"/>
      <c r="T295" s="37"/>
      <c r="U295" s="37"/>
      <c r="V295" s="5"/>
    </row>
    <row r="296" spans="4:22" ht="22.8" x14ac:dyDescent="0.4">
      <c r="D296"/>
      <c r="R296" s="50"/>
      <c r="S296" s="37"/>
      <c r="T296" s="37"/>
      <c r="U296" s="37"/>
      <c r="V296" s="5"/>
    </row>
    <row r="297" spans="4:22" ht="22.8" x14ac:dyDescent="0.4">
      <c r="D297"/>
      <c r="R297" s="50"/>
      <c r="S297" s="37"/>
      <c r="T297" s="37"/>
      <c r="U297" s="37"/>
      <c r="V297" s="5"/>
    </row>
    <row r="298" spans="4:22" ht="22.8" x14ac:dyDescent="0.4">
      <c r="D298"/>
      <c r="R298" s="50"/>
      <c r="S298" s="37"/>
      <c r="T298" s="37"/>
      <c r="U298" s="37"/>
      <c r="V298" s="5"/>
    </row>
    <row r="299" spans="4:22" ht="22.8" x14ac:dyDescent="0.4">
      <c r="D299"/>
      <c r="R299" s="50"/>
      <c r="S299" s="37"/>
      <c r="T299" s="37"/>
      <c r="U299" s="37"/>
      <c r="V299" s="5"/>
    </row>
    <row r="300" spans="4:22" ht="22.8" x14ac:dyDescent="0.4">
      <c r="D300"/>
      <c r="R300" s="50"/>
      <c r="S300" s="37"/>
      <c r="T300" s="37"/>
      <c r="U300" s="37"/>
      <c r="V300" s="5"/>
    </row>
    <row r="301" spans="4:22" ht="22.8" x14ac:dyDescent="0.4">
      <c r="D301"/>
      <c r="R301" s="50"/>
      <c r="S301" s="37"/>
      <c r="T301" s="37"/>
      <c r="U301" s="37"/>
      <c r="V301" s="5"/>
    </row>
    <row r="302" spans="4:22" ht="22.8" x14ac:dyDescent="0.4">
      <c r="D302"/>
      <c r="R302" s="50"/>
      <c r="S302" s="37"/>
      <c r="T302" s="37"/>
      <c r="U302" s="37"/>
      <c r="V302" s="5"/>
    </row>
    <row r="303" spans="4:22" ht="22.8" x14ac:dyDescent="0.4">
      <c r="D303"/>
      <c r="R303" s="50"/>
      <c r="S303" s="37"/>
      <c r="T303" s="37"/>
      <c r="U303" s="37"/>
      <c r="V303" s="5"/>
    </row>
    <row r="304" spans="4:22" ht="22.8" x14ac:dyDescent="0.4">
      <c r="D304"/>
      <c r="R304" s="50"/>
      <c r="S304" s="37"/>
      <c r="T304" s="37"/>
      <c r="U304" s="37"/>
      <c r="V304" s="5"/>
    </row>
    <row r="305" spans="4:22" ht="22.8" x14ac:dyDescent="0.4">
      <c r="D305"/>
      <c r="R305" s="50"/>
      <c r="S305" s="37"/>
      <c r="T305" s="37"/>
      <c r="U305" s="37"/>
      <c r="V305" s="5"/>
    </row>
    <row r="306" spans="4:22" ht="22.8" x14ac:dyDescent="0.4">
      <c r="D306"/>
      <c r="R306" s="50"/>
      <c r="S306" s="37"/>
      <c r="T306" s="37"/>
      <c r="U306" s="37"/>
      <c r="V306" s="5"/>
    </row>
    <row r="307" spans="4:22" ht="22.8" x14ac:dyDescent="0.4">
      <c r="D307"/>
      <c r="R307" s="50"/>
      <c r="S307" s="37"/>
      <c r="T307" s="37"/>
      <c r="U307" s="37"/>
      <c r="V307" s="5"/>
    </row>
    <row r="308" spans="4:22" ht="22.8" x14ac:dyDescent="0.4">
      <c r="D308"/>
      <c r="R308" s="50"/>
      <c r="S308" s="37"/>
      <c r="T308" s="37"/>
      <c r="U308" s="37"/>
      <c r="V308" s="5"/>
    </row>
    <row r="309" spans="4:22" ht="22.8" x14ac:dyDescent="0.4">
      <c r="D309"/>
      <c r="R309" s="50"/>
      <c r="S309" s="37"/>
      <c r="T309" s="37"/>
      <c r="U309" s="37"/>
      <c r="V309" s="5"/>
    </row>
    <row r="310" spans="4:22" x14ac:dyDescent="0.25">
      <c r="D310"/>
      <c r="R310" s="50"/>
      <c r="S310" s="37"/>
      <c r="T310" s="37"/>
      <c r="U310" s="37"/>
    </row>
    <row r="311" spans="4:22" x14ac:dyDescent="0.25">
      <c r="D311"/>
      <c r="R311" s="50"/>
      <c r="S311" s="37"/>
      <c r="T311" s="37"/>
      <c r="U311" s="37"/>
    </row>
    <row r="312" spans="4:22" x14ac:dyDescent="0.25">
      <c r="D312"/>
      <c r="R312" s="50"/>
      <c r="S312" s="37"/>
      <c r="T312" s="37"/>
      <c r="U312" s="37"/>
    </row>
    <row r="313" spans="4:22" x14ac:dyDescent="0.25">
      <c r="D313"/>
      <c r="R313" s="50"/>
      <c r="S313" s="37"/>
      <c r="T313" s="37"/>
      <c r="U313" s="37"/>
    </row>
    <row r="314" spans="4:22" x14ac:dyDescent="0.25">
      <c r="D314"/>
      <c r="R314" s="50"/>
      <c r="S314" s="37"/>
      <c r="T314" s="37"/>
      <c r="U314" s="37"/>
    </row>
    <row r="315" spans="4:22" x14ac:dyDescent="0.25">
      <c r="D315"/>
      <c r="R315" s="50"/>
      <c r="S315" s="37"/>
      <c r="T315" s="37"/>
      <c r="U315" s="37"/>
    </row>
    <row r="316" spans="4:22" x14ac:dyDescent="0.25">
      <c r="D316"/>
      <c r="R316" s="50"/>
      <c r="S316" s="37"/>
      <c r="T316" s="37"/>
      <c r="U316" s="37"/>
    </row>
    <row r="317" spans="4:22" x14ac:dyDescent="0.25">
      <c r="D317"/>
      <c r="R317" s="50"/>
      <c r="S317" s="37"/>
      <c r="T317" s="37"/>
      <c r="U317" s="37"/>
    </row>
    <row r="318" spans="4:22" x14ac:dyDescent="0.25">
      <c r="D318"/>
      <c r="R318" s="50"/>
      <c r="S318" s="37"/>
      <c r="T318" s="37"/>
      <c r="U318" s="37"/>
    </row>
    <row r="319" spans="4:22" x14ac:dyDescent="0.25">
      <c r="D319"/>
      <c r="R319" s="50"/>
      <c r="S319" s="37"/>
      <c r="T319" s="37"/>
      <c r="U319" s="37"/>
    </row>
    <row r="320" spans="4:22" x14ac:dyDescent="0.25">
      <c r="D320"/>
      <c r="R320" s="50"/>
      <c r="S320" s="37"/>
      <c r="T320" s="37"/>
      <c r="U320" s="37"/>
    </row>
    <row r="321" spans="4:21" x14ac:dyDescent="0.25">
      <c r="D321"/>
      <c r="R321" s="50"/>
      <c r="S321" s="37"/>
      <c r="T321" s="37"/>
      <c r="U321" s="37"/>
    </row>
    <row r="322" spans="4:21" x14ac:dyDescent="0.25">
      <c r="D322"/>
      <c r="R322" s="50"/>
      <c r="S322" s="37"/>
      <c r="T322" s="37"/>
      <c r="U322" s="37"/>
    </row>
    <row r="323" spans="4:21" x14ac:dyDescent="0.25">
      <c r="D323"/>
      <c r="R323" s="50"/>
      <c r="S323" s="37"/>
      <c r="T323" s="37"/>
      <c r="U323" s="37"/>
    </row>
    <row r="324" spans="4:21" x14ac:dyDescent="0.25">
      <c r="D324"/>
      <c r="R324" s="50"/>
      <c r="S324" s="37"/>
      <c r="T324" s="37"/>
      <c r="U324" s="37"/>
    </row>
    <row r="325" spans="4:21" x14ac:dyDescent="0.25">
      <c r="D325"/>
      <c r="R325" s="50"/>
      <c r="S325" s="37"/>
      <c r="T325" s="37"/>
      <c r="U325" s="37"/>
    </row>
    <row r="326" spans="4:21" x14ac:dyDescent="0.25">
      <c r="D326"/>
      <c r="R326" s="50"/>
      <c r="S326" s="37"/>
      <c r="T326" s="37"/>
      <c r="U326" s="37"/>
    </row>
    <row r="327" spans="4:21" x14ac:dyDescent="0.25">
      <c r="D327"/>
      <c r="R327" s="50"/>
      <c r="S327" s="37"/>
      <c r="T327" s="37"/>
      <c r="U327" s="37"/>
    </row>
    <row r="328" spans="4:21" x14ac:dyDescent="0.25">
      <c r="D328"/>
      <c r="R328" s="50"/>
      <c r="S328" s="37"/>
      <c r="T328" s="37"/>
      <c r="U328" s="37"/>
    </row>
    <row r="329" spans="4:21" x14ac:dyDescent="0.25">
      <c r="D329"/>
      <c r="R329" s="50"/>
      <c r="S329" s="37"/>
      <c r="T329" s="37"/>
      <c r="U329" s="37"/>
    </row>
    <row r="330" spans="4:21" x14ac:dyDescent="0.25">
      <c r="D330"/>
      <c r="R330" s="50"/>
      <c r="S330" s="37"/>
      <c r="T330" s="37"/>
      <c r="U330" s="37"/>
    </row>
    <row r="331" spans="4:21" x14ac:dyDescent="0.25">
      <c r="D331"/>
      <c r="R331" s="50"/>
      <c r="S331" s="37"/>
      <c r="T331" s="37"/>
      <c r="U331" s="37"/>
    </row>
    <row r="332" spans="4:21" x14ac:dyDescent="0.25">
      <c r="D332"/>
      <c r="R332" s="50"/>
      <c r="S332" s="37"/>
      <c r="T332" s="37"/>
      <c r="U332" s="37"/>
    </row>
    <row r="333" spans="4:21" x14ac:dyDescent="0.25">
      <c r="D333"/>
      <c r="R333" s="50"/>
      <c r="S333" s="37"/>
      <c r="T333" s="37"/>
      <c r="U333" s="37"/>
    </row>
    <row r="334" spans="4:21" x14ac:dyDescent="0.25">
      <c r="D334"/>
      <c r="R334" s="50"/>
      <c r="S334" s="37"/>
      <c r="T334" s="37"/>
      <c r="U334" s="37"/>
    </row>
    <row r="335" spans="4:21" x14ac:dyDescent="0.25">
      <c r="D335"/>
      <c r="R335" s="50"/>
      <c r="S335" s="37"/>
      <c r="T335" s="37"/>
      <c r="U335" s="37"/>
    </row>
    <row r="336" spans="4:21" x14ac:dyDescent="0.25">
      <c r="D336"/>
      <c r="R336" s="50"/>
      <c r="S336" s="37"/>
      <c r="T336" s="37"/>
      <c r="U336" s="37"/>
    </row>
    <row r="337" spans="4:21" x14ac:dyDescent="0.25">
      <c r="D337"/>
      <c r="R337" s="50"/>
      <c r="S337" s="37"/>
      <c r="T337" s="37"/>
      <c r="U337" s="37"/>
    </row>
    <row r="338" spans="4:21" x14ac:dyDescent="0.25">
      <c r="D338"/>
      <c r="R338" s="50"/>
      <c r="S338" s="37"/>
      <c r="T338" s="37"/>
      <c r="U338" s="37"/>
    </row>
    <row r="339" spans="4:21" x14ac:dyDescent="0.25">
      <c r="D339"/>
      <c r="R339" s="50"/>
      <c r="S339" s="37"/>
      <c r="T339" s="37"/>
      <c r="U339" s="37"/>
    </row>
    <row r="340" spans="4:21" x14ac:dyDescent="0.25">
      <c r="D340"/>
      <c r="R340" s="50"/>
      <c r="S340" s="37"/>
      <c r="T340" s="37"/>
      <c r="U340" s="37"/>
    </row>
    <row r="341" spans="4:21" x14ac:dyDescent="0.25">
      <c r="D341"/>
      <c r="R341" s="50"/>
      <c r="S341" s="37"/>
      <c r="T341" s="37"/>
      <c r="U341" s="37"/>
    </row>
    <row r="342" spans="4:21" x14ac:dyDescent="0.25">
      <c r="D342"/>
      <c r="R342" s="50"/>
      <c r="S342" s="37"/>
      <c r="T342" s="37"/>
      <c r="U342" s="37"/>
    </row>
    <row r="343" spans="4:21" x14ac:dyDescent="0.25">
      <c r="D343"/>
      <c r="R343" s="50"/>
      <c r="S343" s="37"/>
      <c r="T343" s="37"/>
      <c r="U343" s="37"/>
    </row>
    <row r="344" spans="4:21" x14ac:dyDescent="0.25">
      <c r="D344"/>
      <c r="R344" s="50"/>
      <c r="S344" s="37"/>
      <c r="T344" s="37"/>
      <c r="U344" s="37"/>
    </row>
    <row r="345" spans="4:21" x14ac:dyDescent="0.25">
      <c r="D345"/>
      <c r="R345" s="50"/>
      <c r="S345" s="37"/>
      <c r="T345" s="37"/>
      <c r="U345" s="37"/>
    </row>
    <row r="346" spans="4:21" x14ac:dyDescent="0.25">
      <c r="D346"/>
      <c r="R346" s="50"/>
      <c r="S346" s="37"/>
      <c r="T346" s="37"/>
      <c r="U346" s="37"/>
    </row>
    <row r="347" spans="4:21" x14ac:dyDescent="0.25">
      <c r="D347"/>
      <c r="R347" s="50"/>
      <c r="S347" s="37"/>
      <c r="T347" s="37"/>
      <c r="U347" s="37"/>
    </row>
    <row r="348" spans="4:21" x14ac:dyDescent="0.25">
      <c r="D348"/>
      <c r="R348" s="50"/>
      <c r="S348" s="37"/>
      <c r="T348" s="37"/>
      <c r="U348" s="37"/>
    </row>
    <row r="349" spans="4:21" x14ac:dyDescent="0.25">
      <c r="D349"/>
      <c r="R349" s="50"/>
      <c r="S349" s="37"/>
      <c r="T349" s="37"/>
      <c r="U349" s="37"/>
    </row>
    <row r="350" spans="4:21" x14ac:dyDescent="0.25">
      <c r="D350"/>
      <c r="R350" s="50"/>
      <c r="S350" s="37"/>
      <c r="T350" s="37"/>
      <c r="U350" s="37"/>
    </row>
    <row r="351" spans="4:21" x14ac:dyDescent="0.25">
      <c r="D351"/>
      <c r="R351" s="50"/>
      <c r="S351" s="37"/>
      <c r="T351" s="37"/>
      <c r="U351" s="37"/>
    </row>
    <row r="352" spans="4:21" x14ac:dyDescent="0.25">
      <c r="D352"/>
      <c r="R352" s="50"/>
      <c r="S352" s="37"/>
      <c r="T352" s="37"/>
      <c r="U352" s="37"/>
    </row>
    <row r="353" spans="4:21" x14ac:dyDescent="0.25">
      <c r="D353"/>
      <c r="R353" s="50"/>
      <c r="S353" s="37"/>
      <c r="T353" s="37"/>
      <c r="U353" s="37"/>
    </row>
    <row r="354" spans="4:21" x14ac:dyDescent="0.25">
      <c r="D354"/>
      <c r="R354" s="50"/>
      <c r="S354" s="37"/>
      <c r="T354" s="37"/>
      <c r="U354" s="37"/>
    </row>
    <row r="355" spans="4:21" x14ac:dyDescent="0.25">
      <c r="D355"/>
      <c r="R355" s="50"/>
      <c r="S355" s="37"/>
      <c r="T355" s="37"/>
      <c r="U355" s="37"/>
    </row>
    <row r="356" spans="4:21" x14ac:dyDescent="0.25">
      <c r="D356"/>
      <c r="R356" s="50"/>
      <c r="S356" s="37"/>
      <c r="T356" s="37"/>
      <c r="U356" s="37"/>
    </row>
    <row r="357" spans="4:21" x14ac:dyDescent="0.25">
      <c r="D357"/>
      <c r="R357" s="50"/>
      <c r="S357" s="37"/>
      <c r="T357" s="37"/>
      <c r="U357" s="37"/>
    </row>
    <row r="358" spans="4:21" x14ac:dyDescent="0.25">
      <c r="D358"/>
      <c r="R358" s="50"/>
      <c r="S358" s="37"/>
      <c r="T358" s="37"/>
      <c r="U358" s="37"/>
    </row>
    <row r="359" spans="4:21" x14ac:dyDescent="0.25">
      <c r="D359"/>
      <c r="R359" s="50"/>
      <c r="S359" s="37"/>
      <c r="T359" s="37"/>
      <c r="U359" s="37"/>
    </row>
    <row r="360" spans="4:21" x14ac:dyDescent="0.25">
      <c r="D360"/>
      <c r="R360" s="50"/>
      <c r="S360" s="37"/>
      <c r="T360" s="37"/>
      <c r="U360" s="37"/>
    </row>
    <row r="361" spans="4:21" x14ac:dyDescent="0.25">
      <c r="D361"/>
      <c r="R361" s="50"/>
      <c r="S361" s="37"/>
      <c r="T361" s="37"/>
      <c r="U361" s="37"/>
    </row>
    <row r="362" spans="4:21" x14ac:dyDescent="0.25">
      <c r="D362"/>
      <c r="R362" s="50"/>
      <c r="S362" s="37"/>
      <c r="T362" s="37"/>
      <c r="U362" s="37"/>
    </row>
    <row r="363" spans="4:21" x14ac:dyDescent="0.25">
      <c r="D363"/>
      <c r="R363" s="50"/>
      <c r="S363" s="37"/>
      <c r="T363" s="37"/>
      <c r="U363" s="37"/>
    </row>
    <row r="364" spans="4:21" x14ac:dyDescent="0.25">
      <c r="D364"/>
      <c r="R364" s="50"/>
      <c r="S364" s="37"/>
      <c r="T364" s="37"/>
      <c r="U364" s="37"/>
    </row>
    <row r="365" spans="4:21" x14ac:dyDescent="0.25">
      <c r="D365"/>
      <c r="R365" s="50"/>
      <c r="S365" s="37"/>
      <c r="T365" s="37"/>
      <c r="U365" s="37"/>
    </row>
    <row r="366" spans="4:21" x14ac:dyDescent="0.25">
      <c r="D366"/>
      <c r="R366" s="50"/>
      <c r="S366" s="37"/>
      <c r="T366" s="37"/>
      <c r="U366" s="37"/>
    </row>
    <row r="367" spans="4:21" x14ac:dyDescent="0.25">
      <c r="D367"/>
      <c r="R367" s="50"/>
      <c r="S367" s="37"/>
      <c r="T367" s="37"/>
      <c r="U367" s="37"/>
    </row>
    <row r="368" spans="4:21" x14ac:dyDescent="0.25">
      <c r="D368"/>
      <c r="R368" s="50"/>
      <c r="S368" s="37"/>
      <c r="T368" s="37"/>
      <c r="U368" s="37"/>
    </row>
    <row r="369" spans="4:21" x14ac:dyDescent="0.25">
      <c r="D369"/>
      <c r="R369" s="50"/>
      <c r="S369" s="37"/>
      <c r="T369" s="37"/>
      <c r="U369" s="37"/>
    </row>
    <row r="370" spans="4:21" x14ac:dyDescent="0.25">
      <c r="D370"/>
      <c r="R370" s="50"/>
      <c r="S370" s="37"/>
      <c r="T370" s="37"/>
      <c r="U370" s="37"/>
    </row>
    <row r="371" spans="4:21" x14ac:dyDescent="0.25">
      <c r="D371"/>
      <c r="R371" s="50"/>
      <c r="S371" s="37"/>
      <c r="T371" s="37"/>
      <c r="U371" s="37"/>
    </row>
    <row r="372" spans="4:21" x14ac:dyDescent="0.25">
      <c r="D372"/>
      <c r="R372" s="50"/>
      <c r="S372" s="37"/>
      <c r="T372" s="37"/>
      <c r="U372" s="37"/>
    </row>
    <row r="373" spans="4:21" x14ac:dyDescent="0.25">
      <c r="D373"/>
      <c r="R373" s="50"/>
      <c r="S373" s="37"/>
      <c r="T373" s="37"/>
      <c r="U373" s="37"/>
    </row>
    <row r="374" spans="4:21" x14ac:dyDescent="0.25">
      <c r="D374"/>
      <c r="R374" s="50"/>
      <c r="S374" s="37"/>
      <c r="T374" s="37"/>
      <c r="U374" s="37"/>
    </row>
    <row r="375" spans="4:21" x14ac:dyDescent="0.25">
      <c r="D375"/>
      <c r="R375" s="50"/>
      <c r="S375" s="37"/>
      <c r="T375" s="37"/>
      <c r="U375" s="37"/>
    </row>
    <row r="376" spans="4:21" x14ac:dyDescent="0.25">
      <c r="D376"/>
      <c r="R376" s="50"/>
      <c r="S376" s="37"/>
      <c r="T376" s="37"/>
      <c r="U376" s="37"/>
    </row>
    <row r="377" spans="4:21" x14ac:dyDescent="0.25">
      <c r="D377"/>
      <c r="R377" s="50"/>
      <c r="S377" s="37"/>
      <c r="T377" s="37"/>
      <c r="U377" s="37"/>
    </row>
    <row r="378" spans="4:21" x14ac:dyDescent="0.25">
      <c r="D378"/>
      <c r="R378" s="50"/>
      <c r="S378" s="37"/>
      <c r="T378" s="37"/>
      <c r="U378" s="37"/>
    </row>
    <row r="379" spans="4:21" x14ac:dyDescent="0.25">
      <c r="D379"/>
      <c r="R379" s="50"/>
      <c r="S379" s="37"/>
      <c r="T379" s="37"/>
      <c r="U379" s="37"/>
    </row>
    <row r="380" spans="4:21" x14ac:dyDescent="0.25">
      <c r="D380"/>
      <c r="R380" s="50"/>
      <c r="S380" s="37"/>
      <c r="T380" s="37"/>
      <c r="U380" s="37"/>
    </row>
    <row r="381" spans="4:21" x14ac:dyDescent="0.25">
      <c r="D381"/>
      <c r="R381" s="50"/>
      <c r="S381" s="37"/>
      <c r="T381" s="37"/>
      <c r="U381" s="37"/>
    </row>
    <row r="382" spans="4:21" x14ac:dyDescent="0.25">
      <c r="D382"/>
      <c r="R382" s="50"/>
      <c r="S382" s="37"/>
      <c r="T382" s="37"/>
      <c r="U382" s="37"/>
    </row>
    <row r="383" spans="4:21" x14ac:dyDescent="0.25">
      <c r="D383"/>
      <c r="R383" s="50"/>
      <c r="S383" s="37"/>
      <c r="T383" s="37"/>
      <c r="U383" s="37"/>
    </row>
    <row r="384" spans="4:21" x14ac:dyDescent="0.25">
      <c r="D384"/>
      <c r="R384" s="50"/>
      <c r="S384" s="37"/>
      <c r="T384" s="37"/>
      <c r="U384" s="37"/>
    </row>
    <row r="385" spans="4:21" x14ac:dyDescent="0.25">
      <c r="D385"/>
      <c r="R385" s="50"/>
      <c r="S385" s="37"/>
      <c r="T385" s="37"/>
      <c r="U385" s="37"/>
    </row>
    <row r="386" spans="4:21" x14ac:dyDescent="0.25">
      <c r="D386"/>
      <c r="R386" s="50"/>
      <c r="S386" s="37"/>
      <c r="T386" s="37"/>
      <c r="U386" s="37"/>
    </row>
    <row r="387" spans="4:21" x14ac:dyDescent="0.25">
      <c r="D387"/>
      <c r="R387" s="50"/>
      <c r="S387" s="37"/>
      <c r="T387" s="37"/>
      <c r="U387" s="37"/>
    </row>
    <row r="388" spans="4:21" x14ac:dyDescent="0.25">
      <c r="D388"/>
      <c r="R388" s="50"/>
      <c r="S388" s="37"/>
      <c r="T388" s="37"/>
      <c r="U388" s="37"/>
    </row>
    <row r="389" spans="4:21" x14ac:dyDescent="0.25">
      <c r="D389"/>
      <c r="R389" s="50"/>
      <c r="S389" s="37"/>
      <c r="T389" s="37"/>
      <c r="U389" s="37"/>
    </row>
    <row r="390" spans="4:21" x14ac:dyDescent="0.25">
      <c r="D390"/>
      <c r="R390" s="50"/>
      <c r="S390" s="37"/>
      <c r="T390" s="37"/>
      <c r="U390" s="37"/>
    </row>
    <row r="391" spans="4:21" x14ac:dyDescent="0.25">
      <c r="D391"/>
      <c r="R391" s="50"/>
      <c r="S391" s="37"/>
      <c r="T391" s="37"/>
      <c r="U391" s="37"/>
    </row>
    <row r="392" spans="4:21" x14ac:dyDescent="0.25">
      <c r="D392"/>
      <c r="R392" s="50"/>
      <c r="S392" s="37"/>
      <c r="T392" s="37"/>
      <c r="U392" s="37"/>
    </row>
    <row r="393" spans="4:21" x14ac:dyDescent="0.25">
      <c r="D393"/>
      <c r="R393" s="50"/>
      <c r="S393" s="37"/>
      <c r="T393" s="37"/>
      <c r="U393" s="37"/>
    </row>
    <row r="394" spans="4:21" x14ac:dyDescent="0.25">
      <c r="D394"/>
      <c r="R394" s="50"/>
      <c r="S394" s="37"/>
      <c r="T394" s="37"/>
      <c r="U394" s="37"/>
    </row>
    <row r="395" spans="4:21" x14ac:dyDescent="0.25">
      <c r="D395"/>
      <c r="R395" s="50"/>
      <c r="S395" s="37"/>
      <c r="T395" s="37"/>
      <c r="U395" s="37"/>
    </row>
    <row r="396" spans="4:21" x14ac:dyDescent="0.25">
      <c r="D396"/>
      <c r="R396" s="50"/>
      <c r="S396" s="37"/>
      <c r="T396" s="37"/>
      <c r="U396" s="37"/>
    </row>
    <row r="397" spans="4:21" x14ac:dyDescent="0.25">
      <c r="D397"/>
      <c r="R397" s="50"/>
      <c r="S397" s="37"/>
      <c r="T397" s="37"/>
      <c r="U397" s="37"/>
    </row>
    <row r="398" spans="4:21" x14ac:dyDescent="0.25">
      <c r="D398"/>
      <c r="R398" s="50"/>
      <c r="S398" s="37"/>
      <c r="T398" s="37"/>
      <c r="U398" s="37"/>
    </row>
    <row r="399" spans="4:21" x14ac:dyDescent="0.25">
      <c r="D399"/>
      <c r="R399" s="50"/>
      <c r="S399" s="37"/>
      <c r="T399" s="37"/>
      <c r="U399" s="37"/>
    </row>
    <row r="400" spans="4:21" x14ac:dyDescent="0.25">
      <c r="D400"/>
      <c r="R400" s="50"/>
      <c r="S400" s="37"/>
      <c r="T400" s="37"/>
      <c r="U400" s="37"/>
    </row>
    <row r="401" spans="4:21" x14ac:dyDescent="0.25">
      <c r="D401"/>
      <c r="R401" s="50"/>
      <c r="S401" s="37"/>
      <c r="T401" s="37"/>
      <c r="U401" s="37"/>
    </row>
    <row r="402" spans="4:21" x14ac:dyDescent="0.25">
      <c r="D402"/>
      <c r="R402" s="50"/>
      <c r="S402" s="37"/>
      <c r="T402" s="37"/>
      <c r="U402" s="37"/>
    </row>
    <row r="403" spans="4:21" x14ac:dyDescent="0.25">
      <c r="D403"/>
      <c r="R403" s="50"/>
      <c r="S403" s="37"/>
      <c r="T403" s="37"/>
      <c r="U403" s="37"/>
    </row>
    <row r="404" spans="4:21" x14ac:dyDescent="0.25">
      <c r="D404"/>
      <c r="R404" s="50"/>
      <c r="S404" s="37"/>
      <c r="T404" s="37"/>
      <c r="U404" s="37"/>
    </row>
    <row r="405" spans="4:21" x14ac:dyDescent="0.25">
      <c r="D405"/>
      <c r="R405" s="50"/>
      <c r="S405" s="37"/>
      <c r="T405" s="37"/>
      <c r="U405" s="37"/>
    </row>
    <row r="406" spans="4:21" x14ac:dyDescent="0.25">
      <c r="D406"/>
      <c r="R406" s="50"/>
      <c r="S406" s="37"/>
      <c r="T406" s="37"/>
      <c r="U406" s="37"/>
    </row>
    <row r="407" spans="4:21" x14ac:dyDescent="0.25">
      <c r="D407"/>
      <c r="R407" s="50"/>
      <c r="S407" s="37"/>
      <c r="T407" s="37"/>
      <c r="U407" s="37"/>
    </row>
    <row r="408" spans="4:21" x14ac:dyDescent="0.25">
      <c r="D408"/>
      <c r="R408" s="50"/>
      <c r="S408" s="37"/>
      <c r="T408" s="37"/>
      <c r="U408" s="37"/>
    </row>
    <row r="409" spans="4:21" x14ac:dyDescent="0.25">
      <c r="D409"/>
      <c r="R409" s="50"/>
      <c r="S409" s="37"/>
      <c r="T409" s="37"/>
      <c r="U409" s="37"/>
    </row>
    <row r="410" spans="4:21" x14ac:dyDescent="0.25">
      <c r="D410"/>
      <c r="R410" s="50"/>
      <c r="S410" s="37"/>
      <c r="T410" s="37"/>
      <c r="U410" s="37"/>
    </row>
    <row r="411" spans="4:21" x14ac:dyDescent="0.25">
      <c r="D411"/>
      <c r="R411" s="50"/>
      <c r="S411" s="37"/>
      <c r="T411" s="37"/>
      <c r="U411" s="37"/>
    </row>
    <row r="412" spans="4:21" x14ac:dyDescent="0.25">
      <c r="D412"/>
      <c r="R412" s="50"/>
      <c r="S412" s="37"/>
      <c r="T412" s="37"/>
      <c r="U412" s="37"/>
    </row>
    <row r="413" spans="4:21" x14ac:dyDescent="0.25">
      <c r="D413"/>
      <c r="R413" s="50"/>
      <c r="S413" s="37"/>
      <c r="T413" s="37"/>
      <c r="U413" s="37"/>
    </row>
    <row r="414" spans="4:21" x14ac:dyDescent="0.25">
      <c r="D414"/>
      <c r="R414" s="50"/>
      <c r="S414" s="37"/>
      <c r="T414" s="37"/>
      <c r="U414" s="37"/>
    </row>
    <row r="415" spans="4:21" x14ac:dyDescent="0.25">
      <c r="D415"/>
      <c r="R415" s="50"/>
      <c r="S415" s="37"/>
      <c r="T415" s="37"/>
      <c r="U415" s="37"/>
    </row>
    <row r="416" spans="4:21" x14ac:dyDescent="0.25">
      <c r="D416"/>
      <c r="R416" s="50"/>
      <c r="S416" s="37"/>
      <c r="T416" s="37"/>
      <c r="U416" s="37"/>
    </row>
    <row r="417" spans="4:21" x14ac:dyDescent="0.25">
      <c r="D417"/>
      <c r="R417" s="50"/>
      <c r="S417" s="37"/>
      <c r="T417" s="37"/>
      <c r="U417" s="37"/>
    </row>
    <row r="418" spans="4:21" x14ac:dyDescent="0.25">
      <c r="D418"/>
      <c r="R418" s="50"/>
      <c r="S418" s="37"/>
      <c r="T418" s="37"/>
      <c r="U418" s="37"/>
    </row>
    <row r="419" spans="4:21" x14ac:dyDescent="0.25">
      <c r="D419"/>
      <c r="R419" s="50"/>
      <c r="S419" s="37"/>
      <c r="T419" s="37"/>
      <c r="U419" s="37"/>
    </row>
    <row r="420" spans="4:21" x14ac:dyDescent="0.25">
      <c r="D420"/>
      <c r="R420" s="50"/>
      <c r="S420" s="37"/>
      <c r="T420" s="37"/>
      <c r="U420" s="37"/>
    </row>
    <row r="421" spans="4:21" x14ac:dyDescent="0.25">
      <c r="D421"/>
      <c r="R421" s="50"/>
      <c r="S421" s="37"/>
      <c r="T421" s="37"/>
      <c r="U421" s="37"/>
    </row>
    <row r="422" spans="4:21" x14ac:dyDescent="0.25">
      <c r="D422"/>
      <c r="R422" s="50"/>
      <c r="S422" s="37"/>
      <c r="T422" s="37"/>
      <c r="U422" s="37"/>
    </row>
    <row r="423" spans="4:21" x14ac:dyDescent="0.25">
      <c r="D423"/>
      <c r="R423" s="50"/>
      <c r="S423" s="37"/>
      <c r="T423" s="37"/>
      <c r="U423" s="37"/>
    </row>
    <row r="424" spans="4:21" x14ac:dyDescent="0.25">
      <c r="D424"/>
      <c r="R424" s="50"/>
      <c r="S424" s="37"/>
      <c r="T424" s="37"/>
      <c r="U424" s="37"/>
    </row>
    <row r="425" spans="4:21" x14ac:dyDescent="0.25">
      <c r="D425"/>
      <c r="R425" s="50"/>
      <c r="S425" s="37"/>
      <c r="T425" s="37"/>
      <c r="U425" s="37"/>
    </row>
    <row r="426" spans="4:21" x14ac:dyDescent="0.25">
      <c r="D426"/>
      <c r="R426" s="50"/>
      <c r="S426" s="37"/>
      <c r="T426" s="37"/>
      <c r="U426" s="37"/>
    </row>
    <row r="427" spans="4:21" x14ac:dyDescent="0.25">
      <c r="D427"/>
      <c r="R427" s="50"/>
      <c r="S427" s="37"/>
      <c r="T427" s="37"/>
      <c r="U427" s="37"/>
    </row>
    <row r="428" spans="4:21" x14ac:dyDescent="0.25">
      <c r="D428"/>
      <c r="R428" s="50"/>
      <c r="S428" s="37"/>
      <c r="T428" s="37"/>
      <c r="U428" s="37"/>
    </row>
    <row r="429" spans="4:21" x14ac:dyDescent="0.25">
      <c r="D429"/>
      <c r="R429" s="50"/>
      <c r="S429" s="37"/>
      <c r="T429" s="37"/>
      <c r="U429" s="37"/>
    </row>
    <row r="430" spans="4:21" x14ac:dyDescent="0.25">
      <c r="D430"/>
      <c r="R430" s="50"/>
      <c r="S430" s="37"/>
      <c r="T430" s="37"/>
      <c r="U430" s="37"/>
    </row>
    <row r="431" spans="4:21" x14ac:dyDescent="0.25">
      <c r="D431"/>
      <c r="R431" s="50"/>
      <c r="S431" s="37"/>
      <c r="T431" s="37"/>
      <c r="U431" s="37"/>
    </row>
    <row r="432" spans="4:21" x14ac:dyDescent="0.25">
      <c r="D432"/>
      <c r="R432" s="50"/>
      <c r="S432" s="37"/>
      <c r="T432" s="37"/>
      <c r="U432" s="37"/>
    </row>
    <row r="433" spans="4:21" x14ac:dyDescent="0.25">
      <c r="D433"/>
      <c r="R433" s="50"/>
      <c r="S433" s="37"/>
      <c r="T433" s="37"/>
      <c r="U433" s="37"/>
    </row>
    <row r="434" spans="4:21" x14ac:dyDescent="0.25">
      <c r="D434"/>
      <c r="R434" s="50"/>
      <c r="S434" s="37"/>
      <c r="T434" s="37"/>
      <c r="U434" s="37"/>
    </row>
    <row r="435" spans="4:21" x14ac:dyDescent="0.25">
      <c r="D435"/>
      <c r="R435" s="50"/>
      <c r="S435" s="37"/>
      <c r="T435" s="37"/>
      <c r="U435" s="37"/>
    </row>
    <row r="436" spans="4:21" x14ac:dyDescent="0.25">
      <c r="D436"/>
      <c r="R436" s="50"/>
      <c r="S436" s="37"/>
      <c r="T436" s="37"/>
      <c r="U436" s="37"/>
    </row>
    <row r="437" spans="4:21" x14ac:dyDescent="0.25">
      <c r="D437"/>
      <c r="R437" s="50"/>
      <c r="S437" s="37"/>
      <c r="T437" s="37"/>
      <c r="U437" s="37"/>
    </row>
    <row r="438" spans="4:21" x14ac:dyDescent="0.25">
      <c r="D438"/>
      <c r="R438" s="50"/>
      <c r="S438" s="37"/>
      <c r="T438" s="37"/>
      <c r="U438" s="37"/>
    </row>
    <row r="439" spans="4:21" x14ac:dyDescent="0.25">
      <c r="D439"/>
      <c r="R439" s="50"/>
      <c r="S439" s="37"/>
      <c r="T439" s="37"/>
      <c r="U439" s="37"/>
    </row>
    <row r="440" spans="4:21" x14ac:dyDescent="0.25">
      <c r="D440"/>
      <c r="R440" s="50"/>
      <c r="S440" s="37"/>
      <c r="T440" s="37"/>
      <c r="U440" s="37"/>
    </row>
    <row r="441" spans="4:21" x14ac:dyDescent="0.25">
      <c r="D441"/>
      <c r="R441" s="50"/>
      <c r="S441" s="37"/>
      <c r="T441" s="37"/>
      <c r="U441" s="37"/>
    </row>
    <row r="442" spans="4:21" x14ac:dyDescent="0.25">
      <c r="D442"/>
      <c r="R442" s="50"/>
      <c r="S442" s="37"/>
      <c r="T442" s="37"/>
      <c r="U442" s="37"/>
    </row>
    <row r="443" spans="4:21" x14ac:dyDescent="0.25">
      <c r="D443"/>
      <c r="R443" s="50"/>
      <c r="S443" s="37"/>
      <c r="T443" s="37"/>
      <c r="U443" s="37"/>
    </row>
    <row r="444" spans="4:21" x14ac:dyDescent="0.25">
      <c r="D444"/>
      <c r="R444" s="50"/>
      <c r="S444" s="37"/>
      <c r="T444" s="37"/>
      <c r="U444" s="37"/>
    </row>
    <row r="445" spans="4:21" x14ac:dyDescent="0.25">
      <c r="D445"/>
      <c r="R445" s="50"/>
      <c r="S445" s="37"/>
      <c r="T445" s="37"/>
      <c r="U445" s="37"/>
    </row>
    <row r="446" spans="4:21" x14ac:dyDescent="0.25">
      <c r="D446"/>
      <c r="R446" s="50"/>
      <c r="S446" s="37"/>
      <c r="T446" s="37"/>
      <c r="U446" s="37"/>
    </row>
    <row r="447" spans="4:21" x14ac:dyDescent="0.25">
      <c r="D447"/>
      <c r="R447" s="50"/>
      <c r="S447" s="37"/>
      <c r="T447" s="37"/>
      <c r="U447" s="37"/>
    </row>
    <row r="448" spans="4:21" x14ac:dyDescent="0.25">
      <c r="D448"/>
      <c r="R448" s="50"/>
      <c r="S448" s="37"/>
      <c r="T448" s="37"/>
      <c r="U448" s="37"/>
    </row>
    <row r="449" spans="4:21" x14ac:dyDescent="0.25">
      <c r="D449"/>
      <c r="R449" s="50"/>
      <c r="S449" s="37"/>
      <c r="T449" s="37"/>
      <c r="U449" s="37"/>
    </row>
    <row r="450" spans="4:21" x14ac:dyDescent="0.25">
      <c r="D450"/>
      <c r="R450" s="50"/>
      <c r="S450" s="37"/>
      <c r="T450" s="37"/>
      <c r="U450" s="37"/>
    </row>
    <row r="451" spans="4:21" x14ac:dyDescent="0.25">
      <c r="D451"/>
      <c r="R451" s="50"/>
      <c r="S451" s="37"/>
      <c r="T451" s="37"/>
      <c r="U451" s="37"/>
    </row>
    <row r="452" spans="4:21" x14ac:dyDescent="0.25">
      <c r="D452"/>
      <c r="R452" s="50"/>
      <c r="S452" s="37"/>
      <c r="T452" s="37"/>
      <c r="U452" s="37"/>
    </row>
    <row r="453" spans="4:21" x14ac:dyDescent="0.25">
      <c r="D453"/>
      <c r="R453" s="50"/>
      <c r="S453" s="37"/>
      <c r="T453" s="37"/>
      <c r="U453" s="37"/>
    </row>
    <row r="454" spans="4:21" x14ac:dyDescent="0.25">
      <c r="D454"/>
      <c r="R454" s="50"/>
      <c r="S454" s="37"/>
      <c r="T454" s="37"/>
      <c r="U454" s="37"/>
    </row>
    <row r="455" spans="4:21" x14ac:dyDescent="0.25">
      <c r="D455"/>
      <c r="R455" s="50"/>
      <c r="S455" s="37"/>
      <c r="T455" s="37"/>
      <c r="U455" s="37"/>
    </row>
    <row r="456" spans="4:21" x14ac:dyDescent="0.25">
      <c r="D456"/>
      <c r="R456" s="50"/>
      <c r="S456" s="37"/>
      <c r="T456" s="37"/>
      <c r="U456" s="37"/>
    </row>
    <row r="457" spans="4:21" x14ac:dyDescent="0.25">
      <c r="D457"/>
      <c r="R457" s="50"/>
      <c r="S457" s="37"/>
      <c r="T457" s="37"/>
      <c r="U457" s="37"/>
    </row>
    <row r="458" spans="4:21" x14ac:dyDescent="0.25">
      <c r="D458"/>
      <c r="R458" s="50"/>
      <c r="S458" s="37"/>
      <c r="T458" s="37"/>
      <c r="U458" s="37"/>
    </row>
    <row r="459" spans="4:21" x14ac:dyDescent="0.25">
      <c r="D459"/>
      <c r="R459" s="50"/>
      <c r="S459" s="37"/>
      <c r="T459" s="37"/>
      <c r="U459" s="37"/>
    </row>
    <row r="460" spans="4:21" x14ac:dyDescent="0.25">
      <c r="D460"/>
      <c r="R460" s="50"/>
      <c r="S460" s="37"/>
      <c r="T460" s="37"/>
      <c r="U460" s="37"/>
    </row>
    <row r="461" spans="4:21" x14ac:dyDescent="0.25">
      <c r="D461"/>
      <c r="R461" s="50"/>
      <c r="S461" s="37"/>
      <c r="T461" s="37"/>
      <c r="U461" s="37"/>
    </row>
    <row r="462" spans="4:21" x14ac:dyDescent="0.25">
      <c r="D462"/>
      <c r="R462" s="50"/>
      <c r="S462" s="37"/>
      <c r="T462" s="37"/>
      <c r="U462" s="37"/>
    </row>
    <row r="463" spans="4:21" x14ac:dyDescent="0.25">
      <c r="D463"/>
      <c r="R463" s="50"/>
      <c r="S463" s="37"/>
      <c r="T463" s="37"/>
      <c r="U463" s="37"/>
    </row>
    <row r="464" spans="4:21" x14ac:dyDescent="0.25">
      <c r="D464"/>
      <c r="R464" s="50"/>
      <c r="S464" s="37"/>
      <c r="T464" s="37"/>
      <c r="U464" s="37"/>
    </row>
    <row r="465" spans="4:21" x14ac:dyDescent="0.25">
      <c r="D465"/>
      <c r="R465" s="50"/>
      <c r="S465" s="37"/>
      <c r="T465" s="37"/>
      <c r="U465" s="37"/>
    </row>
    <row r="466" spans="4:21" x14ac:dyDescent="0.25">
      <c r="D466"/>
      <c r="R466" s="50"/>
      <c r="S466" s="37"/>
      <c r="T466" s="37"/>
      <c r="U466" s="37"/>
    </row>
    <row r="467" spans="4:21" x14ac:dyDescent="0.25">
      <c r="D467"/>
      <c r="R467" s="50"/>
      <c r="S467" s="37"/>
      <c r="T467" s="37"/>
      <c r="U467" s="37"/>
    </row>
    <row r="468" spans="4:21" x14ac:dyDescent="0.25">
      <c r="D468"/>
      <c r="R468" s="50"/>
      <c r="S468" s="37"/>
      <c r="T468" s="37"/>
      <c r="U468" s="37"/>
    </row>
    <row r="469" spans="4:21" x14ac:dyDescent="0.25">
      <c r="D469"/>
      <c r="R469" s="50"/>
      <c r="S469" s="37"/>
      <c r="T469" s="37"/>
      <c r="U469" s="37"/>
    </row>
    <row r="470" spans="4:21" x14ac:dyDescent="0.25">
      <c r="D470"/>
      <c r="R470" s="50"/>
      <c r="S470" s="37"/>
      <c r="T470" s="37"/>
      <c r="U470" s="37"/>
    </row>
    <row r="471" spans="4:21" x14ac:dyDescent="0.25">
      <c r="D471"/>
      <c r="R471" s="50"/>
      <c r="S471" s="37"/>
      <c r="T471" s="37"/>
      <c r="U471" s="37"/>
    </row>
    <row r="472" spans="4:21" x14ac:dyDescent="0.25">
      <c r="D472"/>
      <c r="R472" s="50"/>
      <c r="S472" s="37"/>
      <c r="T472" s="37"/>
      <c r="U472" s="37"/>
    </row>
    <row r="473" spans="4:21" x14ac:dyDescent="0.25">
      <c r="D473"/>
      <c r="R473" s="50"/>
      <c r="S473" s="37"/>
      <c r="T473" s="37"/>
      <c r="U473" s="37"/>
    </row>
    <row r="474" spans="4:21" x14ac:dyDescent="0.25">
      <c r="D474"/>
      <c r="R474" s="50"/>
      <c r="S474" s="37"/>
      <c r="T474" s="37"/>
      <c r="U474" s="37"/>
    </row>
    <row r="475" spans="4:21" x14ac:dyDescent="0.25">
      <c r="D475"/>
      <c r="R475" s="50"/>
      <c r="S475" s="37"/>
      <c r="T475" s="37"/>
      <c r="U475" s="37"/>
    </row>
    <row r="476" spans="4:21" x14ac:dyDescent="0.25">
      <c r="D476"/>
      <c r="R476" s="50"/>
      <c r="S476" s="37"/>
      <c r="T476" s="37"/>
      <c r="U476" s="37"/>
    </row>
    <row r="477" spans="4:21" x14ac:dyDescent="0.25">
      <c r="D477"/>
      <c r="R477" s="50"/>
      <c r="S477" s="37"/>
      <c r="T477" s="37"/>
      <c r="U477" s="37"/>
    </row>
    <row r="478" spans="4:21" x14ac:dyDescent="0.25">
      <c r="D478"/>
      <c r="R478" s="50"/>
      <c r="S478" s="37"/>
      <c r="T478" s="37"/>
      <c r="U478" s="37"/>
    </row>
    <row r="479" spans="4:21" x14ac:dyDescent="0.25">
      <c r="D479"/>
      <c r="R479" s="50"/>
      <c r="S479" s="37"/>
      <c r="T479" s="37"/>
      <c r="U479" s="37"/>
    </row>
    <row r="480" spans="4:21" x14ac:dyDescent="0.25">
      <c r="D480"/>
      <c r="R480" s="50"/>
      <c r="S480" s="37"/>
      <c r="T480" s="37"/>
      <c r="U480" s="37"/>
    </row>
    <row r="481" spans="4:21" x14ac:dyDescent="0.25">
      <c r="D481"/>
      <c r="R481" s="50"/>
      <c r="S481" s="37"/>
      <c r="T481" s="37"/>
      <c r="U481" s="37"/>
    </row>
    <row r="482" spans="4:21" x14ac:dyDescent="0.25">
      <c r="D482"/>
      <c r="R482" s="50"/>
      <c r="S482" s="37"/>
      <c r="T482" s="37"/>
      <c r="U482" s="37"/>
    </row>
    <row r="483" spans="4:21" x14ac:dyDescent="0.25">
      <c r="D483"/>
      <c r="R483" s="50"/>
      <c r="S483" s="37"/>
      <c r="T483" s="37"/>
      <c r="U483" s="37"/>
    </row>
    <row r="484" spans="4:21" x14ac:dyDescent="0.25">
      <c r="D484"/>
      <c r="R484" s="50"/>
      <c r="S484" s="37"/>
      <c r="T484" s="37"/>
      <c r="U484" s="37"/>
    </row>
    <row r="485" spans="4:21" x14ac:dyDescent="0.25">
      <c r="D485"/>
      <c r="R485" s="50"/>
      <c r="S485" s="37"/>
      <c r="T485" s="37"/>
      <c r="U485" s="37"/>
    </row>
    <row r="486" spans="4:21" x14ac:dyDescent="0.25">
      <c r="D486"/>
      <c r="R486" s="50"/>
      <c r="S486" s="37"/>
      <c r="T486" s="37"/>
      <c r="U486" s="37"/>
    </row>
    <row r="487" spans="4:21" x14ac:dyDescent="0.25">
      <c r="D487"/>
      <c r="R487" s="50"/>
      <c r="S487" s="37"/>
      <c r="T487" s="37"/>
      <c r="U487" s="37"/>
    </row>
    <row r="488" spans="4:21" x14ac:dyDescent="0.25">
      <c r="D488"/>
      <c r="R488" s="50"/>
      <c r="S488" s="37"/>
      <c r="T488" s="37"/>
      <c r="U488" s="37"/>
    </row>
    <row r="489" spans="4:21" x14ac:dyDescent="0.25">
      <c r="D489"/>
      <c r="R489" s="50"/>
      <c r="S489" s="37"/>
      <c r="T489" s="37"/>
      <c r="U489" s="37"/>
    </row>
    <row r="490" spans="4:21" x14ac:dyDescent="0.25">
      <c r="D490"/>
      <c r="R490" s="50"/>
      <c r="S490" s="37"/>
      <c r="T490" s="37"/>
      <c r="U490" s="37"/>
    </row>
    <row r="491" spans="4:21" x14ac:dyDescent="0.25">
      <c r="D491"/>
      <c r="R491" s="50"/>
      <c r="S491" s="37"/>
      <c r="T491" s="37"/>
      <c r="U491" s="37"/>
    </row>
    <row r="492" spans="4:21" x14ac:dyDescent="0.25">
      <c r="D492"/>
      <c r="R492" s="50"/>
      <c r="S492" s="37"/>
      <c r="T492" s="37"/>
      <c r="U492" s="37"/>
    </row>
    <row r="493" spans="4:21" x14ac:dyDescent="0.25">
      <c r="D493"/>
      <c r="R493" s="50"/>
      <c r="S493" s="37"/>
      <c r="T493" s="37"/>
      <c r="U493" s="37"/>
    </row>
    <row r="494" spans="4:21" x14ac:dyDescent="0.25">
      <c r="D494"/>
      <c r="R494" s="50"/>
      <c r="S494" s="37"/>
      <c r="T494" s="37"/>
      <c r="U494" s="37"/>
    </row>
    <row r="495" spans="4:21" x14ac:dyDescent="0.25">
      <c r="D495"/>
      <c r="R495" s="50"/>
      <c r="S495" s="37"/>
      <c r="T495" s="37"/>
      <c r="U495" s="37"/>
    </row>
    <row r="496" spans="4:21" x14ac:dyDescent="0.25">
      <c r="D496"/>
      <c r="R496" s="50"/>
      <c r="S496" s="37"/>
      <c r="T496" s="37"/>
      <c r="U496" s="37"/>
    </row>
    <row r="497" spans="4:21" x14ac:dyDescent="0.25">
      <c r="D497"/>
      <c r="R497" s="50"/>
      <c r="S497" s="37"/>
      <c r="T497" s="37"/>
      <c r="U497" s="37"/>
    </row>
    <row r="498" spans="4:21" x14ac:dyDescent="0.25">
      <c r="D498"/>
      <c r="R498" s="50"/>
      <c r="S498" s="37"/>
      <c r="T498" s="37"/>
      <c r="U498" s="37"/>
    </row>
    <row r="499" spans="4:21" x14ac:dyDescent="0.25">
      <c r="D499"/>
      <c r="R499" s="50"/>
      <c r="S499" s="37"/>
      <c r="T499" s="37"/>
      <c r="U499" s="37"/>
    </row>
    <row r="500" spans="4:21" x14ac:dyDescent="0.25">
      <c r="D500"/>
      <c r="R500" s="50"/>
      <c r="S500" s="37"/>
      <c r="T500" s="37"/>
      <c r="U500" s="37"/>
    </row>
    <row r="501" spans="4:21" x14ac:dyDescent="0.25">
      <c r="D501"/>
      <c r="R501" s="50"/>
      <c r="S501" s="37"/>
      <c r="T501" s="37"/>
      <c r="U501" s="37"/>
    </row>
    <row r="502" spans="4:21" x14ac:dyDescent="0.25">
      <c r="D502"/>
      <c r="R502" s="50"/>
      <c r="S502" s="37"/>
      <c r="T502" s="37"/>
      <c r="U502" s="37"/>
    </row>
    <row r="503" spans="4:21" x14ac:dyDescent="0.25">
      <c r="D503"/>
      <c r="R503" s="50"/>
      <c r="S503" s="37"/>
      <c r="T503" s="37"/>
      <c r="U503" s="37"/>
    </row>
    <row r="504" spans="4:21" x14ac:dyDescent="0.25">
      <c r="D504"/>
      <c r="R504" s="50"/>
      <c r="S504" s="37"/>
      <c r="T504" s="37"/>
      <c r="U504" s="37"/>
    </row>
    <row r="505" spans="4:21" x14ac:dyDescent="0.25">
      <c r="D505"/>
      <c r="R505" s="50"/>
      <c r="S505" s="37"/>
      <c r="T505" s="37"/>
      <c r="U505" s="37"/>
    </row>
    <row r="506" spans="4:21" x14ac:dyDescent="0.25">
      <c r="D506"/>
      <c r="R506" s="50"/>
      <c r="S506" s="37"/>
      <c r="T506" s="37"/>
      <c r="U506" s="37"/>
    </row>
    <row r="507" spans="4:21" x14ac:dyDescent="0.25">
      <c r="D507"/>
      <c r="R507" s="50"/>
      <c r="S507" s="37"/>
      <c r="T507" s="37"/>
      <c r="U507" s="37"/>
    </row>
    <row r="508" spans="4:21" x14ac:dyDescent="0.25">
      <c r="D508"/>
      <c r="R508" s="50"/>
      <c r="S508" s="37"/>
      <c r="T508" s="37"/>
      <c r="U508" s="37"/>
    </row>
    <row r="509" spans="4:21" x14ac:dyDescent="0.25">
      <c r="D509"/>
      <c r="R509" s="50"/>
      <c r="S509" s="37"/>
      <c r="T509" s="37"/>
      <c r="U509" s="37"/>
    </row>
    <row r="510" spans="4:21" x14ac:dyDescent="0.25">
      <c r="D510"/>
      <c r="R510" s="50"/>
      <c r="S510" s="37"/>
      <c r="T510" s="37"/>
      <c r="U510" s="37"/>
    </row>
    <row r="511" spans="4:21" x14ac:dyDescent="0.25">
      <c r="D511"/>
      <c r="R511" s="50"/>
      <c r="S511" s="37"/>
      <c r="T511" s="37"/>
      <c r="U511" s="37"/>
    </row>
    <row r="512" spans="4:21" x14ac:dyDescent="0.25">
      <c r="D512"/>
      <c r="R512" s="50"/>
      <c r="S512" s="37"/>
      <c r="T512" s="37"/>
      <c r="U512" s="37"/>
    </row>
    <row r="513" spans="4:21" x14ac:dyDescent="0.25">
      <c r="D513"/>
      <c r="R513" s="50"/>
      <c r="S513" s="37"/>
      <c r="T513" s="37"/>
      <c r="U513" s="37"/>
    </row>
    <row r="514" spans="4:21" x14ac:dyDescent="0.25">
      <c r="D514"/>
      <c r="R514" s="50"/>
      <c r="S514" s="37"/>
      <c r="T514" s="37"/>
      <c r="U514" s="37"/>
    </row>
    <row r="515" spans="4:21" x14ac:dyDescent="0.25">
      <c r="D515"/>
      <c r="R515" s="50"/>
      <c r="S515" s="37"/>
      <c r="T515" s="37"/>
      <c r="U515" s="37"/>
    </row>
    <row r="516" spans="4:21" x14ac:dyDescent="0.25">
      <c r="D516"/>
      <c r="R516" s="50"/>
      <c r="S516" s="37"/>
      <c r="T516" s="37"/>
      <c r="U516" s="37"/>
    </row>
    <row r="517" spans="4:21" x14ac:dyDescent="0.25">
      <c r="D517"/>
      <c r="R517" s="50"/>
      <c r="S517" s="37"/>
      <c r="T517" s="37"/>
      <c r="U517" s="37"/>
    </row>
    <row r="518" spans="4:21" x14ac:dyDescent="0.25">
      <c r="D518"/>
      <c r="R518" s="50"/>
      <c r="S518" s="37"/>
      <c r="T518" s="37"/>
      <c r="U518" s="37"/>
    </row>
    <row r="519" spans="4:21" x14ac:dyDescent="0.25">
      <c r="D519"/>
      <c r="R519" s="50"/>
      <c r="S519" s="37"/>
      <c r="T519" s="37"/>
      <c r="U519" s="37"/>
    </row>
    <row r="520" spans="4:21" x14ac:dyDescent="0.25">
      <c r="D520"/>
      <c r="R520" s="50"/>
      <c r="S520" s="37"/>
      <c r="T520" s="37"/>
      <c r="U520" s="37"/>
    </row>
    <row r="521" spans="4:21" x14ac:dyDescent="0.25">
      <c r="D521"/>
      <c r="R521" s="50"/>
      <c r="S521" s="37"/>
      <c r="T521" s="37"/>
      <c r="U521" s="37"/>
    </row>
    <row r="522" spans="4:21" x14ac:dyDescent="0.25">
      <c r="D522"/>
      <c r="R522" s="50"/>
      <c r="S522" s="37"/>
      <c r="T522" s="37"/>
      <c r="U522" s="37"/>
    </row>
    <row r="523" spans="4:21" x14ac:dyDescent="0.25">
      <c r="D523"/>
      <c r="R523" s="50"/>
      <c r="S523" s="37"/>
      <c r="T523" s="37"/>
      <c r="U523" s="37"/>
    </row>
    <row r="524" spans="4:21" x14ac:dyDescent="0.25">
      <c r="D524"/>
      <c r="R524" s="50"/>
      <c r="S524" s="37"/>
      <c r="T524" s="37"/>
      <c r="U524" s="37"/>
    </row>
    <row r="525" spans="4:21" x14ac:dyDescent="0.25">
      <c r="D525"/>
      <c r="R525" s="50"/>
      <c r="S525" s="37"/>
      <c r="T525" s="37"/>
      <c r="U525" s="37"/>
    </row>
    <row r="526" spans="4:21" x14ac:dyDescent="0.25">
      <c r="D526"/>
      <c r="R526" s="50"/>
      <c r="S526" s="37"/>
      <c r="T526" s="37"/>
      <c r="U526" s="37"/>
    </row>
    <row r="527" spans="4:21" x14ac:dyDescent="0.25">
      <c r="D527"/>
      <c r="R527" s="50"/>
      <c r="S527" s="37"/>
      <c r="T527" s="37"/>
      <c r="U527" s="37"/>
    </row>
    <row r="528" spans="4:21" x14ac:dyDescent="0.25">
      <c r="D528"/>
      <c r="R528" s="50"/>
      <c r="S528" s="37"/>
      <c r="T528" s="37"/>
      <c r="U528" s="37"/>
    </row>
    <row r="529" spans="4:21" x14ac:dyDescent="0.25">
      <c r="D529"/>
      <c r="R529" s="50"/>
      <c r="S529" s="37"/>
      <c r="T529" s="37"/>
      <c r="U529" s="37"/>
    </row>
    <row r="530" spans="4:21" x14ac:dyDescent="0.25">
      <c r="D530"/>
      <c r="R530" s="50"/>
      <c r="S530" s="37"/>
      <c r="T530" s="37"/>
      <c r="U530" s="37"/>
    </row>
    <row r="531" spans="4:21" x14ac:dyDescent="0.25">
      <c r="D531"/>
      <c r="R531" s="50"/>
      <c r="S531" s="37"/>
      <c r="T531" s="37"/>
      <c r="U531" s="37"/>
    </row>
    <row r="532" spans="4:21" x14ac:dyDescent="0.25">
      <c r="D532"/>
      <c r="R532" s="50"/>
      <c r="S532" s="37"/>
      <c r="T532" s="37"/>
      <c r="U532" s="37"/>
    </row>
    <row r="533" spans="4:21" x14ac:dyDescent="0.25">
      <c r="D533"/>
      <c r="R533" s="50"/>
      <c r="S533" s="37"/>
      <c r="T533" s="37"/>
      <c r="U533" s="37"/>
    </row>
    <row r="534" spans="4:21" x14ac:dyDescent="0.25">
      <c r="D534"/>
      <c r="R534" s="50"/>
      <c r="S534" s="37"/>
      <c r="T534" s="37"/>
      <c r="U534" s="37"/>
    </row>
    <row r="535" spans="4:21" x14ac:dyDescent="0.25">
      <c r="D535"/>
      <c r="R535" s="50"/>
      <c r="S535" s="37"/>
      <c r="T535" s="37"/>
      <c r="U535" s="37"/>
    </row>
    <row r="536" spans="4:21" x14ac:dyDescent="0.25">
      <c r="D536"/>
      <c r="R536" s="50"/>
      <c r="S536" s="37"/>
      <c r="T536" s="37"/>
      <c r="U536" s="37"/>
    </row>
    <row r="537" spans="4:21" x14ac:dyDescent="0.25">
      <c r="D537"/>
      <c r="R537" s="50"/>
      <c r="S537" s="37"/>
      <c r="T537" s="37"/>
      <c r="U537" s="37"/>
    </row>
    <row r="538" spans="4:21" x14ac:dyDescent="0.25">
      <c r="D538"/>
      <c r="R538" s="50"/>
      <c r="S538" s="37"/>
      <c r="T538" s="37"/>
      <c r="U538" s="37"/>
    </row>
    <row r="539" spans="4:21" x14ac:dyDescent="0.25">
      <c r="D539"/>
      <c r="R539" s="50"/>
      <c r="S539" s="37"/>
      <c r="T539" s="37"/>
      <c r="U539" s="37"/>
    </row>
    <row r="540" spans="4:21" x14ac:dyDescent="0.25">
      <c r="D540"/>
      <c r="R540" s="50"/>
      <c r="S540" s="37"/>
      <c r="T540" s="37"/>
      <c r="U540" s="37"/>
    </row>
    <row r="541" spans="4:21" x14ac:dyDescent="0.25">
      <c r="D541"/>
      <c r="R541" s="50"/>
      <c r="S541" s="37"/>
      <c r="T541" s="37"/>
      <c r="U541" s="37"/>
    </row>
    <row r="542" spans="4:21" x14ac:dyDescent="0.25">
      <c r="D542"/>
      <c r="R542" s="50"/>
      <c r="S542" s="37"/>
      <c r="T542" s="37"/>
      <c r="U542" s="37"/>
    </row>
    <row r="543" spans="4:21" x14ac:dyDescent="0.25">
      <c r="D543"/>
      <c r="R543" s="50"/>
      <c r="S543" s="37"/>
      <c r="T543" s="37"/>
      <c r="U543" s="37"/>
    </row>
    <row r="544" spans="4:21" x14ac:dyDescent="0.25">
      <c r="D544"/>
      <c r="R544" s="50"/>
      <c r="S544" s="37"/>
      <c r="T544" s="37"/>
      <c r="U544" s="37"/>
    </row>
    <row r="545" spans="4:21" x14ac:dyDescent="0.25">
      <c r="D545"/>
      <c r="R545" s="50"/>
      <c r="S545" s="37"/>
      <c r="T545" s="37"/>
      <c r="U545" s="37"/>
    </row>
    <row r="546" spans="4:21" x14ac:dyDescent="0.25">
      <c r="D546"/>
      <c r="R546" s="50"/>
      <c r="S546" s="37"/>
      <c r="T546" s="37"/>
      <c r="U546" s="37"/>
    </row>
    <row r="547" spans="4:21" x14ac:dyDescent="0.25">
      <c r="D547"/>
      <c r="R547" s="50"/>
      <c r="S547" s="37"/>
      <c r="T547" s="37"/>
      <c r="U547" s="37"/>
    </row>
    <row r="548" spans="4:21" x14ac:dyDescent="0.25">
      <c r="D548"/>
      <c r="R548" s="50"/>
      <c r="S548" s="37"/>
      <c r="T548" s="37"/>
      <c r="U548" s="37"/>
    </row>
    <row r="549" spans="4:21" x14ac:dyDescent="0.25">
      <c r="D549"/>
      <c r="R549" s="50"/>
      <c r="S549" s="37"/>
      <c r="T549" s="37"/>
      <c r="U549" s="37"/>
    </row>
    <row r="550" spans="4:21" x14ac:dyDescent="0.25">
      <c r="D550"/>
      <c r="R550" s="50"/>
      <c r="S550" s="37"/>
      <c r="T550" s="37"/>
      <c r="U550" s="37"/>
    </row>
    <row r="551" spans="4:21" x14ac:dyDescent="0.25">
      <c r="D551"/>
      <c r="R551" s="50"/>
      <c r="S551" s="37"/>
      <c r="T551" s="37"/>
      <c r="U551" s="37"/>
    </row>
    <row r="552" spans="4:21" x14ac:dyDescent="0.25">
      <c r="D552"/>
      <c r="R552" s="50"/>
      <c r="S552" s="37"/>
      <c r="T552" s="37"/>
      <c r="U552" s="37"/>
    </row>
    <row r="553" spans="4:21" x14ac:dyDescent="0.25">
      <c r="D553"/>
      <c r="R553" s="50"/>
      <c r="S553" s="37"/>
      <c r="T553" s="37"/>
      <c r="U553" s="37"/>
    </row>
    <row r="554" spans="4:21" x14ac:dyDescent="0.25">
      <c r="D554"/>
      <c r="R554" s="50"/>
      <c r="S554" s="37"/>
      <c r="T554" s="37"/>
      <c r="U554" s="37"/>
    </row>
    <row r="555" spans="4:21" x14ac:dyDescent="0.25">
      <c r="D555"/>
      <c r="R555" s="50"/>
      <c r="S555" s="37"/>
      <c r="T555" s="37"/>
      <c r="U555" s="37"/>
    </row>
    <row r="556" spans="4:21" x14ac:dyDescent="0.25">
      <c r="D556"/>
      <c r="R556" s="50"/>
      <c r="S556" s="37"/>
      <c r="T556" s="37"/>
      <c r="U556" s="37"/>
    </row>
    <row r="557" spans="4:21" x14ac:dyDescent="0.25">
      <c r="D557"/>
      <c r="R557" s="50"/>
      <c r="S557" s="37"/>
      <c r="T557" s="37"/>
      <c r="U557" s="37"/>
    </row>
    <row r="558" spans="4:21" x14ac:dyDescent="0.25">
      <c r="D558"/>
      <c r="R558" s="50"/>
      <c r="S558" s="37"/>
      <c r="T558" s="37"/>
      <c r="U558" s="37"/>
    </row>
    <row r="559" spans="4:21" x14ac:dyDescent="0.25">
      <c r="D559"/>
      <c r="R559" s="50"/>
      <c r="S559" s="37"/>
      <c r="T559" s="37"/>
      <c r="U559" s="37"/>
    </row>
    <row r="560" spans="4:21" x14ac:dyDescent="0.25">
      <c r="D560"/>
      <c r="R560" s="50"/>
      <c r="S560" s="37"/>
      <c r="T560" s="37"/>
      <c r="U560" s="37"/>
    </row>
    <row r="561" spans="4:21" x14ac:dyDescent="0.25">
      <c r="D561"/>
      <c r="R561" s="50"/>
      <c r="S561" s="37"/>
      <c r="T561" s="37"/>
      <c r="U561" s="37"/>
    </row>
    <row r="562" spans="4:21" x14ac:dyDescent="0.25">
      <c r="D562"/>
      <c r="R562" s="50"/>
      <c r="S562" s="37"/>
      <c r="T562" s="37"/>
      <c r="U562" s="37"/>
    </row>
    <row r="563" spans="4:21" x14ac:dyDescent="0.25">
      <c r="D563"/>
      <c r="R563" s="50"/>
      <c r="S563" s="37"/>
      <c r="T563" s="37"/>
      <c r="U563" s="37"/>
    </row>
    <row r="564" spans="4:21" x14ac:dyDescent="0.25">
      <c r="D564"/>
      <c r="R564" s="50"/>
      <c r="S564" s="37"/>
      <c r="T564" s="37"/>
      <c r="U564" s="37"/>
    </row>
    <row r="565" spans="4:21" x14ac:dyDescent="0.25">
      <c r="D565"/>
      <c r="R565" s="50"/>
      <c r="S565" s="37"/>
      <c r="T565" s="37"/>
      <c r="U565" s="37"/>
    </row>
    <row r="566" spans="4:21" x14ac:dyDescent="0.25">
      <c r="D566"/>
      <c r="R566" s="50"/>
      <c r="S566" s="37"/>
      <c r="T566" s="37"/>
      <c r="U566" s="37"/>
    </row>
    <row r="567" spans="4:21" x14ac:dyDescent="0.25">
      <c r="D567"/>
      <c r="R567" s="50"/>
      <c r="S567" s="37"/>
      <c r="T567" s="37"/>
      <c r="U567" s="37"/>
    </row>
    <row r="568" spans="4:21" x14ac:dyDescent="0.25">
      <c r="D568"/>
      <c r="R568" s="50"/>
      <c r="S568" s="37"/>
      <c r="T568" s="37"/>
      <c r="U568" s="37"/>
    </row>
    <row r="569" spans="4:21" x14ac:dyDescent="0.25">
      <c r="D569"/>
      <c r="R569" s="50"/>
      <c r="S569" s="37"/>
      <c r="T569" s="37"/>
      <c r="U569" s="37"/>
    </row>
    <row r="570" spans="4:21" x14ac:dyDescent="0.25">
      <c r="D570"/>
      <c r="R570" s="50"/>
      <c r="S570" s="37"/>
      <c r="T570" s="37"/>
      <c r="U570" s="37"/>
    </row>
    <row r="571" spans="4:21" x14ac:dyDescent="0.25">
      <c r="D571"/>
      <c r="R571" s="50"/>
      <c r="S571" s="37"/>
      <c r="T571" s="37"/>
      <c r="U571" s="37"/>
    </row>
    <row r="572" spans="4:21" x14ac:dyDescent="0.25">
      <c r="D572"/>
      <c r="R572" s="50"/>
      <c r="S572" s="37"/>
      <c r="T572" s="37"/>
      <c r="U572" s="37"/>
    </row>
    <row r="573" spans="4:21" x14ac:dyDescent="0.25">
      <c r="D573"/>
      <c r="R573" s="50"/>
      <c r="S573" s="37"/>
      <c r="T573" s="37"/>
      <c r="U573" s="37"/>
    </row>
    <row r="574" spans="4:21" x14ac:dyDescent="0.25">
      <c r="D574"/>
      <c r="R574" s="50"/>
      <c r="S574" s="37"/>
      <c r="T574" s="37"/>
      <c r="U574" s="37"/>
    </row>
    <row r="575" spans="4:21" x14ac:dyDescent="0.25">
      <c r="D575"/>
      <c r="R575" s="50"/>
      <c r="S575" s="37"/>
      <c r="T575" s="37"/>
      <c r="U575" s="37"/>
    </row>
    <row r="576" spans="4:21" x14ac:dyDescent="0.25">
      <c r="D576"/>
      <c r="R576" s="50"/>
      <c r="S576" s="37"/>
      <c r="T576" s="37"/>
      <c r="U576" s="37"/>
    </row>
    <row r="577" spans="4:21" x14ac:dyDescent="0.25">
      <c r="D577"/>
      <c r="R577" s="50"/>
      <c r="S577" s="37"/>
      <c r="T577" s="37"/>
      <c r="U577" s="37"/>
    </row>
    <row r="578" spans="4:21" x14ac:dyDescent="0.25">
      <c r="D578"/>
      <c r="R578" s="50"/>
      <c r="S578" s="37"/>
      <c r="T578" s="37"/>
      <c r="U578" s="37"/>
    </row>
    <row r="579" spans="4:21" x14ac:dyDescent="0.25">
      <c r="D579"/>
      <c r="R579" s="50"/>
      <c r="S579" s="37"/>
      <c r="T579" s="37"/>
      <c r="U579" s="37"/>
    </row>
    <row r="580" spans="4:21" x14ac:dyDescent="0.25">
      <c r="D580"/>
      <c r="R580" s="50"/>
      <c r="S580" s="37"/>
      <c r="T580" s="37"/>
      <c r="U580" s="37"/>
    </row>
    <row r="581" spans="4:21" x14ac:dyDescent="0.25">
      <c r="D581"/>
      <c r="R581" s="50"/>
      <c r="S581" s="37"/>
      <c r="T581" s="37"/>
      <c r="U581" s="37"/>
    </row>
    <row r="582" spans="4:21" x14ac:dyDescent="0.25">
      <c r="D582"/>
      <c r="R582" s="50"/>
      <c r="S582" s="37"/>
      <c r="T582" s="37"/>
      <c r="U582" s="37"/>
    </row>
    <row r="583" spans="4:21" x14ac:dyDescent="0.25">
      <c r="D583"/>
      <c r="R583" s="50"/>
      <c r="S583" s="37"/>
      <c r="T583" s="37"/>
      <c r="U583" s="37"/>
    </row>
    <row r="584" spans="4:21" x14ac:dyDescent="0.25">
      <c r="D584"/>
      <c r="R584" s="50"/>
      <c r="S584" s="37"/>
      <c r="T584" s="37"/>
      <c r="U584" s="37"/>
    </row>
    <row r="585" spans="4:21" x14ac:dyDescent="0.25">
      <c r="D585"/>
      <c r="R585" s="50"/>
      <c r="S585" s="37"/>
      <c r="T585" s="37"/>
      <c r="U585" s="37"/>
    </row>
    <row r="586" spans="4:21" x14ac:dyDescent="0.25">
      <c r="D586"/>
      <c r="R586" s="50"/>
      <c r="S586" s="37"/>
      <c r="T586" s="37"/>
      <c r="U586" s="37"/>
    </row>
    <row r="587" spans="4:21" x14ac:dyDescent="0.25">
      <c r="D587"/>
      <c r="R587" s="50"/>
      <c r="S587" s="37"/>
      <c r="T587" s="37"/>
      <c r="U587" s="37"/>
    </row>
    <row r="588" spans="4:21" x14ac:dyDescent="0.25">
      <c r="D588"/>
      <c r="R588" s="50"/>
      <c r="S588" s="37"/>
      <c r="T588" s="37"/>
      <c r="U588" s="37"/>
    </row>
    <row r="589" spans="4:21" x14ac:dyDescent="0.25">
      <c r="D589"/>
      <c r="R589" s="50"/>
      <c r="S589" s="37"/>
      <c r="T589" s="37"/>
      <c r="U589" s="37"/>
    </row>
    <row r="590" spans="4:21" x14ac:dyDescent="0.25">
      <c r="D590"/>
      <c r="R590" s="50"/>
      <c r="S590" s="37"/>
      <c r="T590" s="37"/>
      <c r="U590" s="37"/>
    </row>
    <row r="591" spans="4:21" x14ac:dyDescent="0.25">
      <c r="D591"/>
      <c r="R591" s="50"/>
      <c r="S591" s="37"/>
      <c r="T591" s="37"/>
      <c r="U591" s="37"/>
    </row>
    <row r="592" spans="4:21" x14ac:dyDescent="0.25">
      <c r="D592"/>
      <c r="R592" s="50"/>
      <c r="S592" s="37"/>
      <c r="T592" s="37"/>
      <c r="U592" s="37"/>
    </row>
    <row r="593" spans="4:21" x14ac:dyDescent="0.25">
      <c r="D593"/>
      <c r="R593" s="50"/>
      <c r="S593" s="37"/>
      <c r="T593" s="37"/>
      <c r="U593" s="37"/>
    </row>
    <row r="594" spans="4:21" x14ac:dyDescent="0.25">
      <c r="D594"/>
      <c r="R594" s="50"/>
      <c r="S594" s="37"/>
      <c r="T594" s="37"/>
      <c r="U594" s="37"/>
    </row>
    <row r="595" spans="4:21" x14ac:dyDescent="0.25">
      <c r="D595"/>
      <c r="R595" s="50"/>
      <c r="S595" s="37"/>
      <c r="T595" s="37"/>
      <c r="U595" s="37"/>
    </row>
    <row r="596" spans="4:21" x14ac:dyDescent="0.25">
      <c r="D596"/>
      <c r="R596" s="50"/>
      <c r="S596" s="37"/>
      <c r="T596" s="37"/>
      <c r="U596" s="37"/>
    </row>
    <row r="597" spans="4:21" x14ac:dyDescent="0.25">
      <c r="D597"/>
      <c r="R597" s="50"/>
      <c r="S597" s="37"/>
      <c r="T597" s="37"/>
      <c r="U597" s="37"/>
    </row>
    <row r="598" spans="4:21" x14ac:dyDescent="0.25">
      <c r="D598"/>
      <c r="R598" s="50"/>
      <c r="S598" s="37"/>
      <c r="T598" s="37"/>
      <c r="U598" s="37"/>
    </row>
    <row r="599" spans="4:21" x14ac:dyDescent="0.25">
      <c r="D599"/>
      <c r="R599" s="50"/>
      <c r="S599" s="37"/>
      <c r="T599" s="37"/>
      <c r="U599" s="37"/>
    </row>
    <row r="600" spans="4:21" x14ac:dyDescent="0.25">
      <c r="D600"/>
      <c r="R600" s="50"/>
      <c r="S600" s="37"/>
      <c r="T600" s="37"/>
      <c r="U600" s="37"/>
    </row>
    <row r="601" spans="4:21" x14ac:dyDescent="0.25">
      <c r="D601"/>
      <c r="R601" s="50"/>
      <c r="S601" s="37"/>
      <c r="T601" s="37"/>
      <c r="U601" s="37"/>
    </row>
    <row r="602" spans="4:21" x14ac:dyDescent="0.25">
      <c r="D602"/>
      <c r="R602" s="50"/>
      <c r="S602" s="37"/>
      <c r="T602" s="37"/>
      <c r="U602" s="37"/>
    </row>
    <row r="603" spans="4:21" x14ac:dyDescent="0.25">
      <c r="D603"/>
      <c r="R603" s="50"/>
      <c r="S603" s="37"/>
      <c r="T603" s="37"/>
      <c r="U603" s="37"/>
    </row>
    <row r="604" spans="4:21" x14ac:dyDescent="0.25">
      <c r="D604"/>
      <c r="R604" s="50"/>
      <c r="S604" s="37"/>
      <c r="T604" s="37"/>
      <c r="U604" s="37"/>
    </row>
    <row r="605" spans="4:21" x14ac:dyDescent="0.25">
      <c r="D605"/>
      <c r="R605" s="50"/>
      <c r="S605" s="37"/>
      <c r="T605" s="37"/>
      <c r="U605" s="37"/>
    </row>
    <row r="606" spans="4:21" x14ac:dyDescent="0.25">
      <c r="D606"/>
      <c r="R606" s="50"/>
      <c r="S606" s="37"/>
      <c r="T606" s="37"/>
      <c r="U606" s="37"/>
    </row>
    <row r="607" spans="4:21" x14ac:dyDescent="0.25">
      <c r="D607"/>
      <c r="R607" s="50"/>
      <c r="S607" s="37"/>
      <c r="T607" s="37"/>
      <c r="U607" s="37"/>
    </row>
    <row r="608" spans="4:21" x14ac:dyDescent="0.25">
      <c r="D608"/>
      <c r="R608" s="50"/>
      <c r="S608" s="37"/>
      <c r="T608" s="37"/>
      <c r="U608" s="37"/>
    </row>
    <row r="609" spans="4:21" x14ac:dyDescent="0.25">
      <c r="D609"/>
      <c r="R609" s="50"/>
      <c r="S609" s="37"/>
      <c r="T609" s="37"/>
      <c r="U609" s="37"/>
    </row>
    <row r="610" spans="4:21" x14ac:dyDescent="0.25">
      <c r="D610"/>
      <c r="R610" s="50"/>
      <c r="S610" s="37"/>
      <c r="T610" s="37"/>
      <c r="U610" s="37"/>
    </row>
    <row r="611" spans="4:21" x14ac:dyDescent="0.25">
      <c r="D611"/>
      <c r="R611" s="50"/>
      <c r="S611" s="37"/>
      <c r="T611" s="37"/>
      <c r="U611" s="37"/>
    </row>
  </sheetData>
  <sortState ref="A70:AB146">
    <sortCondition ref="G70:G146"/>
  </sortState>
  <mergeCells count="32">
    <mergeCell ref="AD6:AD8"/>
    <mergeCell ref="AO6:AT6"/>
    <mergeCell ref="AO7:AQ7"/>
    <mergeCell ref="AF7:AG7"/>
    <mergeCell ref="AI7:AJ7"/>
    <mergeCell ref="AK7:AL7"/>
    <mergeCell ref="AM7:AM8"/>
    <mergeCell ref="AI6:AM6"/>
    <mergeCell ref="AF6:AG6"/>
    <mergeCell ref="AR7:AS7"/>
    <mergeCell ref="AT7:AT8"/>
    <mergeCell ref="Y8:Z8"/>
    <mergeCell ref="P6:P8"/>
    <mergeCell ref="D6:D8"/>
    <mergeCell ref="F6:F8"/>
    <mergeCell ref="J6:K8"/>
    <mergeCell ref="Q6:R8"/>
    <mergeCell ref="H6:H8"/>
    <mergeCell ref="I6:I8"/>
    <mergeCell ref="N6:O8"/>
    <mergeCell ref="G6:G8"/>
    <mergeCell ref="L6:L8"/>
    <mergeCell ref="M6:M8"/>
    <mergeCell ref="W6:AB6"/>
    <mergeCell ref="W7:W8"/>
    <mergeCell ref="X7:X8"/>
    <mergeCell ref="Y7:AB7"/>
    <mergeCell ref="T6:U8"/>
    <mergeCell ref="A6:A8"/>
    <mergeCell ref="E6:E8"/>
    <mergeCell ref="B6:B8"/>
    <mergeCell ref="C6:C8"/>
  </mergeCells>
  <phoneticPr fontId="40" type="noConversion"/>
  <conditionalFormatting sqref="Y10:Y13 AA10:AC13 AU10:AU13 K10:K13 O10:P13 Y14:AC49 AF10:AG203 AI10:AM203 AP10:AT203">
    <cfRule type="cellIs" dxfId="10" priority="29" operator="lessThan">
      <formula>0</formula>
    </cfRule>
  </conditionalFormatting>
  <conditionalFormatting sqref="K10:K13 O10:P13">
    <cfRule type="cellIs" dxfId="9" priority="9" operator="lessThanOrEqual">
      <formula>0</formula>
    </cfRule>
  </conditionalFormatting>
  <conditionalFormatting sqref="S10:S13">
    <cfRule type="cellIs" dxfId="3" priority="2" operator="lessThan">
      <formula>0</formula>
    </cfRule>
  </conditionalFormatting>
  <conditionalFormatting sqref="S10:S13">
    <cfRule type="cellIs" dxfId="1"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493"/>
  <sheetViews>
    <sheetView showGridLines="0" topLeftCell="AJ1" zoomScale="80" zoomScaleNormal="80" workbookViewId="0">
      <pane ySplit="8" topLeftCell="A9" activePane="bottomLeft" state="frozen"/>
      <selection pane="bottomLeft" activeCell="AU28" sqref="AU28"/>
    </sheetView>
  </sheetViews>
  <sheetFormatPr baseColWidth="10" defaultColWidth="9.109375" defaultRowHeight="13.2" x14ac:dyDescent="0.25"/>
  <cols>
    <col min="1" max="1" width="10.109375" customWidth="1"/>
    <col min="2" max="2" width="11.5546875" bestFit="1" customWidth="1"/>
    <col min="3" max="3" width="6.44140625" customWidth="1"/>
    <col min="4" max="4" width="11.44140625" style="15" bestFit="1" customWidth="1"/>
    <col min="5" max="5" width="9.44140625" style="34" customWidth="1"/>
    <col min="6" max="6" width="9.5546875" style="34" customWidth="1"/>
    <col min="7" max="7" width="9.33203125" style="34" customWidth="1"/>
    <col min="8" max="8" width="8.33203125" customWidth="1"/>
    <col min="9" max="9" width="10.33203125" customWidth="1"/>
    <col min="10" max="10" width="4.33203125" bestFit="1" customWidth="1"/>
    <col min="11" max="11" width="14.6640625" style="37" bestFit="1" customWidth="1"/>
    <col min="12" max="12" width="8.88671875" customWidth="1"/>
    <col min="13" max="13" width="10.88671875" customWidth="1"/>
    <col min="14" max="14" width="4.33203125" bestFit="1" customWidth="1"/>
    <col min="15" max="15" width="15.44140625" style="37" bestFit="1" customWidth="1"/>
    <col min="16" max="16" width="15.44140625" style="37" customWidth="1"/>
    <col min="17" max="17" width="7.5546875" bestFit="1" customWidth="1"/>
    <col min="18" max="18" width="14.6640625" style="53" bestFit="1" customWidth="1"/>
    <col min="19" max="21" width="10.33203125" style="56" customWidth="1"/>
    <col min="22" max="22" width="2.6640625" customWidth="1"/>
    <col min="23" max="23" width="10" style="50" bestFit="1" customWidth="1"/>
    <col min="24" max="24" width="12.88671875" style="50" bestFit="1" customWidth="1"/>
    <col min="25" max="26" width="13.88671875" style="37" bestFit="1" customWidth="1"/>
    <col min="27" max="27" width="13.44140625" style="37" bestFit="1" customWidth="1"/>
    <col min="28" max="28" width="13" style="37" bestFit="1" customWidth="1"/>
    <col min="29" max="29" width="3.6640625" style="37" customWidth="1"/>
    <col min="30" max="30" width="20.33203125" bestFit="1" customWidth="1"/>
    <col min="31" max="31" width="3.6640625" customWidth="1"/>
    <col min="32" max="33" width="17.33203125" customWidth="1"/>
    <col min="34" max="34" width="3" customWidth="1"/>
    <col min="35" max="38" width="17.33203125" customWidth="1"/>
    <col min="39" max="39" width="16.5546875" customWidth="1"/>
    <col min="40" max="40" width="2.109375" customWidth="1"/>
    <col min="41" max="41" width="12.6640625" customWidth="1"/>
    <col min="42" max="45" width="17.33203125" customWidth="1"/>
    <col min="46" max="46" width="25.6640625" bestFit="1" customWidth="1"/>
    <col min="48" max="48" width="10.109375" style="80" customWidth="1"/>
  </cols>
  <sheetData>
    <row r="1" spans="1:60" s="3" customFormat="1" ht="30" x14ac:dyDescent="0.5">
      <c r="A1" s="1" t="s">
        <v>19</v>
      </c>
      <c r="B1" s="2"/>
      <c r="C1" s="2"/>
      <c r="D1" s="4"/>
      <c r="E1" s="32"/>
      <c r="F1" s="32"/>
      <c r="G1" s="32"/>
      <c r="H1" s="2"/>
      <c r="I1" s="2"/>
      <c r="J1" s="2"/>
      <c r="K1" s="35"/>
      <c r="L1" s="2"/>
      <c r="M1" s="2"/>
      <c r="N1" s="2"/>
      <c r="O1" s="35"/>
      <c r="P1" s="35"/>
      <c r="Q1" s="2"/>
      <c r="R1" s="51"/>
      <c r="S1" s="51"/>
      <c r="T1" s="54"/>
      <c r="U1" s="54"/>
      <c r="V1" s="5"/>
      <c r="W1" s="46"/>
      <c r="X1" s="46"/>
      <c r="Y1" s="38"/>
      <c r="Z1" s="38"/>
      <c r="AA1" s="38"/>
      <c r="AB1" s="38"/>
      <c r="AC1" s="38"/>
      <c r="AV1" s="77"/>
    </row>
    <row r="2" spans="1:60" s="6" customFormat="1" ht="15.6" x14ac:dyDescent="0.3">
      <c r="A2" s="84" t="s">
        <v>42</v>
      </c>
      <c r="B2" s="86">
        <v>43098</v>
      </c>
      <c r="C2" s="84"/>
      <c r="D2" s="23"/>
      <c r="E2" s="33"/>
      <c r="F2" s="33"/>
      <c r="G2" s="33"/>
      <c r="H2" s="7"/>
      <c r="I2" s="7"/>
      <c r="J2" s="7"/>
      <c r="K2" s="36"/>
      <c r="L2" s="7"/>
      <c r="M2" s="7"/>
      <c r="N2" s="7"/>
      <c r="O2" s="36"/>
      <c r="P2" s="36"/>
      <c r="Q2" s="7"/>
      <c r="R2" s="52"/>
      <c r="S2" s="52"/>
      <c r="T2" s="55"/>
      <c r="U2" s="55"/>
      <c r="V2" s="8"/>
      <c r="W2" s="47"/>
      <c r="X2" s="47"/>
      <c r="Y2" s="39"/>
      <c r="Z2" s="39"/>
      <c r="AA2" s="39"/>
      <c r="AB2" s="39"/>
      <c r="AC2" s="39"/>
      <c r="AI2" s="59" t="s">
        <v>32</v>
      </c>
      <c r="AJ2" s="65">
        <f>-AJ3</f>
        <v>-0.3</v>
      </c>
      <c r="AV2" s="78"/>
    </row>
    <row r="3" spans="1:60" s="6" customFormat="1" ht="15.6" x14ac:dyDescent="0.3">
      <c r="A3" s="84"/>
      <c r="B3" s="72"/>
      <c r="C3" s="72"/>
      <c r="D3" s="26"/>
      <c r="E3" s="33"/>
      <c r="F3" s="33"/>
      <c r="G3" s="33"/>
      <c r="H3" s="7"/>
      <c r="I3" s="7"/>
      <c r="J3" s="7"/>
      <c r="K3" s="36"/>
      <c r="L3" s="7"/>
      <c r="M3" s="7"/>
      <c r="N3" s="7"/>
      <c r="O3" s="36"/>
      <c r="P3" s="36"/>
      <c r="Q3" s="7"/>
      <c r="R3" s="52"/>
      <c r="S3" s="52"/>
      <c r="T3" s="55"/>
      <c r="U3" s="55"/>
      <c r="V3" s="8"/>
      <c r="W3" s="47"/>
      <c r="X3" s="47"/>
      <c r="Y3" s="39"/>
      <c r="Z3" s="39"/>
      <c r="AA3" s="39"/>
      <c r="AB3" s="39"/>
      <c r="AC3" s="39"/>
      <c r="AD3" s="9"/>
      <c r="AI3" s="59" t="s">
        <v>33</v>
      </c>
      <c r="AJ3" s="66">
        <v>0.3</v>
      </c>
      <c r="AV3" s="78"/>
    </row>
    <row r="4" spans="1:60" s="6" customFormat="1" ht="7.5" customHeight="1" x14ac:dyDescent="0.3">
      <c r="B4" s="85"/>
      <c r="C4" s="85"/>
      <c r="D4" s="26"/>
      <c r="E4" s="33"/>
      <c r="F4" s="33"/>
      <c r="G4" s="33"/>
      <c r="H4" s="7"/>
      <c r="I4" s="7"/>
      <c r="J4" s="7"/>
      <c r="K4" s="36"/>
      <c r="L4" s="7"/>
      <c r="M4" s="7"/>
      <c r="N4" s="7"/>
      <c r="O4" s="36"/>
      <c r="P4" s="36"/>
      <c r="Q4" s="7"/>
      <c r="R4" s="52"/>
      <c r="S4" s="52"/>
      <c r="T4" s="55"/>
      <c r="U4" s="55"/>
      <c r="V4" s="8"/>
      <c r="W4" s="47"/>
      <c r="X4" s="47"/>
      <c r="Y4" s="39"/>
      <c r="Z4" s="39"/>
      <c r="AA4" s="39"/>
      <c r="AB4" s="39"/>
      <c r="AC4" s="39"/>
      <c r="AD4" s="10"/>
      <c r="AV4" s="78"/>
    </row>
    <row r="5" spans="1:60" s="6" customFormat="1" ht="6" customHeight="1" x14ac:dyDescent="0.3">
      <c r="B5" s="85"/>
      <c r="C5" s="85"/>
      <c r="D5" s="26"/>
      <c r="E5" s="33"/>
      <c r="F5" s="33"/>
      <c r="G5" s="33"/>
      <c r="H5" s="7"/>
      <c r="I5" s="7"/>
      <c r="J5" s="7"/>
      <c r="K5" s="36"/>
      <c r="L5" s="7"/>
      <c r="M5" s="7"/>
      <c r="N5" s="7"/>
      <c r="O5" s="36"/>
      <c r="P5" s="36"/>
      <c r="Q5" s="7"/>
      <c r="R5" s="52"/>
      <c r="S5" s="52"/>
      <c r="T5" s="55"/>
      <c r="U5" s="55"/>
      <c r="V5" s="8"/>
      <c r="W5" s="47"/>
      <c r="X5" s="47"/>
      <c r="Y5" s="40"/>
      <c r="Z5" s="40"/>
      <c r="AA5" s="39"/>
      <c r="AB5" s="39"/>
      <c r="AC5" s="39"/>
      <c r="AD5" s="10"/>
      <c r="AV5" s="78"/>
    </row>
    <row r="6" spans="1:60" s="60" customFormat="1" ht="15.6" x14ac:dyDescent="0.3">
      <c r="A6" s="141" t="s">
        <v>0</v>
      </c>
      <c r="B6" s="147" t="s">
        <v>1</v>
      </c>
      <c r="C6" s="147" t="s">
        <v>2</v>
      </c>
      <c r="D6" s="147" t="s">
        <v>3</v>
      </c>
      <c r="E6" s="144" t="s">
        <v>4</v>
      </c>
      <c r="F6" s="144" t="s">
        <v>5</v>
      </c>
      <c r="G6" s="144" t="s">
        <v>6</v>
      </c>
      <c r="H6" s="135" t="s">
        <v>7</v>
      </c>
      <c r="I6" s="153" t="s">
        <v>8</v>
      </c>
      <c r="J6" s="135" t="s">
        <v>9</v>
      </c>
      <c r="K6" s="136"/>
      <c r="L6" s="135" t="s">
        <v>7</v>
      </c>
      <c r="M6" s="153" t="s">
        <v>8</v>
      </c>
      <c r="N6" s="135" t="s">
        <v>10</v>
      </c>
      <c r="O6" s="136"/>
      <c r="P6" s="153" t="s">
        <v>43</v>
      </c>
      <c r="Q6" s="135" t="s">
        <v>11</v>
      </c>
      <c r="R6" s="136"/>
      <c r="S6" s="73"/>
      <c r="T6" s="135" t="s">
        <v>40</v>
      </c>
      <c r="U6" s="136"/>
      <c r="V6" s="74"/>
      <c r="W6" s="156" t="s">
        <v>12</v>
      </c>
      <c r="X6" s="157"/>
      <c r="Y6" s="157"/>
      <c r="Z6" s="157"/>
      <c r="AA6" s="157"/>
      <c r="AB6" s="158"/>
      <c r="AC6" s="39"/>
      <c r="AD6" s="147" t="s">
        <v>18</v>
      </c>
      <c r="AF6" s="171">
        <f>B2</f>
        <v>43098</v>
      </c>
      <c r="AG6" s="163"/>
      <c r="AH6" s="6"/>
      <c r="AI6" s="161" t="s">
        <v>28</v>
      </c>
      <c r="AJ6" s="162"/>
      <c r="AK6" s="162"/>
      <c r="AL6" s="162"/>
      <c r="AM6" s="163"/>
      <c r="AN6" s="6"/>
      <c r="AO6" s="161" t="s">
        <v>36</v>
      </c>
      <c r="AP6" s="162"/>
      <c r="AQ6" s="162"/>
      <c r="AR6" s="162"/>
      <c r="AS6" s="162"/>
      <c r="AT6" s="163"/>
      <c r="AV6" s="79"/>
    </row>
    <row r="7" spans="1:60" s="60" customFormat="1" ht="15.6" x14ac:dyDescent="0.3">
      <c r="A7" s="142"/>
      <c r="B7" s="147"/>
      <c r="C7" s="147"/>
      <c r="D7" s="147"/>
      <c r="E7" s="145"/>
      <c r="F7" s="145"/>
      <c r="G7" s="145"/>
      <c r="H7" s="137"/>
      <c r="I7" s="154"/>
      <c r="J7" s="137"/>
      <c r="K7" s="138"/>
      <c r="L7" s="137"/>
      <c r="M7" s="154"/>
      <c r="N7" s="137"/>
      <c r="O7" s="138"/>
      <c r="P7" s="154"/>
      <c r="Q7" s="137"/>
      <c r="R7" s="138"/>
      <c r="S7" s="69" t="s">
        <v>41</v>
      </c>
      <c r="T7" s="137"/>
      <c r="U7" s="138"/>
      <c r="V7" s="74"/>
      <c r="W7" s="159" t="s">
        <v>13</v>
      </c>
      <c r="X7" s="159" t="s">
        <v>14</v>
      </c>
      <c r="Y7" s="156" t="s">
        <v>22</v>
      </c>
      <c r="Z7" s="157"/>
      <c r="AA7" s="157"/>
      <c r="AB7" s="158"/>
      <c r="AC7" s="39"/>
      <c r="AD7" s="147"/>
      <c r="AF7" s="167" t="s">
        <v>37</v>
      </c>
      <c r="AG7" s="167"/>
      <c r="AH7" s="6"/>
      <c r="AI7" s="167" t="s">
        <v>31</v>
      </c>
      <c r="AJ7" s="167"/>
      <c r="AK7" s="167" t="s">
        <v>29</v>
      </c>
      <c r="AL7" s="168"/>
      <c r="AM7" s="169" t="s">
        <v>30</v>
      </c>
      <c r="AN7" s="6"/>
      <c r="AO7" s="164" t="s">
        <v>38</v>
      </c>
      <c r="AP7" s="165"/>
      <c r="AQ7" s="166"/>
      <c r="AR7" s="167" t="s">
        <v>29</v>
      </c>
      <c r="AS7" s="168"/>
      <c r="AT7" s="169" t="s">
        <v>30</v>
      </c>
      <c r="AV7" s="79"/>
    </row>
    <row r="8" spans="1:60" s="60" customFormat="1" ht="20.399999999999999" x14ac:dyDescent="0.3">
      <c r="A8" s="143"/>
      <c r="B8" s="147"/>
      <c r="C8" s="147"/>
      <c r="D8" s="147"/>
      <c r="E8" s="146"/>
      <c r="F8" s="146"/>
      <c r="G8" s="146"/>
      <c r="H8" s="139"/>
      <c r="I8" s="155"/>
      <c r="J8" s="139"/>
      <c r="K8" s="140"/>
      <c r="L8" s="139"/>
      <c r="M8" s="155"/>
      <c r="N8" s="139"/>
      <c r="O8" s="140"/>
      <c r="P8" s="155"/>
      <c r="Q8" s="139"/>
      <c r="R8" s="140"/>
      <c r="S8" s="75"/>
      <c r="T8" s="139"/>
      <c r="U8" s="140"/>
      <c r="V8" s="74"/>
      <c r="W8" s="160"/>
      <c r="X8" s="160"/>
      <c r="Y8" s="148" t="s">
        <v>15</v>
      </c>
      <c r="Z8" s="149"/>
      <c r="AA8" s="76" t="s">
        <v>16</v>
      </c>
      <c r="AB8" s="76" t="s">
        <v>17</v>
      </c>
      <c r="AC8" s="39"/>
      <c r="AD8" s="147"/>
      <c r="AF8" s="58" t="s">
        <v>34</v>
      </c>
      <c r="AG8" s="58" t="s">
        <v>35</v>
      </c>
      <c r="AH8" s="6"/>
      <c r="AI8" s="58" t="s">
        <v>34</v>
      </c>
      <c r="AJ8" s="58" t="s">
        <v>35</v>
      </c>
      <c r="AK8" s="58" t="s">
        <v>34</v>
      </c>
      <c r="AL8" s="58" t="s">
        <v>35</v>
      </c>
      <c r="AM8" s="170"/>
      <c r="AN8" s="6"/>
      <c r="AO8" s="58" t="s">
        <v>39</v>
      </c>
      <c r="AP8" s="58" t="s">
        <v>34</v>
      </c>
      <c r="AQ8" s="58" t="s">
        <v>35</v>
      </c>
      <c r="AR8" s="58" t="s">
        <v>34</v>
      </c>
      <c r="AS8" s="58" t="s">
        <v>35</v>
      </c>
      <c r="AT8" s="170"/>
      <c r="AV8" s="79"/>
    </row>
    <row r="9" spans="1:60" ht="15.6" x14ac:dyDescent="0.3">
      <c r="A9" s="43"/>
      <c r="B9" s="43"/>
      <c r="C9" s="43"/>
      <c r="D9" s="43"/>
      <c r="E9" s="44"/>
      <c r="F9" s="44"/>
      <c r="G9" s="44"/>
      <c r="H9" s="43"/>
      <c r="I9" s="43"/>
      <c r="J9" s="43"/>
      <c r="K9" s="45"/>
      <c r="L9" s="43"/>
      <c r="M9" s="43"/>
      <c r="N9" s="43"/>
      <c r="O9" s="45"/>
      <c r="P9" s="45"/>
      <c r="Q9" s="43"/>
      <c r="R9" s="48"/>
      <c r="S9" s="45"/>
      <c r="T9" s="45"/>
      <c r="U9" s="45"/>
      <c r="V9" s="43"/>
      <c r="W9" s="48"/>
      <c r="X9" s="48"/>
      <c r="Y9" s="45"/>
      <c r="Z9" s="45"/>
      <c r="AA9" s="45"/>
      <c r="AB9" s="45"/>
      <c r="AC9" s="39"/>
      <c r="AD9" s="43"/>
      <c r="AH9" s="6"/>
      <c r="AN9" s="6"/>
    </row>
    <row r="10" spans="1:60" s="41" customFormat="1" ht="15.6" x14ac:dyDescent="0.3">
      <c r="A10" s="106" t="s">
        <v>46</v>
      </c>
      <c r="B10" s="106" t="s">
        <v>144</v>
      </c>
      <c r="C10" s="106">
        <v>401</v>
      </c>
      <c r="D10" s="106" t="s">
        <v>48</v>
      </c>
      <c r="E10" s="108">
        <v>42076</v>
      </c>
      <c r="F10" s="108"/>
      <c r="G10" s="108">
        <v>43115</v>
      </c>
      <c r="H10" s="106" t="s">
        <v>23</v>
      </c>
      <c r="I10" s="106" t="s">
        <v>26</v>
      </c>
      <c r="J10" s="106" t="s">
        <v>22</v>
      </c>
      <c r="K10" s="114">
        <v>-4941916.7473378498</v>
      </c>
      <c r="L10" s="106" t="s">
        <v>21</v>
      </c>
      <c r="M10" s="106" t="s">
        <v>26</v>
      </c>
      <c r="N10" s="106" t="s">
        <v>49</v>
      </c>
      <c r="O10" s="110">
        <v>5105000</v>
      </c>
      <c r="P10" s="106">
        <v>1.0648</v>
      </c>
      <c r="Q10" s="106" t="s">
        <v>50</v>
      </c>
      <c r="R10" s="112">
        <v>1.0329999999999999</v>
      </c>
      <c r="S10" s="67"/>
      <c r="T10" s="82"/>
      <c r="U10" s="82"/>
      <c r="V10" s="42"/>
      <c r="W10" s="121">
        <v>1.1701999999999999</v>
      </c>
      <c r="X10" s="121">
        <v>1.1701312713775682</v>
      </c>
      <c r="Y10" s="123">
        <v>-579301.06566782051</v>
      </c>
      <c r="Z10" s="123">
        <v>-579301.06566782051</v>
      </c>
      <c r="AA10" s="123">
        <v>-579301.06566782051</v>
      </c>
      <c r="AB10" s="119">
        <v>0</v>
      </c>
      <c r="AC10" s="116"/>
      <c r="AD10" s="117"/>
      <c r="AF10" s="62">
        <f t="shared" ref="AF10" si="0">IF(S10="",ABS(O10/X10),"")</f>
        <v>4362758.3715372402</v>
      </c>
      <c r="AG10" s="62">
        <f t="shared" ref="AG10" si="1">IF(S10="",
IF(H10="BUY",
IF(I10="CALL",MAX(-ABS(O10)/X10+ABS(O10)/R10,0),IF(I10="PUT",MAX(-ABS(O10)/R10+ABS(O10)/X10,0),IF(I10="FORWARD",-ABS(O10)/X10+ABS(O10)/R10,"TRADE NOT VALID"))),
-IF(I10="CALL",MAX(-ABS(O10)/X10+ABS(O10)/R10,0),IF(I10="PUT",MAX(-ABS(O10)/R10+ABS(O10)/X10,0),IF(I10="FORWARD",-ABS(O10)/X10+ABS(O10)/R10,"TRADE NOT VALID")))),"")</f>
        <v>-579158.37580061145</v>
      </c>
      <c r="AH10" s="6"/>
      <c r="AI10" s="62">
        <f t="shared" ref="AI10" si="2">IF(S10="",
IF(I10="CALL",ABS(O10/(X10*(1+$AJ$3))),
IF(I10="PUT",ABS(O10/(X10*(1+$AJ$2))),
IF(I10="FORWARD",ABS(O10/(X10*(1+$AJ$3))),
"TRADE NOT VALID"))),
"")</f>
        <v>3355967.9781055688</v>
      </c>
      <c r="AJ10" s="62">
        <f t="shared" ref="AJ10" si="3">IF(S10="",
IF(H10="BUY",
IF(I10="CALL",MAX(-ABS(O10)/(X10*(1+$AJ$3))+ABS(O10)/R10,0),IF(I10="PUT",MAX(-ABS(O10)/R10+ABS(O10)/(X10*(1+$AJ$2)),0),IF(I10="FORWARD",-ABS(O10)/(X10*(1+$AJ$3))+ABS(O10)/R10,"TRADE NOT VALID"))),
-IF(I10="CALL",MAX(-ABS(O10)/(X10*(1+$AJ$3))+ABS(O10)/R10,0),IF(I10="PUT",MAX(-ABS(O10)/R10+ABS(O10)/(X10*(1+$AJ$2)),0),IF(I10="FORWARD",-ABS(O10)/(X10*(1+$AJ$3))+ABS(O10)/R10,"TRADE NOT VALID")))),"")</f>
        <v>-1585948.7692322829</v>
      </c>
      <c r="AK10" s="62">
        <f t="shared" ref="AK10" si="4">IF(S10="",
AI10-IF(AG10=0,ABS(O10/R10),AF10),"")</f>
        <v>-1006790.3934316714</v>
      </c>
      <c r="AL10" s="62">
        <f t="shared" ref="AL10" si="5">IF(S10="",AJ10-AG10,"")</f>
        <v>-1006790.3934316714</v>
      </c>
      <c r="AM10" s="64">
        <f t="shared" ref="AM10" si="6">IF(S10="",IF(AL10=0,"CHOC INSUFFISANT",ABS(AL10/AK10)),"")</f>
        <v>1</v>
      </c>
      <c r="AN10" s="6"/>
      <c r="AO10" s="57">
        <f>R10</f>
        <v>1.0329999999999999</v>
      </c>
      <c r="AP10" s="62">
        <f t="shared" ref="AP10" si="7">IF(S10="",ABS(O10/AO10),"")</f>
        <v>4941916.7473378517</v>
      </c>
      <c r="AQ10" s="62">
        <f t="shared" ref="AQ10" si="8">IF(S10="",
IF(H10="BUY",
IF(I10="CALL",MAX(-ABS(O10)/AO10+ABS(O10)/R10,0),IF(I10="PUT",MAX(-ABS(O10)/R10+ABS(O10)/AO10,0),IF(I10="FORWARD",-ABS(O10)/AO10+ABS(O10)/R10,"TRADE NOT VALID"))),
-IF(I10="CALL",MAX(-ABS(O10)/AO10+ABS(O10)/R10,0),IF(I10="PUT",MAX(-ABS(O10)/R10+ABS(O10)/AO10,0),IF(I10="FORWARD",-ABS(O10)/AO10+ABS(O10)/R10,"TRADE NOT VALID")))),"")</f>
        <v>0</v>
      </c>
      <c r="AR10" s="62">
        <f t="shared" ref="AR10" si="9">IF(S10="",
IF(AQ10=AG10,AF10-AP10,
IF(AG10=0,IF(H10="BUY",(ABS(O10)/AO10-ABS(O10)/R10),-(ABS(O10)/AO10-ABS(O10)/R10)),
IF(AQ10=0,IF(H10="BUY",(ABS(O10)/X10-ABS(O10)/R10),-(ABS(O10)/X10-ABS(O10)/R10)),AF10-AP10))),"")</f>
        <v>579158.37580061145</v>
      </c>
      <c r="AS10" s="62">
        <f t="shared" ref="AS10" si="10">IF(S10="",
AG10-AQ10,
"")</f>
        <v>-579158.37580061145</v>
      </c>
      <c r="AT10" s="64">
        <f t="shared" ref="AT10" si="11">IF(S10="",IF(AS10=0,"PAS DE VALEUR INTRINSEQUE",ABS(AS10/AR10)),"")</f>
        <v>1</v>
      </c>
      <c r="AU10" s="62"/>
      <c r="AV10" s="81" t="str">
        <f t="shared" ref="AV10:AV21" si="12">IF(ISERROR(AO10),C10,"")</f>
        <v/>
      </c>
      <c r="AW10" s="63"/>
      <c r="AX10" s="63"/>
      <c r="AY10" s="63"/>
      <c r="AZ10" s="63"/>
      <c r="BA10" s="63"/>
      <c r="BB10" s="63"/>
      <c r="BC10" s="61"/>
      <c r="BD10" s="61"/>
      <c r="BE10" s="61"/>
      <c r="BF10" s="61"/>
      <c r="BG10" s="61"/>
      <c r="BH10" s="61"/>
    </row>
    <row r="11" spans="1:60" s="41" customFormat="1" ht="15.6" x14ac:dyDescent="0.3">
      <c r="A11" s="106" t="s">
        <v>46</v>
      </c>
      <c r="B11" s="106" t="s">
        <v>283</v>
      </c>
      <c r="C11" s="106">
        <v>383</v>
      </c>
      <c r="D11" s="106" t="s">
        <v>48</v>
      </c>
      <c r="E11" s="108">
        <v>42076</v>
      </c>
      <c r="F11" s="108"/>
      <c r="G11" s="108">
        <v>43159</v>
      </c>
      <c r="H11" s="106" t="s">
        <v>23</v>
      </c>
      <c r="I11" s="106" t="s">
        <v>26</v>
      </c>
      <c r="J11" s="106" t="s">
        <v>22</v>
      </c>
      <c r="K11" s="114">
        <v>-4110506.8945426298</v>
      </c>
      <c r="L11" s="106" t="s">
        <v>21</v>
      </c>
      <c r="M11" s="106" t="s">
        <v>26</v>
      </c>
      <c r="N11" s="106" t="s">
        <v>49</v>
      </c>
      <c r="O11" s="110">
        <v>4233000</v>
      </c>
      <c r="P11" s="106">
        <v>1.0648</v>
      </c>
      <c r="Q11" s="106" t="s">
        <v>50</v>
      </c>
      <c r="R11" s="112">
        <v>1.0298</v>
      </c>
      <c r="S11" s="67"/>
      <c r="T11" s="82"/>
      <c r="U11" s="82"/>
      <c r="V11" s="42"/>
      <c r="W11" s="121">
        <v>1.1701999999999999</v>
      </c>
      <c r="X11" s="121">
        <v>1.1694436568817232</v>
      </c>
      <c r="Y11" s="123">
        <v>-491057.01488459518</v>
      </c>
      <c r="Z11" s="123">
        <v>-491057.01488459518</v>
      </c>
      <c r="AA11" s="123">
        <v>-491057.01488459518</v>
      </c>
      <c r="AB11" s="119">
        <v>0</v>
      </c>
      <c r="AC11" s="116"/>
      <c r="AD11" s="117"/>
      <c r="AF11" s="62">
        <f t="shared" ref="AF11:AF21" si="13">IF(S11="",ABS(O11/X11),"")</f>
        <v>3619669.8961001099</v>
      </c>
      <c r="AG11" s="62">
        <f t="shared" ref="AG11:AG21" si="14">IF(S11="",
IF(H11="BUY",
IF(I11="CALL",MAX(-ABS(O11)/X11+ABS(O11)/R11,0),IF(I11="PUT",MAX(-ABS(O11)/R11+ABS(O11)/X11,0),IF(I11="FORWARD",-ABS(O11)/X11+ABS(O11)/R11,"TRADE NOT VALID"))),
-IF(I11="CALL",MAX(-ABS(O11)/X11+ABS(O11)/R11,0),IF(I11="PUT",MAX(-ABS(O11)/R11+ABS(O11)/X11,0),IF(I11="FORWARD",-ABS(O11)/X11+ABS(O11)/R11,"TRADE NOT VALID")))),"")</f>
        <v>-490836.99844251946</v>
      </c>
      <c r="AH11" s="6"/>
      <c r="AI11" s="62">
        <f t="shared" ref="AI11:AI21" si="15">IF(S11="",
IF(I11="CALL",ABS(O11/(X11*(1+$AJ$3))),
IF(I11="PUT",ABS(O11/(X11*(1+$AJ$2))),
IF(I11="FORWARD",ABS(O11/(X11*(1+$AJ$3))),
"TRADE NOT VALID"))),
"")</f>
        <v>2784361.4585385462</v>
      </c>
      <c r="AJ11" s="62">
        <f t="shared" ref="AJ11:AJ21" si="16">IF(S11="",
IF(H11="BUY",
IF(I11="CALL",MAX(-ABS(O11)/(X11*(1+$AJ$3))+ABS(O11)/R11,0),IF(I11="PUT",MAX(-ABS(O11)/R11+ABS(O11)/(X11*(1+$AJ$2)),0),IF(I11="FORWARD",-ABS(O11)/(X11*(1+$AJ$3))+ABS(O11)/R11,"TRADE NOT VALID"))),
-IF(I11="CALL",MAX(-ABS(O11)/(X11*(1+$AJ$3))+ABS(O11)/R11,0),IF(I11="PUT",MAX(-ABS(O11)/R11+ABS(O11)/(X11*(1+$AJ$2)),0),IF(I11="FORWARD",-ABS(O11)/(X11*(1+$AJ$3))+ABS(O11)/R11,"TRADE NOT VALID")))),"")</f>
        <v>-1326145.4360040831</v>
      </c>
      <c r="AK11" s="62">
        <f t="shared" ref="AK11:AK21" si="17">IF(S11="",
AI11-IF(AG11=0,ABS(O11/R11),AF11),"")</f>
        <v>-835308.43756156368</v>
      </c>
      <c r="AL11" s="62">
        <f t="shared" ref="AL11:AL21" si="18">IF(S11="",AJ11-AG11,"")</f>
        <v>-835308.43756156368</v>
      </c>
      <c r="AM11" s="64">
        <f t="shared" ref="AM11:AM21" si="19">IF(S11="",IF(AL11=0,"CHOC INSUFFISANT",ABS(AL11/AK11)),"")</f>
        <v>1</v>
      </c>
      <c r="AN11" s="6"/>
      <c r="AO11" s="57">
        <f t="shared" ref="AO11:AO21" si="20">R11</f>
        <v>1.0298</v>
      </c>
      <c r="AP11" s="62">
        <f t="shared" ref="AP11:AP21" si="21">IF(S11="",ABS(O11/AO11),"")</f>
        <v>4110506.8945426294</v>
      </c>
      <c r="AQ11" s="62">
        <f t="shared" ref="AQ11:AQ21" si="22">IF(S11="",
IF(H11="BUY",
IF(I11="CALL",MAX(-ABS(O11)/AO11+ABS(O11)/R11,0),IF(I11="PUT",MAX(-ABS(O11)/R11+ABS(O11)/AO11,0),IF(I11="FORWARD",-ABS(O11)/AO11+ABS(O11)/R11,"TRADE NOT VALID"))),
-IF(I11="CALL",MAX(-ABS(O11)/AO11+ABS(O11)/R11,0),IF(I11="PUT",MAX(-ABS(O11)/R11+ABS(O11)/AO11,0),IF(I11="FORWARD",-ABS(O11)/AO11+ABS(O11)/R11,"TRADE NOT VALID")))),"")</f>
        <v>0</v>
      </c>
      <c r="AR11" s="62">
        <f t="shared" ref="AR11:AR21" si="23">IF(S11="",
IF(AQ11=AG11,AF11-AP11,
IF(AG11=0,IF(H11="BUY",(ABS(O11)/AO11-ABS(O11)/R11),-(ABS(O11)/AO11-ABS(O11)/R11)),
IF(AQ11=0,IF(H11="BUY",(ABS(O11)/X11-ABS(O11)/R11),-(ABS(O11)/X11-ABS(O11)/R11)),AF11-AP11))),"")</f>
        <v>490836.99844251946</v>
      </c>
      <c r="AS11" s="62">
        <f t="shared" ref="AS11:AS21" si="24">IF(S11="",
AG11-AQ11,
"")</f>
        <v>-490836.99844251946</v>
      </c>
      <c r="AT11" s="64">
        <f t="shared" ref="AT11:AT21" si="25">IF(S11="",IF(AS11=0,"PAS DE VALEUR INTRINSEQUE",ABS(AS11/AR11)),"")</f>
        <v>1</v>
      </c>
      <c r="AU11" s="62"/>
      <c r="AV11" s="81" t="str">
        <f t="shared" si="12"/>
        <v/>
      </c>
      <c r="AW11" s="63"/>
      <c r="AX11" s="63"/>
      <c r="AY11" s="63"/>
      <c r="AZ11" s="63"/>
      <c r="BA11" s="63"/>
      <c r="BB11" s="63"/>
      <c r="BC11" s="61"/>
      <c r="BD11" s="61"/>
      <c r="BE11" s="61"/>
      <c r="BF11" s="61"/>
      <c r="BG11" s="61"/>
      <c r="BH11" s="61"/>
    </row>
    <row r="12" spans="1:60" s="41" customFormat="1" ht="15.6" x14ac:dyDescent="0.3">
      <c r="A12" s="106" t="s">
        <v>46</v>
      </c>
      <c r="B12" s="106" t="s">
        <v>145</v>
      </c>
      <c r="C12" s="106">
        <v>404</v>
      </c>
      <c r="D12" s="106" t="s">
        <v>48</v>
      </c>
      <c r="E12" s="108">
        <v>42076</v>
      </c>
      <c r="F12" s="108"/>
      <c r="G12" s="108">
        <v>43174</v>
      </c>
      <c r="H12" s="106" t="s">
        <v>23</v>
      </c>
      <c r="I12" s="106" t="s">
        <v>26</v>
      </c>
      <c r="J12" s="106" t="s">
        <v>22</v>
      </c>
      <c r="K12" s="114">
        <v>-4948050.3132474096</v>
      </c>
      <c r="L12" s="106" t="s">
        <v>21</v>
      </c>
      <c r="M12" s="106" t="s">
        <v>26</v>
      </c>
      <c r="N12" s="106" t="s">
        <v>49</v>
      </c>
      <c r="O12" s="110">
        <v>5110000</v>
      </c>
      <c r="P12" s="106">
        <v>1.0648</v>
      </c>
      <c r="Q12" s="106" t="s">
        <v>50</v>
      </c>
      <c r="R12" s="112">
        <v>1.0327299999999999</v>
      </c>
      <c r="S12" s="67"/>
      <c r="T12" s="82"/>
      <c r="U12" s="82"/>
      <c r="V12" s="42"/>
      <c r="W12" s="121">
        <v>1.1701999999999999</v>
      </c>
      <c r="X12" s="121">
        <v>1.1692355362310487</v>
      </c>
      <c r="Y12" s="123">
        <v>-577985.04816813674</v>
      </c>
      <c r="Z12" s="123">
        <v>-577985.04816813674</v>
      </c>
      <c r="AA12" s="123">
        <v>-577985.04816813674</v>
      </c>
      <c r="AB12" s="119">
        <v>0</v>
      </c>
      <c r="AC12" s="116"/>
      <c r="AD12" s="117"/>
      <c r="AF12" s="62">
        <f t="shared" si="13"/>
        <v>4370376.9186418485</v>
      </c>
      <c r="AG12" s="62">
        <f t="shared" si="14"/>
        <v>-577673.39460556395</v>
      </c>
      <c r="AH12" s="6"/>
      <c r="AI12" s="62">
        <f t="shared" si="15"/>
        <v>3361828.3989552679</v>
      </c>
      <c r="AJ12" s="62">
        <f t="shared" si="16"/>
        <v>-1586221.9142921446</v>
      </c>
      <c r="AK12" s="62">
        <f t="shared" si="17"/>
        <v>-1008548.5196865806</v>
      </c>
      <c r="AL12" s="62">
        <f t="shared" si="18"/>
        <v>-1008548.5196865806</v>
      </c>
      <c r="AM12" s="64">
        <f t="shared" si="19"/>
        <v>1</v>
      </c>
      <c r="AN12" s="6"/>
      <c r="AO12" s="57">
        <f t="shared" si="20"/>
        <v>1.0327299999999999</v>
      </c>
      <c r="AP12" s="62">
        <f t="shared" si="21"/>
        <v>4948050.3132474124</v>
      </c>
      <c r="AQ12" s="62">
        <f t="shared" si="22"/>
        <v>0</v>
      </c>
      <c r="AR12" s="62">
        <f t="shared" si="23"/>
        <v>577673.39460556395</v>
      </c>
      <c r="AS12" s="62">
        <f t="shared" si="24"/>
        <v>-577673.39460556395</v>
      </c>
      <c r="AT12" s="64">
        <f t="shared" si="25"/>
        <v>1</v>
      </c>
      <c r="AU12" s="62"/>
      <c r="AV12" s="81" t="str">
        <f t="shared" si="12"/>
        <v/>
      </c>
      <c r="AW12" s="63"/>
      <c r="AX12" s="63"/>
      <c r="AY12" s="63"/>
      <c r="AZ12" s="63"/>
      <c r="BA12" s="63"/>
      <c r="BB12" s="63"/>
      <c r="BC12" s="61"/>
      <c r="BD12" s="61"/>
      <c r="BE12" s="61"/>
      <c r="BF12" s="61"/>
      <c r="BG12" s="61"/>
      <c r="BH12" s="61"/>
    </row>
    <row r="13" spans="1:60" s="41" customFormat="1" ht="15.6" x14ac:dyDescent="0.3">
      <c r="A13" s="106" t="s">
        <v>46</v>
      </c>
      <c r="B13" s="106" t="s">
        <v>284</v>
      </c>
      <c r="C13" s="106">
        <v>407</v>
      </c>
      <c r="D13" s="106" t="s">
        <v>48</v>
      </c>
      <c r="E13" s="108">
        <v>42076</v>
      </c>
      <c r="F13" s="108"/>
      <c r="G13" s="108">
        <v>43188</v>
      </c>
      <c r="H13" s="106" t="s">
        <v>23</v>
      </c>
      <c r="I13" s="106" t="s">
        <v>26</v>
      </c>
      <c r="J13" s="106" t="s">
        <v>22</v>
      </c>
      <c r="K13" s="114">
        <v>-4943450.9424842903</v>
      </c>
      <c r="L13" s="106" t="s">
        <v>21</v>
      </c>
      <c r="M13" s="106" t="s">
        <v>26</v>
      </c>
      <c r="N13" s="106" t="s">
        <v>49</v>
      </c>
      <c r="O13" s="110">
        <v>5114000</v>
      </c>
      <c r="P13" s="106">
        <v>1.0648</v>
      </c>
      <c r="Q13" s="106" t="s">
        <v>50</v>
      </c>
      <c r="R13" s="112">
        <v>1.0345</v>
      </c>
      <c r="S13" s="67"/>
      <c r="T13" s="82"/>
      <c r="U13" s="82"/>
      <c r="V13" s="42"/>
      <c r="W13" s="121">
        <v>1.1701999999999999</v>
      </c>
      <c r="X13" s="121">
        <v>1.1690485735476215</v>
      </c>
      <c r="Y13" s="123">
        <v>-569312.43596399226</v>
      </c>
      <c r="Z13" s="123">
        <v>-569312.43596399226</v>
      </c>
      <c r="AA13" s="123">
        <v>-569312.43596399226</v>
      </c>
      <c r="AB13" s="119">
        <v>0</v>
      </c>
      <c r="AC13" s="116"/>
      <c r="AD13" s="117"/>
      <c r="AF13" s="62">
        <f t="shared" si="13"/>
        <v>4374497.4466552222</v>
      </c>
      <c r="AG13" s="62">
        <f t="shared" si="14"/>
        <v>-568953.49582906999</v>
      </c>
      <c r="AH13" s="6"/>
      <c r="AI13" s="62">
        <f t="shared" si="15"/>
        <v>3364998.0358886323</v>
      </c>
      <c r="AJ13" s="62">
        <f t="shared" si="16"/>
        <v>-1578452.9065956599</v>
      </c>
      <c r="AK13" s="62">
        <f t="shared" si="17"/>
        <v>-1009499.4107665899</v>
      </c>
      <c r="AL13" s="62">
        <f t="shared" si="18"/>
        <v>-1009499.4107665899</v>
      </c>
      <c r="AM13" s="64">
        <f t="shared" si="19"/>
        <v>1</v>
      </c>
      <c r="AN13" s="6"/>
      <c r="AO13" s="57">
        <f t="shared" si="20"/>
        <v>1.0345</v>
      </c>
      <c r="AP13" s="62">
        <f t="shared" si="21"/>
        <v>4943450.9424842922</v>
      </c>
      <c r="AQ13" s="62">
        <f t="shared" si="22"/>
        <v>0</v>
      </c>
      <c r="AR13" s="62">
        <f t="shared" si="23"/>
        <v>568953.49582906999</v>
      </c>
      <c r="AS13" s="62">
        <f t="shared" si="24"/>
        <v>-568953.49582906999</v>
      </c>
      <c r="AT13" s="64">
        <f t="shared" si="25"/>
        <v>1</v>
      </c>
      <c r="AU13" s="62"/>
      <c r="AV13" s="81" t="str">
        <f t="shared" si="12"/>
        <v/>
      </c>
      <c r="AW13" s="63"/>
      <c r="AX13" s="63"/>
      <c r="AY13" s="63"/>
      <c r="AZ13" s="63"/>
      <c r="BA13" s="63"/>
      <c r="BB13" s="63"/>
      <c r="BC13" s="61"/>
      <c r="BD13" s="61"/>
      <c r="BE13" s="61"/>
      <c r="BF13" s="61"/>
      <c r="BG13" s="61"/>
      <c r="BH13" s="61"/>
    </row>
    <row r="14" spans="1:60" s="41" customFormat="1" ht="15.6" x14ac:dyDescent="0.3">
      <c r="A14" s="106" t="s">
        <v>46</v>
      </c>
      <c r="B14" s="106" t="s">
        <v>140</v>
      </c>
      <c r="C14" s="106">
        <v>413</v>
      </c>
      <c r="D14" s="106" t="s">
        <v>48</v>
      </c>
      <c r="E14" s="108">
        <v>42076</v>
      </c>
      <c r="F14" s="108"/>
      <c r="G14" s="108">
        <v>43312</v>
      </c>
      <c r="H14" s="106" t="s">
        <v>23</v>
      </c>
      <c r="I14" s="106" t="s">
        <v>26</v>
      </c>
      <c r="J14" s="106" t="s">
        <v>22</v>
      </c>
      <c r="K14" s="114">
        <v>-4177609.1819861899</v>
      </c>
      <c r="L14" s="106" t="s">
        <v>21</v>
      </c>
      <c r="M14" s="106" t="s">
        <v>26</v>
      </c>
      <c r="N14" s="106" t="s">
        <v>49</v>
      </c>
      <c r="O14" s="110">
        <v>4295000</v>
      </c>
      <c r="P14" s="106">
        <v>1.0648</v>
      </c>
      <c r="Q14" s="106" t="s">
        <v>50</v>
      </c>
      <c r="R14" s="112">
        <v>1.0281</v>
      </c>
      <c r="S14" s="67"/>
      <c r="T14" s="82"/>
      <c r="U14" s="82"/>
      <c r="V14" s="42"/>
      <c r="W14" s="121">
        <v>1.1701999999999999</v>
      </c>
      <c r="X14" s="121">
        <v>1.1674032382820771</v>
      </c>
      <c r="Y14" s="123">
        <v>-499218.46766899014</v>
      </c>
      <c r="Z14" s="123">
        <v>-499218.46766899014</v>
      </c>
      <c r="AA14" s="123">
        <v>-499218.46766899014</v>
      </c>
      <c r="AB14" s="119">
        <v>0</v>
      </c>
      <c r="AC14" s="116"/>
      <c r="AD14" s="117"/>
      <c r="AF14" s="62">
        <f t="shared" si="13"/>
        <v>3679105.7786685773</v>
      </c>
      <c r="AG14" s="62">
        <f t="shared" si="14"/>
        <v>-498503.40331761073</v>
      </c>
      <c r="AH14" s="6"/>
      <c r="AI14" s="62">
        <f t="shared" si="15"/>
        <v>2830081.3682065979</v>
      </c>
      <c r="AJ14" s="62">
        <f t="shared" si="16"/>
        <v>-1347527.8137795902</v>
      </c>
      <c r="AK14" s="62">
        <f t="shared" si="17"/>
        <v>-849024.41046197945</v>
      </c>
      <c r="AL14" s="62">
        <f t="shared" si="18"/>
        <v>-849024.41046197945</v>
      </c>
      <c r="AM14" s="64">
        <f t="shared" si="19"/>
        <v>1</v>
      </c>
      <c r="AN14" s="6"/>
      <c r="AO14" s="57">
        <f t="shared" si="20"/>
        <v>1.0281</v>
      </c>
      <c r="AP14" s="62">
        <f t="shared" si="21"/>
        <v>4177609.1819861881</v>
      </c>
      <c r="AQ14" s="62">
        <f t="shared" si="22"/>
        <v>0</v>
      </c>
      <c r="AR14" s="62">
        <f t="shared" si="23"/>
        <v>498503.40331761073</v>
      </c>
      <c r="AS14" s="62">
        <f t="shared" si="24"/>
        <v>-498503.40331761073</v>
      </c>
      <c r="AT14" s="64">
        <f t="shared" si="25"/>
        <v>1</v>
      </c>
      <c r="AU14" s="62"/>
      <c r="AV14" s="81" t="str">
        <f t="shared" si="12"/>
        <v/>
      </c>
      <c r="AW14" s="63"/>
      <c r="AX14" s="63"/>
      <c r="AY14" s="63"/>
      <c r="AZ14" s="63"/>
      <c r="BA14" s="63"/>
      <c r="BB14" s="63"/>
      <c r="BC14" s="61"/>
      <c r="BD14" s="61"/>
      <c r="BE14" s="61"/>
      <c r="BF14" s="61"/>
      <c r="BG14" s="61"/>
      <c r="BH14" s="61"/>
    </row>
    <row r="15" spans="1:60" s="41" customFormat="1" ht="15.6" x14ac:dyDescent="0.3">
      <c r="A15" s="106" t="s">
        <v>46</v>
      </c>
      <c r="B15" s="106" t="s">
        <v>141</v>
      </c>
      <c r="C15" s="106">
        <v>416</v>
      </c>
      <c r="D15" s="106" t="s">
        <v>48</v>
      </c>
      <c r="E15" s="108">
        <v>42076</v>
      </c>
      <c r="F15" s="108"/>
      <c r="G15" s="108">
        <v>43343</v>
      </c>
      <c r="H15" s="106" t="s">
        <v>23</v>
      </c>
      <c r="I15" s="106" t="s">
        <v>26</v>
      </c>
      <c r="J15" s="106" t="s">
        <v>22</v>
      </c>
      <c r="K15" s="114">
        <v>-4183534.4492020202</v>
      </c>
      <c r="L15" s="106" t="s">
        <v>21</v>
      </c>
      <c r="M15" s="106" t="s">
        <v>26</v>
      </c>
      <c r="N15" s="106" t="s">
        <v>49</v>
      </c>
      <c r="O15" s="110">
        <v>4299000</v>
      </c>
      <c r="P15" s="106">
        <v>1.0648</v>
      </c>
      <c r="Q15" s="106" t="s">
        <v>50</v>
      </c>
      <c r="R15" s="112">
        <v>1.0276000000000001</v>
      </c>
      <c r="S15" s="67"/>
      <c r="T15" s="82"/>
      <c r="U15" s="82"/>
      <c r="V15" s="42"/>
      <c r="W15" s="121">
        <v>1.1701999999999999</v>
      </c>
      <c r="X15" s="121">
        <v>1.1670055878660557</v>
      </c>
      <c r="Y15" s="123">
        <v>-500553.40809308982</v>
      </c>
      <c r="Z15" s="123">
        <v>-500553.40809308982</v>
      </c>
      <c r="AA15" s="123">
        <v>-500553.40809308976</v>
      </c>
      <c r="AB15" s="123">
        <v>-5.8207660913467407E-11</v>
      </c>
      <c r="AC15" s="116"/>
      <c r="AD15" s="117"/>
      <c r="AF15" s="62">
        <f t="shared" si="13"/>
        <v>3683786.988424791</v>
      </c>
      <c r="AG15" s="62">
        <f t="shared" si="14"/>
        <v>-499747.46077723289</v>
      </c>
      <c r="AH15" s="6"/>
      <c r="AI15" s="62">
        <f t="shared" si="15"/>
        <v>2833682.2987883007</v>
      </c>
      <c r="AJ15" s="62">
        <f t="shared" si="16"/>
        <v>-1349852.1504137232</v>
      </c>
      <c r="AK15" s="62">
        <f t="shared" si="17"/>
        <v>-850104.68963649031</v>
      </c>
      <c r="AL15" s="62">
        <f t="shared" si="18"/>
        <v>-850104.68963649031</v>
      </c>
      <c r="AM15" s="64">
        <f t="shared" si="19"/>
        <v>1</v>
      </c>
      <c r="AN15" s="6"/>
      <c r="AO15" s="57">
        <f t="shared" si="20"/>
        <v>1.0276000000000001</v>
      </c>
      <c r="AP15" s="62">
        <f t="shared" si="21"/>
        <v>4183534.4492020239</v>
      </c>
      <c r="AQ15" s="62">
        <f t="shared" si="22"/>
        <v>0</v>
      </c>
      <c r="AR15" s="62">
        <f t="shared" si="23"/>
        <v>499747.46077723289</v>
      </c>
      <c r="AS15" s="62">
        <f t="shared" si="24"/>
        <v>-499747.46077723289</v>
      </c>
      <c r="AT15" s="64">
        <f t="shared" si="25"/>
        <v>1</v>
      </c>
      <c r="AU15" s="62"/>
      <c r="AV15" s="81" t="str">
        <f t="shared" si="12"/>
        <v/>
      </c>
      <c r="AW15" s="63"/>
      <c r="AX15" s="63"/>
      <c r="AY15" s="63"/>
      <c r="AZ15" s="63"/>
      <c r="BA15" s="63"/>
      <c r="BB15" s="63"/>
      <c r="BC15" s="61"/>
      <c r="BD15" s="61"/>
      <c r="BE15" s="61"/>
      <c r="BF15" s="61"/>
      <c r="BG15" s="61"/>
      <c r="BH15" s="61"/>
    </row>
    <row r="16" spans="1:60" ht="15.6" x14ac:dyDescent="0.3">
      <c r="A16" s="106" t="s">
        <v>46</v>
      </c>
      <c r="B16" s="106" t="s">
        <v>142</v>
      </c>
      <c r="C16" s="106">
        <v>419</v>
      </c>
      <c r="D16" s="106" t="s">
        <v>48</v>
      </c>
      <c r="E16" s="108">
        <v>42076</v>
      </c>
      <c r="F16" s="108"/>
      <c r="G16" s="108">
        <v>43404</v>
      </c>
      <c r="H16" s="106" t="s">
        <v>23</v>
      </c>
      <c r="I16" s="106" t="s">
        <v>26</v>
      </c>
      <c r="J16" s="106" t="s">
        <v>22</v>
      </c>
      <c r="K16" s="114">
        <v>-4188084.1121495301</v>
      </c>
      <c r="L16" s="106" t="s">
        <v>21</v>
      </c>
      <c r="M16" s="106" t="s">
        <v>26</v>
      </c>
      <c r="N16" s="106" t="s">
        <v>49</v>
      </c>
      <c r="O16" s="110">
        <v>4302000</v>
      </c>
      <c r="P16" s="106">
        <v>1.0648</v>
      </c>
      <c r="Q16" s="106" t="s">
        <v>50</v>
      </c>
      <c r="R16" s="112">
        <v>1.0271999999999999</v>
      </c>
      <c r="S16" s="67"/>
      <c r="T16" s="82"/>
      <c r="U16" s="82"/>
      <c r="V16" s="42"/>
      <c r="W16" s="121">
        <v>1.1701999999999999</v>
      </c>
      <c r="X16" s="121">
        <v>1.1662186083297843</v>
      </c>
      <c r="Y16" s="123">
        <v>-500192.53851438861</v>
      </c>
      <c r="Z16" s="123">
        <v>-500192.53851438861</v>
      </c>
      <c r="AA16" s="123">
        <v>-500192.53851438861</v>
      </c>
      <c r="AB16" s="119">
        <v>0</v>
      </c>
      <c r="AC16" s="116"/>
      <c r="AD16" s="117"/>
      <c r="AF16" s="62">
        <f t="shared" si="13"/>
        <v>3688845.2724666838</v>
      </c>
      <c r="AG16" s="62">
        <f t="shared" si="14"/>
        <v>-499238.83968284959</v>
      </c>
      <c r="AH16" s="6"/>
      <c r="AI16" s="62">
        <f t="shared" si="15"/>
        <v>2837573.2865128336</v>
      </c>
      <c r="AJ16" s="62">
        <f t="shared" si="16"/>
        <v>-1350510.8256366998</v>
      </c>
      <c r="AK16" s="62">
        <f t="shared" si="17"/>
        <v>-851271.98595385021</v>
      </c>
      <c r="AL16" s="62">
        <f t="shared" si="18"/>
        <v>-851271.98595385021</v>
      </c>
      <c r="AM16" s="64">
        <f t="shared" si="19"/>
        <v>1</v>
      </c>
      <c r="AN16" s="6"/>
      <c r="AO16" s="57">
        <f t="shared" si="20"/>
        <v>1.0271999999999999</v>
      </c>
      <c r="AP16" s="62">
        <f t="shared" si="21"/>
        <v>4188084.1121495334</v>
      </c>
      <c r="AQ16" s="62">
        <f t="shared" si="22"/>
        <v>0</v>
      </c>
      <c r="AR16" s="62">
        <f t="shared" si="23"/>
        <v>499238.83968284959</v>
      </c>
      <c r="AS16" s="62">
        <f t="shared" si="24"/>
        <v>-499238.83968284959</v>
      </c>
      <c r="AT16" s="64">
        <f t="shared" si="25"/>
        <v>1</v>
      </c>
      <c r="AV16" s="81" t="str">
        <f t="shared" si="12"/>
        <v/>
      </c>
    </row>
    <row r="17" spans="1:48" ht="15.6" x14ac:dyDescent="0.3">
      <c r="A17" s="106" t="s">
        <v>46</v>
      </c>
      <c r="B17" s="106" t="s">
        <v>285</v>
      </c>
      <c r="C17" s="106">
        <v>422</v>
      </c>
      <c r="D17" s="106" t="s">
        <v>48</v>
      </c>
      <c r="E17" s="108">
        <v>42076</v>
      </c>
      <c r="F17" s="108"/>
      <c r="G17" s="108">
        <v>43465</v>
      </c>
      <c r="H17" s="106" t="s">
        <v>23</v>
      </c>
      <c r="I17" s="106" t="s">
        <v>26</v>
      </c>
      <c r="J17" s="106" t="s">
        <v>22</v>
      </c>
      <c r="K17" s="114">
        <v>-4192888.45591817</v>
      </c>
      <c r="L17" s="106" t="s">
        <v>21</v>
      </c>
      <c r="M17" s="106" t="s">
        <v>26</v>
      </c>
      <c r="N17" s="106" t="s">
        <v>49</v>
      </c>
      <c r="O17" s="110">
        <v>4304000</v>
      </c>
      <c r="P17" s="106">
        <v>1.0648</v>
      </c>
      <c r="Q17" s="106" t="s">
        <v>50</v>
      </c>
      <c r="R17" s="112">
        <v>1.0265</v>
      </c>
      <c r="S17" s="67"/>
      <c r="T17" s="82"/>
      <c r="U17" s="82"/>
      <c r="V17" s="42"/>
      <c r="W17" s="121">
        <v>1.1701999999999999</v>
      </c>
      <c r="X17" s="121">
        <v>1.1654169931209908</v>
      </c>
      <c r="Y17" s="123">
        <v>-500871.84140161768</v>
      </c>
      <c r="Z17" s="123">
        <v>-500871.84140161768</v>
      </c>
      <c r="AA17" s="123">
        <v>-500871.84140161768</v>
      </c>
      <c r="AB17" s="119">
        <v>0</v>
      </c>
      <c r="AC17" s="116"/>
      <c r="AD17" s="117"/>
      <c r="AF17" s="62">
        <f t="shared" si="13"/>
        <v>3693098.7152279913</v>
      </c>
      <c r="AG17" s="62">
        <f t="shared" si="14"/>
        <v>-499789.74069017731</v>
      </c>
      <c r="AH17" s="6"/>
      <c r="AI17" s="62">
        <f t="shared" si="15"/>
        <v>2840845.1655599931</v>
      </c>
      <c r="AJ17" s="62">
        <f t="shared" si="16"/>
        <v>-1352043.2903581755</v>
      </c>
      <c r="AK17" s="62">
        <f t="shared" si="17"/>
        <v>-852253.54966799822</v>
      </c>
      <c r="AL17" s="62">
        <f t="shared" si="18"/>
        <v>-852253.54966799822</v>
      </c>
      <c r="AM17" s="64">
        <f t="shared" si="19"/>
        <v>1</v>
      </c>
      <c r="AN17" s="6"/>
      <c r="AO17" s="57">
        <f t="shared" si="20"/>
        <v>1.0265</v>
      </c>
      <c r="AP17" s="62">
        <f t="shared" si="21"/>
        <v>4192888.4559181686</v>
      </c>
      <c r="AQ17" s="62">
        <f t="shared" si="22"/>
        <v>0</v>
      </c>
      <c r="AR17" s="62">
        <f t="shared" si="23"/>
        <v>499789.74069017731</v>
      </c>
      <c r="AS17" s="62">
        <f t="shared" si="24"/>
        <v>-499789.74069017731</v>
      </c>
      <c r="AT17" s="64">
        <f t="shared" si="25"/>
        <v>1</v>
      </c>
      <c r="AV17" s="81" t="str">
        <f t="shared" si="12"/>
        <v/>
      </c>
    </row>
    <row r="18" spans="1:48" ht="15.6" x14ac:dyDescent="0.3">
      <c r="A18" s="106" t="s">
        <v>46</v>
      </c>
      <c r="B18" s="106" t="s">
        <v>286</v>
      </c>
      <c r="C18" s="106">
        <v>425</v>
      </c>
      <c r="D18" s="106" t="s">
        <v>48</v>
      </c>
      <c r="E18" s="108">
        <v>42076</v>
      </c>
      <c r="F18" s="108"/>
      <c r="G18" s="108">
        <v>43524</v>
      </c>
      <c r="H18" s="106" t="s">
        <v>23</v>
      </c>
      <c r="I18" s="106" t="s">
        <v>26</v>
      </c>
      <c r="J18" s="106" t="s">
        <v>22</v>
      </c>
      <c r="K18" s="114">
        <v>-4204256.9810583899</v>
      </c>
      <c r="L18" s="106" t="s">
        <v>21</v>
      </c>
      <c r="M18" s="106" t="s">
        <v>26</v>
      </c>
      <c r="N18" s="106" t="s">
        <v>49</v>
      </c>
      <c r="O18" s="110">
        <v>4306000</v>
      </c>
      <c r="P18" s="106">
        <v>1.0648</v>
      </c>
      <c r="Q18" s="106" t="s">
        <v>50</v>
      </c>
      <c r="R18" s="112">
        <v>1.0242</v>
      </c>
      <c r="S18" s="67"/>
      <c r="T18" s="82"/>
      <c r="U18" s="82"/>
      <c r="V18" s="42"/>
      <c r="W18" s="121">
        <v>1.1701999999999999</v>
      </c>
      <c r="X18" s="121">
        <v>1.1647191121313609</v>
      </c>
      <c r="Y18" s="123">
        <v>-508417.20617212803</v>
      </c>
      <c r="Z18" s="123">
        <v>-508417.20617212803</v>
      </c>
      <c r="AA18" s="123">
        <v>-508417.20617212803</v>
      </c>
      <c r="AB18" s="119">
        <v>0</v>
      </c>
      <c r="AC18" s="116"/>
      <c r="AD18" s="117"/>
      <c r="AF18" s="62">
        <f t="shared" si="13"/>
        <v>3697028.7128888075</v>
      </c>
      <c r="AG18" s="62">
        <f t="shared" si="14"/>
        <v>-507228.26816957956</v>
      </c>
      <c r="AH18" s="6"/>
      <c r="AI18" s="62">
        <f t="shared" si="15"/>
        <v>2843868.2406836981</v>
      </c>
      <c r="AJ18" s="62">
        <f t="shared" si="16"/>
        <v>-1360388.740374689</v>
      </c>
      <c r="AK18" s="62">
        <f t="shared" si="17"/>
        <v>-853160.47220510943</v>
      </c>
      <c r="AL18" s="62">
        <f t="shared" si="18"/>
        <v>-853160.47220510943</v>
      </c>
      <c r="AM18" s="64">
        <f t="shared" si="19"/>
        <v>1</v>
      </c>
      <c r="AN18" s="6"/>
      <c r="AO18" s="57">
        <f t="shared" si="20"/>
        <v>1.0242</v>
      </c>
      <c r="AP18" s="62">
        <f t="shared" si="21"/>
        <v>4204256.9810583871</v>
      </c>
      <c r="AQ18" s="62">
        <f t="shared" si="22"/>
        <v>0</v>
      </c>
      <c r="AR18" s="62">
        <f t="shared" si="23"/>
        <v>507228.26816957956</v>
      </c>
      <c r="AS18" s="62">
        <f t="shared" si="24"/>
        <v>-507228.26816957956</v>
      </c>
      <c r="AT18" s="64">
        <f t="shared" si="25"/>
        <v>1</v>
      </c>
      <c r="AV18" s="81" t="str">
        <f t="shared" si="12"/>
        <v/>
      </c>
    </row>
    <row r="19" spans="1:48" ht="15.6" x14ac:dyDescent="0.3">
      <c r="A19" s="106" t="s">
        <v>46</v>
      </c>
      <c r="B19" s="106" t="s">
        <v>287</v>
      </c>
      <c r="C19" s="106">
        <v>428</v>
      </c>
      <c r="D19" s="106" t="s">
        <v>48</v>
      </c>
      <c r="E19" s="108">
        <v>42076</v>
      </c>
      <c r="F19" s="108"/>
      <c r="G19" s="108">
        <v>43553</v>
      </c>
      <c r="H19" s="106" t="s">
        <v>23</v>
      </c>
      <c r="I19" s="106" t="s">
        <v>26</v>
      </c>
      <c r="J19" s="106" t="s">
        <v>22</v>
      </c>
      <c r="K19" s="114">
        <v>-4207853.09630787</v>
      </c>
      <c r="L19" s="106" t="s">
        <v>21</v>
      </c>
      <c r="M19" s="106" t="s">
        <v>26</v>
      </c>
      <c r="N19" s="106" t="s">
        <v>49</v>
      </c>
      <c r="O19" s="110">
        <v>4308000</v>
      </c>
      <c r="P19" s="106">
        <v>1.0648</v>
      </c>
      <c r="Q19" s="106" t="s">
        <v>50</v>
      </c>
      <c r="R19" s="112">
        <v>1.0238</v>
      </c>
      <c r="S19" s="67"/>
      <c r="T19" s="82"/>
      <c r="U19" s="82"/>
      <c r="V19" s="42"/>
      <c r="W19" s="121">
        <v>1.1701999999999999</v>
      </c>
      <c r="X19" s="121">
        <v>1.164340827622508</v>
      </c>
      <c r="Y19" s="123">
        <v>-509124.6131941558</v>
      </c>
      <c r="Z19" s="123">
        <v>-509124.6131941558</v>
      </c>
      <c r="AA19" s="123">
        <v>-509124.6131941558</v>
      </c>
      <c r="AB19" s="119">
        <v>0</v>
      </c>
      <c r="AC19" s="116"/>
      <c r="AD19" s="117"/>
      <c r="AF19" s="62">
        <f t="shared" si="13"/>
        <v>3699947.5564183346</v>
      </c>
      <c r="AG19" s="62">
        <f t="shared" si="14"/>
        <v>-507905.53988953819</v>
      </c>
      <c r="AH19" s="6"/>
      <c r="AI19" s="62">
        <f t="shared" si="15"/>
        <v>2846113.5049371803</v>
      </c>
      <c r="AJ19" s="62">
        <f t="shared" si="16"/>
        <v>-1361739.5913706925</v>
      </c>
      <c r="AK19" s="62">
        <f t="shared" si="17"/>
        <v>-853834.05148115428</v>
      </c>
      <c r="AL19" s="62">
        <f t="shared" si="18"/>
        <v>-853834.05148115428</v>
      </c>
      <c r="AM19" s="64">
        <f t="shared" si="19"/>
        <v>1</v>
      </c>
      <c r="AN19" s="6"/>
      <c r="AO19" s="57">
        <f t="shared" si="20"/>
        <v>1.0238</v>
      </c>
      <c r="AP19" s="62">
        <f t="shared" si="21"/>
        <v>4207853.0963078728</v>
      </c>
      <c r="AQ19" s="62">
        <f t="shared" si="22"/>
        <v>0</v>
      </c>
      <c r="AR19" s="62">
        <f t="shared" si="23"/>
        <v>507905.53988953819</v>
      </c>
      <c r="AS19" s="62">
        <f t="shared" si="24"/>
        <v>-507905.53988953819</v>
      </c>
      <c r="AT19" s="64">
        <f t="shared" si="25"/>
        <v>1</v>
      </c>
      <c r="AV19" s="81" t="str">
        <f t="shared" si="12"/>
        <v/>
      </c>
    </row>
    <row r="20" spans="1:48" ht="15.6" x14ac:dyDescent="0.3">
      <c r="A20" s="106" t="s">
        <v>46</v>
      </c>
      <c r="B20" s="106" t="s">
        <v>288</v>
      </c>
      <c r="C20" s="106">
        <v>431</v>
      </c>
      <c r="D20" s="106" t="s">
        <v>48</v>
      </c>
      <c r="E20" s="108">
        <v>42076</v>
      </c>
      <c r="F20" s="108"/>
      <c r="G20" s="108">
        <v>43677</v>
      </c>
      <c r="H20" s="106" t="s">
        <v>23</v>
      </c>
      <c r="I20" s="106" t="s">
        <v>26</v>
      </c>
      <c r="J20" s="106" t="s">
        <v>22</v>
      </c>
      <c r="K20" s="114">
        <v>-4214180.9290953502</v>
      </c>
      <c r="L20" s="106" t="s">
        <v>21</v>
      </c>
      <c r="M20" s="106" t="s">
        <v>26</v>
      </c>
      <c r="N20" s="106" t="s">
        <v>49</v>
      </c>
      <c r="O20" s="110">
        <v>4309000</v>
      </c>
      <c r="P20" s="106">
        <v>1.0648</v>
      </c>
      <c r="Q20" s="106" t="s">
        <v>50</v>
      </c>
      <c r="R20" s="112">
        <v>1.0225</v>
      </c>
      <c r="S20" s="67"/>
      <c r="T20" s="82"/>
      <c r="U20" s="82"/>
      <c r="V20" s="42"/>
      <c r="W20" s="121">
        <v>1.1701999999999999</v>
      </c>
      <c r="X20" s="121">
        <v>1.1634115398324996</v>
      </c>
      <c r="Y20" s="123">
        <v>-511778.00777511112</v>
      </c>
      <c r="Z20" s="123">
        <v>-511778.00777511112</v>
      </c>
      <c r="AA20" s="123">
        <v>-511778.00777511112</v>
      </c>
      <c r="AB20" s="119">
        <v>0</v>
      </c>
      <c r="AC20" s="116"/>
      <c r="AD20" s="117"/>
      <c r="AF20" s="62">
        <f t="shared" si="13"/>
        <v>3703762.4713782552</v>
      </c>
      <c r="AG20" s="62">
        <f t="shared" si="14"/>
        <v>-510418.45771709969</v>
      </c>
      <c r="AH20" s="6"/>
      <c r="AI20" s="62">
        <f t="shared" si="15"/>
        <v>2849048.0549063501</v>
      </c>
      <c r="AJ20" s="62">
        <f t="shared" si="16"/>
        <v>-1365132.8741890048</v>
      </c>
      <c r="AK20" s="62">
        <f t="shared" si="17"/>
        <v>-854714.41647190508</v>
      </c>
      <c r="AL20" s="62">
        <f t="shared" si="18"/>
        <v>-854714.41647190508</v>
      </c>
      <c r="AM20" s="64">
        <f t="shared" si="19"/>
        <v>1</v>
      </c>
      <c r="AN20" s="6"/>
      <c r="AO20" s="57">
        <f t="shared" si="20"/>
        <v>1.0225</v>
      </c>
      <c r="AP20" s="62">
        <f t="shared" si="21"/>
        <v>4214180.9290953549</v>
      </c>
      <c r="AQ20" s="62">
        <f t="shared" si="22"/>
        <v>0</v>
      </c>
      <c r="AR20" s="62">
        <f t="shared" si="23"/>
        <v>510418.45771709969</v>
      </c>
      <c r="AS20" s="62">
        <f t="shared" si="24"/>
        <v>-510418.45771709969</v>
      </c>
      <c r="AT20" s="64">
        <f t="shared" si="25"/>
        <v>1</v>
      </c>
      <c r="AV20" s="81" t="str">
        <f t="shared" si="12"/>
        <v/>
      </c>
    </row>
    <row r="21" spans="1:48" ht="15.6" x14ac:dyDescent="0.3">
      <c r="A21" s="107" t="s">
        <v>46</v>
      </c>
      <c r="B21" s="107" t="s">
        <v>289</v>
      </c>
      <c r="C21" s="107">
        <v>434</v>
      </c>
      <c r="D21" s="107" t="s">
        <v>48</v>
      </c>
      <c r="E21" s="109">
        <v>42076</v>
      </c>
      <c r="F21" s="109"/>
      <c r="G21" s="109">
        <v>43738</v>
      </c>
      <c r="H21" s="107" t="s">
        <v>23</v>
      </c>
      <c r="I21" s="107" t="s">
        <v>26</v>
      </c>
      <c r="J21" s="107" t="s">
        <v>22</v>
      </c>
      <c r="K21" s="115">
        <v>-4224180.12726383</v>
      </c>
      <c r="L21" s="107" t="s">
        <v>21</v>
      </c>
      <c r="M21" s="107" t="s">
        <v>26</v>
      </c>
      <c r="N21" s="107" t="s">
        <v>49</v>
      </c>
      <c r="O21" s="111">
        <v>4315000</v>
      </c>
      <c r="P21" s="107">
        <v>1.0648</v>
      </c>
      <c r="Q21" s="107" t="s">
        <v>50</v>
      </c>
      <c r="R21" s="113">
        <v>1.0215000000000001</v>
      </c>
      <c r="S21" s="49"/>
      <c r="T21" s="83"/>
      <c r="U21" s="83"/>
      <c r="V21" s="42"/>
      <c r="W21" s="122">
        <v>1.1701999999999999</v>
      </c>
      <c r="X21" s="122">
        <v>1.1628344440425762</v>
      </c>
      <c r="Y21" s="124">
        <v>-514795.80448900128</v>
      </c>
      <c r="Z21" s="124">
        <v>-514795.80448900128</v>
      </c>
      <c r="AA21" s="124">
        <v>-514795.80448900128</v>
      </c>
      <c r="AB21" s="120">
        <v>0</v>
      </c>
      <c r="AC21" s="116"/>
      <c r="AD21" s="118"/>
      <c r="AF21" s="174">
        <f t="shared" si="13"/>
        <v>3710760.3942302987</v>
      </c>
      <c r="AG21" s="174">
        <f t="shared" si="14"/>
        <v>-513419.73303352855</v>
      </c>
      <c r="AH21" s="6"/>
      <c r="AI21" s="174">
        <f t="shared" si="15"/>
        <v>2854431.0724848453</v>
      </c>
      <c r="AJ21" s="174">
        <f t="shared" si="16"/>
        <v>-1369749.054778982</v>
      </c>
      <c r="AK21" s="174">
        <f t="shared" si="17"/>
        <v>-856329.3217454534</v>
      </c>
      <c r="AL21" s="174">
        <f t="shared" si="18"/>
        <v>-856329.3217454534</v>
      </c>
      <c r="AM21" s="175">
        <f t="shared" si="19"/>
        <v>1</v>
      </c>
      <c r="AN21" s="6"/>
      <c r="AO21" s="176">
        <f t="shared" si="20"/>
        <v>1.0215000000000001</v>
      </c>
      <c r="AP21" s="174">
        <f t="shared" si="21"/>
        <v>4224180.1272638272</v>
      </c>
      <c r="AQ21" s="174">
        <f t="shared" si="22"/>
        <v>0</v>
      </c>
      <c r="AR21" s="174">
        <f t="shared" si="23"/>
        <v>513419.73303352855</v>
      </c>
      <c r="AS21" s="174">
        <f t="shared" si="24"/>
        <v>-513419.73303352855</v>
      </c>
      <c r="AT21" s="175">
        <f t="shared" si="25"/>
        <v>1</v>
      </c>
      <c r="AV21" s="81" t="str">
        <f t="shared" si="12"/>
        <v/>
      </c>
    </row>
    <row r="22" spans="1:48" x14ac:dyDescent="0.25">
      <c r="D22"/>
      <c r="R22" s="50"/>
      <c r="S22" s="37"/>
      <c r="T22" s="37"/>
      <c r="U22" s="37"/>
    </row>
    <row r="23" spans="1:48" x14ac:dyDescent="0.25">
      <c r="D23"/>
      <c r="R23" s="50"/>
      <c r="S23" s="37"/>
      <c r="T23" s="37"/>
      <c r="U23" s="37"/>
    </row>
    <row r="24" spans="1:48" x14ac:dyDescent="0.25">
      <c r="D24"/>
      <c r="R24" s="50"/>
      <c r="S24" s="37"/>
      <c r="T24" s="37"/>
      <c r="U24" s="37"/>
    </row>
    <row r="25" spans="1:48" x14ac:dyDescent="0.25">
      <c r="D25"/>
      <c r="R25" s="50"/>
      <c r="S25" s="37"/>
      <c r="T25" s="37"/>
      <c r="U25" s="37"/>
    </row>
    <row r="26" spans="1:48" x14ac:dyDescent="0.25">
      <c r="D26"/>
      <c r="R26" s="50"/>
      <c r="S26" s="37"/>
      <c r="T26" s="37"/>
      <c r="U26" s="37"/>
    </row>
    <row r="27" spans="1:48" x14ac:dyDescent="0.25">
      <c r="D27"/>
      <c r="R27" s="50"/>
      <c r="S27" s="37"/>
      <c r="T27" s="37"/>
      <c r="U27" s="37"/>
    </row>
    <row r="28" spans="1:48" x14ac:dyDescent="0.25">
      <c r="D28"/>
      <c r="R28" s="50"/>
      <c r="S28" s="37"/>
      <c r="T28" s="37"/>
      <c r="U28" s="37"/>
    </row>
    <row r="29" spans="1:48" x14ac:dyDescent="0.25">
      <c r="D29"/>
      <c r="R29" s="50"/>
      <c r="S29" s="37"/>
      <c r="T29" s="37"/>
      <c r="U29" s="37"/>
    </row>
    <row r="30" spans="1:48" x14ac:dyDescent="0.25">
      <c r="D30"/>
      <c r="R30" s="50"/>
      <c r="S30" s="37"/>
      <c r="T30" s="37"/>
      <c r="U30" s="37"/>
    </row>
    <row r="31" spans="1:48" x14ac:dyDescent="0.25">
      <c r="D31"/>
      <c r="R31" s="50"/>
      <c r="S31" s="37"/>
      <c r="T31" s="37"/>
      <c r="U31" s="37"/>
    </row>
    <row r="32" spans="1:48" x14ac:dyDescent="0.25">
      <c r="D32"/>
      <c r="R32" s="50"/>
      <c r="S32" s="37"/>
      <c r="T32" s="37"/>
      <c r="U32" s="37"/>
    </row>
    <row r="33" spans="4:21" x14ac:dyDescent="0.25">
      <c r="D33"/>
      <c r="R33" s="50"/>
      <c r="S33" s="37"/>
      <c r="T33" s="37"/>
      <c r="U33" s="37"/>
    </row>
    <row r="34" spans="4:21" x14ac:dyDescent="0.25">
      <c r="D34"/>
      <c r="R34" s="50"/>
      <c r="S34" s="37"/>
      <c r="T34" s="37"/>
      <c r="U34" s="37"/>
    </row>
    <row r="35" spans="4:21" x14ac:dyDescent="0.25">
      <c r="D35"/>
      <c r="R35" s="50"/>
      <c r="S35" s="37"/>
      <c r="T35" s="37"/>
      <c r="U35" s="37"/>
    </row>
    <row r="36" spans="4:21" x14ac:dyDescent="0.25">
      <c r="D36"/>
      <c r="R36" s="50"/>
      <c r="S36" s="37"/>
      <c r="T36" s="37"/>
      <c r="U36" s="37"/>
    </row>
    <row r="37" spans="4:21" x14ac:dyDescent="0.25">
      <c r="D37"/>
      <c r="R37" s="50"/>
      <c r="S37" s="37"/>
      <c r="T37" s="37"/>
      <c r="U37" s="37"/>
    </row>
    <row r="38" spans="4:21" x14ac:dyDescent="0.25">
      <c r="D38"/>
      <c r="R38" s="50"/>
      <c r="S38" s="37"/>
      <c r="T38" s="37"/>
      <c r="U38" s="37"/>
    </row>
    <row r="39" spans="4:21" x14ac:dyDescent="0.25">
      <c r="D39"/>
      <c r="R39" s="50"/>
      <c r="S39" s="37"/>
      <c r="T39" s="37"/>
      <c r="U39" s="37"/>
    </row>
    <row r="40" spans="4:21" x14ac:dyDescent="0.25">
      <c r="D40"/>
      <c r="R40" s="50"/>
      <c r="S40" s="37"/>
      <c r="T40" s="37"/>
      <c r="U40" s="37"/>
    </row>
    <row r="41" spans="4:21" x14ac:dyDescent="0.25">
      <c r="D41"/>
      <c r="R41" s="50"/>
      <c r="S41" s="37"/>
      <c r="T41" s="37"/>
      <c r="U41" s="37"/>
    </row>
    <row r="42" spans="4:21" x14ac:dyDescent="0.25">
      <c r="D42"/>
      <c r="R42" s="50"/>
      <c r="S42" s="37"/>
      <c r="T42" s="37"/>
      <c r="U42" s="37"/>
    </row>
    <row r="43" spans="4:21" x14ac:dyDescent="0.25">
      <c r="D43"/>
      <c r="R43" s="50"/>
      <c r="S43" s="37"/>
      <c r="T43" s="37"/>
      <c r="U43" s="37"/>
    </row>
    <row r="44" spans="4:21" x14ac:dyDescent="0.25">
      <c r="D44"/>
      <c r="R44" s="50"/>
      <c r="S44" s="37"/>
      <c r="T44" s="37"/>
      <c r="U44" s="37"/>
    </row>
    <row r="45" spans="4:21" x14ac:dyDescent="0.25">
      <c r="D45"/>
      <c r="R45" s="50"/>
      <c r="S45" s="37"/>
      <c r="T45" s="37"/>
      <c r="U45" s="37"/>
    </row>
    <row r="46" spans="4:21" x14ac:dyDescent="0.25">
      <c r="D46"/>
      <c r="R46" s="50"/>
      <c r="S46" s="37"/>
      <c r="T46" s="37"/>
      <c r="U46" s="37"/>
    </row>
    <row r="47" spans="4:21" x14ac:dyDescent="0.25">
      <c r="D47"/>
      <c r="R47" s="50"/>
      <c r="S47" s="37"/>
      <c r="T47" s="37"/>
      <c r="U47" s="37"/>
    </row>
    <row r="48" spans="4:21" x14ac:dyDescent="0.25">
      <c r="D48"/>
      <c r="R48" s="50"/>
      <c r="S48" s="37"/>
      <c r="T48" s="37"/>
      <c r="U48" s="37"/>
    </row>
    <row r="49" spans="4:21" x14ac:dyDescent="0.25">
      <c r="D49"/>
      <c r="R49" s="50"/>
      <c r="S49" s="37"/>
      <c r="T49" s="37"/>
      <c r="U49" s="37"/>
    </row>
    <row r="50" spans="4:21" x14ac:dyDescent="0.25">
      <c r="D50"/>
      <c r="R50" s="50"/>
      <c r="S50" s="37"/>
      <c r="T50" s="37"/>
      <c r="U50" s="37"/>
    </row>
    <row r="51" spans="4:21" x14ac:dyDescent="0.25">
      <c r="D51"/>
      <c r="R51" s="50"/>
      <c r="S51" s="37"/>
      <c r="T51" s="37"/>
      <c r="U51" s="37"/>
    </row>
    <row r="52" spans="4:21" x14ac:dyDescent="0.25">
      <c r="D52"/>
      <c r="R52" s="50"/>
      <c r="S52" s="37"/>
      <c r="T52" s="37"/>
      <c r="U52" s="37"/>
    </row>
    <row r="53" spans="4:21" x14ac:dyDescent="0.25">
      <c r="D53"/>
      <c r="R53" s="50"/>
      <c r="S53" s="37"/>
      <c r="T53" s="37"/>
      <c r="U53" s="37"/>
    </row>
    <row r="54" spans="4:21" x14ac:dyDescent="0.25">
      <c r="D54"/>
      <c r="R54" s="50"/>
      <c r="S54" s="37"/>
      <c r="T54" s="37"/>
      <c r="U54" s="37"/>
    </row>
    <row r="55" spans="4:21" x14ac:dyDescent="0.25">
      <c r="D55"/>
      <c r="R55" s="50"/>
      <c r="S55" s="37"/>
      <c r="T55" s="37"/>
      <c r="U55" s="37"/>
    </row>
    <row r="56" spans="4:21" x14ac:dyDescent="0.25">
      <c r="D56"/>
      <c r="R56" s="50"/>
      <c r="S56" s="37"/>
      <c r="T56" s="37"/>
      <c r="U56" s="37"/>
    </row>
    <row r="57" spans="4:21" x14ac:dyDescent="0.25">
      <c r="D57"/>
      <c r="R57" s="50"/>
      <c r="S57" s="37"/>
      <c r="T57" s="37"/>
      <c r="U57" s="37"/>
    </row>
    <row r="58" spans="4:21" x14ac:dyDescent="0.25">
      <c r="D58"/>
      <c r="R58" s="50"/>
      <c r="S58" s="37"/>
      <c r="T58" s="37"/>
      <c r="U58" s="37"/>
    </row>
    <row r="59" spans="4:21" x14ac:dyDescent="0.25">
      <c r="D59"/>
      <c r="R59" s="50"/>
      <c r="S59" s="37"/>
      <c r="T59" s="37"/>
      <c r="U59" s="37"/>
    </row>
    <row r="60" spans="4:21" x14ac:dyDescent="0.25">
      <c r="D60"/>
      <c r="R60" s="50"/>
      <c r="S60" s="37"/>
      <c r="T60" s="37"/>
      <c r="U60" s="37"/>
    </row>
    <row r="61" spans="4:21" x14ac:dyDescent="0.25">
      <c r="D61"/>
      <c r="R61" s="50"/>
      <c r="S61" s="37"/>
      <c r="T61" s="37"/>
      <c r="U61" s="37"/>
    </row>
    <row r="62" spans="4:21" x14ac:dyDescent="0.25">
      <c r="D62"/>
      <c r="R62" s="50"/>
      <c r="S62" s="37"/>
      <c r="T62" s="37"/>
      <c r="U62" s="37"/>
    </row>
    <row r="63" spans="4:21" x14ac:dyDescent="0.25">
      <c r="D63"/>
      <c r="R63" s="50"/>
      <c r="S63" s="37"/>
      <c r="T63" s="37"/>
      <c r="U63" s="37"/>
    </row>
    <row r="64" spans="4:21" x14ac:dyDescent="0.25">
      <c r="D64"/>
      <c r="R64" s="50"/>
      <c r="S64" s="37"/>
      <c r="T64" s="37"/>
      <c r="U64" s="37"/>
    </row>
    <row r="65" spans="4:21" x14ac:dyDescent="0.25">
      <c r="D65"/>
      <c r="R65" s="50"/>
      <c r="S65" s="37"/>
      <c r="T65" s="37"/>
      <c r="U65" s="37"/>
    </row>
    <row r="66" spans="4:21" x14ac:dyDescent="0.25">
      <c r="D66"/>
      <c r="R66" s="50"/>
      <c r="S66" s="37"/>
      <c r="T66" s="37"/>
      <c r="U66" s="37"/>
    </row>
    <row r="67" spans="4:21" x14ac:dyDescent="0.25">
      <c r="D67"/>
      <c r="R67" s="50"/>
      <c r="S67" s="37"/>
      <c r="T67" s="37"/>
      <c r="U67" s="37"/>
    </row>
    <row r="68" spans="4:21" x14ac:dyDescent="0.25">
      <c r="D68"/>
      <c r="R68" s="50"/>
      <c r="S68" s="37"/>
      <c r="T68" s="37"/>
      <c r="U68" s="37"/>
    </row>
    <row r="69" spans="4:21" x14ac:dyDescent="0.25">
      <c r="D69"/>
      <c r="R69" s="50"/>
      <c r="S69" s="37"/>
      <c r="T69" s="37"/>
      <c r="U69" s="37"/>
    </row>
    <row r="70" spans="4:21" x14ac:dyDescent="0.25">
      <c r="D70"/>
      <c r="R70" s="50"/>
      <c r="S70" s="37"/>
      <c r="T70" s="37"/>
      <c r="U70" s="37"/>
    </row>
    <row r="71" spans="4:21" x14ac:dyDescent="0.25">
      <c r="D71"/>
      <c r="R71" s="50"/>
      <c r="S71" s="37"/>
      <c r="T71" s="37"/>
      <c r="U71" s="37"/>
    </row>
    <row r="72" spans="4:21" x14ac:dyDescent="0.25">
      <c r="D72"/>
      <c r="R72" s="50"/>
      <c r="S72" s="37"/>
      <c r="T72" s="37"/>
      <c r="U72" s="37"/>
    </row>
    <row r="73" spans="4:21" x14ac:dyDescent="0.25">
      <c r="D73"/>
      <c r="R73" s="50"/>
      <c r="S73" s="37"/>
      <c r="T73" s="37"/>
      <c r="U73" s="37"/>
    </row>
    <row r="74" spans="4:21" x14ac:dyDescent="0.25">
      <c r="D74"/>
      <c r="R74" s="50"/>
      <c r="S74" s="37"/>
      <c r="T74" s="37"/>
      <c r="U74" s="37"/>
    </row>
    <row r="75" spans="4:21" x14ac:dyDescent="0.25">
      <c r="D75"/>
      <c r="R75" s="50"/>
      <c r="S75" s="37"/>
      <c r="T75" s="37"/>
      <c r="U75" s="37"/>
    </row>
    <row r="76" spans="4:21" x14ac:dyDescent="0.25">
      <c r="D76"/>
      <c r="R76" s="50"/>
      <c r="S76" s="37"/>
      <c r="T76" s="37"/>
      <c r="U76" s="37"/>
    </row>
    <row r="77" spans="4:21" x14ac:dyDescent="0.25">
      <c r="D77"/>
      <c r="R77" s="50"/>
      <c r="S77" s="37"/>
      <c r="T77" s="37"/>
      <c r="U77" s="37"/>
    </row>
    <row r="78" spans="4:21" x14ac:dyDescent="0.25">
      <c r="D78"/>
      <c r="R78" s="50"/>
      <c r="S78" s="37"/>
      <c r="T78" s="37"/>
      <c r="U78" s="37"/>
    </row>
    <row r="79" spans="4:21" x14ac:dyDescent="0.25">
      <c r="D79"/>
      <c r="R79" s="50"/>
      <c r="S79" s="37"/>
      <c r="T79" s="37"/>
      <c r="U79" s="37"/>
    </row>
    <row r="80" spans="4:21" x14ac:dyDescent="0.25">
      <c r="D80"/>
      <c r="R80" s="50"/>
      <c r="S80" s="37"/>
      <c r="T80" s="37"/>
      <c r="U80" s="37"/>
    </row>
    <row r="81" spans="4:21" x14ac:dyDescent="0.25">
      <c r="D81"/>
      <c r="R81" s="50"/>
      <c r="S81" s="37"/>
      <c r="T81" s="37"/>
      <c r="U81" s="37"/>
    </row>
    <row r="82" spans="4:21" x14ac:dyDescent="0.25">
      <c r="D82"/>
      <c r="R82" s="50"/>
      <c r="S82" s="37"/>
      <c r="T82" s="37"/>
      <c r="U82" s="37"/>
    </row>
    <row r="83" spans="4:21" x14ac:dyDescent="0.25">
      <c r="D83"/>
      <c r="R83" s="50"/>
      <c r="S83" s="37"/>
      <c r="T83" s="37"/>
      <c r="U83" s="37"/>
    </row>
    <row r="84" spans="4:21" x14ac:dyDescent="0.25">
      <c r="D84"/>
      <c r="R84" s="50"/>
      <c r="S84" s="37"/>
      <c r="T84" s="37"/>
      <c r="U84" s="37"/>
    </row>
    <row r="85" spans="4:21" x14ac:dyDescent="0.25">
      <c r="D85"/>
      <c r="R85" s="50"/>
      <c r="S85" s="37"/>
      <c r="T85" s="37"/>
      <c r="U85" s="37"/>
    </row>
    <row r="86" spans="4:21" x14ac:dyDescent="0.25">
      <c r="D86"/>
      <c r="R86" s="50"/>
      <c r="S86" s="37"/>
      <c r="T86" s="37"/>
      <c r="U86" s="37"/>
    </row>
    <row r="87" spans="4:21" x14ac:dyDescent="0.25">
      <c r="D87"/>
      <c r="R87" s="50"/>
      <c r="S87" s="37"/>
      <c r="T87" s="37"/>
      <c r="U87" s="37"/>
    </row>
    <row r="88" spans="4:21" x14ac:dyDescent="0.25">
      <c r="D88"/>
      <c r="R88" s="50"/>
      <c r="S88" s="37"/>
      <c r="T88" s="37"/>
      <c r="U88" s="37"/>
    </row>
    <row r="89" spans="4:21" x14ac:dyDescent="0.25">
      <c r="D89"/>
      <c r="R89" s="50"/>
      <c r="S89" s="37"/>
      <c r="T89" s="37"/>
      <c r="U89" s="37"/>
    </row>
    <row r="90" spans="4:21" x14ac:dyDescent="0.25">
      <c r="D90"/>
      <c r="R90" s="50"/>
      <c r="S90" s="37"/>
      <c r="T90" s="37"/>
      <c r="U90" s="37"/>
    </row>
    <row r="91" spans="4:21" x14ac:dyDescent="0.25">
      <c r="D91"/>
      <c r="R91" s="50"/>
      <c r="S91" s="37"/>
      <c r="T91" s="37"/>
      <c r="U91" s="37"/>
    </row>
    <row r="92" spans="4:21" x14ac:dyDescent="0.25">
      <c r="D92"/>
      <c r="R92" s="50"/>
      <c r="S92" s="37"/>
      <c r="T92" s="37"/>
      <c r="U92" s="37"/>
    </row>
    <row r="93" spans="4:21" x14ac:dyDescent="0.25">
      <c r="D93"/>
      <c r="R93" s="50"/>
      <c r="S93" s="37"/>
      <c r="T93" s="37"/>
      <c r="U93" s="37"/>
    </row>
    <row r="94" spans="4:21" x14ac:dyDescent="0.25">
      <c r="D94"/>
      <c r="R94" s="50"/>
      <c r="S94" s="37"/>
      <c r="T94" s="37"/>
      <c r="U94" s="37"/>
    </row>
    <row r="95" spans="4:21" x14ac:dyDescent="0.25">
      <c r="D95"/>
      <c r="R95" s="50"/>
      <c r="S95" s="37"/>
      <c r="T95" s="37"/>
      <c r="U95" s="37"/>
    </row>
    <row r="96" spans="4:21" x14ac:dyDescent="0.25">
      <c r="D96"/>
      <c r="R96" s="50"/>
      <c r="S96" s="37"/>
      <c r="T96" s="37"/>
      <c r="U96" s="37"/>
    </row>
    <row r="97" spans="4:21" x14ac:dyDescent="0.25">
      <c r="D97"/>
      <c r="R97" s="50"/>
      <c r="S97" s="37"/>
      <c r="T97" s="37"/>
      <c r="U97" s="37"/>
    </row>
    <row r="98" spans="4:21" x14ac:dyDescent="0.25">
      <c r="D98"/>
      <c r="R98" s="50"/>
      <c r="S98" s="37"/>
      <c r="T98" s="37"/>
      <c r="U98" s="37"/>
    </row>
    <row r="99" spans="4:21" x14ac:dyDescent="0.25">
      <c r="D99"/>
      <c r="R99" s="50"/>
      <c r="S99" s="37"/>
      <c r="T99" s="37"/>
      <c r="U99" s="37"/>
    </row>
    <row r="100" spans="4:21" x14ac:dyDescent="0.25">
      <c r="D100"/>
      <c r="R100" s="50"/>
      <c r="S100" s="37"/>
      <c r="T100" s="37"/>
      <c r="U100" s="37"/>
    </row>
    <row r="101" spans="4:21" x14ac:dyDescent="0.25">
      <c r="D101"/>
      <c r="R101" s="50"/>
      <c r="S101" s="37"/>
      <c r="T101" s="37"/>
      <c r="U101" s="37"/>
    </row>
    <row r="102" spans="4:21" x14ac:dyDescent="0.25">
      <c r="D102"/>
      <c r="R102" s="50"/>
      <c r="S102" s="37"/>
      <c r="T102" s="37"/>
      <c r="U102" s="37"/>
    </row>
    <row r="103" spans="4:21" x14ac:dyDescent="0.25">
      <c r="D103"/>
      <c r="R103" s="50"/>
      <c r="S103" s="37"/>
      <c r="T103" s="37"/>
      <c r="U103" s="37"/>
    </row>
    <row r="104" spans="4:21" x14ac:dyDescent="0.25">
      <c r="D104"/>
      <c r="R104" s="50"/>
      <c r="S104" s="37"/>
      <c r="T104" s="37"/>
      <c r="U104" s="37"/>
    </row>
    <row r="105" spans="4:21" x14ac:dyDescent="0.25">
      <c r="D105"/>
      <c r="R105" s="50"/>
      <c r="S105" s="37"/>
      <c r="T105" s="37"/>
      <c r="U105" s="37"/>
    </row>
    <row r="106" spans="4:21" x14ac:dyDescent="0.25">
      <c r="D106"/>
      <c r="R106" s="50"/>
      <c r="S106" s="37"/>
      <c r="T106" s="37"/>
      <c r="U106" s="37"/>
    </row>
    <row r="107" spans="4:21" x14ac:dyDescent="0.25">
      <c r="D107"/>
      <c r="R107" s="50"/>
      <c r="S107" s="37"/>
      <c r="T107" s="37"/>
      <c r="U107" s="37"/>
    </row>
    <row r="108" spans="4:21" x14ac:dyDescent="0.25">
      <c r="D108"/>
      <c r="R108" s="50"/>
      <c r="S108" s="37"/>
      <c r="T108" s="37"/>
      <c r="U108" s="37"/>
    </row>
    <row r="109" spans="4:21" x14ac:dyDescent="0.25">
      <c r="D109"/>
      <c r="R109" s="50"/>
      <c r="S109" s="37"/>
      <c r="T109" s="37"/>
      <c r="U109" s="37"/>
    </row>
    <row r="110" spans="4:21" x14ac:dyDescent="0.25">
      <c r="D110"/>
      <c r="R110" s="50"/>
      <c r="S110" s="37"/>
      <c r="T110" s="37"/>
      <c r="U110" s="37"/>
    </row>
    <row r="111" spans="4:21" x14ac:dyDescent="0.25">
      <c r="D111"/>
      <c r="R111" s="50"/>
      <c r="S111" s="37"/>
      <c r="T111" s="37"/>
      <c r="U111" s="37"/>
    </row>
    <row r="112" spans="4:21" x14ac:dyDescent="0.25">
      <c r="D112"/>
      <c r="R112" s="50"/>
      <c r="S112" s="37"/>
      <c r="T112" s="37"/>
      <c r="U112" s="37"/>
    </row>
    <row r="113" spans="4:21" x14ac:dyDescent="0.25">
      <c r="D113"/>
      <c r="R113" s="50"/>
      <c r="S113" s="37"/>
      <c r="T113" s="37"/>
      <c r="U113" s="37"/>
    </row>
    <row r="114" spans="4:21" x14ac:dyDescent="0.25">
      <c r="D114"/>
      <c r="R114" s="50"/>
      <c r="S114" s="37"/>
      <c r="T114" s="37"/>
      <c r="U114" s="37"/>
    </row>
    <row r="115" spans="4:21" x14ac:dyDescent="0.25">
      <c r="D115"/>
      <c r="R115" s="50"/>
      <c r="S115" s="37"/>
      <c r="T115" s="37"/>
      <c r="U115" s="37"/>
    </row>
    <row r="116" spans="4:21" x14ac:dyDescent="0.25">
      <c r="D116"/>
      <c r="R116" s="50"/>
      <c r="S116" s="37"/>
      <c r="T116" s="37"/>
      <c r="U116" s="37"/>
    </row>
    <row r="117" spans="4:21" x14ac:dyDescent="0.25">
      <c r="D117"/>
      <c r="R117" s="50"/>
      <c r="S117" s="37"/>
      <c r="T117" s="37"/>
      <c r="U117" s="37"/>
    </row>
    <row r="118" spans="4:21" x14ac:dyDescent="0.25">
      <c r="D118"/>
      <c r="R118" s="50"/>
      <c r="S118" s="37"/>
      <c r="T118" s="37"/>
      <c r="U118" s="37"/>
    </row>
    <row r="119" spans="4:21" x14ac:dyDescent="0.25">
      <c r="D119"/>
      <c r="R119" s="50"/>
      <c r="S119" s="37"/>
      <c r="T119" s="37"/>
      <c r="U119" s="37"/>
    </row>
    <row r="120" spans="4:21" x14ac:dyDescent="0.25">
      <c r="D120"/>
      <c r="R120" s="50"/>
      <c r="S120" s="37"/>
      <c r="T120" s="37"/>
      <c r="U120" s="37"/>
    </row>
    <row r="121" spans="4:21" x14ac:dyDescent="0.25">
      <c r="D121"/>
      <c r="R121" s="50"/>
      <c r="S121" s="37"/>
      <c r="T121" s="37"/>
      <c r="U121" s="37"/>
    </row>
    <row r="122" spans="4:21" x14ac:dyDescent="0.25">
      <c r="D122"/>
      <c r="R122" s="50"/>
      <c r="S122" s="37"/>
      <c r="T122" s="37"/>
      <c r="U122" s="37"/>
    </row>
    <row r="123" spans="4:21" x14ac:dyDescent="0.25">
      <c r="D123"/>
      <c r="R123" s="50"/>
      <c r="S123" s="37"/>
      <c r="T123" s="37"/>
      <c r="U123" s="37"/>
    </row>
    <row r="124" spans="4:21" x14ac:dyDescent="0.25">
      <c r="D124"/>
      <c r="R124" s="50"/>
      <c r="S124" s="37"/>
      <c r="T124" s="37"/>
      <c r="U124" s="37"/>
    </row>
    <row r="125" spans="4:21" x14ac:dyDescent="0.25">
      <c r="D125"/>
      <c r="R125" s="50"/>
      <c r="S125" s="37"/>
      <c r="T125" s="37"/>
      <c r="U125" s="37"/>
    </row>
    <row r="126" spans="4:21" x14ac:dyDescent="0.25">
      <c r="D126"/>
      <c r="R126" s="50"/>
      <c r="S126" s="37"/>
      <c r="T126" s="37"/>
      <c r="U126" s="37"/>
    </row>
    <row r="127" spans="4:21" x14ac:dyDescent="0.25">
      <c r="D127"/>
      <c r="R127" s="50"/>
      <c r="S127" s="37"/>
      <c r="T127" s="37"/>
      <c r="U127" s="37"/>
    </row>
    <row r="128" spans="4:21" x14ac:dyDescent="0.25">
      <c r="D128"/>
      <c r="R128" s="50"/>
      <c r="S128" s="37"/>
      <c r="T128" s="37"/>
      <c r="U128" s="37"/>
    </row>
    <row r="129" spans="4:21" x14ac:dyDescent="0.25">
      <c r="D129"/>
      <c r="R129" s="50"/>
      <c r="S129" s="37"/>
      <c r="T129" s="37"/>
      <c r="U129" s="37"/>
    </row>
    <row r="130" spans="4:21" x14ac:dyDescent="0.25">
      <c r="D130"/>
      <c r="R130" s="50"/>
      <c r="S130" s="37"/>
      <c r="T130" s="37"/>
      <c r="U130" s="37"/>
    </row>
    <row r="131" spans="4:21" x14ac:dyDescent="0.25">
      <c r="D131"/>
      <c r="R131" s="50"/>
      <c r="S131" s="37"/>
      <c r="T131" s="37"/>
      <c r="U131" s="37"/>
    </row>
    <row r="132" spans="4:21" x14ac:dyDescent="0.25">
      <c r="D132"/>
      <c r="R132" s="50"/>
      <c r="S132" s="37"/>
      <c r="T132" s="37"/>
      <c r="U132" s="37"/>
    </row>
    <row r="133" spans="4:21" x14ac:dyDescent="0.25">
      <c r="D133"/>
      <c r="R133" s="50"/>
      <c r="S133" s="37"/>
      <c r="T133" s="37"/>
      <c r="U133" s="37"/>
    </row>
    <row r="134" spans="4:21" x14ac:dyDescent="0.25">
      <c r="D134"/>
      <c r="R134" s="50"/>
      <c r="S134" s="37"/>
      <c r="T134" s="37"/>
      <c r="U134" s="37"/>
    </row>
    <row r="135" spans="4:21" x14ac:dyDescent="0.25">
      <c r="D135"/>
      <c r="R135" s="50"/>
      <c r="S135" s="37"/>
      <c r="T135" s="37"/>
      <c r="U135" s="37"/>
    </row>
    <row r="136" spans="4:21" x14ac:dyDescent="0.25">
      <c r="D136"/>
      <c r="R136" s="50"/>
      <c r="S136" s="37"/>
      <c r="T136" s="37"/>
      <c r="U136" s="37"/>
    </row>
    <row r="137" spans="4:21" x14ac:dyDescent="0.25">
      <c r="D137"/>
      <c r="R137" s="50"/>
      <c r="S137" s="37"/>
      <c r="T137" s="37"/>
      <c r="U137" s="37"/>
    </row>
    <row r="138" spans="4:21" x14ac:dyDescent="0.25">
      <c r="D138"/>
      <c r="R138" s="50"/>
      <c r="S138" s="37"/>
      <c r="T138" s="37"/>
      <c r="U138" s="37"/>
    </row>
    <row r="139" spans="4:21" x14ac:dyDescent="0.25">
      <c r="D139"/>
      <c r="R139" s="50"/>
      <c r="S139" s="37"/>
      <c r="T139" s="37"/>
      <c r="U139" s="37"/>
    </row>
    <row r="140" spans="4:21" x14ac:dyDescent="0.25">
      <c r="D140"/>
      <c r="R140" s="50"/>
      <c r="S140" s="37"/>
      <c r="T140" s="37"/>
      <c r="U140" s="37"/>
    </row>
    <row r="141" spans="4:21" x14ac:dyDescent="0.25">
      <c r="D141"/>
      <c r="R141" s="50"/>
      <c r="S141" s="37"/>
      <c r="T141" s="37"/>
      <c r="U141" s="37"/>
    </row>
    <row r="142" spans="4:21" x14ac:dyDescent="0.25">
      <c r="D142"/>
      <c r="R142" s="50"/>
      <c r="S142" s="37"/>
      <c r="T142" s="37"/>
      <c r="U142" s="37"/>
    </row>
    <row r="143" spans="4:21" x14ac:dyDescent="0.25">
      <c r="D143"/>
      <c r="R143" s="50"/>
      <c r="S143" s="37"/>
      <c r="T143" s="37"/>
      <c r="U143" s="37"/>
    </row>
    <row r="144" spans="4:21" x14ac:dyDescent="0.25">
      <c r="D144"/>
      <c r="R144" s="50"/>
      <c r="S144" s="37"/>
      <c r="T144" s="37"/>
      <c r="U144" s="37"/>
    </row>
    <row r="145" spans="4:21" x14ac:dyDescent="0.25">
      <c r="D145"/>
      <c r="R145" s="50"/>
      <c r="S145" s="37"/>
      <c r="T145" s="37"/>
      <c r="U145" s="37"/>
    </row>
    <row r="146" spans="4:21" x14ac:dyDescent="0.25">
      <c r="D146"/>
      <c r="R146" s="50"/>
      <c r="S146" s="37"/>
      <c r="T146" s="37"/>
      <c r="U146" s="37"/>
    </row>
    <row r="147" spans="4:21" x14ac:dyDescent="0.25">
      <c r="D147"/>
      <c r="R147" s="50"/>
      <c r="S147" s="37"/>
      <c r="T147" s="37"/>
      <c r="U147" s="37"/>
    </row>
    <row r="148" spans="4:21" x14ac:dyDescent="0.25">
      <c r="D148"/>
      <c r="R148" s="50"/>
      <c r="S148" s="37"/>
      <c r="T148" s="37"/>
      <c r="U148" s="37"/>
    </row>
    <row r="149" spans="4:21" x14ac:dyDescent="0.25">
      <c r="D149"/>
      <c r="R149" s="50"/>
      <c r="S149" s="37"/>
      <c r="T149" s="37"/>
      <c r="U149" s="37"/>
    </row>
    <row r="150" spans="4:21" x14ac:dyDescent="0.25">
      <c r="D150"/>
      <c r="R150" s="50"/>
      <c r="S150" s="37"/>
      <c r="T150" s="37"/>
      <c r="U150" s="37"/>
    </row>
    <row r="151" spans="4:21" x14ac:dyDescent="0.25">
      <c r="D151"/>
      <c r="R151" s="50"/>
      <c r="S151" s="37"/>
      <c r="T151" s="37"/>
      <c r="U151" s="37"/>
    </row>
    <row r="152" spans="4:21" x14ac:dyDescent="0.25">
      <c r="D152"/>
      <c r="R152" s="50"/>
      <c r="S152" s="37"/>
      <c r="T152" s="37"/>
      <c r="U152" s="37"/>
    </row>
    <row r="153" spans="4:21" x14ac:dyDescent="0.25">
      <c r="D153"/>
      <c r="R153" s="50"/>
      <c r="S153" s="37"/>
      <c r="T153" s="37"/>
      <c r="U153" s="37"/>
    </row>
    <row r="154" spans="4:21" x14ac:dyDescent="0.25">
      <c r="D154"/>
      <c r="R154" s="50"/>
      <c r="S154" s="37"/>
      <c r="T154" s="37"/>
      <c r="U154" s="37"/>
    </row>
    <row r="155" spans="4:21" x14ac:dyDescent="0.25">
      <c r="D155"/>
      <c r="R155" s="50"/>
      <c r="S155" s="37"/>
      <c r="T155" s="37"/>
      <c r="U155" s="37"/>
    </row>
    <row r="156" spans="4:21" x14ac:dyDescent="0.25">
      <c r="D156"/>
      <c r="R156" s="50"/>
      <c r="S156" s="37"/>
      <c r="T156" s="37"/>
      <c r="U156" s="37"/>
    </row>
    <row r="157" spans="4:21" x14ac:dyDescent="0.25">
      <c r="D157"/>
      <c r="R157" s="50"/>
      <c r="S157" s="37"/>
      <c r="T157" s="37"/>
      <c r="U157" s="37"/>
    </row>
    <row r="158" spans="4:21" x14ac:dyDescent="0.25">
      <c r="D158"/>
      <c r="R158" s="50"/>
      <c r="S158" s="37"/>
      <c r="T158" s="37"/>
      <c r="U158" s="37"/>
    </row>
    <row r="159" spans="4:21" x14ac:dyDescent="0.25">
      <c r="D159"/>
      <c r="R159" s="50"/>
      <c r="S159" s="37"/>
      <c r="T159" s="37"/>
      <c r="U159" s="37"/>
    </row>
    <row r="160" spans="4:21" x14ac:dyDescent="0.25">
      <c r="D160"/>
      <c r="R160" s="50"/>
      <c r="S160" s="37"/>
      <c r="T160" s="37"/>
      <c r="U160" s="37"/>
    </row>
    <row r="161" spans="4:21" x14ac:dyDescent="0.25">
      <c r="D161"/>
      <c r="R161" s="50"/>
      <c r="S161" s="37"/>
      <c r="T161" s="37"/>
      <c r="U161" s="37"/>
    </row>
    <row r="162" spans="4:21" x14ac:dyDescent="0.25">
      <c r="D162"/>
      <c r="R162" s="50"/>
      <c r="S162" s="37"/>
      <c r="T162" s="37"/>
      <c r="U162" s="37"/>
    </row>
    <row r="163" spans="4:21" x14ac:dyDescent="0.25">
      <c r="D163"/>
      <c r="R163" s="50"/>
      <c r="S163" s="37"/>
      <c r="T163" s="37"/>
      <c r="U163" s="37"/>
    </row>
    <row r="164" spans="4:21" x14ac:dyDescent="0.25">
      <c r="D164"/>
      <c r="R164" s="50"/>
      <c r="S164" s="37"/>
      <c r="T164" s="37"/>
      <c r="U164" s="37"/>
    </row>
    <row r="165" spans="4:21" x14ac:dyDescent="0.25">
      <c r="D165"/>
      <c r="R165" s="50"/>
      <c r="S165" s="37"/>
      <c r="T165" s="37"/>
      <c r="U165" s="37"/>
    </row>
    <row r="166" spans="4:21" x14ac:dyDescent="0.25">
      <c r="D166"/>
      <c r="R166" s="50"/>
      <c r="S166" s="37"/>
      <c r="T166" s="37"/>
      <c r="U166" s="37"/>
    </row>
    <row r="167" spans="4:21" x14ac:dyDescent="0.25">
      <c r="D167"/>
      <c r="R167" s="50"/>
      <c r="S167" s="37"/>
      <c r="T167" s="37"/>
      <c r="U167" s="37"/>
    </row>
    <row r="168" spans="4:21" x14ac:dyDescent="0.25">
      <c r="D168"/>
      <c r="R168" s="50"/>
      <c r="S168" s="37"/>
      <c r="T168" s="37"/>
      <c r="U168" s="37"/>
    </row>
    <row r="169" spans="4:21" x14ac:dyDescent="0.25">
      <c r="D169"/>
      <c r="R169" s="50"/>
      <c r="S169" s="37"/>
      <c r="T169" s="37"/>
      <c r="U169" s="37"/>
    </row>
    <row r="170" spans="4:21" x14ac:dyDescent="0.25">
      <c r="D170"/>
      <c r="R170" s="50"/>
      <c r="S170" s="37"/>
      <c r="T170" s="37"/>
      <c r="U170" s="37"/>
    </row>
    <row r="171" spans="4:21" x14ac:dyDescent="0.25">
      <c r="D171"/>
      <c r="R171" s="50"/>
      <c r="S171" s="37"/>
      <c r="T171" s="37"/>
      <c r="U171" s="37"/>
    </row>
    <row r="172" spans="4:21" x14ac:dyDescent="0.25">
      <c r="D172"/>
      <c r="R172" s="50"/>
      <c r="S172" s="37"/>
      <c r="T172" s="37"/>
      <c r="U172" s="37"/>
    </row>
    <row r="173" spans="4:21" x14ac:dyDescent="0.25">
      <c r="D173"/>
      <c r="R173" s="50"/>
      <c r="S173" s="37"/>
      <c r="T173" s="37"/>
      <c r="U173" s="37"/>
    </row>
    <row r="174" spans="4:21" x14ac:dyDescent="0.25">
      <c r="D174"/>
      <c r="R174" s="50"/>
      <c r="S174" s="37"/>
      <c r="T174" s="37"/>
      <c r="U174" s="37"/>
    </row>
    <row r="175" spans="4:21" x14ac:dyDescent="0.25">
      <c r="D175"/>
      <c r="R175" s="50"/>
      <c r="S175" s="37"/>
      <c r="T175" s="37"/>
      <c r="U175" s="37"/>
    </row>
    <row r="176" spans="4:21" x14ac:dyDescent="0.25">
      <c r="D176"/>
      <c r="R176" s="50"/>
      <c r="S176" s="37"/>
      <c r="T176" s="37"/>
      <c r="U176" s="37"/>
    </row>
    <row r="177" spans="4:21" x14ac:dyDescent="0.25">
      <c r="D177"/>
      <c r="R177" s="50"/>
      <c r="S177" s="37"/>
      <c r="T177" s="37"/>
      <c r="U177" s="37"/>
    </row>
    <row r="178" spans="4:21" x14ac:dyDescent="0.25">
      <c r="D178"/>
      <c r="R178" s="50"/>
      <c r="S178" s="37"/>
      <c r="T178" s="37"/>
      <c r="U178" s="37"/>
    </row>
    <row r="179" spans="4:21" x14ac:dyDescent="0.25">
      <c r="D179"/>
      <c r="R179" s="50"/>
      <c r="S179" s="37"/>
      <c r="T179" s="37"/>
      <c r="U179" s="37"/>
    </row>
    <row r="180" spans="4:21" x14ac:dyDescent="0.25">
      <c r="D180"/>
      <c r="R180" s="50"/>
      <c r="S180" s="37"/>
      <c r="T180" s="37"/>
      <c r="U180" s="37"/>
    </row>
    <row r="181" spans="4:21" x14ac:dyDescent="0.25">
      <c r="D181"/>
      <c r="R181" s="50"/>
      <c r="S181" s="37"/>
      <c r="T181" s="37"/>
      <c r="U181" s="37"/>
    </row>
    <row r="182" spans="4:21" x14ac:dyDescent="0.25">
      <c r="D182"/>
      <c r="R182" s="50"/>
      <c r="S182" s="37"/>
      <c r="T182" s="37"/>
      <c r="U182" s="37"/>
    </row>
    <row r="183" spans="4:21" x14ac:dyDescent="0.25">
      <c r="D183"/>
      <c r="R183" s="50"/>
      <c r="S183" s="37"/>
      <c r="T183" s="37"/>
      <c r="U183" s="37"/>
    </row>
    <row r="184" spans="4:21" x14ac:dyDescent="0.25">
      <c r="D184"/>
      <c r="R184" s="50"/>
      <c r="S184" s="37"/>
      <c r="T184" s="37"/>
      <c r="U184" s="37"/>
    </row>
    <row r="185" spans="4:21" x14ac:dyDescent="0.25">
      <c r="D185"/>
      <c r="R185" s="50"/>
      <c r="S185" s="37"/>
      <c r="T185" s="37"/>
      <c r="U185" s="37"/>
    </row>
    <row r="186" spans="4:21" x14ac:dyDescent="0.25">
      <c r="D186"/>
      <c r="R186" s="50"/>
      <c r="S186" s="37"/>
      <c r="T186" s="37"/>
      <c r="U186" s="37"/>
    </row>
    <row r="187" spans="4:21" x14ac:dyDescent="0.25">
      <c r="D187"/>
      <c r="R187" s="50"/>
      <c r="S187" s="37"/>
      <c r="T187" s="37"/>
      <c r="U187" s="37"/>
    </row>
    <row r="188" spans="4:21" x14ac:dyDescent="0.25">
      <c r="D188"/>
      <c r="R188" s="50"/>
      <c r="S188" s="37"/>
      <c r="T188" s="37"/>
      <c r="U188" s="37"/>
    </row>
    <row r="189" spans="4:21" x14ac:dyDescent="0.25">
      <c r="D189"/>
      <c r="R189" s="50"/>
      <c r="S189" s="37"/>
      <c r="T189" s="37"/>
      <c r="U189" s="37"/>
    </row>
    <row r="190" spans="4:21" x14ac:dyDescent="0.25">
      <c r="D190"/>
      <c r="R190" s="50"/>
      <c r="S190" s="37"/>
      <c r="T190" s="37"/>
      <c r="U190" s="37"/>
    </row>
    <row r="191" spans="4:21" x14ac:dyDescent="0.25">
      <c r="D191"/>
      <c r="R191" s="50"/>
      <c r="S191" s="37"/>
      <c r="T191" s="37"/>
      <c r="U191" s="37"/>
    </row>
    <row r="192" spans="4:21" x14ac:dyDescent="0.25">
      <c r="D192"/>
      <c r="R192" s="50"/>
      <c r="S192" s="37"/>
      <c r="T192" s="37"/>
      <c r="U192" s="37"/>
    </row>
    <row r="193" spans="4:21" x14ac:dyDescent="0.25">
      <c r="D193"/>
      <c r="R193" s="50"/>
      <c r="S193" s="37"/>
      <c r="T193" s="37"/>
      <c r="U193" s="37"/>
    </row>
    <row r="194" spans="4:21" x14ac:dyDescent="0.25">
      <c r="D194"/>
      <c r="R194" s="50"/>
      <c r="S194" s="37"/>
      <c r="T194" s="37"/>
      <c r="U194" s="37"/>
    </row>
    <row r="195" spans="4:21" x14ac:dyDescent="0.25">
      <c r="D195"/>
      <c r="R195" s="50"/>
      <c r="S195" s="37"/>
      <c r="T195" s="37"/>
      <c r="U195" s="37"/>
    </row>
    <row r="196" spans="4:21" x14ac:dyDescent="0.25">
      <c r="D196"/>
      <c r="R196" s="50"/>
      <c r="S196" s="37"/>
      <c r="T196" s="37"/>
      <c r="U196" s="37"/>
    </row>
    <row r="197" spans="4:21" x14ac:dyDescent="0.25">
      <c r="D197"/>
      <c r="R197" s="50"/>
      <c r="S197" s="37"/>
      <c r="T197" s="37"/>
      <c r="U197" s="37"/>
    </row>
    <row r="198" spans="4:21" x14ac:dyDescent="0.25">
      <c r="D198"/>
      <c r="R198" s="50"/>
      <c r="S198" s="37"/>
      <c r="T198" s="37"/>
      <c r="U198" s="37"/>
    </row>
    <row r="199" spans="4:21" x14ac:dyDescent="0.25">
      <c r="D199"/>
      <c r="R199" s="50"/>
      <c r="S199" s="37"/>
      <c r="T199" s="37"/>
      <c r="U199" s="37"/>
    </row>
    <row r="200" spans="4:21" x14ac:dyDescent="0.25">
      <c r="D200"/>
      <c r="R200" s="50"/>
      <c r="S200" s="37"/>
      <c r="T200" s="37"/>
      <c r="U200" s="37"/>
    </row>
    <row r="201" spans="4:21" x14ac:dyDescent="0.25">
      <c r="D201"/>
      <c r="R201" s="50"/>
      <c r="S201" s="37"/>
      <c r="T201" s="37"/>
      <c r="U201" s="37"/>
    </row>
    <row r="202" spans="4:21" x14ac:dyDescent="0.25">
      <c r="D202"/>
      <c r="R202" s="50"/>
      <c r="S202" s="37"/>
      <c r="T202" s="37"/>
      <c r="U202" s="37"/>
    </row>
    <row r="203" spans="4:21" x14ac:dyDescent="0.25">
      <c r="D203"/>
      <c r="R203" s="50"/>
      <c r="S203" s="37"/>
      <c r="T203" s="37"/>
      <c r="U203" s="37"/>
    </row>
    <row r="204" spans="4:21" x14ac:dyDescent="0.25">
      <c r="D204"/>
      <c r="R204" s="50"/>
      <c r="S204" s="37"/>
      <c r="T204" s="37"/>
      <c r="U204" s="37"/>
    </row>
    <row r="205" spans="4:21" x14ac:dyDescent="0.25">
      <c r="D205"/>
      <c r="R205" s="50"/>
      <c r="S205" s="37"/>
      <c r="T205" s="37"/>
      <c r="U205" s="37"/>
    </row>
    <row r="206" spans="4:21" x14ac:dyDescent="0.25">
      <c r="D206"/>
      <c r="R206" s="50"/>
      <c r="S206" s="37"/>
      <c r="T206" s="37"/>
      <c r="U206" s="37"/>
    </row>
    <row r="207" spans="4:21" x14ac:dyDescent="0.25">
      <c r="D207"/>
      <c r="R207" s="50"/>
      <c r="S207" s="37"/>
      <c r="T207" s="37"/>
      <c r="U207" s="37"/>
    </row>
    <row r="208" spans="4:21" x14ac:dyDescent="0.25">
      <c r="D208"/>
      <c r="R208" s="50"/>
      <c r="S208" s="37"/>
      <c r="T208" s="37"/>
      <c r="U208" s="37"/>
    </row>
    <row r="209" spans="4:21" x14ac:dyDescent="0.25">
      <c r="D209"/>
      <c r="R209" s="50"/>
      <c r="S209" s="37"/>
      <c r="T209" s="37"/>
      <c r="U209" s="37"/>
    </row>
    <row r="210" spans="4:21" x14ac:dyDescent="0.25">
      <c r="D210"/>
      <c r="R210" s="50"/>
      <c r="S210" s="37"/>
      <c r="T210" s="37"/>
      <c r="U210" s="37"/>
    </row>
    <row r="211" spans="4:21" x14ac:dyDescent="0.25">
      <c r="D211"/>
      <c r="R211" s="50"/>
      <c r="S211" s="37"/>
      <c r="T211" s="37"/>
      <c r="U211" s="37"/>
    </row>
    <row r="212" spans="4:21" x14ac:dyDescent="0.25">
      <c r="D212"/>
      <c r="R212" s="50"/>
      <c r="S212" s="37"/>
      <c r="T212" s="37"/>
      <c r="U212" s="37"/>
    </row>
    <row r="213" spans="4:21" x14ac:dyDescent="0.25">
      <c r="D213"/>
      <c r="R213" s="50"/>
      <c r="S213" s="37"/>
      <c r="T213" s="37"/>
      <c r="U213" s="37"/>
    </row>
    <row r="214" spans="4:21" x14ac:dyDescent="0.25">
      <c r="D214"/>
      <c r="R214" s="50"/>
      <c r="S214" s="37"/>
      <c r="T214" s="37"/>
      <c r="U214" s="37"/>
    </row>
    <row r="215" spans="4:21" x14ac:dyDescent="0.25">
      <c r="D215"/>
      <c r="R215" s="50"/>
      <c r="S215" s="37"/>
      <c r="T215" s="37"/>
      <c r="U215" s="37"/>
    </row>
    <row r="216" spans="4:21" x14ac:dyDescent="0.25">
      <c r="D216"/>
      <c r="R216" s="50"/>
      <c r="S216" s="37"/>
      <c r="T216" s="37"/>
      <c r="U216" s="37"/>
    </row>
    <row r="217" spans="4:21" x14ac:dyDescent="0.25">
      <c r="D217"/>
      <c r="R217" s="50"/>
      <c r="S217" s="37"/>
      <c r="T217" s="37"/>
      <c r="U217" s="37"/>
    </row>
    <row r="218" spans="4:21" x14ac:dyDescent="0.25">
      <c r="D218"/>
      <c r="R218" s="50"/>
      <c r="S218" s="37"/>
      <c r="T218" s="37"/>
      <c r="U218" s="37"/>
    </row>
    <row r="219" spans="4:21" x14ac:dyDescent="0.25">
      <c r="D219"/>
      <c r="R219" s="50"/>
      <c r="S219" s="37"/>
      <c r="T219" s="37"/>
      <c r="U219" s="37"/>
    </row>
    <row r="220" spans="4:21" x14ac:dyDescent="0.25">
      <c r="D220"/>
      <c r="R220" s="50"/>
      <c r="S220" s="37"/>
      <c r="T220" s="37"/>
      <c r="U220" s="37"/>
    </row>
    <row r="221" spans="4:21" x14ac:dyDescent="0.25">
      <c r="D221"/>
      <c r="R221" s="50"/>
      <c r="S221" s="37"/>
      <c r="T221" s="37"/>
      <c r="U221" s="37"/>
    </row>
    <row r="222" spans="4:21" x14ac:dyDescent="0.25">
      <c r="D222"/>
      <c r="R222" s="50"/>
      <c r="S222" s="37"/>
      <c r="T222" s="37"/>
      <c r="U222" s="37"/>
    </row>
    <row r="223" spans="4:21" x14ac:dyDescent="0.25">
      <c r="D223"/>
      <c r="R223" s="50"/>
      <c r="S223" s="37"/>
      <c r="T223" s="37"/>
      <c r="U223" s="37"/>
    </row>
    <row r="224" spans="4:21" x14ac:dyDescent="0.25">
      <c r="D224"/>
      <c r="R224" s="50"/>
      <c r="S224" s="37"/>
      <c r="T224" s="37"/>
      <c r="U224" s="37"/>
    </row>
    <row r="225" spans="4:21" x14ac:dyDescent="0.25">
      <c r="D225"/>
      <c r="R225" s="50"/>
      <c r="S225" s="37"/>
      <c r="T225" s="37"/>
      <c r="U225" s="37"/>
    </row>
    <row r="226" spans="4:21" x14ac:dyDescent="0.25">
      <c r="D226"/>
      <c r="R226" s="50"/>
      <c r="S226" s="37"/>
      <c r="T226" s="37"/>
      <c r="U226" s="37"/>
    </row>
    <row r="227" spans="4:21" x14ac:dyDescent="0.25">
      <c r="D227"/>
      <c r="R227" s="50"/>
      <c r="S227" s="37"/>
      <c r="T227" s="37"/>
      <c r="U227" s="37"/>
    </row>
    <row r="228" spans="4:21" x14ac:dyDescent="0.25">
      <c r="D228"/>
      <c r="R228" s="50"/>
      <c r="S228" s="37"/>
      <c r="T228" s="37"/>
      <c r="U228" s="37"/>
    </row>
    <row r="229" spans="4:21" x14ac:dyDescent="0.25">
      <c r="D229"/>
      <c r="R229" s="50"/>
      <c r="S229" s="37"/>
      <c r="T229" s="37"/>
      <c r="U229" s="37"/>
    </row>
    <row r="230" spans="4:21" x14ac:dyDescent="0.25">
      <c r="D230"/>
      <c r="R230" s="50"/>
      <c r="S230" s="37"/>
      <c r="T230" s="37"/>
      <c r="U230" s="37"/>
    </row>
    <row r="231" spans="4:21" x14ac:dyDescent="0.25">
      <c r="D231"/>
      <c r="R231" s="50"/>
      <c r="S231" s="37"/>
      <c r="T231" s="37"/>
      <c r="U231" s="37"/>
    </row>
    <row r="232" spans="4:21" x14ac:dyDescent="0.25">
      <c r="D232"/>
      <c r="R232" s="50"/>
      <c r="S232" s="37"/>
      <c r="T232" s="37"/>
      <c r="U232" s="37"/>
    </row>
    <row r="233" spans="4:21" x14ac:dyDescent="0.25">
      <c r="D233"/>
      <c r="R233" s="50"/>
      <c r="S233" s="37"/>
      <c r="T233" s="37"/>
      <c r="U233" s="37"/>
    </row>
    <row r="234" spans="4:21" x14ac:dyDescent="0.25">
      <c r="D234"/>
      <c r="R234" s="50"/>
      <c r="S234" s="37"/>
      <c r="T234" s="37"/>
      <c r="U234" s="37"/>
    </row>
    <row r="235" spans="4:21" x14ac:dyDescent="0.25">
      <c r="D235"/>
      <c r="R235" s="50"/>
      <c r="S235" s="37"/>
      <c r="T235" s="37"/>
      <c r="U235" s="37"/>
    </row>
    <row r="236" spans="4:21" x14ac:dyDescent="0.25">
      <c r="D236"/>
      <c r="R236" s="50"/>
      <c r="S236" s="37"/>
      <c r="T236" s="37"/>
      <c r="U236" s="37"/>
    </row>
    <row r="237" spans="4:21" x14ac:dyDescent="0.25">
      <c r="D237"/>
      <c r="R237" s="50"/>
      <c r="S237" s="37"/>
      <c r="T237" s="37"/>
      <c r="U237" s="37"/>
    </row>
    <row r="238" spans="4:21" x14ac:dyDescent="0.25">
      <c r="D238"/>
      <c r="R238" s="50"/>
      <c r="S238" s="37"/>
      <c r="T238" s="37"/>
      <c r="U238" s="37"/>
    </row>
    <row r="239" spans="4:21" x14ac:dyDescent="0.25">
      <c r="D239"/>
      <c r="R239" s="50"/>
      <c r="S239" s="37"/>
      <c r="T239" s="37"/>
      <c r="U239" s="37"/>
    </row>
    <row r="240" spans="4:21" x14ac:dyDescent="0.25">
      <c r="D240"/>
      <c r="R240" s="50"/>
      <c r="S240" s="37"/>
      <c r="T240" s="37"/>
      <c r="U240" s="37"/>
    </row>
    <row r="241" spans="4:21" x14ac:dyDescent="0.25">
      <c r="D241"/>
      <c r="R241" s="50"/>
      <c r="S241" s="37"/>
      <c r="T241" s="37"/>
      <c r="U241" s="37"/>
    </row>
    <row r="242" spans="4:21" x14ac:dyDescent="0.25">
      <c r="D242"/>
      <c r="R242" s="50"/>
      <c r="S242" s="37"/>
      <c r="T242" s="37"/>
      <c r="U242" s="37"/>
    </row>
    <row r="243" spans="4:21" x14ac:dyDescent="0.25">
      <c r="D243"/>
      <c r="R243" s="50"/>
      <c r="S243" s="37"/>
      <c r="T243" s="37"/>
      <c r="U243" s="37"/>
    </row>
    <row r="244" spans="4:21" x14ac:dyDescent="0.25">
      <c r="D244"/>
      <c r="R244" s="50"/>
      <c r="S244" s="37"/>
      <c r="T244" s="37"/>
      <c r="U244" s="37"/>
    </row>
    <row r="245" spans="4:21" x14ac:dyDescent="0.25">
      <c r="D245"/>
      <c r="R245" s="50"/>
      <c r="S245" s="37"/>
      <c r="T245" s="37"/>
      <c r="U245" s="37"/>
    </row>
    <row r="246" spans="4:21" x14ac:dyDescent="0.25">
      <c r="D246"/>
      <c r="R246" s="50"/>
      <c r="S246" s="37"/>
      <c r="T246" s="37"/>
      <c r="U246" s="37"/>
    </row>
    <row r="247" spans="4:21" x14ac:dyDescent="0.25">
      <c r="D247"/>
      <c r="R247" s="50"/>
      <c r="S247" s="37"/>
      <c r="T247" s="37"/>
      <c r="U247" s="37"/>
    </row>
    <row r="248" spans="4:21" x14ac:dyDescent="0.25">
      <c r="D248"/>
      <c r="R248" s="50"/>
      <c r="S248" s="37"/>
      <c r="T248" s="37"/>
      <c r="U248" s="37"/>
    </row>
    <row r="249" spans="4:21" x14ac:dyDescent="0.25">
      <c r="D249"/>
      <c r="R249" s="50"/>
      <c r="S249" s="37"/>
      <c r="T249" s="37"/>
      <c r="U249" s="37"/>
    </row>
    <row r="250" spans="4:21" x14ac:dyDescent="0.25">
      <c r="D250"/>
      <c r="R250" s="50"/>
      <c r="S250" s="37"/>
      <c r="T250" s="37"/>
      <c r="U250" s="37"/>
    </row>
    <row r="251" spans="4:21" x14ac:dyDescent="0.25">
      <c r="D251"/>
      <c r="R251" s="50"/>
      <c r="S251" s="37"/>
      <c r="T251" s="37"/>
      <c r="U251" s="37"/>
    </row>
    <row r="252" spans="4:21" x14ac:dyDescent="0.25">
      <c r="D252"/>
      <c r="R252" s="50"/>
      <c r="S252" s="37"/>
      <c r="T252" s="37"/>
      <c r="U252" s="37"/>
    </row>
    <row r="253" spans="4:21" x14ac:dyDescent="0.25">
      <c r="D253"/>
      <c r="R253" s="50"/>
      <c r="S253" s="37"/>
      <c r="T253" s="37"/>
      <c r="U253" s="37"/>
    </row>
    <row r="254" spans="4:21" x14ac:dyDescent="0.25">
      <c r="D254"/>
      <c r="R254" s="50"/>
      <c r="S254" s="37"/>
      <c r="T254" s="37"/>
      <c r="U254" s="37"/>
    </row>
    <row r="255" spans="4:21" x14ac:dyDescent="0.25">
      <c r="D255"/>
      <c r="R255" s="50"/>
      <c r="S255" s="37"/>
      <c r="T255" s="37"/>
      <c r="U255" s="37"/>
    </row>
    <row r="256" spans="4:21" x14ac:dyDescent="0.25">
      <c r="D256"/>
      <c r="R256" s="50"/>
      <c r="S256" s="37"/>
      <c r="T256" s="37"/>
      <c r="U256" s="37"/>
    </row>
    <row r="257" spans="4:21" x14ac:dyDescent="0.25">
      <c r="D257"/>
      <c r="R257" s="50"/>
      <c r="S257" s="37"/>
      <c r="T257" s="37"/>
      <c r="U257" s="37"/>
    </row>
    <row r="258" spans="4:21" x14ac:dyDescent="0.25">
      <c r="D258"/>
      <c r="R258" s="50"/>
      <c r="S258" s="37"/>
      <c r="T258" s="37"/>
      <c r="U258" s="37"/>
    </row>
    <row r="259" spans="4:21" x14ac:dyDescent="0.25">
      <c r="D259"/>
      <c r="R259" s="50"/>
      <c r="S259" s="37"/>
      <c r="T259" s="37"/>
      <c r="U259" s="37"/>
    </row>
    <row r="260" spans="4:21" x14ac:dyDescent="0.25">
      <c r="D260"/>
      <c r="R260" s="50"/>
      <c r="S260" s="37"/>
      <c r="T260" s="37"/>
      <c r="U260" s="37"/>
    </row>
    <row r="261" spans="4:21" x14ac:dyDescent="0.25">
      <c r="D261"/>
      <c r="R261" s="50"/>
      <c r="S261" s="37"/>
      <c r="T261" s="37"/>
      <c r="U261" s="37"/>
    </row>
    <row r="262" spans="4:21" x14ac:dyDescent="0.25">
      <c r="D262"/>
      <c r="R262" s="50"/>
      <c r="S262" s="37"/>
      <c r="T262" s="37"/>
      <c r="U262" s="37"/>
    </row>
    <row r="263" spans="4:21" x14ac:dyDescent="0.25">
      <c r="D263"/>
      <c r="R263" s="50"/>
      <c r="S263" s="37"/>
      <c r="T263" s="37"/>
      <c r="U263" s="37"/>
    </row>
    <row r="264" spans="4:21" x14ac:dyDescent="0.25">
      <c r="D264"/>
      <c r="R264" s="50"/>
      <c r="S264" s="37"/>
      <c r="T264" s="37"/>
      <c r="U264" s="37"/>
    </row>
    <row r="265" spans="4:21" x14ac:dyDescent="0.25">
      <c r="D265"/>
      <c r="R265" s="50"/>
      <c r="S265" s="37"/>
      <c r="T265" s="37"/>
      <c r="U265" s="37"/>
    </row>
    <row r="266" spans="4:21" x14ac:dyDescent="0.25">
      <c r="D266"/>
      <c r="R266" s="50"/>
      <c r="S266" s="37"/>
      <c r="T266" s="37"/>
      <c r="U266" s="37"/>
    </row>
    <row r="267" spans="4:21" x14ac:dyDescent="0.25">
      <c r="D267"/>
      <c r="R267" s="50"/>
      <c r="S267" s="37"/>
      <c r="T267" s="37"/>
      <c r="U267" s="37"/>
    </row>
    <row r="268" spans="4:21" x14ac:dyDescent="0.25">
      <c r="D268"/>
      <c r="R268" s="50"/>
      <c r="S268" s="37"/>
      <c r="T268" s="37"/>
      <c r="U268" s="37"/>
    </row>
    <row r="269" spans="4:21" x14ac:dyDescent="0.25">
      <c r="D269"/>
      <c r="R269" s="50"/>
      <c r="S269" s="37"/>
      <c r="T269" s="37"/>
      <c r="U269" s="37"/>
    </row>
    <row r="270" spans="4:21" x14ac:dyDescent="0.25">
      <c r="D270"/>
      <c r="R270" s="50"/>
      <c r="S270" s="37"/>
      <c r="T270" s="37"/>
      <c r="U270" s="37"/>
    </row>
    <row r="271" spans="4:21" x14ac:dyDescent="0.25">
      <c r="D271"/>
      <c r="R271" s="50"/>
      <c r="S271" s="37"/>
      <c r="T271" s="37"/>
      <c r="U271" s="37"/>
    </row>
    <row r="272" spans="4:21" x14ac:dyDescent="0.25">
      <c r="D272"/>
      <c r="R272" s="50"/>
      <c r="S272" s="37"/>
      <c r="T272" s="37"/>
      <c r="U272" s="37"/>
    </row>
    <row r="273" spans="4:21" x14ac:dyDescent="0.25">
      <c r="D273"/>
      <c r="R273" s="50"/>
      <c r="S273" s="37"/>
      <c r="T273" s="37"/>
      <c r="U273" s="37"/>
    </row>
    <row r="274" spans="4:21" x14ac:dyDescent="0.25">
      <c r="D274"/>
      <c r="R274" s="50"/>
      <c r="S274" s="37"/>
      <c r="T274" s="37"/>
      <c r="U274" s="37"/>
    </row>
    <row r="275" spans="4:21" x14ac:dyDescent="0.25">
      <c r="D275"/>
      <c r="R275" s="50"/>
      <c r="S275" s="37"/>
      <c r="T275" s="37"/>
      <c r="U275" s="37"/>
    </row>
    <row r="276" spans="4:21" x14ac:dyDescent="0.25">
      <c r="D276"/>
      <c r="R276" s="50"/>
      <c r="S276" s="37"/>
      <c r="T276" s="37"/>
      <c r="U276" s="37"/>
    </row>
    <row r="277" spans="4:21" x14ac:dyDescent="0.25">
      <c r="D277"/>
      <c r="R277" s="50"/>
      <c r="S277" s="37"/>
      <c r="T277" s="37"/>
      <c r="U277" s="37"/>
    </row>
    <row r="278" spans="4:21" x14ac:dyDescent="0.25">
      <c r="D278"/>
      <c r="R278" s="50"/>
      <c r="S278" s="37"/>
      <c r="T278" s="37"/>
      <c r="U278" s="37"/>
    </row>
    <row r="279" spans="4:21" x14ac:dyDescent="0.25">
      <c r="D279"/>
      <c r="R279" s="50"/>
      <c r="S279" s="37"/>
      <c r="T279" s="37"/>
      <c r="U279" s="37"/>
    </row>
    <row r="280" spans="4:21" x14ac:dyDescent="0.25">
      <c r="D280"/>
      <c r="R280" s="50"/>
      <c r="S280" s="37"/>
      <c r="T280" s="37"/>
      <c r="U280" s="37"/>
    </row>
    <row r="281" spans="4:21" x14ac:dyDescent="0.25">
      <c r="D281"/>
      <c r="R281" s="50"/>
      <c r="S281" s="37"/>
      <c r="T281" s="37"/>
      <c r="U281" s="37"/>
    </row>
    <row r="282" spans="4:21" x14ac:dyDescent="0.25">
      <c r="D282"/>
      <c r="R282" s="50"/>
      <c r="S282" s="37"/>
      <c r="T282" s="37"/>
      <c r="U282" s="37"/>
    </row>
    <row r="283" spans="4:21" x14ac:dyDescent="0.25">
      <c r="D283"/>
      <c r="R283" s="50"/>
      <c r="S283" s="37"/>
      <c r="T283" s="37"/>
      <c r="U283" s="37"/>
    </row>
    <row r="284" spans="4:21" x14ac:dyDescent="0.25">
      <c r="D284"/>
      <c r="R284" s="50"/>
      <c r="S284" s="37"/>
      <c r="T284" s="37"/>
      <c r="U284" s="37"/>
    </row>
    <row r="285" spans="4:21" x14ac:dyDescent="0.25">
      <c r="D285"/>
      <c r="R285" s="50"/>
      <c r="S285" s="37"/>
      <c r="T285" s="37"/>
      <c r="U285" s="37"/>
    </row>
    <row r="286" spans="4:21" x14ac:dyDescent="0.25">
      <c r="D286"/>
      <c r="R286" s="50"/>
      <c r="S286" s="37"/>
      <c r="T286" s="37"/>
      <c r="U286" s="37"/>
    </row>
    <row r="287" spans="4:21" x14ac:dyDescent="0.25">
      <c r="D287"/>
      <c r="R287" s="50"/>
      <c r="S287" s="37"/>
      <c r="T287" s="37"/>
      <c r="U287" s="37"/>
    </row>
    <row r="288" spans="4:21" x14ac:dyDescent="0.25">
      <c r="D288"/>
      <c r="R288" s="50"/>
      <c r="S288" s="37"/>
      <c r="T288" s="37"/>
      <c r="U288" s="37"/>
    </row>
    <row r="289" spans="4:21" x14ac:dyDescent="0.25">
      <c r="D289"/>
      <c r="R289" s="50"/>
      <c r="S289" s="37"/>
      <c r="T289" s="37"/>
      <c r="U289" s="37"/>
    </row>
    <row r="290" spans="4:21" x14ac:dyDescent="0.25">
      <c r="D290"/>
      <c r="R290" s="50"/>
      <c r="S290" s="37"/>
      <c r="T290" s="37"/>
      <c r="U290" s="37"/>
    </row>
    <row r="291" spans="4:21" x14ac:dyDescent="0.25">
      <c r="D291"/>
      <c r="R291" s="50"/>
      <c r="S291" s="37"/>
      <c r="T291" s="37"/>
      <c r="U291" s="37"/>
    </row>
    <row r="292" spans="4:21" x14ac:dyDescent="0.25">
      <c r="D292"/>
      <c r="R292" s="50"/>
      <c r="S292" s="37"/>
      <c r="T292" s="37"/>
      <c r="U292" s="37"/>
    </row>
    <row r="293" spans="4:21" x14ac:dyDescent="0.25">
      <c r="D293"/>
      <c r="R293" s="50"/>
      <c r="S293" s="37"/>
      <c r="T293" s="37"/>
      <c r="U293" s="37"/>
    </row>
    <row r="294" spans="4:21" x14ac:dyDescent="0.25">
      <c r="D294"/>
      <c r="R294" s="50"/>
      <c r="S294" s="37"/>
      <c r="T294" s="37"/>
      <c r="U294" s="37"/>
    </row>
    <row r="295" spans="4:21" x14ac:dyDescent="0.25">
      <c r="D295"/>
      <c r="R295" s="50"/>
      <c r="S295" s="37"/>
      <c r="T295" s="37"/>
      <c r="U295" s="37"/>
    </row>
    <row r="296" spans="4:21" x14ac:dyDescent="0.25">
      <c r="D296"/>
      <c r="R296" s="50"/>
      <c r="S296" s="37"/>
      <c r="T296" s="37"/>
      <c r="U296" s="37"/>
    </row>
    <row r="297" spans="4:21" x14ac:dyDescent="0.25">
      <c r="D297"/>
      <c r="R297" s="50"/>
      <c r="S297" s="37"/>
      <c r="T297" s="37"/>
      <c r="U297" s="37"/>
    </row>
    <row r="298" spans="4:21" x14ac:dyDescent="0.25">
      <c r="D298"/>
      <c r="R298" s="50"/>
      <c r="S298" s="37"/>
      <c r="T298" s="37"/>
      <c r="U298" s="37"/>
    </row>
    <row r="299" spans="4:21" x14ac:dyDescent="0.25">
      <c r="D299"/>
      <c r="R299" s="50"/>
      <c r="S299" s="37"/>
      <c r="T299" s="37"/>
      <c r="U299" s="37"/>
    </row>
    <row r="300" spans="4:21" x14ac:dyDescent="0.25">
      <c r="D300"/>
      <c r="R300" s="50"/>
      <c r="S300" s="37"/>
      <c r="T300" s="37"/>
      <c r="U300" s="37"/>
    </row>
    <row r="301" spans="4:21" x14ac:dyDescent="0.25">
      <c r="D301"/>
      <c r="R301" s="50"/>
      <c r="S301" s="37"/>
      <c r="T301" s="37"/>
      <c r="U301" s="37"/>
    </row>
    <row r="302" spans="4:21" x14ac:dyDescent="0.25">
      <c r="D302"/>
      <c r="R302" s="50"/>
      <c r="S302" s="37"/>
      <c r="T302" s="37"/>
      <c r="U302" s="37"/>
    </row>
    <row r="303" spans="4:21" x14ac:dyDescent="0.25">
      <c r="D303"/>
      <c r="R303" s="50"/>
      <c r="S303" s="37"/>
      <c r="T303" s="37"/>
      <c r="U303" s="37"/>
    </row>
    <row r="304" spans="4:21" x14ac:dyDescent="0.25">
      <c r="D304"/>
      <c r="R304" s="50"/>
      <c r="S304" s="37"/>
      <c r="T304" s="37"/>
      <c r="U304" s="37"/>
    </row>
    <row r="305" spans="4:21" x14ac:dyDescent="0.25">
      <c r="D305"/>
      <c r="R305" s="50"/>
      <c r="S305" s="37"/>
      <c r="T305" s="37"/>
      <c r="U305" s="37"/>
    </row>
    <row r="306" spans="4:21" x14ac:dyDescent="0.25">
      <c r="D306"/>
      <c r="R306" s="50"/>
      <c r="S306" s="37"/>
      <c r="T306" s="37"/>
      <c r="U306" s="37"/>
    </row>
    <row r="307" spans="4:21" x14ac:dyDescent="0.25">
      <c r="D307"/>
      <c r="R307" s="50"/>
      <c r="S307" s="37"/>
      <c r="T307" s="37"/>
      <c r="U307" s="37"/>
    </row>
    <row r="308" spans="4:21" x14ac:dyDescent="0.25">
      <c r="D308"/>
      <c r="R308" s="50"/>
      <c r="S308" s="37"/>
      <c r="T308" s="37"/>
      <c r="U308" s="37"/>
    </row>
    <row r="309" spans="4:21" x14ac:dyDescent="0.25">
      <c r="D309"/>
      <c r="R309" s="50"/>
      <c r="S309" s="37"/>
      <c r="T309" s="37"/>
      <c r="U309" s="37"/>
    </row>
    <row r="310" spans="4:21" x14ac:dyDescent="0.25">
      <c r="D310"/>
      <c r="R310" s="50"/>
      <c r="S310" s="37"/>
      <c r="T310" s="37"/>
      <c r="U310" s="37"/>
    </row>
    <row r="311" spans="4:21" x14ac:dyDescent="0.25">
      <c r="D311"/>
      <c r="R311" s="50"/>
      <c r="S311" s="37"/>
      <c r="T311" s="37"/>
      <c r="U311" s="37"/>
    </row>
    <row r="312" spans="4:21" x14ac:dyDescent="0.25">
      <c r="D312"/>
      <c r="R312" s="50"/>
      <c r="S312" s="37"/>
      <c r="T312" s="37"/>
      <c r="U312" s="37"/>
    </row>
    <row r="313" spans="4:21" x14ac:dyDescent="0.25">
      <c r="D313"/>
      <c r="R313" s="50"/>
      <c r="S313" s="37"/>
      <c r="T313" s="37"/>
      <c r="U313" s="37"/>
    </row>
    <row r="314" spans="4:21" x14ac:dyDescent="0.25">
      <c r="D314"/>
      <c r="R314" s="50"/>
      <c r="S314" s="37"/>
      <c r="T314" s="37"/>
      <c r="U314" s="37"/>
    </row>
    <row r="315" spans="4:21" x14ac:dyDescent="0.25">
      <c r="D315"/>
      <c r="R315" s="50"/>
      <c r="S315" s="37"/>
      <c r="T315" s="37"/>
      <c r="U315" s="37"/>
    </row>
    <row r="316" spans="4:21" x14ac:dyDescent="0.25">
      <c r="D316"/>
      <c r="R316" s="50"/>
      <c r="S316" s="37"/>
      <c r="T316" s="37"/>
      <c r="U316" s="37"/>
    </row>
    <row r="317" spans="4:21" x14ac:dyDescent="0.25">
      <c r="D317"/>
      <c r="R317" s="50"/>
      <c r="S317" s="37"/>
      <c r="T317" s="37"/>
      <c r="U317" s="37"/>
    </row>
    <row r="318" spans="4:21" x14ac:dyDescent="0.25">
      <c r="D318"/>
      <c r="R318" s="50"/>
      <c r="S318" s="37"/>
      <c r="T318" s="37"/>
      <c r="U318" s="37"/>
    </row>
    <row r="319" spans="4:21" x14ac:dyDescent="0.25">
      <c r="D319"/>
      <c r="R319" s="50"/>
      <c r="S319" s="37"/>
      <c r="T319" s="37"/>
      <c r="U319" s="37"/>
    </row>
    <row r="320" spans="4:21" x14ac:dyDescent="0.25">
      <c r="D320"/>
      <c r="R320" s="50"/>
      <c r="S320" s="37"/>
      <c r="T320" s="37"/>
      <c r="U320" s="37"/>
    </row>
    <row r="321" spans="4:21" x14ac:dyDescent="0.25">
      <c r="D321"/>
      <c r="R321" s="50"/>
      <c r="S321" s="37"/>
      <c r="T321" s="37"/>
      <c r="U321" s="37"/>
    </row>
    <row r="322" spans="4:21" x14ac:dyDescent="0.25">
      <c r="D322"/>
      <c r="R322" s="50"/>
      <c r="S322" s="37"/>
      <c r="T322" s="37"/>
      <c r="U322" s="37"/>
    </row>
    <row r="323" spans="4:21" x14ac:dyDescent="0.25">
      <c r="D323"/>
      <c r="R323" s="50"/>
      <c r="S323" s="37"/>
      <c r="T323" s="37"/>
      <c r="U323" s="37"/>
    </row>
    <row r="324" spans="4:21" x14ac:dyDescent="0.25">
      <c r="D324"/>
      <c r="R324" s="50"/>
      <c r="S324" s="37"/>
      <c r="T324" s="37"/>
      <c r="U324" s="37"/>
    </row>
    <row r="325" spans="4:21" x14ac:dyDescent="0.25">
      <c r="D325"/>
      <c r="R325" s="50"/>
      <c r="S325" s="37"/>
      <c r="T325" s="37"/>
      <c r="U325" s="37"/>
    </row>
    <row r="326" spans="4:21" x14ac:dyDescent="0.25">
      <c r="D326"/>
      <c r="R326" s="50"/>
      <c r="S326" s="37"/>
      <c r="T326" s="37"/>
      <c r="U326" s="37"/>
    </row>
    <row r="327" spans="4:21" x14ac:dyDescent="0.25">
      <c r="D327"/>
      <c r="R327" s="50"/>
      <c r="S327" s="37"/>
      <c r="T327" s="37"/>
      <c r="U327" s="37"/>
    </row>
    <row r="328" spans="4:21" x14ac:dyDescent="0.25">
      <c r="D328"/>
      <c r="R328" s="50"/>
      <c r="S328" s="37"/>
      <c r="T328" s="37"/>
      <c r="U328" s="37"/>
    </row>
    <row r="329" spans="4:21" x14ac:dyDescent="0.25">
      <c r="D329"/>
      <c r="R329" s="50"/>
      <c r="S329" s="37"/>
      <c r="T329" s="37"/>
      <c r="U329" s="37"/>
    </row>
    <row r="330" spans="4:21" x14ac:dyDescent="0.25">
      <c r="D330"/>
      <c r="R330" s="50"/>
      <c r="S330" s="37"/>
      <c r="T330" s="37"/>
      <c r="U330" s="37"/>
    </row>
    <row r="331" spans="4:21" x14ac:dyDescent="0.25">
      <c r="D331"/>
      <c r="R331" s="50"/>
      <c r="S331" s="37"/>
      <c r="T331" s="37"/>
      <c r="U331" s="37"/>
    </row>
    <row r="332" spans="4:21" x14ac:dyDescent="0.25">
      <c r="D332"/>
      <c r="R332" s="50"/>
      <c r="S332" s="37"/>
      <c r="T332" s="37"/>
      <c r="U332" s="37"/>
    </row>
    <row r="333" spans="4:21" x14ac:dyDescent="0.25">
      <c r="D333"/>
      <c r="R333" s="50"/>
      <c r="S333" s="37"/>
      <c r="T333" s="37"/>
      <c r="U333" s="37"/>
    </row>
    <row r="334" spans="4:21" x14ac:dyDescent="0.25">
      <c r="D334"/>
      <c r="R334" s="50"/>
      <c r="S334" s="37"/>
      <c r="T334" s="37"/>
      <c r="U334" s="37"/>
    </row>
    <row r="335" spans="4:21" x14ac:dyDescent="0.25">
      <c r="D335"/>
      <c r="R335" s="50"/>
      <c r="S335" s="37"/>
      <c r="T335" s="37"/>
      <c r="U335" s="37"/>
    </row>
    <row r="336" spans="4:21" x14ac:dyDescent="0.25">
      <c r="D336"/>
      <c r="R336" s="50"/>
      <c r="S336" s="37"/>
      <c r="T336" s="37"/>
      <c r="U336" s="37"/>
    </row>
    <row r="337" spans="4:21" x14ac:dyDescent="0.25">
      <c r="D337"/>
      <c r="R337" s="50"/>
      <c r="S337" s="37"/>
      <c r="T337" s="37"/>
      <c r="U337" s="37"/>
    </row>
    <row r="338" spans="4:21" x14ac:dyDescent="0.25">
      <c r="D338"/>
      <c r="R338" s="50"/>
      <c r="S338" s="37"/>
      <c r="T338" s="37"/>
      <c r="U338" s="37"/>
    </row>
    <row r="339" spans="4:21" x14ac:dyDescent="0.25">
      <c r="D339"/>
      <c r="R339" s="50"/>
      <c r="S339" s="37"/>
      <c r="T339" s="37"/>
      <c r="U339" s="37"/>
    </row>
    <row r="340" spans="4:21" x14ac:dyDescent="0.25">
      <c r="D340"/>
      <c r="R340" s="50"/>
      <c r="S340" s="37"/>
      <c r="T340" s="37"/>
      <c r="U340" s="37"/>
    </row>
    <row r="341" spans="4:21" x14ac:dyDescent="0.25">
      <c r="D341"/>
      <c r="R341" s="50"/>
      <c r="S341" s="37"/>
      <c r="T341" s="37"/>
      <c r="U341" s="37"/>
    </row>
    <row r="342" spans="4:21" x14ac:dyDescent="0.25">
      <c r="D342"/>
      <c r="R342" s="50"/>
      <c r="S342" s="37"/>
      <c r="T342" s="37"/>
      <c r="U342" s="37"/>
    </row>
    <row r="343" spans="4:21" x14ac:dyDescent="0.25">
      <c r="D343"/>
      <c r="R343" s="50"/>
      <c r="S343" s="37"/>
      <c r="T343" s="37"/>
      <c r="U343" s="37"/>
    </row>
    <row r="344" spans="4:21" x14ac:dyDescent="0.25">
      <c r="D344"/>
      <c r="R344" s="50"/>
      <c r="S344" s="37"/>
      <c r="T344" s="37"/>
      <c r="U344" s="37"/>
    </row>
    <row r="345" spans="4:21" x14ac:dyDescent="0.25">
      <c r="D345"/>
      <c r="R345" s="50"/>
      <c r="S345" s="37"/>
      <c r="T345" s="37"/>
      <c r="U345" s="37"/>
    </row>
    <row r="346" spans="4:21" x14ac:dyDescent="0.25">
      <c r="D346"/>
      <c r="R346" s="50"/>
      <c r="S346" s="37"/>
      <c r="T346" s="37"/>
      <c r="U346" s="37"/>
    </row>
    <row r="347" spans="4:21" x14ac:dyDescent="0.25">
      <c r="D347"/>
      <c r="R347" s="50"/>
      <c r="S347" s="37"/>
      <c r="T347" s="37"/>
      <c r="U347" s="37"/>
    </row>
    <row r="348" spans="4:21" x14ac:dyDescent="0.25">
      <c r="D348"/>
      <c r="R348" s="50"/>
      <c r="S348" s="37"/>
      <c r="T348" s="37"/>
      <c r="U348" s="37"/>
    </row>
    <row r="349" spans="4:21" x14ac:dyDescent="0.25">
      <c r="D349"/>
      <c r="R349" s="50"/>
      <c r="S349" s="37"/>
      <c r="T349" s="37"/>
      <c r="U349" s="37"/>
    </row>
    <row r="350" spans="4:21" x14ac:dyDescent="0.25">
      <c r="D350"/>
      <c r="R350" s="50"/>
      <c r="S350" s="37"/>
      <c r="T350" s="37"/>
      <c r="U350" s="37"/>
    </row>
    <row r="351" spans="4:21" x14ac:dyDescent="0.25">
      <c r="D351"/>
      <c r="R351" s="50"/>
      <c r="S351" s="37"/>
      <c r="T351" s="37"/>
      <c r="U351" s="37"/>
    </row>
    <row r="352" spans="4:21" x14ac:dyDescent="0.25">
      <c r="D352"/>
      <c r="R352" s="50"/>
      <c r="S352" s="37"/>
      <c r="T352" s="37"/>
      <c r="U352" s="37"/>
    </row>
    <row r="353" spans="4:21" x14ac:dyDescent="0.25">
      <c r="D353"/>
      <c r="R353" s="50"/>
      <c r="S353" s="37"/>
      <c r="T353" s="37"/>
      <c r="U353" s="37"/>
    </row>
    <row r="354" spans="4:21" x14ac:dyDescent="0.25">
      <c r="D354"/>
      <c r="R354" s="50"/>
      <c r="S354" s="37"/>
      <c r="T354" s="37"/>
      <c r="U354" s="37"/>
    </row>
    <row r="355" spans="4:21" x14ac:dyDescent="0.25">
      <c r="D355"/>
      <c r="R355" s="50"/>
      <c r="S355" s="37"/>
      <c r="T355" s="37"/>
      <c r="U355" s="37"/>
    </row>
    <row r="356" spans="4:21" x14ac:dyDescent="0.25">
      <c r="D356"/>
      <c r="R356" s="50"/>
      <c r="S356" s="37"/>
      <c r="T356" s="37"/>
      <c r="U356" s="37"/>
    </row>
    <row r="357" spans="4:21" x14ac:dyDescent="0.25">
      <c r="D357"/>
      <c r="R357" s="50"/>
      <c r="S357" s="37"/>
      <c r="T357" s="37"/>
      <c r="U357" s="37"/>
    </row>
    <row r="358" spans="4:21" x14ac:dyDescent="0.25">
      <c r="D358"/>
      <c r="R358" s="50"/>
      <c r="S358" s="37"/>
      <c r="T358" s="37"/>
      <c r="U358" s="37"/>
    </row>
    <row r="359" spans="4:21" x14ac:dyDescent="0.25">
      <c r="D359"/>
      <c r="R359" s="50"/>
      <c r="S359" s="37"/>
      <c r="T359" s="37"/>
      <c r="U359" s="37"/>
    </row>
    <row r="360" spans="4:21" x14ac:dyDescent="0.25">
      <c r="D360"/>
      <c r="R360" s="50"/>
      <c r="S360" s="37"/>
      <c r="T360" s="37"/>
      <c r="U360" s="37"/>
    </row>
    <row r="361" spans="4:21" x14ac:dyDescent="0.25">
      <c r="D361"/>
      <c r="R361" s="50"/>
      <c r="S361" s="37"/>
      <c r="T361" s="37"/>
      <c r="U361" s="37"/>
    </row>
    <row r="362" spans="4:21" x14ac:dyDescent="0.25">
      <c r="D362"/>
      <c r="R362" s="50"/>
      <c r="S362" s="37"/>
      <c r="T362" s="37"/>
      <c r="U362" s="37"/>
    </row>
    <row r="363" spans="4:21" x14ac:dyDescent="0.25">
      <c r="D363"/>
      <c r="R363" s="50"/>
      <c r="S363" s="37"/>
      <c r="T363" s="37"/>
      <c r="U363" s="37"/>
    </row>
    <row r="364" spans="4:21" x14ac:dyDescent="0.25">
      <c r="D364"/>
      <c r="R364" s="50"/>
      <c r="S364" s="37"/>
      <c r="T364" s="37"/>
      <c r="U364" s="37"/>
    </row>
    <row r="365" spans="4:21" x14ac:dyDescent="0.25">
      <c r="D365"/>
      <c r="R365" s="50"/>
      <c r="S365" s="37"/>
      <c r="T365" s="37"/>
      <c r="U365" s="37"/>
    </row>
    <row r="366" spans="4:21" x14ac:dyDescent="0.25">
      <c r="D366"/>
      <c r="R366" s="50"/>
      <c r="S366" s="37"/>
      <c r="T366" s="37"/>
      <c r="U366" s="37"/>
    </row>
    <row r="367" spans="4:21" x14ac:dyDescent="0.25">
      <c r="D367"/>
      <c r="R367" s="50"/>
      <c r="S367" s="37"/>
      <c r="T367" s="37"/>
      <c r="U367" s="37"/>
    </row>
    <row r="368" spans="4:21" x14ac:dyDescent="0.25">
      <c r="D368"/>
      <c r="R368" s="50"/>
      <c r="S368" s="37"/>
      <c r="T368" s="37"/>
      <c r="U368" s="37"/>
    </row>
    <row r="369" spans="4:21" x14ac:dyDescent="0.25">
      <c r="D369"/>
      <c r="R369" s="50"/>
      <c r="S369" s="37"/>
      <c r="T369" s="37"/>
      <c r="U369" s="37"/>
    </row>
    <row r="370" spans="4:21" x14ac:dyDescent="0.25">
      <c r="D370"/>
      <c r="R370" s="50"/>
      <c r="S370" s="37"/>
      <c r="T370" s="37"/>
      <c r="U370" s="37"/>
    </row>
    <row r="371" spans="4:21" x14ac:dyDescent="0.25">
      <c r="D371"/>
      <c r="R371" s="50"/>
      <c r="S371" s="37"/>
      <c r="T371" s="37"/>
      <c r="U371" s="37"/>
    </row>
    <row r="372" spans="4:21" x14ac:dyDescent="0.25">
      <c r="D372"/>
      <c r="R372" s="50"/>
      <c r="S372" s="37"/>
      <c r="T372" s="37"/>
      <c r="U372" s="37"/>
    </row>
    <row r="373" spans="4:21" x14ac:dyDescent="0.25">
      <c r="D373"/>
      <c r="R373" s="50"/>
      <c r="S373" s="37"/>
      <c r="T373" s="37"/>
      <c r="U373" s="37"/>
    </row>
    <row r="374" spans="4:21" x14ac:dyDescent="0.25">
      <c r="D374"/>
      <c r="R374" s="50"/>
      <c r="S374" s="37"/>
      <c r="T374" s="37"/>
      <c r="U374" s="37"/>
    </row>
    <row r="375" spans="4:21" x14ac:dyDescent="0.25">
      <c r="D375"/>
      <c r="R375" s="50"/>
      <c r="S375" s="37"/>
      <c r="T375" s="37"/>
      <c r="U375" s="37"/>
    </row>
    <row r="376" spans="4:21" x14ac:dyDescent="0.25">
      <c r="D376"/>
      <c r="R376" s="50"/>
      <c r="S376" s="37"/>
      <c r="T376" s="37"/>
      <c r="U376" s="37"/>
    </row>
    <row r="377" spans="4:21" x14ac:dyDescent="0.25">
      <c r="D377"/>
      <c r="R377" s="50"/>
      <c r="S377" s="37"/>
      <c r="T377" s="37"/>
      <c r="U377" s="37"/>
    </row>
    <row r="378" spans="4:21" x14ac:dyDescent="0.25">
      <c r="D378"/>
      <c r="R378" s="50"/>
      <c r="S378" s="37"/>
      <c r="T378" s="37"/>
      <c r="U378" s="37"/>
    </row>
    <row r="379" spans="4:21" x14ac:dyDescent="0.25">
      <c r="D379"/>
      <c r="R379" s="50"/>
      <c r="S379" s="37"/>
      <c r="T379" s="37"/>
      <c r="U379" s="37"/>
    </row>
    <row r="380" spans="4:21" x14ac:dyDescent="0.25">
      <c r="D380"/>
      <c r="R380" s="50"/>
      <c r="S380" s="37"/>
      <c r="T380" s="37"/>
      <c r="U380" s="37"/>
    </row>
    <row r="381" spans="4:21" x14ac:dyDescent="0.25">
      <c r="D381"/>
      <c r="R381" s="50"/>
      <c r="S381" s="37"/>
      <c r="T381" s="37"/>
      <c r="U381" s="37"/>
    </row>
    <row r="382" spans="4:21" x14ac:dyDescent="0.25">
      <c r="D382"/>
      <c r="R382" s="50"/>
      <c r="S382" s="37"/>
      <c r="T382" s="37"/>
      <c r="U382" s="37"/>
    </row>
    <row r="383" spans="4:21" x14ac:dyDescent="0.25">
      <c r="D383"/>
      <c r="R383" s="50"/>
      <c r="S383" s="37"/>
      <c r="T383" s="37"/>
      <c r="U383" s="37"/>
    </row>
    <row r="384" spans="4:21" x14ac:dyDescent="0.25">
      <c r="D384"/>
      <c r="R384" s="50"/>
      <c r="S384" s="37"/>
      <c r="T384" s="37"/>
      <c r="U384" s="37"/>
    </row>
    <row r="385" spans="4:21" x14ac:dyDescent="0.25">
      <c r="D385"/>
      <c r="R385" s="50"/>
      <c r="S385" s="37"/>
      <c r="T385" s="37"/>
      <c r="U385" s="37"/>
    </row>
    <row r="386" spans="4:21" x14ac:dyDescent="0.25">
      <c r="D386"/>
      <c r="R386" s="50"/>
      <c r="S386" s="37"/>
      <c r="T386" s="37"/>
      <c r="U386" s="37"/>
    </row>
    <row r="387" spans="4:21" x14ac:dyDescent="0.25">
      <c r="D387"/>
      <c r="R387" s="50"/>
      <c r="S387" s="37"/>
      <c r="T387" s="37"/>
      <c r="U387" s="37"/>
    </row>
    <row r="388" spans="4:21" x14ac:dyDescent="0.25">
      <c r="D388"/>
      <c r="R388" s="50"/>
      <c r="S388" s="37"/>
      <c r="T388" s="37"/>
      <c r="U388" s="37"/>
    </row>
    <row r="389" spans="4:21" x14ac:dyDescent="0.25">
      <c r="D389"/>
      <c r="R389" s="50"/>
      <c r="S389" s="37"/>
      <c r="T389" s="37"/>
      <c r="U389" s="37"/>
    </row>
    <row r="390" spans="4:21" x14ac:dyDescent="0.25">
      <c r="D390"/>
      <c r="R390" s="50"/>
      <c r="S390" s="37"/>
      <c r="T390" s="37"/>
      <c r="U390" s="37"/>
    </row>
    <row r="391" spans="4:21" x14ac:dyDescent="0.25">
      <c r="D391"/>
      <c r="R391" s="50"/>
      <c r="S391" s="37"/>
      <c r="T391" s="37"/>
      <c r="U391" s="37"/>
    </row>
    <row r="392" spans="4:21" x14ac:dyDescent="0.25">
      <c r="D392"/>
      <c r="R392" s="50"/>
      <c r="S392" s="37"/>
      <c r="T392" s="37"/>
      <c r="U392" s="37"/>
    </row>
    <row r="393" spans="4:21" x14ac:dyDescent="0.25">
      <c r="D393"/>
      <c r="R393" s="50"/>
      <c r="S393" s="37"/>
      <c r="T393" s="37"/>
      <c r="U393" s="37"/>
    </row>
    <row r="394" spans="4:21" x14ac:dyDescent="0.25">
      <c r="D394"/>
      <c r="R394" s="50"/>
      <c r="S394" s="37"/>
      <c r="T394" s="37"/>
      <c r="U394" s="37"/>
    </row>
    <row r="395" spans="4:21" x14ac:dyDescent="0.25">
      <c r="D395"/>
      <c r="R395" s="50"/>
      <c r="S395" s="37"/>
      <c r="T395" s="37"/>
      <c r="U395" s="37"/>
    </row>
    <row r="396" spans="4:21" x14ac:dyDescent="0.25">
      <c r="D396"/>
      <c r="R396" s="50"/>
      <c r="S396" s="37"/>
      <c r="T396" s="37"/>
      <c r="U396" s="37"/>
    </row>
    <row r="397" spans="4:21" x14ac:dyDescent="0.25">
      <c r="D397"/>
      <c r="R397" s="50"/>
      <c r="S397" s="37"/>
      <c r="T397" s="37"/>
      <c r="U397" s="37"/>
    </row>
    <row r="398" spans="4:21" x14ac:dyDescent="0.25">
      <c r="D398"/>
      <c r="R398" s="50"/>
      <c r="S398" s="37"/>
      <c r="T398" s="37"/>
      <c r="U398" s="37"/>
    </row>
    <row r="399" spans="4:21" x14ac:dyDescent="0.25">
      <c r="D399"/>
      <c r="R399" s="50"/>
      <c r="S399" s="37"/>
      <c r="T399" s="37"/>
      <c r="U399" s="37"/>
    </row>
    <row r="400" spans="4:21" x14ac:dyDescent="0.25">
      <c r="D400"/>
      <c r="R400" s="50"/>
      <c r="S400" s="37"/>
      <c r="T400" s="37"/>
      <c r="U400" s="37"/>
    </row>
    <row r="401" spans="4:21" x14ac:dyDescent="0.25">
      <c r="D401"/>
      <c r="R401" s="50"/>
      <c r="S401" s="37"/>
      <c r="T401" s="37"/>
      <c r="U401" s="37"/>
    </row>
    <row r="402" spans="4:21" x14ac:dyDescent="0.25">
      <c r="D402"/>
      <c r="R402" s="50"/>
      <c r="S402" s="37"/>
      <c r="T402" s="37"/>
      <c r="U402" s="37"/>
    </row>
    <row r="403" spans="4:21" x14ac:dyDescent="0.25">
      <c r="D403"/>
      <c r="R403" s="50"/>
      <c r="S403" s="37"/>
      <c r="T403" s="37"/>
      <c r="U403" s="37"/>
    </row>
    <row r="404" spans="4:21" x14ac:dyDescent="0.25">
      <c r="D404"/>
      <c r="R404" s="50"/>
      <c r="S404" s="37"/>
      <c r="T404" s="37"/>
      <c r="U404" s="37"/>
    </row>
    <row r="405" spans="4:21" x14ac:dyDescent="0.25">
      <c r="D405"/>
      <c r="R405" s="50"/>
      <c r="S405" s="37"/>
      <c r="T405" s="37"/>
      <c r="U405" s="37"/>
    </row>
    <row r="406" spans="4:21" x14ac:dyDescent="0.25">
      <c r="D406"/>
      <c r="R406" s="50"/>
      <c r="S406" s="37"/>
      <c r="T406" s="37"/>
      <c r="U406" s="37"/>
    </row>
    <row r="407" spans="4:21" x14ac:dyDescent="0.25">
      <c r="D407"/>
      <c r="R407" s="50"/>
      <c r="S407" s="37"/>
      <c r="T407" s="37"/>
      <c r="U407" s="37"/>
    </row>
    <row r="408" spans="4:21" x14ac:dyDescent="0.25">
      <c r="D408"/>
      <c r="R408" s="50"/>
      <c r="S408" s="37"/>
      <c r="T408" s="37"/>
      <c r="U408" s="37"/>
    </row>
    <row r="409" spans="4:21" x14ac:dyDescent="0.25">
      <c r="D409"/>
      <c r="R409" s="50"/>
      <c r="S409" s="37"/>
      <c r="T409" s="37"/>
      <c r="U409" s="37"/>
    </row>
    <row r="410" spans="4:21" x14ac:dyDescent="0.25">
      <c r="D410"/>
      <c r="R410" s="50"/>
      <c r="S410" s="37"/>
      <c r="T410" s="37"/>
      <c r="U410" s="37"/>
    </row>
    <row r="411" spans="4:21" x14ac:dyDescent="0.25">
      <c r="D411"/>
      <c r="R411" s="50"/>
      <c r="S411" s="37"/>
      <c r="T411" s="37"/>
      <c r="U411" s="37"/>
    </row>
    <row r="412" spans="4:21" x14ac:dyDescent="0.25">
      <c r="D412"/>
      <c r="R412" s="50"/>
      <c r="S412" s="37"/>
      <c r="T412" s="37"/>
      <c r="U412" s="37"/>
    </row>
    <row r="413" spans="4:21" x14ac:dyDescent="0.25">
      <c r="D413"/>
      <c r="R413" s="50"/>
      <c r="S413" s="37"/>
      <c r="T413" s="37"/>
      <c r="U413" s="37"/>
    </row>
    <row r="414" spans="4:21" x14ac:dyDescent="0.25">
      <c r="D414"/>
      <c r="R414" s="50"/>
      <c r="S414" s="37"/>
      <c r="T414" s="37"/>
      <c r="U414" s="37"/>
    </row>
    <row r="415" spans="4:21" x14ac:dyDescent="0.25">
      <c r="D415"/>
      <c r="R415" s="50"/>
      <c r="S415" s="37"/>
      <c r="T415" s="37"/>
      <c r="U415" s="37"/>
    </row>
    <row r="416" spans="4:21" x14ac:dyDescent="0.25">
      <c r="D416"/>
      <c r="R416" s="50"/>
      <c r="S416" s="37"/>
      <c r="T416" s="37"/>
      <c r="U416" s="37"/>
    </row>
    <row r="417" spans="4:21" x14ac:dyDescent="0.25">
      <c r="D417"/>
      <c r="R417" s="50"/>
      <c r="S417" s="37"/>
      <c r="T417" s="37"/>
      <c r="U417" s="37"/>
    </row>
    <row r="418" spans="4:21" x14ac:dyDescent="0.25">
      <c r="D418"/>
      <c r="R418" s="50"/>
      <c r="S418" s="37"/>
      <c r="T418" s="37"/>
      <c r="U418" s="37"/>
    </row>
    <row r="419" spans="4:21" x14ac:dyDescent="0.25">
      <c r="D419"/>
      <c r="R419" s="50"/>
      <c r="S419" s="37"/>
      <c r="T419" s="37"/>
      <c r="U419" s="37"/>
    </row>
    <row r="420" spans="4:21" x14ac:dyDescent="0.25">
      <c r="D420"/>
      <c r="R420" s="50"/>
      <c r="S420" s="37"/>
      <c r="T420" s="37"/>
      <c r="U420" s="37"/>
    </row>
    <row r="421" spans="4:21" x14ac:dyDescent="0.25">
      <c r="D421"/>
      <c r="R421" s="50"/>
      <c r="S421" s="37"/>
      <c r="T421" s="37"/>
      <c r="U421" s="37"/>
    </row>
    <row r="422" spans="4:21" x14ac:dyDescent="0.25">
      <c r="D422"/>
      <c r="R422" s="50"/>
      <c r="S422" s="37"/>
      <c r="T422" s="37"/>
      <c r="U422" s="37"/>
    </row>
    <row r="423" spans="4:21" x14ac:dyDescent="0.25">
      <c r="D423"/>
      <c r="R423" s="50"/>
      <c r="S423" s="37"/>
      <c r="T423" s="37"/>
      <c r="U423" s="37"/>
    </row>
    <row r="424" spans="4:21" x14ac:dyDescent="0.25">
      <c r="D424"/>
      <c r="R424" s="50"/>
      <c r="S424" s="37"/>
      <c r="T424" s="37"/>
      <c r="U424" s="37"/>
    </row>
    <row r="425" spans="4:21" x14ac:dyDescent="0.25">
      <c r="D425"/>
      <c r="R425" s="50"/>
      <c r="S425" s="37"/>
      <c r="T425" s="37"/>
      <c r="U425" s="37"/>
    </row>
    <row r="426" spans="4:21" x14ac:dyDescent="0.25">
      <c r="D426"/>
      <c r="R426" s="50"/>
      <c r="S426" s="37"/>
      <c r="T426" s="37"/>
      <c r="U426" s="37"/>
    </row>
    <row r="427" spans="4:21" x14ac:dyDescent="0.25">
      <c r="D427"/>
      <c r="R427" s="50"/>
      <c r="S427" s="37"/>
      <c r="T427" s="37"/>
      <c r="U427" s="37"/>
    </row>
    <row r="428" spans="4:21" x14ac:dyDescent="0.25">
      <c r="D428"/>
      <c r="R428" s="50"/>
      <c r="S428" s="37"/>
      <c r="T428" s="37"/>
      <c r="U428" s="37"/>
    </row>
    <row r="429" spans="4:21" x14ac:dyDescent="0.25">
      <c r="D429"/>
      <c r="R429" s="50"/>
      <c r="S429" s="37"/>
      <c r="T429" s="37"/>
      <c r="U429" s="37"/>
    </row>
    <row r="430" spans="4:21" x14ac:dyDescent="0.25">
      <c r="D430"/>
      <c r="R430" s="50"/>
      <c r="S430" s="37"/>
      <c r="T430" s="37"/>
      <c r="U430" s="37"/>
    </row>
    <row r="431" spans="4:21" x14ac:dyDescent="0.25">
      <c r="D431"/>
      <c r="R431" s="50"/>
      <c r="S431" s="37"/>
      <c r="T431" s="37"/>
      <c r="U431" s="37"/>
    </row>
    <row r="432" spans="4:21" x14ac:dyDescent="0.25">
      <c r="D432"/>
      <c r="R432" s="50"/>
      <c r="S432" s="37"/>
      <c r="T432" s="37"/>
      <c r="U432" s="37"/>
    </row>
    <row r="433" spans="4:21" x14ac:dyDescent="0.25">
      <c r="D433"/>
      <c r="R433" s="50"/>
      <c r="S433" s="37"/>
      <c r="T433" s="37"/>
      <c r="U433" s="37"/>
    </row>
    <row r="434" spans="4:21" x14ac:dyDescent="0.25">
      <c r="D434"/>
      <c r="R434" s="50"/>
      <c r="S434" s="37"/>
      <c r="T434" s="37"/>
      <c r="U434" s="37"/>
    </row>
    <row r="435" spans="4:21" x14ac:dyDescent="0.25">
      <c r="D435"/>
      <c r="R435" s="50"/>
      <c r="S435" s="37"/>
      <c r="T435" s="37"/>
      <c r="U435" s="37"/>
    </row>
    <row r="436" spans="4:21" x14ac:dyDescent="0.25">
      <c r="D436"/>
      <c r="R436" s="50"/>
      <c r="S436" s="37"/>
      <c r="T436" s="37"/>
      <c r="U436" s="37"/>
    </row>
    <row r="437" spans="4:21" x14ac:dyDescent="0.25">
      <c r="D437"/>
      <c r="R437" s="50"/>
      <c r="S437" s="37"/>
      <c r="T437" s="37"/>
      <c r="U437" s="37"/>
    </row>
    <row r="438" spans="4:21" x14ac:dyDescent="0.25">
      <c r="D438"/>
      <c r="R438" s="50"/>
      <c r="S438" s="37"/>
      <c r="T438" s="37"/>
      <c r="U438" s="37"/>
    </row>
    <row r="439" spans="4:21" x14ac:dyDescent="0.25">
      <c r="D439"/>
      <c r="R439" s="50"/>
      <c r="S439" s="37"/>
      <c r="T439" s="37"/>
      <c r="U439" s="37"/>
    </row>
    <row r="440" spans="4:21" x14ac:dyDescent="0.25">
      <c r="D440"/>
      <c r="R440" s="50"/>
      <c r="S440" s="37"/>
      <c r="T440" s="37"/>
      <c r="U440" s="37"/>
    </row>
    <row r="441" spans="4:21" x14ac:dyDescent="0.25">
      <c r="D441"/>
      <c r="R441" s="50"/>
      <c r="S441" s="37"/>
      <c r="T441" s="37"/>
      <c r="U441" s="37"/>
    </row>
    <row r="442" spans="4:21" x14ac:dyDescent="0.25">
      <c r="D442"/>
      <c r="R442" s="50"/>
      <c r="S442" s="37"/>
      <c r="T442" s="37"/>
      <c r="U442" s="37"/>
    </row>
    <row r="443" spans="4:21" x14ac:dyDescent="0.25">
      <c r="D443"/>
      <c r="R443" s="50"/>
      <c r="S443" s="37"/>
      <c r="T443" s="37"/>
      <c r="U443" s="37"/>
    </row>
    <row r="444" spans="4:21" x14ac:dyDescent="0.25">
      <c r="D444"/>
      <c r="R444" s="50"/>
      <c r="S444" s="37"/>
      <c r="T444" s="37"/>
      <c r="U444" s="37"/>
    </row>
    <row r="445" spans="4:21" x14ac:dyDescent="0.25">
      <c r="D445"/>
      <c r="R445" s="50"/>
      <c r="S445" s="37"/>
      <c r="T445" s="37"/>
      <c r="U445" s="37"/>
    </row>
    <row r="446" spans="4:21" x14ac:dyDescent="0.25">
      <c r="D446"/>
      <c r="R446" s="50"/>
      <c r="S446" s="37"/>
      <c r="T446" s="37"/>
      <c r="U446" s="37"/>
    </row>
    <row r="447" spans="4:21" x14ac:dyDescent="0.25">
      <c r="D447"/>
      <c r="R447" s="50"/>
      <c r="S447" s="37"/>
      <c r="T447" s="37"/>
      <c r="U447" s="37"/>
    </row>
    <row r="448" spans="4:21" x14ac:dyDescent="0.25">
      <c r="D448"/>
      <c r="R448" s="50"/>
      <c r="S448" s="37"/>
      <c r="T448" s="37"/>
      <c r="U448" s="37"/>
    </row>
    <row r="449" spans="4:21" x14ac:dyDescent="0.25">
      <c r="D449"/>
      <c r="R449" s="50"/>
      <c r="S449" s="37"/>
      <c r="T449" s="37"/>
      <c r="U449" s="37"/>
    </row>
    <row r="450" spans="4:21" x14ac:dyDescent="0.25">
      <c r="D450"/>
      <c r="R450" s="50"/>
      <c r="S450" s="37"/>
      <c r="T450" s="37"/>
      <c r="U450" s="37"/>
    </row>
    <row r="451" spans="4:21" x14ac:dyDescent="0.25">
      <c r="D451"/>
      <c r="R451" s="50"/>
      <c r="S451" s="37"/>
      <c r="T451" s="37"/>
      <c r="U451" s="37"/>
    </row>
    <row r="452" spans="4:21" x14ac:dyDescent="0.25">
      <c r="D452"/>
      <c r="R452" s="50"/>
      <c r="S452" s="37"/>
      <c r="T452" s="37"/>
      <c r="U452" s="37"/>
    </row>
    <row r="453" spans="4:21" x14ac:dyDescent="0.25">
      <c r="D453"/>
      <c r="R453" s="50"/>
      <c r="S453" s="37"/>
      <c r="T453" s="37"/>
      <c r="U453" s="37"/>
    </row>
    <row r="454" spans="4:21" x14ac:dyDescent="0.25">
      <c r="D454"/>
      <c r="R454" s="50"/>
      <c r="S454" s="37"/>
      <c r="T454" s="37"/>
      <c r="U454" s="37"/>
    </row>
    <row r="455" spans="4:21" x14ac:dyDescent="0.25">
      <c r="D455"/>
      <c r="R455" s="50"/>
      <c r="S455" s="37"/>
      <c r="T455" s="37"/>
      <c r="U455" s="37"/>
    </row>
    <row r="456" spans="4:21" x14ac:dyDescent="0.25">
      <c r="D456"/>
      <c r="R456" s="50"/>
      <c r="S456" s="37"/>
      <c r="T456" s="37"/>
      <c r="U456" s="37"/>
    </row>
    <row r="457" spans="4:21" x14ac:dyDescent="0.25">
      <c r="D457"/>
      <c r="R457" s="50"/>
      <c r="S457" s="37"/>
      <c r="T457" s="37"/>
      <c r="U457" s="37"/>
    </row>
    <row r="458" spans="4:21" x14ac:dyDescent="0.25">
      <c r="D458"/>
      <c r="R458" s="50"/>
      <c r="S458" s="37"/>
      <c r="T458" s="37"/>
      <c r="U458" s="37"/>
    </row>
    <row r="459" spans="4:21" x14ac:dyDescent="0.25">
      <c r="D459"/>
      <c r="R459" s="50"/>
      <c r="S459" s="37"/>
      <c r="T459" s="37"/>
      <c r="U459" s="37"/>
    </row>
    <row r="460" spans="4:21" x14ac:dyDescent="0.25">
      <c r="D460"/>
      <c r="R460" s="50"/>
      <c r="S460" s="37"/>
      <c r="T460" s="37"/>
      <c r="U460" s="37"/>
    </row>
    <row r="461" spans="4:21" x14ac:dyDescent="0.25">
      <c r="D461"/>
      <c r="R461" s="50"/>
      <c r="S461" s="37"/>
      <c r="T461" s="37"/>
      <c r="U461" s="37"/>
    </row>
    <row r="462" spans="4:21" x14ac:dyDescent="0.25">
      <c r="D462"/>
      <c r="R462" s="50"/>
      <c r="S462" s="37"/>
      <c r="T462" s="37"/>
      <c r="U462" s="37"/>
    </row>
    <row r="463" spans="4:21" x14ac:dyDescent="0.25">
      <c r="D463"/>
      <c r="R463" s="50"/>
      <c r="S463" s="37"/>
      <c r="T463" s="37"/>
      <c r="U463" s="37"/>
    </row>
    <row r="464" spans="4:21" x14ac:dyDescent="0.25">
      <c r="D464"/>
      <c r="R464" s="50"/>
      <c r="S464" s="37"/>
      <c r="T464" s="37"/>
      <c r="U464" s="37"/>
    </row>
    <row r="465" spans="4:21" x14ac:dyDescent="0.25">
      <c r="D465"/>
      <c r="R465" s="50"/>
      <c r="S465" s="37"/>
      <c r="T465" s="37"/>
      <c r="U465" s="37"/>
    </row>
    <row r="466" spans="4:21" x14ac:dyDescent="0.25">
      <c r="D466"/>
      <c r="R466" s="50"/>
      <c r="S466" s="37"/>
      <c r="T466" s="37"/>
      <c r="U466" s="37"/>
    </row>
    <row r="467" spans="4:21" x14ac:dyDescent="0.25">
      <c r="D467"/>
      <c r="R467" s="50"/>
      <c r="S467" s="37"/>
      <c r="T467" s="37"/>
      <c r="U467" s="37"/>
    </row>
    <row r="468" spans="4:21" x14ac:dyDescent="0.25">
      <c r="D468"/>
      <c r="R468" s="50"/>
      <c r="S468" s="37"/>
      <c r="T468" s="37"/>
      <c r="U468" s="37"/>
    </row>
    <row r="469" spans="4:21" x14ac:dyDescent="0.25">
      <c r="D469"/>
      <c r="R469" s="50"/>
      <c r="S469" s="37"/>
      <c r="T469" s="37"/>
      <c r="U469" s="37"/>
    </row>
    <row r="470" spans="4:21" x14ac:dyDescent="0.25">
      <c r="D470"/>
      <c r="R470" s="50"/>
      <c r="S470" s="37"/>
      <c r="T470" s="37"/>
      <c r="U470" s="37"/>
    </row>
    <row r="471" spans="4:21" x14ac:dyDescent="0.25">
      <c r="D471"/>
      <c r="R471" s="50"/>
      <c r="S471" s="37"/>
      <c r="T471" s="37"/>
      <c r="U471" s="37"/>
    </row>
    <row r="472" spans="4:21" x14ac:dyDescent="0.25">
      <c r="D472"/>
      <c r="R472" s="50"/>
      <c r="S472" s="37"/>
      <c r="T472" s="37"/>
      <c r="U472" s="37"/>
    </row>
    <row r="473" spans="4:21" x14ac:dyDescent="0.25">
      <c r="D473"/>
      <c r="R473" s="50"/>
      <c r="S473" s="37"/>
      <c r="T473" s="37"/>
      <c r="U473" s="37"/>
    </row>
    <row r="474" spans="4:21" x14ac:dyDescent="0.25">
      <c r="D474"/>
      <c r="R474" s="50"/>
      <c r="S474" s="37"/>
      <c r="T474" s="37"/>
      <c r="U474" s="37"/>
    </row>
    <row r="475" spans="4:21" x14ac:dyDescent="0.25">
      <c r="D475"/>
      <c r="R475" s="50"/>
      <c r="S475" s="37"/>
      <c r="T475" s="37"/>
      <c r="U475" s="37"/>
    </row>
    <row r="476" spans="4:21" x14ac:dyDescent="0.25">
      <c r="D476"/>
      <c r="R476" s="50"/>
      <c r="S476" s="37"/>
      <c r="T476" s="37"/>
      <c r="U476" s="37"/>
    </row>
    <row r="477" spans="4:21" x14ac:dyDescent="0.25">
      <c r="D477"/>
      <c r="R477" s="50"/>
      <c r="S477" s="37"/>
      <c r="T477" s="37"/>
      <c r="U477" s="37"/>
    </row>
    <row r="478" spans="4:21" x14ac:dyDescent="0.25">
      <c r="D478"/>
      <c r="R478" s="50"/>
      <c r="S478" s="37"/>
      <c r="T478" s="37"/>
      <c r="U478" s="37"/>
    </row>
    <row r="479" spans="4:21" x14ac:dyDescent="0.25">
      <c r="D479"/>
      <c r="R479" s="50"/>
      <c r="S479" s="37"/>
      <c r="T479" s="37"/>
      <c r="U479" s="37"/>
    </row>
    <row r="480" spans="4:21" x14ac:dyDescent="0.25">
      <c r="D480"/>
      <c r="R480" s="50"/>
      <c r="S480" s="37"/>
      <c r="T480" s="37"/>
      <c r="U480" s="37"/>
    </row>
    <row r="481" spans="4:21" x14ac:dyDescent="0.25">
      <c r="D481"/>
      <c r="R481" s="50"/>
      <c r="S481" s="37"/>
      <c r="T481" s="37"/>
      <c r="U481" s="37"/>
    </row>
    <row r="482" spans="4:21" x14ac:dyDescent="0.25">
      <c r="D482"/>
      <c r="R482" s="50"/>
      <c r="S482" s="37"/>
      <c r="T482" s="37"/>
      <c r="U482" s="37"/>
    </row>
    <row r="483" spans="4:21" x14ac:dyDescent="0.25">
      <c r="D483"/>
      <c r="R483" s="50"/>
      <c r="S483" s="37"/>
      <c r="T483" s="37"/>
      <c r="U483" s="37"/>
    </row>
    <row r="484" spans="4:21" x14ac:dyDescent="0.25">
      <c r="D484"/>
      <c r="R484" s="50"/>
      <c r="S484" s="37"/>
      <c r="T484" s="37"/>
      <c r="U484" s="37"/>
    </row>
    <row r="485" spans="4:21" x14ac:dyDescent="0.25">
      <c r="D485"/>
      <c r="R485" s="50"/>
      <c r="S485" s="37"/>
      <c r="T485" s="37"/>
      <c r="U485" s="37"/>
    </row>
    <row r="486" spans="4:21" x14ac:dyDescent="0.25">
      <c r="D486"/>
      <c r="R486" s="50"/>
      <c r="S486" s="37"/>
      <c r="T486" s="37"/>
      <c r="U486" s="37"/>
    </row>
    <row r="487" spans="4:21" x14ac:dyDescent="0.25">
      <c r="D487"/>
      <c r="R487" s="50"/>
      <c r="S487" s="37"/>
      <c r="T487" s="37"/>
      <c r="U487" s="37"/>
    </row>
    <row r="488" spans="4:21" x14ac:dyDescent="0.25">
      <c r="D488"/>
      <c r="R488" s="50"/>
      <c r="S488" s="37"/>
      <c r="T488" s="37"/>
      <c r="U488" s="37"/>
    </row>
    <row r="489" spans="4:21" x14ac:dyDescent="0.25">
      <c r="D489"/>
      <c r="R489" s="50"/>
      <c r="S489" s="37"/>
      <c r="T489" s="37"/>
      <c r="U489" s="37"/>
    </row>
    <row r="490" spans="4:21" x14ac:dyDescent="0.25">
      <c r="D490"/>
      <c r="R490" s="50"/>
      <c r="S490" s="37"/>
      <c r="T490" s="37"/>
      <c r="U490" s="37"/>
    </row>
    <row r="491" spans="4:21" x14ac:dyDescent="0.25">
      <c r="D491"/>
      <c r="R491" s="50"/>
      <c r="S491" s="37"/>
      <c r="T491" s="37"/>
      <c r="U491" s="37"/>
    </row>
    <row r="492" spans="4:21" x14ac:dyDescent="0.25">
      <c r="D492"/>
      <c r="R492" s="50"/>
      <c r="S492" s="37"/>
      <c r="T492" s="37"/>
      <c r="U492" s="37"/>
    </row>
    <row r="493" spans="4:21" x14ac:dyDescent="0.25">
      <c r="D493"/>
      <c r="R493" s="50"/>
      <c r="S493" s="37"/>
      <c r="T493" s="37"/>
      <c r="U493" s="37"/>
    </row>
  </sheetData>
  <mergeCells count="32">
    <mergeCell ref="AT7:AT8"/>
    <mergeCell ref="Y8:Z8"/>
    <mergeCell ref="AF6:AG6"/>
    <mergeCell ref="AI6:AM6"/>
    <mergeCell ref="AO6:AT6"/>
    <mergeCell ref="AK7:AL7"/>
    <mergeCell ref="AM7:AM8"/>
    <mergeCell ref="AF7:AG7"/>
    <mergeCell ref="AI7:AJ7"/>
    <mergeCell ref="AD6:AD8"/>
    <mergeCell ref="AO7:AQ7"/>
    <mergeCell ref="AR7:AS7"/>
    <mergeCell ref="N6:O8"/>
    <mergeCell ref="P6:P8"/>
    <mergeCell ref="Q6:R8"/>
    <mergeCell ref="T6:U8"/>
    <mergeCell ref="W6:AB6"/>
    <mergeCell ref="W7:W8"/>
    <mergeCell ref="X7:X8"/>
    <mergeCell ref="Y7:AB7"/>
    <mergeCell ref="M6:M8"/>
    <mergeCell ref="A6:A8"/>
    <mergeCell ref="B6:B8"/>
    <mergeCell ref="C6:C8"/>
    <mergeCell ref="D6:D8"/>
    <mergeCell ref="E6:E8"/>
    <mergeCell ref="F6:F8"/>
    <mergeCell ref="G6:G8"/>
    <mergeCell ref="H6:H8"/>
    <mergeCell ref="I6:I8"/>
    <mergeCell ref="J6:K8"/>
    <mergeCell ref="L6:L8"/>
  </mergeCells>
  <conditionalFormatting sqref="Y16:AC21 Y10:Y15 AA10:AC15 AU10:AU15 K10:K15 O10:P15 AF10:AG21 AI10:AM21 AP10:AT21">
    <cfRule type="cellIs" dxfId="8" priority="2" operator="lessThan">
      <formula>0</formula>
    </cfRule>
  </conditionalFormatting>
  <conditionalFormatting sqref="K10:K15 O10:P15">
    <cfRule type="cellIs" dxfId="7"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478"/>
  <sheetViews>
    <sheetView showGridLines="0" zoomScale="80" zoomScaleNormal="80" workbookViewId="0">
      <pane ySplit="8" topLeftCell="A9" activePane="bottomLeft" state="frozen"/>
      <selection pane="bottomLeft" activeCell="K22" sqref="K22"/>
    </sheetView>
  </sheetViews>
  <sheetFormatPr baseColWidth="10" defaultColWidth="9.109375" defaultRowHeight="13.2" x14ac:dyDescent="0.25"/>
  <cols>
    <col min="1" max="1" width="10.109375" customWidth="1"/>
    <col min="2" max="2" width="11.5546875" bestFit="1" customWidth="1"/>
    <col min="3" max="3" width="6.44140625" customWidth="1"/>
    <col min="4" max="4" width="11.44140625" style="15" bestFit="1" customWidth="1"/>
    <col min="5" max="5" width="9.44140625" style="34" customWidth="1"/>
    <col min="6" max="6" width="9.5546875" style="34" customWidth="1"/>
    <col min="7" max="7" width="9.33203125" style="34" customWidth="1"/>
    <col min="8" max="8" width="8.33203125" customWidth="1"/>
    <col min="9" max="9" width="10.33203125" customWidth="1"/>
    <col min="10" max="10" width="4.33203125" bestFit="1" customWidth="1"/>
    <col min="11" max="11" width="14.6640625" style="37" bestFit="1" customWidth="1"/>
    <col min="12" max="12" width="8.88671875" customWidth="1"/>
    <col min="13" max="13" width="10.88671875" customWidth="1"/>
    <col min="14" max="14" width="4.33203125" bestFit="1" customWidth="1"/>
    <col min="15" max="15" width="15.44140625" style="37" bestFit="1" customWidth="1"/>
    <col min="16" max="16" width="15.44140625" style="37" customWidth="1"/>
    <col min="17" max="17" width="7.5546875" bestFit="1" customWidth="1"/>
    <col min="18" max="18" width="14.6640625" style="53" bestFit="1" customWidth="1"/>
    <col min="19" max="21" width="10.33203125" style="56" customWidth="1"/>
    <col min="22" max="22" width="2.6640625" customWidth="1"/>
    <col min="23" max="23" width="10" style="50" bestFit="1" customWidth="1"/>
    <col min="24" max="24" width="12.88671875" style="50" bestFit="1" customWidth="1"/>
    <col min="25" max="26" width="13.88671875" style="37" bestFit="1" customWidth="1"/>
    <col min="27" max="27" width="13.44140625" style="37" bestFit="1" customWidth="1"/>
    <col min="28" max="28" width="13" style="37" bestFit="1" customWidth="1"/>
    <col min="29" max="29" width="3.6640625" style="37" customWidth="1"/>
    <col min="30" max="30" width="20.33203125" bestFit="1" customWidth="1"/>
    <col min="31" max="31" width="3.6640625" customWidth="1"/>
    <col min="32" max="33" width="17.33203125" customWidth="1"/>
    <col min="34" max="34" width="3" customWidth="1"/>
    <col min="35" max="38" width="17.33203125" customWidth="1"/>
    <col min="39" max="39" width="16.5546875" customWidth="1"/>
    <col min="40" max="40" width="2.109375" customWidth="1"/>
    <col min="41" max="41" width="12.6640625" customWidth="1"/>
    <col min="42" max="45" width="17.33203125" customWidth="1"/>
    <col min="46" max="46" width="25.6640625" bestFit="1" customWidth="1"/>
    <col min="48" max="48" width="10.109375" style="80" customWidth="1"/>
  </cols>
  <sheetData>
    <row r="1" spans="1:60" s="3" customFormat="1" ht="30" x14ac:dyDescent="0.5">
      <c r="A1" s="1" t="s">
        <v>19</v>
      </c>
      <c r="B1" s="2"/>
      <c r="C1" s="2"/>
      <c r="D1" s="4"/>
      <c r="E1" s="32"/>
      <c r="F1" s="32"/>
      <c r="G1" s="32"/>
      <c r="H1" s="2"/>
      <c r="I1" s="2"/>
      <c r="J1" s="2"/>
      <c r="K1" s="35"/>
      <c r="L1" s="2"/>
      <c r="M1" s="2"/>
      <c r="N1" s="2"/>
      <c r="O1" s="35"/>
      <c r="P1" s="35"/>
      <c r="Q1" s="2"/>
      <c r="R1" s="51"/>
      <c r="S1" s="51"/>
      <c r="T1" s="54"/>
      <c r="U1" s="54"/>
      <c r="V1" s="5"/>
      <c r="W1" s="46"/>
      <c r="X1" s="46"/>
      <c r="Y1" s="38"/>
      <c r="Z1" s="38"/>
      <c r="AA1" s="38"/>
      <c r="AB1" s="38"/>
      <c r="AC1" s="38"/>
      <c r="AV1" s="77"/>
    </row>
    <row r="2" spans="1:60" s="6" customFormat="1" ht="15.6" x14ac:dyDescent="0.3">
      <c r="A2" s="84" t="s">
        <v>42</v>
      </c>
      <c r="B2" s="84">
        <v>43098</v>
      </c>
      <c r="C2" s="84"/>
      <c r="D2" s="23"/>
      <c r="E2" s="33"/>
      <c r="F2" s="33"/>
      <c r="G2" s="33"/>
      <c r="H2" s="7"/>
      <c r="I2" s="7"/>
      <c r="J2" s="7"/>
      <c r="K2" s="36"/>
      <c r="L2" s="7"/>
      <c r="M2" s="7"/>
      <c r="N2" s="7"/>
      <c r="O2" s="36"/>
      <c r="P2" s="36"/>
      <c r="Q2" s="7"/>
      <c r="R2" s="52"/>
      <c r="S2" s="52"/>
      <c r="T2" s="55"/>
      <c r="U2" s="55"/>
      <c r="V2" s="8"/>
      <c r="W2" s="47"/>
      <c r="X2" s="47"/>
      <c r="Y2" s="39"/>
      <c r="Z2" s="39"/>
      <c r="AA2" s="39"/>
      <c r="AB2" s="39"/>
      <c r="AC2" s="39"/>
      <c r="AI2" s="59" t="s">
        <v>32</v>
      </c>
      <c r="AJ2" s="65">
        <f>-AJ3</f>
        <v>-0.3</v>
      </c>
      <c r="AV2" s="78"/>
    </row>
    <row r="3" spans="1:60" s="6" customFormat="1" ht="15.6" x14ac:dyDescent="0.3">
      <c r="A3" s="84"/>
      <c r="B3" s="72"/>
      <c r="C3" s="72"/>
      <c r="D3" s="26"/>
      <c r="E3" s="33"/>
      <c r="F3" s="33"/>
      <c r="G3" s="33"/>
      <c r="H3" s="7"/>
      <c r="I3" s="7"/>
      <c r="J3" s="7"/>
      <c r="K3" s="36"/>
      <c r="L3" s="7"/>
      <c r="M3" s="7"/>
      <c r="N3" s="7"/>
      <c r="O3" s="36"/>
      <c r="P3" s="36"/>
      <c r="Q3" s="7"/>
      <c r="R3" s="52"/>
      <c r="S3" s="52"/>
      <c r="T3" s="55"/>
      <c r="U3" s="55"/>
      <c r="V3" s="8"/>
      <c r="W3" s="47"/>
      <c r="X3" s="47"/>
      <c r="Y3" s="39"/>
      <c r="Z3" s="39"/>
      <c r="AA3" s="39"/>
      <c r="AB3" s="39"/>
      <c r="AC3" s="39"/>
      <c r="AD3" s="9"/>
      <c r="AI3" s="59" t="s">
        <v>33</v>
      </c>
      <c r="AJ3" s="66">
        <v>0.3</v>
      </c>
      <c r="AV3" s="78"/>
    </row>
    <row r="4" spans="1:60" s="6" customFormat="1" ht="7.5" customHeight="1" x14ac:dyDescent="0.3">
      <c r="B4" s="85"/>
      <c r="C4" s="85"/>
      <c r="D4" s="26"/>
      <c r="E4" s="33"/>
      <c r="F4" s="33"/>
      <c r="G4" s="33"/>
      <c r="H4" s="7"/>
      <c r="I4" s="7"/>
      <c r="J4" s="7"/>
      <c r="K4" s="36"/>
      <c r="L4" s="7"/>
      <c r="M4" s="7"/>
      <c r="N4" s="7"/>
      <c r="O4" s="36"/>
      <c r="P4" s="36"/>
      <c r="Q4" s="7"/>
      <c r="R4" s="52"/>
      <c r="S4" s="52"/>
      <c r="T4" s="55"/>
      <c r="U4" s="55"/>
      <c r="V4" s="8"/>
      <c r="W4" s="47"/>
      <c r="X4" s="47"/>
      <c r="Y4" s="39"/>
      <c r="Z4" s="39"/>
      <c r="AA4" s="39"/>
      <c r="AB4" s="39"/>
      <c r="AC4" s="39"/>
      <c r="AD4" s="10"/>
      <c r="AV4" s="78"/>
    </row>
    <row r="5" spans="1:60" s="6" customFormat="1" ht="6" customHeight="1" x14ac:dyDescent="0.3">
      <c r="B5" s="85"/>
      <c r="C5" s="85"/>
      <c r="D5" s="26"/>
      <c r="E5" s="33"/>
      <c r="F5" s="33"/>
      <c r="G5" s="33"/>
      <c r="H5" s="7"/>
      <c r="I5" s="7"/>
      <c r="J5" s="7"/>
      <c r="K5" s="36"/>
      <c r="L5" s="7"/>
      <c r="M5" s="7"/>
      <c r="N5" s="7"/>
      <c r="O5" s="36"/>
      <c r="P5" s="36"/>
      <c r="Q5" s="7"/>
      <c r="R5" s="52"/>
      <c r="S5" s="52"/>
      <c r="T5" s="55"/>
      <c r="U5" s="55"/>
      <c r="V5" s="8"/>
      <c r="W5" s="47"/>
      <c r="X5" s="47"/>
      <c r="Y5" s="40"/>
      <c r="Z5" s="40"/>
      <c r="AA5" s="39"/>
      <c r="AB5" s="39"/>
      <c r="AC5" s="39"/>
      <c r="AD5" s="10"/>
      <c r="AV5" s="78"/>
    </row>
    <row r="6" spans="1:60" s="60" customFormat="1" ht="15.6" x14ac:dyDescent="0.3">
      <c r="A6" s="141" t="s">
        <v>0</v>
      </c>
      <c r="B6" s="147" t="s">
        <v>1</v>
      </c>
      <c r="C6" s="147" t="s">
        <v>2</v>
      </c>
      <c r="D6" s="147" t="s">
        <v>3</v>
      </c>
      <c r="E6" s="144" t="s">
        <v>4</v>
      </c>
      <c r="F6" s="144" t="s">
        <v>5</v>
      </c>
      <c r="G6" s="144" t="s">
        <v>6</v>
      </c>
      <c r="H6" s="135" t="s">
        <v>7</v>
      </c>
      <c r="I6" s="153" t="s">
        <v>8</v>
      </c>
      <c r="J6" s="135" t="s">
        <v>9</v>
      </c>
      <c r="K6" s="136"/>
      <c r="L6" s="135" t="s">
        <v>7</v>
      </c>
      <c r="M6" s="153" t="s">
        <v>8</v>
      </c>
      <c r="N6" s="135" t="s">
        <v>10</v>
      </c>
      <c r="O6" s="136"/>
      <c r="P6" s="153" t="s">
        <v>43</v>
      </c>
      <c r="Q6" s="135" t="s">
        <v>11</v>
      </c>
      <c r="R6" s="136"/>
      <c r="S6" s="73"/>
      <c r="T6" s="135" t="s">
        <v>40</v>
      </c>
      <c r="U6" s="136"/>
      <c r="V6" s="8"/>
      <c r="W6" s="156" t="s">
        <v>12</v>
      </c>
      <c r="X6" s="157"/>
      <c r="Y6" s="157"/>
      <c r="Z6" s="157"/>
      <c r="AA6" s="157"/>
      <c r="AB6" s="158"/>
      <c r="AC6" s="39"/>
      <c r="AD6" s="147" t="s">
        <v>18</v>
      </c>
      <c r="AF6" s="171">
        <f>B2</f>
        <v>43098</v>
      </c>
      <c r="AG6" s="163"/>
      <c r="AH6" s="6"/>
      <c r="AI6" s="161" t="s">
        <v>28</v>
      </c>
      <c r="AJ6" s="162"/>
      <c r="AK6" s="162"/>
      <c r="AL6" s="162"/>
      <c r="AM6" s="163"/>
      <c r="AN6" s="6"/>
      <c r="AO6" s="161" t="s">
        <v>36</v>
      </c>
      <c r="AP6" s="162"/>
      <c r="AQ6" s="162"/>
      <c r="AR6" s="162"/>
      <c r="AS6" s="162"/>
      <c r="AT6" s="163"/>
      <c r="AV6" s="79"/>
    </row>
    <row r="7" spans="1:60" s="60" customFormat="1" ht="15.6" x14ac:dyDescent="0.3">
      <c r="A7" s="142"/>
      <c r="B7" s="147"/>
      <c r="C7" s="147"/>
      <c r="D7" s="147"/>
      <c r="E7" s="145"/>
      <c r="F7" s="145"/>
      <c r="G7" s="145"/>
      <c r="H7" s="137"/>
      <c r="I7" s="154"/>
      <c r="J7" s="137"/>
      <c r="K7" s="138"/>
      <c r="L7" s="137"/>
      <c r="M7" s="154"/>
      <c r="N7" s="137"/>
      <c r="O7" s="138"/>
      <c r="P7" s="154"/>
      <c r="Q7" s="137"/>
      <c r="R7" s="138"/>
      <c r="S7" s="69" t="s">
        <v>41</v>
      </c>
      <c r="T7" s="137"/>
      <c r="U7" s="138"/>
      <c r="V7" s="8"/>
      <c r="W7" s="159" t="s">
        <v>13</v>
      </c>
      <c r="X7" s="159" t="s">
        <v>14</v>
      </c>
      <c r="Y7" s="156" t="s">
        <v>22</v>
      </c>
      <c r="Z7" s="157"/>
      <c r="AA7" s="157"/>
      <c r="AB7" s="158"/>
      <c r="AC7" s="39"/>
      <c r="AD7" s="147"/>
      <c r="AF7" s="167" t="s">
        <v>37</v>
      </c>
      <c r="AG7" s="167"/>
      <c r="AH7" s="6"/>
      <c r="AI7" s="167" t="s">
        <v>31</v>
      </c>
      <c r="AJ7" s="167"/>
      <c r="AK7" s="167" t="s">
        <v>29</v>
      </c>
      <c r="AL7" s="168"/>
      <c r="AM7" s="169" t="s">
        <v>30</v>
      </c>
      <c r="AN7" s="6"/>
      <c r="AO7" s="164" t="s">
        <v>38</v>
      </c>
      <c r="AP7" s="165"/>
      <c r="AQ7" s="166"/>
      <c r="AR7" s="167" t="s">
        <v>29</v>
      </c>
      <c r="AS7" s="168"/>
      <c r="AT7" s="169" t="s">
        <v>30</v>
      </c>
      <c r="AV7" s="79"/>
    </row>
    <row r="8" spans="1:60" s="60" customFormat="1" ht="20.399999999999999" x14ac:dyDescent="0.3">
      <c r="A8" s="143"/>
      <c r="B8" s="147"/>
      <c r="C8" s="147"/>
      <c r="D8" s="147"/>
      <c r="E8" s="146"/>
      <c r="F8" s="146"/>
      <c r="G8" s="146"/>
      <c r="H8" s="139"/>
      <c r="I8" s="155"/>
      <c r="J8" s="139"/>
      <c r="K8" s="140"/>
      <c r="L8" s="139"/>
      <c r="M8" s="155"/>
      <c r="N8" s="139"/>
      <c r="O8" s="140"/>
      <c r="P8" s="155"/>
      <c r="Q8" s="139"/>
      <c r="R8" s="140"/>
      <c r="S8" s="75"/>
      <c r="T8" s="139"/>
      <c r="U8" s="140"/>
      <c r="V8" s="8"/>
      <c r="W8" s="160"/>
      <c r="X8" s="160"/>
      <c r="Y8" s="148" t="s">
        <v>15</v>
      </c>
      <c r="Z8" s="149"/>
      <c r="AA8" s="76" t="s">
        <v>16</v>
      </c>
      <c r="AB8" s="76" t="s">
        <v>17</v>
      </c>
      <c r="AC8" s="39"/>
      <c r="AD8" s="147"/>
      <c r="AF8" s="58" t="s">
        <v>34</v>
      </c>
      <c r="AG8" s="58" t="s">
        <v>35</v>
      </c>
      <c r="AH8" s="6"/>
      <c r="AI8" s="58" t="s">
        <v>34</v>
      </c>
      <c r="AJ8" s="58" t="s">
        <v>35</v>
      </c>
      <c r="AK8" s="58" t="s">
        <v>34</v>
      </c>
      <c r="AL8" s="58" t="s">
        <v>35</v>
      </c>
      <c r="AM8" s="170"/>
      <c r="AN8" s="6"/>
      <c r="AO8" s="58" t="s">
        <v>39</v>
      </c>
      <c r="AP8" s="58" t="s">
        <v>34</v>
      </c>
      <c r="AQ8" s="58" t="s">
        <v>35</v>
      </c>
      <c r="AR8" s="58" t="s">
        <v>34</v>
      </c>
      <c r="AS8" s="58" t="s">
        <v>35</v>
      </c>
      <c r="AT8" s="170"/>
      <c r="AV8" s="79"/>
    </row>
    <row r="9" spans="1:60" ht="15.6" x14ac:dyDescent="0.3">
      <c r="A9" s="43"/>
      <c r="B9" s="43"/>
      <c r="C9" s="43"/>
      <c r="D9" s="43"/>
      <c r="E9" s="44"/>
      <c r="F9" s="44"/>
      <c r="G9" s="44"/>
      <c r="H9" s="43"/>
      <c r="I9" s="43"/>
      <c r="J9" s="43"/>
      <c r="K9" s="45"/>
      <c r="L9" s="43"/>
      <c r="M9" s="43"/>
      <c r="N9" s="43"/>
      <c r="O9" s="45"/>
      <c r="P9" s="45"/>
      <c r="Q9" s="43"/>
      <c r="R9" s="48"/>
      <c r="S9" s="45"/>
      <c r="T9" s="45"/>
      <c r="U9" s="45"/>
      <c r="V9" s="8"/>
      <c r="W9" s="48"/>
      <c r="X9" s="48"/>
      <c r="Y9" s="45"/>
      <c r="Z9" s="45"/>
      <c r="AA9" s="45"/>
      <c r="AB9" s="45"/>
      <c r="AC9" s="39"/>
      <c r="AD9" s="43"/>
      <c r="AH9" s="6"/>
      <c r="AN9" s="6"/>
    </row>
    <row r="10" spans="1:60" s="41" customFormat="1" ht="15.6" x14ac:dyDescent="0.3">
      <c r="A10" s="125" t="s">
        <v>66</v>
      </c>
      <c r="B10" s="125" t="s">
        <v>290</v>
      </c>
      <c r="C10" s="125">
        <v>469</v>
      </c>
      <c r="D10" s="125" t="s">
        <v>20</v>
      </c>
      <c r="E10" s="126">
        <v>40228</v>
      </c>
      <c r="F10" s="126"/>
      <c r="G10" s="126">
        <v>43553</v>
      </c>
      <c r="H10" s="125" t="s">
        <v>23</v>
      </c>
      <c r="I10" s="125" t="s">
        <v>26</v>
      </c>
      <c r="J10" s="125" t="s">
        <v>22</v>
      </c>
      <c r="K10" s="129">
        <v>-3695767.1957672001</v>
      </c>
      <c r="L10" s="125" t="s">
        <v>21</v>
      </c>
      <c r="M10" s="125" t="s">
        <v>26</v>
      </c>
      <c r="N10" s="125" t="s">
        <v>68</v>
      </c>
      <c r="O10" s="127">
        <v>195580000</v>
      </c>
      <c r="P10" s="125">
        <v>40.633000000000003</v>
      </c>
      <c r="Q10" s="125" t="s">
        <v>69</v>
      </c>
      <c r="R10" s="128">
        <v>52.92</v>
      </c>
      <c r="S10" s="49"/>
      <c r="T10" s="83"/>
      <c r="U10" s="83"/>
      <c r="V10" s="8"/>
      <c r="W10" s="133">
        <v>69.391999999999996</v>
      </c>
      <c r="X10" s="133">
        <v>75.594695564918595</v>
      </c>
      <c r="Y10" s="134">
        <v>-1100417.3895397389</v>
      </c>
      <c r="Z10" s="134">
        <v>-1100417.3895397389</v>
      </c>
      <c r="AA10" s="134">
        <v>-1100417.3895397389</v>
      </c>
      <c r="AB10" s="132">
        <v>0</v>
      </c>
      <c r="AC10" s="130"/>
      <c r="AD10" s="131"/>
      <c r="AF10" s="174">
        <f t="shared" ref="AF10" si="0">IF(S10="",ABS(O10/X10),"")</f>
        <v>2587218.5678959629</v>
      </c>
      <c r="AG10" s="174">
        <f t="shared" ref="AG10" si="1">IF(S10="",
IF(H10="BUY",
IF(I10="CALL",MAX(-ABS(O10)/X10+ABS(O10)/R10,0),IF(I10="PUT",MAX(-ABS(O10)/R10+ABS(O10)/X10,0),IF(I10="FORWARD",-ABS(O10)/X10+ABS(O10)/R10,"TRADE NOT VALID"))),
-IF(I10="CALL",MAX(-ABS(O10)/X10+ABS(O10)/R10,0),IF(I10="PUT",MAX(-ABS(O10)/R10+ABS(O10)/X10,0),IF(I10="FORWARD",-ABS(O10)/X10+ABS(O10)/R10,"TRADE NOT VALID")))),"")</f>
        <v>-1108548.6278712326</v>
      </c>
      <c r="AH10" s="6"/>
      <c r="AI10" s="174">
        <f t="shared" ref="AI10" si="2">IF(S10="",
IF(I10="CALL",ABS(O10/(X10*(1+$AJ$3))),
IF(I10="PUT",ABS(O10/(X10*(1+$AJ$2))),
IF(I10="FORWARD",ABS(O10/(X10*(1+$AJ$3))),
"TRADE NOT VALID"))),
"")</f>
        <v>1990168.1291507406</v>
      </c>
      <c r="AJ10" s="174">
        <f t="shared" ref="AJ10" si="3">IF(S10="",
IF(H10="BUY",
IF(I10="CALL",MAX(-ABS(O10)/(X10*(1+$AJ$3))+ABS(O10)/R10,0),IF(I10="PUT",MAX(-ABS(O10)/R10+ABS(O10)/(X10*(1+$AJ$2)),0),IF(I10="FORWARD",-ABS(O10)/(X10*(1+$AJ$3))+ABS(O10)/R10,"TRADE NOT VALID"))),
-IF(I10="CALL",MAX(-ABS(O10)/(X10*(1+$AJ$3))+ABS(O10)/R10,0),IF(I10="PUT",MAX(-ABS(O10)/R10+ABS(O10)/(X10*(1+$AJ$2)),0),IF(I10="FORWARD",-ABS(O10)/(X10*(1+$AJ$3))+ABS(O10)/R10,"TRADE NOT VALID")))),"")</f>
        <v>-1705599.0666164549</v>
      </c>
      <c r="AK10" s="174">
        <f t="shared" ref="AK10" si="4">IF(S10="",
AI10-IF(AG10=0,ABS(O10/R10),AF10),"")</f>
        <v>-597050.43874522229</v>
      </c>
      <c r="AL10" s="174">
        <f t="shared" ref="AL10" si="5">IF(S10="",AJ10-AG10,"")</f>
        <v>-597050.43874522229</v>
      </c>
      <c r="AM10" s="175">
        <f t="shared" ref="AM10" si="6">IF(S10="",IF(AL10=0,"CHOC INSUFFISANT",ABS(AL10/AK10)),"")</f>
        <v>1</v>
      </c>
      <c r="AN10" s="6"/>
      <c r="AO10" s="176">
        <f>R10</f>
        <v>52.92</v>
      </c>
      <c r="AP10" s="174">
        <f t="shared" ref="AP10" si="7">IF(S10="",ABS(O10/AO10),"")</f>
        <v>3695767.1957671954</v>
      </c>
      <c r="AQ10" s="174">
        <f t="shared" ref="AQ10" si="8">IF(S10="",
IF(H10="BUY",
IF(I10="CALL",MAX(-ABS(O10)/AO10+ABS(O10)/R10,0),IF(I10="PUT",MAX(-ABS(O10)/R10+ABS(O10)/AO10,0),IF(I10="FORWARD",-ABS(O10)/AO10+ABS(O10)/R10,"TRADE NOT VALID"))),
-IF(I10="CALL",MAX(-ABS(O10)/AO10+ABS(O10)/R10,0),IF(I10="PUT",MAX(-ABS(O10)/R10+ABS(O10)/AO10,0),IF(I10="FORWARD",-ABS(O10)/AO10+ABS(O10)/R10,"TRADE NOT VALID")))),"")</f>
        <v>0</v>
      </c>
      <c r="AR10" s="174">
        <f t="shared" ref="AR10" si="9">IF(S10="",
IF(AQ10=AG10,AF10-AP10,
IF(AG10=0,IF(H10="BUY",(ABS(O10)/AO10-ABS(O10)/R10),-(ABS(O10)/AO10-ABS(O10)/R10)),
IF(AQ10=0,IF(H10="BUY",(ABS(O10)/X10-ABS(O10)/R10),-(ABS(O10)/X10-ABS(O10)/R10)),AF10-AP10))),"")</f>
        <v>1108548.6278712326</v>
      </c>
      <c r="AS10" s="174">
        <f t="shared" ref="AS10" si="10">IF(S10="",
AG10-AQ10,
"")</f>
        <v>-1108548.6278712326</v>
      </c>
      <c r="AT10" s="175">
        <f t="shared" ref="AT10" si="11">IF(S10="",IF(AS10=0,"PAS DE VALEUR INTRINSEQUE",ABS(AS10/AR10)),"")</f>
        <v>1</v>
      </c>
      <c r="AU10" s="62"/>
      <c r="AV10" s="81" t="str">
        <f t="shared" ref="AV10" si="12">IF(ISERROR(AO10),C10,"")</f>
        <v/>
      </c>
      <c r="AW10" s="63"/>
      <c r="AX10" s="63"/>
      <c r="AY10" s="63"/>
      <c r="AZ10" s="63"/>
      <c r="BA10" s="63"/>
      <c r="BB10" s="63"/>
      <c r="BC10" s="61"/>
      <c r="BD10" s="61"/>
      <c r="BE10" s="61"/>
      <c r="BF10" s="61"/>
      <c r="BG10" s="61"/>
      <c r="BH10" s="61"/>
    </row>
    <row r="11" spans="1:60" ht="15" x14ac:dyDescent="0.25">
      <c r="D11"/>
      <c r="R11" s="50"/>
      <c r="S11" s="37"/>
      <c r="T11" s="37"/>
      <c r="U11" s="37"/>
      <c r="V11" s="8"/>
    </row>
    <row r="12" spans="1:60" ht="15" x14ac:dyDescent="0.25">
      <c r="D12"/>
      <c r="R12" s="50"/>
      <c r="S12" s="37"/>
      <c r="T12" s="37"/>
      <c r="U12" s="37"/>
      <c r="V12" s="8"/>
    </row>
    <row r="13" spans="1:60" ht="15" x14ac:dyDescent="0.25">
      <c r="D13"/>
      <c r="R13" s="50"/>
      <c r="S13" s="37"/>
      <c r="T13" s="37"/>
      <c r="U13" s="37"/>
      <c r="V13" s="8"/>
    </row>
    <row r="14" spans="1:60" ht="15" x14ac:dyDescent="0.25">
      <c r="D14"/>
      <c r="R14" s="50"/>
      <c r="S14" s="37"/>
      <c r="T14" s="37"/>
      <c r="U14" s="37"/>
      <c r="V14" s="8"/>
    </row>
    <row r="15" spans="1:60" ht="15" x14ac:dyDescent="0.25">
      <c r="D15"/>
      <c r="R15" s="50"/>
      <c r="S15" s="37"/>
      <c r="T15" s="37"/>
      <c r="U15" s="37"/>
      <c r="V15" s="8"/>
    </row>
    <row r="16" spans="1:60" ht="15" x14ac:dyDescent="0.25">
      <c r="D16"/>
      <c r="R16" s="50"/>
      <c r="S16" s="37"/>
      <c r="T16" s="37"/>
      <c r="U16" s="37"/>
      <c r="V16" s="8"/>
    </row>
    <row r="17" spans="4:22" ht="15" x14ac:dyDescent="0.25">
      <c r="D17"/>
      <c r="R17" s="50"/>
      <c r="S17" s="37"/>
      <c r="T17" s="37"/>
      <c r="U17" s="37"/>
      <c r="V17" s="8"/>
    </row>
    <row r="18" spans="4:22" ht="15" x14ac:dyDescent="0.25">
      <c r="D18"/>
      <c r="R18" s="50"/>
      <c r="S18" s="37"/>
      <c r="T18" s="37"/>
      <c r="U18" s="37"/>
      <c r="V18" s="8"/>
    </row>
    <row r="19" spans="4:22" ht="15" x14ac:dyDescent="0.25">
      <c r="D19"/>
      <c r="R19" s="50"/>
      <c r="S19" s="37"/>
      <c r="T19" s="37"/>
      <c r="U19" s="37"/>
      <c r="V19" s="8"/>
    </row>
    <row r="20" spans="4:22" x14ac:dyDescent="0.25">
      <c r="D20"/>
      <c r="R20" s="50"/>
      <c r="S20" s="37"/>
      <c r="T20" s="37"/>
      <c r="U20" s="37"/>
    </row>
    <row r="21" spans="4:22" x14ac:dyDescent="0.25">
      <c r="D21"/>
      <c r="R21" s="50"/>
      <c r="S21" s="37"/>
      <c r="T21" s="37"/>
      <c r="U21" s="37"/>
    </row>
    <row r="22" spans="4:22" x14ac:dyDescent="0.25">
      <c r="D22"/>
      <c r="R22" s="50"/>
      <c r="S22" s="37"/>
      <c r="T22" s="37"/>
      <c r="U22" s="37"/>
    </row>
    <row r="23" spans="4:22" x14ac:dyDescent="0.25">
      <c r="D23"/>
      <c r="R23" s="50"/>
      <c r="S23" s="37"/>
      <c r="T23" s="37"/>
      <c r="U23" s="37"/>
    </row>
    <row r="24" spans="4:22" x14ac:dyDescent="0.25">
      <c r="D24"/>
      <c r="R24" s="50"/>
      <c r="S24" s="37"/>
      <c r="T24" s="37"/>
      <c r="U24" s="37"/>
    </row>
    <row r="25" spans="4:22" x14ac:dyDescent="0.25">
      <c r="D25"/>
      <c r="R25" s="50"/>
      <c r="S25" s="37"/>
      <c r="T25" s="37"/>
      <c r="U25" s="37"/>
    </row>
    <row r="26" spans="4:22" x14ac:dyDescent="0.25">
      <c r="D26"/>
      <c r="R26" s="50"/>
      <c r="S26" s="37"/>
      <c r="T26" s="37"/>
      <c r="U26" s="37"/>
    </row>
    <row r="27" spans="4:22" x14ac:dyDescent="0.25">
      <c r="D27"/>
      <c r="R27" s="50"/>
      <c r="S27" s="37"/>
      <c r="T27" s="37"/>
      <c r="U27" s="37"/>
    </row>
    <row r="28" spans="4:22" x14ac:dyDescent="0.25">
      <c r="D28"/>
      <c r="R28" s="50"/>
      <c r="S28" s="37"/>
      <c r="T28" s="37"/>
      <c r="U28" s="37"/>
    </row>
    <row r="29" spans="4:22" x14ac:dyDescent="0.25">
      <c r="D29"/>
      <c r="R29" s="50"/>
      <c r="S29" s="37"/>
      <c r="T29" s="37"/>
      <c r="U29" s="37"/>
    </row>
    <row r="30" spans="4:22" x14ac:dyDescent="0.25">
      <c r="D30"/>
      <c r="R30" s="50"/>
      <c r="S30" s="37"/>
      <c r="T30" s="37"/>
      <c r="U30" s="37"/>
    </row>
    <row r="31" spans="4:22" x14ac:dyDescent="0.25">
      <c r="D31"/>
      <c r="R31" s="50"/>
      <c r="S31" s="37"/>
      <c r="T31" s="37"/>
      <c r="U31" s="37"/>
    </row>
    <row r="32" spans="4:22" x14ac:dyDescent="0.25">
      <c r="D32"/>
      <c r="R32" s="50"/>
      <c r="S32" s="37"/>
      <c r="T32" s="37"/>
      <c r="U32" s="37"/>
    </row>
    <row r="33" spans="4:21" x14ac:dyDescent="0.25">
      <c r="D33"/>
      <c r="R33" s="50"/>
      <c r="S33" s="37"/>
      <c r="T33" s="37"/>
      <c r="U33" s="37"/>
    </row>
    <row r="34" spans="4:21" x14ac:dyDescent="0.25">
      <c r="D34"/>
      <c r="R34" s="50"/>
      <c r="S34" s="37"/>
      <c r="T34" s="37"/>
      <c r="U34" s="37"/>
    </row>
    <row r="35" spans="4:21" x14ac:dyDescent="0.25">
      <c r="D35"/>
      <c r="R35" s="50"/>
      <c r="S35" s="37"/>
      <c r="T35" s="37"/>
      <c r="U35" s="37"/>
    </row>
    <row r="36" spans="4:21" x14ac:dyDescent="0.25">
      <c r="D36"/>
      <c r="R36" s="50"/>
      <c r="S36" s="37"/>
      <c r="T36" s="37"/>
      <c r="U36" s="37"/>
    </row>
    <row r="37" spans="4:21" x14ac:dyDescent="0.25">
      <c r="D37"/>
      <c r="R37" s="50"/>
      <c r="S37" s="37"/>
      <c r="T37" s="37"/>
      <c r="U37" s="37"/>
    </row>
    <row r="38" spans="4:21" x14ac:dyDescent="0.25">
      <c r="D38"/>
      <c r="R38" s="50"/>
      <c r="S38" s="37"/>
      <c r="T38" s="37"/>
      <c r="U38" s="37"/>
    </row>
    <row r="39" spans="4:21" x14ac:dyDescent="0.25">
      <c r="D39"/>
      <c r="R39" s="50"/>
      <c r="S39" s="37"/>
      <c r="T39" s="37"/>
      <c r="U39" s="37"/>
    </row>
    <row r="40" spans="4:21" x14ac:dyDescent="0.25">
      <c r="D40"/>
      <c r="R40" s="50"/>
      <c r="S40" s="37"/>
      <c r="T40" s="37"/>
      <c r="U40" s="37"/>
    </row>
    <row r="41" spans="4:21" x14ac:dyDescent="0.25">
      <c r="D41"/>
      <c r="R41" s="50"/>
      <c r="S41" s="37"/>
      <c r="T41" s="37"/>
      <c r="U41" s="37"/>
    </row>
    <row r="42" spans="4:21" x14ac:dyDescent="0.25">
      <c r="D42"/>
      <c r="R42" s="50"/>
      <c r="S42" s="37"/>
      <c r="T42" s="37"/>
      <c r="U42" s="37"/>
    </row>
    <row r="43" spans="4:21" x14ac:dyDescent="0.25">
      <c r="D43"/>
      <c r="R43" s="50"/>
      <c r="S43" s="37"/>
      <c r="T43" s="37"/>
      <c r="U43" s="37"/>
    </row>
    <row r="44" spans="4:21" x14ac:dyDescent="0.25">
      <c r="D44"/>
      <c r="R44" s="50"/>
      <c r="S44" s="37"/>
      <c r="T44" s="37"/>
      <c r="U44" s="37"/>
    </row>
    <row r="45" spans="4:21" x14ac:dyDescent="0.25">
      <c r="D45"/>
      <c r="R45" s="50"/>
      <c r="S45" s="37"/>
      <c r="T45" s="37"/>
      <c r="U45" s="37"/>
    </row>
    <row r="46" spans="4:21" x14ac:dyDescent="0.25">
      <c r="D46"/>
      <c r="R46" s="50"/>
      <c r="S46" s="37"/>
      <c r="T46" s="37"/>
      <c r="U46" s="37"/>
    </row>
    <row r="47" spans="4:21" x14ac:dyDescent="0.25">
      <c r="D47"/>
      <c r="R47" s="50"/>
      <c r="S47" s="37"/>
      <c r="T47" s="37"/>
      <c r="U47" s="37"/>
    </row>
    <row r="48" spans="4:21" x14ac:dyDescent="0.25">
      <c r="D48"/>
      <c r="R48" s="50"/>
      <c r="S48" s="37"/>
      <c r="T48" s="37"/>
      <c r="U48" s="37"/>
    </row>
    <row r="49" spans="4:21" x14ac:dyDescent="0.25">
      <c r="D49"/>
      <c r="R49" s="50"/>
      <c r="S49" s="37"/>
      <c r="T49" s="37"/>
      <c r="U49" s="37"/>
    </row>
    <row r="50" spans="4:21" x14ac:dyDescent="0.25">
      <c r="D50"/>
      <c r="R50" s="50"/>
      <c r="S50" s="37"/>
      <c r="T50" s="37"/>
      <c r="U50" s="37"/>
    </row>
    <row r="51" spans="4:21" x14ac:dyDescent="0.25">
      <c r="D51"/>
      <c r="R51" s="50"/>
      <c r="S51" s="37"/>
      <c r="T51" s="37"/>
      <c r="U51" s="37"/>
    </row>
    <row r="52" spans="4:21" x14ac:dyDescent="0.25">
      <c r="D52"/>
      <c r="R52" s="50"/>
      <c r="S52" s="37"/>
      <c r="T52" s="37"/>
      <c r="U52" s="37"/>
    </row>
    <row r="53" spans="4:21" x14ac:dyDescent="0.25">
      <c r="D53"/>
      <c r="R53" s="50"/>
      <c r="S53" s="37"/>
      <c r="T53" s="37"/>
      <c r="U53" s="37"/>
    </row>
    <row r="54" spans="4:21" x14ac:dyDescent="0.25">
      <c r="D54"/>
      <c r="R54" s="50"/>
      <c r="S54" s="37"/>
      <c r="T54" s="37"/>
      <c r="U54" s="37"/>
    </row>
    <row r="55" spans="4:21" x14ac:dyDescent="0.25">
      <c r="D55"/>
      <c r="R55" s="50"/>
      <c r="S55" s="37"/>
      <c r="T55" s="37"/>
      <c r="U55" s="37"/>
    </row>
    <row r="56" spans="4:21" x14ac:dyDescent="0.25">
      <c r="D56"/>
      <c r="R56" s="50"/>
      <c r="S56" s="37"/>
      <c r="T56" s="37"/>
      <c r="U56" s="37"/>
    </row>
    <row r="57" spans="4:21" x14ac:dyDescent="0.25">
      <c r="D57"/>
      <c r="R57" s="50"/>
      <c r="S57" s="37"/>
      <c r="T57" s="37"/>
      <c r="U57" s="37"/>
    </row>
    <row r="58" spans="4:21" x14ac:dyDescent="0.25">
      <c r="D58"/>
      <c r="R58" s="50"/>
      <c r="S58" s="37"/>
      <c r="T58" s="37"/>
      <c r="U58" s="37"/>
    </row>
    <row r="59" spans="4:21" x14ac:dyDescent="0.25">
      <c r="D59"/>
      <c r="R59" s="50"/>
      <c r="S59" s="37"/>
      <c r="T59" s="37"/>
      <c r="U59" s="37"/>
    </row>
    <row r="60" spans="4:21" x14ac:dyDescent="0.25">
      <c r="D60"/>
      <c r="R60" s="50"/>
      <c r="S60" s="37"/>
      <c r="T60" s="37"/>
      <c r="U60" s="37"/>
    </row>
    <row r="61" spans="4:21" x14ac:dyDescent="0.25">
      <c r="D61"/>
      <c r="R61" s="50"/>
      <c r="S61" s="37"/>
      <c r="T61" s="37"/>
      <c r="U61" s="37"/>
    </row>
    <row r="62" spans="4:21" x14ac:dyDescent="0.25">
      <c r="D62"/>
      <c r="R62" s="50"/>
      <c r="S62" s="37"/>
      <c r="T62" s="37"/>
      <c r="U62" s="37"/>
    </row>
    <row r="63" spans="4:21" x14ac:dyDescent="0.25">
      <c r="D63"/>
      <c r="R63" s="50"/>
      <c r="S63" s="37"/>
      <c r="T63" s="37"/>
      <c r="U63" s="37"/>
    </row>
    <row r="64" spans="4:21" x14ac:dyDescent="0.25">
      <c r="D64"/>
      <c r="R64" s="50"/>
      <c r="S64" s="37"/>
      <c r="T64" s="37"/>
      <c r="U64" s="37"/>
    </row>
    <row r="65" spans="4:21" x14ac:dyDescent="0.25">
      <c r="D65"/>
      <c r="R65" s="50"/>
      <c r="S65" s="37"/>
      <c r="T65" s="37"/>
      <c r="U65" s="37"/>
    </row>
    <row r="66" spans="4:21" x14ac:dyDescent="0.25">
      <c r="D66"/>
      <c r="R66" s="50"/>
      <c r="S66" s="37"/>
      <c r="T66" s="37"/>
      <c r="U66" s="37"/>
    </row>
    <row r="67" spans="4:21" x14ac:dyDescent="0.25">
      <c r="D67"/>
      <c r="R67" s="50"/>
      <c r="S67" s="37"/>
      <c r="T67" s="37"/>
      <c r="U67" s="37"/>
    </row>
    <row r="68" spans="4:21" x14ac:dyDescent="0.25">
      <c r="D68"/>
      <c r="R68" s="50"/>
      <c r="S68" s="37"/>
      <c r="T68" s="37"/>
      <c r="U68" s="37"/>
    </row>
    <row r="69" spans="4:21" x14ac:dyDescent="0.25">
      <c r="D69"/>
      <c r="R69" s="50"/>
      <c r="S69" s="37"/>
      <c r="T69" s="37"/>
      <c r="U69" s="37"/>
    </row>
    <row r="70" spans="4:21" x14ac:dyDescent="0.25">
      <c r="D70"/>
      <c r="R70" s="50"/>
      <c r="S70" s="37"/>
      <c r="T70" s="37"/>
      <c r="U70" s="37"/>
    </row>
    <row r="71" spans="4:21" x14ac:dyDescent="0.25">
      <c r="D71"/>
      <c r="R71" s="50"/>
      <c r="S71" s="37"/>
      <c r="T71" s="37"/>
      <c r="U71" s="37"/>
    </row>
    <row r="72" spans="4:21" x14ac:dyDescent="0.25">
      <c r="D72"/>
      <c r="R72" s="50"/>
      <c r="S72" s="37"/>
      <c r="T72" s="37"/>
      <c r="U72" s="37"/>
    </row>
    <row r="73" spans="4:21" x14ac:dyDescent="0.25">
      <c r="D73"/>
      <c r="R73" s="50"/>
      <c r="S73" s="37"/>
      <c r="T73" s="37"/>
      <c r="U73" s="37"/>
    </row>
    <row r="74" spans="4:21" x14ac:dyDescent="0.25">
      <c r="D74"/>
      <c r="R74" s="50"/>
      <c r="S74" s="37"/>
      <c r="T74" s="37"/>
      <c r="U74" s="37"/>
    </row>
    <row r="75" spans="4:21" x14ac:dyDescent="0.25">
      <c r="D75"/>
      <c r="R75" s="50"/>
      <c r="S75" s="37"/>
      <c r="T75" s="37"/>
      <c r="U75" s="37"/>
    </row>
    <row r="76" spans="4:21" x14ac:dyDescent="0.25">
      <c r="D76"/>
      <c r="R76" s="50"/>
      <c r="S76" s="37"/>
      <c r="T76" s="37"/>
      <c r="U76" s="37"/>
    </row>
    <row r="77" spans="4:21" x14ac:dyDescent="0.25">
      <c r="D77"/>
      <c r="R77" s="50"/>
      <c r="S77" s="37"/>
      <c r="T77" s="37"/>
      <c r="U77" s="37"/>
    </row>
    <row r="78" spans="4:21" x14ac:dyDescent="0.25">
      <c r="D78"/>
      <c r="R78" s="50"/>
      <c r="S78" s="37"/>
      <c r="T78" s="37"/>
      <c r="U78" s="37"/>
    </row>
    <row r="79" spans="4:21" x14ac:dyDescent="0.25">
      <c r="D79"/>
      <c r="R79" s="50"/>
      <c r="S79" s="37"/>
      <c r="T79" s="37"/>
      <c r="U79" s="37"/>
    </row>
    <row r="80" spans="4:21" x14ac:dyDescent="0.25">
      <c r="D80"/>
      <c r="R80" s="50"/>
      <c r="S80" s="37"/>
      <c r="T80" s="37"/>
      <c r="U80" s="37"/>
    </row>
    <row r="81" spans="4:21" x14ac:dyDescent="0.25">
      <c r="D81"/>
      <c r="R81" s="50"/>
      <c r="S81" s="37"/>
      <c r="T81" s="37"/>
      <c r="U81" s="37"/>
    </row>
    <row r="82" spans="4:21" x14ac:dyDescent="0.25">
      <c r="D82"/>
      <c r="R82" s="50"/>
      <c r="S82" s="37"/>
      <c r="T82" s="37"/>
      <c r="U82" s="37"/>
    </row>
    <row r="83" spans="4:21" x14ac:dyDescent="0.25">
      <c r="D83"/>
      <c r="R83" s="50"/>
      <c r="S83" s="37"/>
      <c r="T83" s="37"/>
      <c r="U83" s="37"/>
    </row>
    <row r="84" spans="4:21" x14ac:dyDescent="0.25">
      <c r="D84"/>
      <c r="R84" s="50"/>
      <c r="S84" s="37"/>
      <c r="T84" s="37"/>
      <c r="U84" s="37"/>
    </row>
    <row r="85" spans="4:21" x14ac:dyDescent="0.25">
      <c r="D85"/>
      <c r="R85" s="50"/>
      <c r="S85" s="37"/>
      <c r="T85" s="37"/>
      <c r="U85" s="37"/>
    </row>
    <row r="86" spans="4:21" x14ac:dyDescent="0.25">
      <c r="D86"/>
      <c r="R86" s="50"/>
      <c r="S86" s="37"/>
      <c r="T86" s="37"/>
      <c r="U86" s="37"/>
    </row>
    <row r="87" spans="4:21" x14ac:dyDescent="0.25">
      <c r="D87"/>
      <c r="R87" s="50"/>
      <c r="S87" s="37"/>
      <c r="T87" s="37"/>
      <c r="U87" s="37"/>
    </row>
    <row r="88" spans="4:21" x14ac:dyDescent="0.25">
      <c r="D88"/>
      <c r="R88" s="50"/>
      <c r="S88" s="37"/>
      <c r="T88" s="37"/>
      <c r="U88" s="37"/>
    </row>
    <row r="89" spans="4:21" x14ac:dyDescent="0.25">
      <c r="D89"/>
      <c r="R89" s="50"/>
      <c r="S89" s="37"/>
      <c r="T89" s="37"/>
      <c r="U89" s="37"/>
    </row>
    <row r="90" spans="4:21" x14ac:dyDescent="0.25">
      <c r="D90"/>
      <c r="R90" s="50"/>
      <c r="S90" s="37"/>
      <c r="T90" s="37"/>
      <c r="U90" s="37"/>
    </row>
    <row r="91" spans="4:21" x14ac:dyDescent="0.25">
      <c r="D91"/>
      <c r="R91" s="50"/>
      <c r="S91" s="37"/>
      <c r="T91" s="37"/>
      <c r="U91" s="37"/>
    </row>
    <row r="92" spans="4:21" x14ac:dyDescent="0.25">
      <c r="D92"/>
      <c r="R92" s="50"/>
      <c r="S92" s="37"/>
      <c r="T92" s="37"/>
      <c r="U92" s="37"/>
    </row>
    <row r="93" spans="4:21" x14ac:dyDescent="0.25">
      <c r="D93"/>
      <c r="R93" s="50"/>
      <c r="S93" s="37"/>
      <c r="T93" s="37"/>
      <c r="U93" s="37"/>
    </row>
    <row r="94" spans="4:21" x14ac:dyDescent="0.25">
      <c r="D94"/>
      <c r="R94" s="50"/>
      <c r="S94" s="37"/>
      <c r="T94" s="37"/>
      <c r="U94" s="37"/>
    </row>
    <row r="95" spans="4:21" x14ac:dyDescent="0.25">
      <c r="D95"/>
      <c r="R95" s="50"/>
      <c r="S95" s="37"/>
      <c r="T95" s="37"/>
      <c r="U95" s="37"/>
    </row>
    <row r="96" spans="4:21" x14ac:dyDescent="0.25">
      <c r="D96"/>
      <c r="R96" s="50"/>
      <c r="S96" s="37"/>
      <c r="T96" s="37"/>
      <c r="U96" s="37"/>
    </row>
    <row r="97" spans="4:21" x14ac:dyDescent="0.25">
      <c r="D97"/>
      <c r="R97" s="50"/>
      <c r="S97" s="37"/>
      <c r="T97" s="37"/>
      <c r="U97" s="37"/>
    </row>
    <row r="98" spans="4:21" x14ac:dyDescent="0.25">
      <c r="D98"/>
      <c r="R98" s="50"/>
      <c r="S98" s="37"/>
      <c r="T98" s="37"/>
      <c r="U98" s="37"/>
    </row>
    <row r="99" spans="4:21" x14ac:dyDescent="0.25">
      <c r="D99"/>
      <c r="R99" s="50"/>
      <c r="S99" s="37"/>
      <c r="T99" s="37"/>
      <c r="U99" s="37"/>
    </row>
    <row r="100" spans="4:21" x14ac:dyDescent="0.25">
      <c r="D100"/>
      <c r="R100" s="50"/>
      <c r="S100" s="37"/>
      <c r="T100" s="37"/>
      <c r="U100" s="37"/>
    </row>
    <row r="101" spans="4:21" x14ac:dyDescent="0.25">
      <c r="D101"/>
      <c r="R101" s="50"/>
      <c r="S101" s="37"/>
      <c r="T101" s="37"/>
      <c r="U101" s="37"/>
    </row>
    <row r="102" spans="4:21" x14ac:dyDescent="0.25">
      <c r="D102"/>
      <c r="R102" s="50"/>
      <c r="S102" s="37"/>
      <c r="T102" s="37"/>
      <c r="U102" s="37"/>
    </row>
    <row r="103" spans="4:21" x14ac:dyDescent="0.25">
      <c r="D103"/>
      <c r="R103" s="50"/>
      <c r="S103" s="37"/>
      <c r="T103" s="37"/>
      <c r="U103" s="37"/>
    </row>
    <row r="104" spans="4:21" x14ac:dyDescent="0.25">
      <c r="D104"/>
      <c r="R104" s="50"/>
      <c r="S104" s="37"/>
      <c r="T104" s="37"/>
      <c r="U104" s="37"/>
    </row>
    <row r="105" spans="4:21" x14ac:dyDescent="0.25">
      <c r="D105"/>
      <c r="R105" s="50"/>
      <c r="S105" s="37"/>
      <c r="T105" s="37"/>
      <c r="U105" s="37"/>
    </row>
    <row r="106" spans="4:21" x14ac:dyDescent="0.25">
      <c r="D106"/>
      <c r="R106" s="50"/>
      <c r="S106" s="37"/>
      <c r="T106" s="37"/>
      <c r="U106" s="37"/>
    </row>
    <row r="107" spans="4:21" x14ac:dyDescent="0.25">
      <c r="D107"/>
      <c r="R107" s="50"/>
      <c r="S107" s="37"/>
      <c r="T107" s="37"/>
      <c r="U107" s="37"/>
    </row>
    <row r="108" spans="4:21" x14ac:dyDescent="0.25">
      <c r="D108"/>
      <c r="R108" s="50"/>
      <c r="S108" s="37"/>
      <c r="T108" s="37"/>
      <c r="U108" s="37"/>
    </row>
    <row r="109" spans="4:21" x14ac:dyDescent="0.25">
      <c r="D109"/>
      <c r="R109" s="50"/>
      <c r="S109" s="37"/>
      <c r="T109" s="37"/>
      <c r="U109" s="37"/>
    </row>
    <row r="110" spans="4:21" x14ac:dyDescent="0.25">
      <c r="D110"/>
      <c r="R110" s="50"/>
      <c r="S110" s="37"/>
      <c r="T110" s="37"/>
      <c r="U110" s="37"/>
    </row>
    <row r="111" spans="4:21" x14ac:dyDescent="0.25">
      <c r="D111"/>
      <c r="R111" s="50"/>
      <c r="S111" s="37"/>
      <c r="T111" s="37"/>
      <c r="U111" s="37"/>
    </row>
    <row r="112" spans="4:21" x14ac:dyDescent="0.25">
      <c r="D112"/>
      <c r="R112" s="50"/>
      <c r="S112" s="37"/>
      <c r="T112" s="37"/>
      <c r="U112" s="37"/>
    </row>
    <row r="113" spans="4:21" x14ac:dyDescent="0.25">
      <c r="D113"/>
      <c r="R113" s="50"/>
      <c r="S113" s="37"/>
      <c r="T113" s="37"/>
      <c r="U113" s="37"/>
    </row>
    <row r="114" spans="4:21" x14ac:dyDescent="0.25">
      <c r="D114"/>
      <c r="R114" s="50"/>
      <c r="S114" s="37"/>
      <c r="T114" s="37"/>
      <c r="U114" s="37"/>
    </row>
    <row r="115" spans="4:21" x14ac:dyDescent="0.25">
      <c r="D115"/>
      <c r="R115" s="50"/>
      <c r="S115" s="37"/>
      <c r="T115" s="37"/>
      <c r="U115" s="37"/>
    </row>
    <row r="116" spans="4:21" x14ac:dyDescent="0.25">
      <c r="D116"/>
      <c r="R116" s="50"/>
      <c r="S116" s="37"/>
      <c r="T116" s="37"/>
      <c r="U116" s="37"/>
    </row>
    <row r="117" spans="4:21" x14ac:dyDescent="0.25">
      <c r="D117"/>
      <c r="R117" s="50"/>
      <c r="S117" s="37"/>
      <c r="T117" s="37"/>
      <c r="U117" s="37"/>
    </row>
    <row r="118" spans="4:21" x14ac:dyDescent="0.25">
      <c r="D118"/>
      <c r="R118" s="50"/>
      <c r="S118" s="37"/>
      <c r="T118" s="37"/>
      <c r="U118" s="37"/>
    </row>
    <row r="119" spans="4:21" x14ac:dyDescent="0.25">
      <c r="D119"/>
      <c r="R119" s="50"/>
      <c r="S119" s="37"/>
      <c r="T119" s="37"/>
      <c r="U119" s="37"/>
    </row>
    <row r="120" spans="4:21" x14ac:dyDescent="0.25">
      <c r="D120"/>
      <c r="R120" s="50"/>
      <c r="S120" s="37"/>
      <c r="T120" s="37"/>
      <c r="U120" s="37"/>
    </row>
    <row r="121" spans="4:21" x14ac:dyDescent="0.25">
      <c r="D121"/>
      <c r="R121" s="50"/>
      <c r="S121" s="37"/>
      <c r="T121" s="37"/>
      <c r="U121" s="37"/>
    </row>
    <row r="122" spans="4:21" x14ac:dyDescent="0.25">
      <c r="D122"/>
      <c r="R122" s="50"/>
      <c r="S122" s="37"/>
      <c r="T122" s="37"/>
      <c r="U122" s="37"/>
    </row>
    <row r="123" spans="4:21" x14ac:dyDescent="0.25">
      <c r="D123"/>
      <c r="R123" s="50"/>
      <c r="S123" s="37"/>
      <c r="T123" s="37"/>
      <c r="U123" s="37"/>
    </row>
    <row r="124" spans="4:21" x14ac:dyDescent="0.25">
      <c r="D124"/>
      <c r="R124" s="50"/>
      <c r="S124" s="37"/>
      <c r="T124" s="37"/>
      <c r="U124" s="37"/>
    </row>
    <row r="125" spans="4:21" x14ac:dyDescent="0.25">
      <c r="D125"/>
      <c r="R125" s="50"/>
      <c r="S125" s="37"/>
      <c r="T125" s="37"/>
      <c r="U125" s="37"/>
    </row>
    <row r="126" spans="4:21" x14ac:dyDescent="0.25">
      <c r="D126"/>
      <c r="R126" s="50"/>
      <c r="S126" s="37"/>
      <c r="T126" s="37"/>
      <c r="U126" s="37"/>
    </row>
    <row r="127" spans="4:21" x14ac:dyDescent="0.25">
      <c r="D127"/>
      <c r="R127" s="50"/>
      <c r="S127" s="37"/>
      <c r="T127" s="37"/>
      <c r="U127" s="37"/>
    </row>
    <row r="128" spans="4:21" x14ac:dyDescent="0.25">
      <c r="D128"/>
      <c r="R128" s="50"/>
      <c r="S128" s="37"/>
      <c r="T128" s="37"/>
      <c r="U128" s="37"/>
    </row>
    <row r="129" spans="4:21" x14ac:dyDescent="0.25">
      <c r="D129"/>
      <c r="R129" s="50"/>
      <c r="S129" s="37"/>
      <c r="T129" s="37"/>
      <c r="U129" s="37"/>
    </row>
    <row r="130" spans="4:21" x14ac:dyDescent="0.25">
      <c r="D130"/>
      <c r="R130" s="50"/>
      <c r="S130" s="37"/>
      <c r="T130" s="37"/>
      <c r="U130" s="37"/>
    </row>
    <row r="131" spans="4:21" x14ac:dyDescent="0.25">
      <c r="D131"/>
      <c r="R131" s="50"/>
      <c r="S131" s="37"/>
      <c r="T131" s="37"/>
      <c r="U131" s="37"/>
    </row>
    <row r="132" spans="4:21" x14ac:dyDescent="0.25">
      <c r="D132"/>
      <c r="R132" s="50"/>
      <c r="S132" s="37"/>
      <c r="T132" s="37"/>
      <c r="U132" s="37"/>
    </row>
    <row r="133" spans="4:21" x14ac:dyDescent="0.25">
      <c r="D133"/>
      <c r="R133" s="50"/>
      <c r="S133" s="37"/>
      <c r="T133" s="37"/>
      <c r="U133" s="37"/>
    </row>
    <row r="134" spans="4:21" x14ac:dyDescent="0.25">
      <c r="D134"/>
      <c r="R134" s="50"/>
      <c r="S134" s="37"/>
      <c r="T134" s="37"/>
      <c r="U134" s="37"/>
    </row>
    <row r="135" spans="4:21" x14ac:dyDescent="0.25">
      <c r="D135"/>
      <c r="R135" s="50"/>
      <c r="S135" s="37"/>
      <c r="T135" s="37"/>
      <c r="U135" s="37"/>
    </row>
    <row r="136" spans="4:21" x14ac:dyDescent="0.25">
      <c r="D136"/>
      <c r="R136" s="50"/>
      <c r="S136" s="37"/>
      <c r="T136" s="37"/>
      <c r="U136" s="37"/>
    </row>
    <row r="137" spans="4:21" x14ac:dyDescent="0.25">
      <c r="D137"/>
      <c r="R137" s="50"/>
      <c r="S137" s="37"/>
      <c r="T137" s="37"/>
      <c r="U137" s="37"/>
    </row>
    <row r="138" spans="4:21" x14ac:dyDescent="0.25">
      <c r="D138"/>
      <c r="R138" s="50"/>
      <c r="S138" s="37"/>
      <c r="T138" s="37"/>
      <c r="U138" s="37"/>
    </row>
    <row r="139" spans="4:21" x14ac:dyDescent="0.25">
      <c r="D139"/>
      <c r="R139" s="50"/>
      <c r="S139" s="37"/>
      <c r="T139" s="37"/>
      <c r="U139" s="37"/>
    </row>
    <row r="140" spans="4:21" x14ac:dyDescent="0.25">
      <c r="D140"/>
      <c r="R140" s="50"/>
      <c r="S140" s="37"/>
      <c r="T140" s="37"/>
      <c r="U140" s="37"/>
    </row>
    <row r="141" spans="4:21" x14ac:dyDescent="0.25">
      <c r="D141"/>
      <c r="R141" s="50"/>
      <c r="S141" s="37"/>
      <c r="T141" s="37"/>
      <c r="U141" s="37"/>
    </row>
    <row r="142" spans="4:21" x14ac:dyDescent="0.25">
      <c r="D142"/>
      <c r="R142" s="50"/>
      <c r="S142" s="37"/>
      <c r="T142" s="37"/>
      <c r="U142" s="37"/>
    </row>
    <row r="143" spans="4:21" x14ac:dyDescent="0.25">
      <c r="D143"/>
      <c r="R143" s="50"/>
      <c r="S143" s="37"/>
      <c r="T143" s="37"/>
      <c r="U143" s="37"/>
    </row>
    <row r="144" spans="4:21" x14ac:dyDescent="0.25">
      <c r="D144"/>
      <c r="R144" s="50"/>
      <c r="S144" s="37"/>
      <c r="T144" s="37"/>
      <c r="U144" s="37"/>
    </row>
    <row r="145" spans="4:21" x14ac:dyDescent="0.25">
      <c r="D145"/>
      <c r="R145" s="50"/>
      <c r="S145" s="37"/>
      <c r="T145" s="37"/>
      <c r="U145" s="37"/>
    </row>
    <row r="146" spans="4:21" x14ac:dyDescent="0.25">
      <c r="D146"/>
      <c r="R146" s="50"/>
      <c r="S146" s="37"/>
      <c r="T146" s="37"/>
      <c r="U146" s="37"/>
    </row>
    <row r="147" spans="4:21" x14ac:dyDescent="0.25">
      <c r="D147"/>
      <c r="R147" s="50"/>
      <c r="S147" s="37"/>
      <c r="T147" s="37"/>
      <c r="U147" s="37"/>
    </row>
    <row r="148" spans="4:21" x14ac:dyDescent="0.25">
      <c r="D148"/>
      <c r="R148" s="50"/>
      <c r="S148" s="37"/>
      <c r="T148" s="37"/>
      <c r="U148" s="37"/>
    </row>
    <row r="149" spans="4:21" x14ac:dyDescent="0.25">
      <c r="D149"/>
      <c r="R149" s="50"/>
      <c r="S149" s="37"/>
      <c r="T149" s="37"/>
      <c r="U149" s="37"/>
    </row>
    <row r="150" spans="4:21" x14ac:dyDescent="0.25">
      <c r="D150"/>
      <c r="R150" s="50"/>
      <c r="S150" s="37"/>
      <c r="T150" s="37"/>
      <c r="U150" s="37"/>
    </row>
    <row r="151" spans="4:21" x14ac:dyDescent="0.25">
      <c r="D151"/>
      <c r="R151" s="50"/>
      <c r="S151" s="37"/>
      <c r="T151" s="37"/>
      <c r="U151" s="37"/>
    </row>
    <row r="152" spans="4:21" x14ac:dyDescent="0.25">
      <c r="D152"/>
      <c r="R152" s="50"/>
      <c r="S152" s="37"/>
      <c r="T152" s="37"/>
      <c r="U152" s="37"/>
    </row>
    <row r="153" spans="4:21" x14ac:dyDescent="0.25">
      <c r="D153"/>
      <c r="R153" s="50"/>
      <c r="S153" s="37"/>
      <c r="T153" s="37"/>
      <c r="U153" s="37"/>
    </row>
    <row r="154" spans="4:21" x14ac:dyDescent="0.25">
      <c r="D154"/>
      <c r="R154" s="50"/>
      <c r="S154" s="37"/>
      <c r="T154" s="37"/>
      <c r="U154" s="37"/>
    </row>
    <row r="155" spans="4:21" x14ac:dyDescent="0.25">
      <c r="D155"/>
      <c r="R155" s="50"/>
      <c r="S155" s="37"/>
      <c r="T155" s="37"/>
      <c r="U155" s="37"/>
    </row>
    <row r="156" spans="4:21" x14ac:dyDescent="0.25">
      <c r="D156"/>
      <c r="R156" s="50"/>
      <c r="S156" s="37"/>
      <c r="T156" s="37"/>
      <c r="U156" s="37"/>
    </row>
    <row r="157" spans="4:21" x14ac:dyDescent="0.25">
      <c r="D157"/>
      <c r="R157" s="50"/>
      <c r="S157" s="37"/>
      <c r="T157" s="37"/>
      <c r="U157" s="37"/>
    </row>
    <row r="158" spans="4:21" x14ac:dyDescent="0.25">
      <c r="D158"/>
      <c r="R158" s="50"/>
      <c r="S158" s="37"/>
      <c r="T158" s="37"/>
      <c r="U158" s="37"/>
    </row>
    <row r="159" spans="4:21" x14ac:dyDescent="0.25">
      <c r="D159"/>
      <c r="R159" s="50"/>
      <c r="S159" s="37"/>
      <c r="T159" s="37"/>
      <c r="U159" s="37"/>
    </row>
    <row r="160" spans="4:21" x14ac:dyDescent="0.25">
      <c r="D160"/>
      <c r="R160" s="50"/>
      <c r="S160" s="37"/>
      <c r="T160" s="37"/>
      <c r="U160" s="37"/>
    </row>
    <row r="161" spans="4:21" x14ac:dyDescent="0.25">
      <c r="D161"/>
      <c r="R161" s="50"/>
      <c r="S161" s="37"/>
      <c r="T161" s="37"/>
      <c r="U161" s="37"/>
    </row>
    <row r="162" spans="4:21" x14ac:dyDescent="0.25">
      <c r="D162"/>
      <c r="R162" s="50"/>
      <c r="S162" s="37"/>
      <c r="T162" s="37"/>
      <c r="U162" s="37"/>
    </row>
    <row r="163" spans="4:21" x14ac:dyDescent="0.25">
      <c r="D163"/>
      <c r="R163" s="50"/>
      <c r="S163" s="37"/>
      <c r="T163" s="37"/>
      <c r="U163" s="37"/>
    </row>
    <row r="164" spans="4:21" x14ac:dyDescent="0.25">
      <c r="D164"/>
      <c r="R164" s="50"/>
      <c r="S164" s="37"/>
      <c r="T164" s="37"/>
      <c r="U164" s="37"/>
    </row>
    <row r="165" spans="4:21" x14ac:dyDescent="0.25">
      <c r="D165"/>
      <c r="R165" s="50"/>
      <c r="S165" s="37"/>
      <c r="T165" s="37"/>
      <c r="U165" s="37"/>
    </row>
    <row r="166" spans="4:21" x14ac:dyDescent="0.25">
      <c r="D166"/>
      <c r="R166" s="50"/>
      <c r="S166" s="37"/>
      <c r="T166" s="37"/>
      <c r="U166" s="37"/>
    </row>
    <row r="167" spans="4:21" x14ac:dyDescent="0.25">
      <c r="D167"/>
      <c r="R167" s="50"/>
      <c r="S167" s="37"/>
      <c r="T167" s="37"/>
      <c r="U167" s="37"/>
    </row>
    <row r="168" spans="4:21" x14ac:dyDescent="0.25">
      <c r="D168"/>
      <c r="R168" s="50"/>
      <c r="S168" s="37"/>
      <c r="T168" s="37"/>
      <c r="U168" s="37"/>
    </row>
    <row r="169" spans="4:21" x14ac:dyDescent="0.25">
      <c r="D169"/>
      <c r="R169" s="50"/>
      <c r="S169" s="37"/>
      <c r="T169" s="37"/>
      <c r="U169" s="37"/>
    </row>
    <row r="170" spans="4:21" x14ac:dyDescent="0.25">
      <c r="D170"/>
      <c r="R170" s="50"/>
      <c r="S170" s="37"/>
      <c r="T170" s="37"/>
      <c r="U170" s="37"/>
    </row>
    <row r="171" spans="4:21" x14ac:dyDescent="0.25">
      <c r="D171"/>
      <c r="R171" s="50"/>
      <c r="S171" s="37"/>
      <c r="T171" s="37"/>
      <c r="U171" s="37"/>
    </row>
    <row r="172" spans="4:21" x14ac:dyDescent="0.25">
      <c r="D172"/>
      <c r="R172" s="50"/>
      <c r="S172" s="37"/>
      <c r="T172" s="37"/>
      <c r="U172" s="37"/>
    </row>
    <row r="173" spans="4:21" x14ac:dyDescent="0.25">
      <c r="D173"/>
      <c r="R173" s="50"/>
      <c r="S173" s="37"/>
      <c r="T173" s="37"/>
      <c r="U173" s="37"/>
    </row>
    <row r="174" spans="4:21" x14ac:dyDescent="0.25">
      <c r="D174"/>
      <c r="R174" s="50"/>
      <c r="S174" s="37"/>
      <c r="T174" s="37"/>
      <c r="U174" s="37"/>
    </row>
    <row r="175" spans="4:21" x14ac:dyDescent="0.25">
      <c r="D175"/>
      <c r="R175" s="50"/>
      <c r="S175" s="37"/>
      <c r="T175" s="37"/>
      <c r="U175" s="37"/>
    </row>
    <row r="176" spans="4:21" x14ac:dyDescent="0.25">
      <c r="D176"/>
      <c r="R176" s="50"/>
      <c r="S176" s="37"/>
      <c r="T176" s="37"/>
      <c r="U176" s="37"/>
    </row>
    <row r="177" spans="4:21" x14ac:dyDescent="0.25">
      <c r="D177"/>
      <c r="R177" s="50"/>
      <c r="S177" s="37"/>
      <c r="T177" s="37"/>
      <c r="U177" s="37"/>
    </row>
    <row r="178" spans="4:21" x14ac:dyDescent="0.25">
      <c r="D178"/>
      <c r="R178" s="50"/>
      <c r="S178" s="37"/>
      <c r="T178" s="37"/>
      <c r="U178" s="37"/>
    </row>
    <row r="179" spans="4:21" x14ac:dyDescent="0.25">
      <c r="D179"/>
      <c r="R179" s="50"/>
      <c r="S179" s="37"/>
      <c r="T179" s="37"/>
      <c r="U179" s="37"/>
    </row>
    <row r="180" spans="4:21" x14ac:dyDescent="0.25">
      <c r="D180"/>
      <c r="R180" s="50"/>
      <c r="S180" s="37"/>
      <c r="T180" s="37"/>
      <c r="U180" s="37"/>
    </row>
    <row r="181" spans="4:21" x14ac:dyDescent="0.25">
      <c r="D181"/>
      <c r="R181" s="50"/>
      <c r="S181" s="37"/>
      <c r="T181" s="37"/>
      <c r="U181" s="37"/>
    </row>
    <row r="182" spans="4:21" x14ac:dyDescent="0.25">
      <c r="D182"/>
      <c r="R182" s="50"/>
      <c r="S182" s="37"/>
      <c r="T182" s="37"/>
      <c r="U182" s="37"/>
    </row>
    <row r="183" spans="4:21" x14ac:dyDescent="0.25">
      <c r="D183"/>
      <c r="R183" s="50"/>
      <c r="S183" s="37"/>
      <c r="T183" s="37"/>
      <c r="U183" s="37"/>
    </row>
    <row r="184" spans="4:21" x14ac:dyDescent="0.25">
      <c r="D184"/>
      <c r="R184" s="50"/>
      <c r="S184" s="37"/>
      <c r="T184" s="37"/>
      <c r="U184" s="37"/>
    </row>
    <row r="185" spans="4:21" x14ac:dyDescent="0.25">
      <c r="D185"/>
      <c r="R185" s="50"/>
      <c r="S185" s="37"/>
      <c r="T185" s="37"/>
      <c r="U185" s="37"/>
    </row>
    <row r="186" spans="4:21" x14ac:dyDescent="0.25">
      <c r="D186"/>
      <c r="R186" s="50"/>
      <c r="S186" s="37"/>
      <c r="T186" s="37"/>
      <c r="U186" s="37"/>
    </row>
    <row r="187" spans="4:21" x14ac:dyDescent="0.25">
      <c r="D187"/>
      <c r="R187" s="50"/>
      <c r="S187" s="37"/>
      <c r="T187" s="37"/>
      <c r="U187" s="37"/>
    </row>
    <row r="188" spans="4:21" x14ac:dyDescent="0.25">
      <c r="D188"/>
      <c r="R188" s="50"/>
      <c r="S188" s="37"/>
      <c r="T188" s="37"/>
      <c r="U188" s="37"/>
    </row>
    <row r="189" spans="4:21" x14ac:dyDescent="0.25">
      <c r="D189"/>
      <c r="R189" s="50"/>
      <c r="S189" s="37"/>
      <c r="T189" s="37"/>
      <c r="U189" s="37"/>
    </row>
    <row r="190" spans="4:21" x14ac:dyDescent="0.25">
      <c r="D190"/>
      <c r="R190" s="50"/>
      <c r="S190" s="37"/>
      <c r="T190" s="37"/>
      <c r="U190" s="37"/>
    </row>
    <row r="191" spans="4:21" x14ac:dyDescent="0.25">
      <c r="D191"/>
      <c r="R191" s="50"/>
      <c r="S191" s="37"/>
      <c r="T191" s="37"/>
      <c r="U191" s="37"/>
    </row>
    <row r="192" spans="4:21" x14ac:dyDescent="0.25">
      <c r="D192"/>
      <c r="R192" s="50"/>
      <c r="S192" s="37"/>
      <c r="T192" s="37"/>
      <c r="U192" s="37"/>
    </row>
    <row r="193" spans="4:21" x14ac:dyDescent="0.25">
      <c r="D193"/>
      <c r="R193" s="50"/>
      <c r="S193" s="37"/>
      <c r="T193" s="37"/>
      <c r="U193" s="37"/>
    </row>
    <row r="194" spans="4:21" x14ac:dyDescent="0.25">
      <c r="D194"/>
      <c r="R194" s="50"/>
      <c r="S194" s="37"/>
      <c r="T194" s="37"/>
      <c r="U194" s="37"/>
    </row>
    <row r="195" spans="4:21" x14ac:dyDescent="0.25">
      <c r="D195"/>
      <c r="R195" s="50"/>
      <c r="S195" s="37"/>
      <c r="T195" s="37"/>
      <c r="U195" s="37"/>
    </row>
    <row r="196" spans="4:21" x14ac:dyDescent="0.25">
      <c r="D196"/>
      <c r="R196" s="50"/>
      <c r="S196" s="37"/>
      <c r="T196" s="37"/>
      <c r="U196" s="37"/>
    </row>
    <row r="197" spans="4:21" x14ac:dyDescent="0.25">
      <c r="D197"/>
      <c r="R197" s="50"/>
      <c r="S197" s="37"/>
      <c r="T197" s="37"/>
      <c r="U197" s="37"/>
    </row>
    <row r="198" spans="4:21" x14ac:dyDescent="0.25">
      <c r="D198"/>
      <c r="R198" s="50"/>
      <c r="S198" s="37"/>
      <c r="T198" s="37"/>
      <c r="U198" s="37"/>
    </row>
    <row r="199" spans="4:21" x14ac:dyDescent="0.25">
      <c r="D199"/>
      <c r="R199" s="50"/>
      <c r="S199" s="37"/>
      <c r="T199" s="37"/>
      <c r="U199" s="37"/>
    </row>
    <row r="200" spans="4:21" x14ac:dyDescent="0.25">
      <c r="D200"/>
      <c r="R200" s="50"/>
      <c r="S200" s="37"/>
      <c r="T200" s="37"/>
      <c r="U200" s="37"/>
    </row>
    <row r="201" spans="4:21" x14ac:dyDescent="0.25">
      <c r="D201"/>
      <c r="R201" s="50"/>
      <c r="S201" s="37"/>
      <c r="T201" s="37"/>
      <c r="U201" s="37"/>
    </row>
    <row r="202" spans="4:21" x14ac:dyDescent="0.25">
      <c r="D202"/>
      <c r="R202" s="50"/>
      <c r="S202" s="37"/>
      <c r="T202" s="37"/>
      <c r="U202" s="37"/>
    </row>
    <row r="203" spans="4:21" x14ac:dyDescent="0.25">
      <c r="D203"/>
      <c r="R203" s="50"/>
      <c r="S203" s="37"/>
      <c r="T203" s="37"/>
      <c r="U203" s="37"/>
    </row>
    <row r="204" spans="4:21" x14ac:dyDescent="0.25">
      <c r="D204"/>
      <c r="R204" s="50"/>
      <c r="S204" s="37"/>
      <c r="T204" s="37"/>
      <c r="U204" s="37"/>
    </row>
    <row r="205" spans="4:21" x14ac:dyDescent="0.25">
      <c r="D205"/>
      <c r="R205" s="50"/>
      <c r="S205" s="37"/>
      <c r="T205" s="37"/>
      <c r="U205" s="37"/>
    </row>
    <row r="206" spans="4:21" x14ac:dyDescent="0.25">
      <c r="D206"/>
      <c r="R206" s="50"/>
      <c r="S206" s="37"/>
      <c r="T206" s="37"/>
      <c r="U206" s="37"/>
    </row>
    <row r="207" spans="4:21" x14ac:dyDescent="0.25">
      <c r="D207"/>
      <c r="R207" s="50"/>
      <c r="S207" s="37"/>
      <c r="T207" s="37"/>
      <c r="U207" s="37"/>
    </row>
    <row r="208" spans="4:21" x14ac:dyDescent="0.25">
      <c r="D208"/>
      <c r="R208" s="50"/>
      <c r="S208" s="37"/>
      <c r="T208" s="37"/>
      <c r="U208" s="37"/>
    </row>
    <row r="209" spans="4:21" x14ac:dyDescent="0.25">
      <c r="D209"/>
      <c r="R209" s="50"/>
      <c r="S209" s="37"/>
      <c r="T209" s="37"/>
      <c r="U209" s="37"/>
    </row>
    <row r="210" spans="4:21" x14ac:dyDescent="0.25">
      <c r="D210"/>
      <c r="R210" s="50"/>
      <c r="S210" s="37"/>
      <c r="T210" s="37"/>
      <c r="U210" s="37"/>
    </row>
    <row r="211" spans="4:21" x14ac:dyDescent="0.25">
      <c r="D211"/>
      <c r="R211" s="50"/>
      <c r="S211" s="37"/>
      <c r="T211" s="37"/>
      <c r="U211" s="37"/>
    </row>
    <row r="212" spans="4:21" x14ac:dyDescent="0.25">
      <c r="D212"/>
      <c r="R212" s="50"/>
      <c r="S212" s="37"/>
      <c r="T212" s="37"/>
      <c r="U212" s="37"/>
    </row>
    <row r="213" spans="4:21" x14ac:dyDescent="0.25">
      <c r="D213"/>
      <c r="R213" s="50"/>
      <c r="S213" s="37"/>
      <c r="T213" s="37"/>
      <c r="U213" s="37"/>
    </row>
    <row r="214" spans="4:21" x14ac:dyDescent="0.25">
      <c r="D214"/>
      <c r="R214" s="50"/>
      <c r="S214" s="37"/>
      <c r="T214" s="37"/>
      <c r="U214" s="37"/>
    </row>
    <row r="215" spans="4:21" x14ac:dyDescent="0.25">
      <c r="D215"/>
      <c r="R215" s="50"/>
      <c r="S215" s="37"/>
      <c r="T215" s="37"/>
      <c r="U215" s="37"/>
    </row>
    <row r="216" spans="4:21" x14ac:dyDescent="0.25">
      <c r="D216"/>
      <c r="R216" s="50"/>
      <c r="S216" s="37"/>
      <c r="T216" s="37"/>
      <c r="U216" s="37"/>
    </row>
    <row r="217" spans="4:21" x14ac:dyDescent="0.25">
      <c r="D217"/>
      <c r="R217" s="50"/>
      <c r="S217" s="37"/>
      <c r="T217" s="37"/>
      <c r="U217" s="37"/>
    </row>
    <row r="218" spans="4:21" x14ac:dyDescent="0.25">
      <c r="D218"/>
      <c r="R218" s="50"/>
      <c r="S218" s="37"/>
      <c r="T218" s="37"/>
      <c r="U218" s="37"/>
    </row>
    <row r="219" spans="4:21" x14ac:dyDescent="0.25">
      <c r="D219"/>
      <c r="R219" s="50"/>
      <c r="S219" s="37"/>
      <c r="T219" s="37"/>
      <c r="U219" s="37"/>
    </row>
    <row r="220" spans="4:21" x14ac:dyDescent="0.25">
      <c r="D220"/>
      <c r="R220" s="50"/>
      <c r="S220" s="37"/>
      <c r="T220" s="37"/>
      <c r="U220" s="37"/>
    </row>
    <row r="221" spans="4:21" x14ac:dyDescent="0.25">
      <c r="D221"/>
      <c r="R221" s="50"/>
      <c r="S221" s="37"/>
      <c r="T221" s="37"/>
      <c r="U221" s="37"/>
    </row>
    <row r="222" spans="4:21" x14ac:dyDescent="0.25">
      <c r="D222"/>
      <c r="R222" s="50"/>
      <c r="S222" s="37"/>
      <c r="T222" s="37"/>
      <c r="U222" s="37"/>
    </row>
    <row r="223" spans="4:21" x14ac:dyDescent="0.25">
      <c r="D223"/>
      <c r="R223" s="50"/>
      <c r="S223" s="37"/>
      <c r="T223" s="37"/>
      <c r="U223" s="37"/>
    </row>
    <row r="224" spans="4:21" x14ac:dyDescent="0.25">
      <c r="D224"/>
      <c r="R224" s="50"/>
      <c r="S224" s="37"/>
      <c r="T224" s="37"/>
      <c r="U224" s="37"/>
    </row>
    <row r="225" spans="4:21" x14ac:dyDescent="0.25">
      <c r="D225"/>
      <c r="R225" s="50"/>
      <c r="S225" s="37"/>
      <c r="T225" s="37"/>
      <c r="U225" s="37"/>
    </row>
    <row r="226" spans="4:21" x14ac:dyDescent="0.25">
      <c r="D226"/>
      <c r="R226" s="50"/>
      <c r="S226" s="37"/>
      <c r="T226" s="37"/>
      <c r="U226" s="37"/>
    </row>
    <row r="227" spans="4:21" x14ac:dyDescent="0.25">
      <c r="D227"/>
      <c r="R227" s="50"/>
      <c r="S227" s="37"/>
      <c r="T227" s="37"/>
      <c r="U227" s="37"/>
    </row>
    <row r="228" spans="4:21" x14ac:dyDescent="0.25">
      <c r="D228"/>
      <c r="R228" s="50"/>
      <c r="S228" s="37"/>
      <c r="T228" s="37"/>
      <c r="U228" s="37"/>
    </row>
    <row r="229" spans="4:21" x14ac:dyDescent="0.25">
      <c r="D229"/>
      <c r="R229" s="50"/>
      <c r="S229" s="37"/>
      <c r="T229" s="37"/>
      <c r="U229" s="37"/>
    </row>
    <row r="230" spans="4:21" x14ac:dyDescent="0.25">
      <c r="D230"/>
      <c r="R230" s="50"/>
      <c r="S230" s="37"/>
      <c r="T230" s="37"/>
      <c r="U230" s="37"/>
    </row>
    <row r="231" spans="4:21" x14ac:dyDescent="0.25">
      <c r="D231"/>
      <c r="R231" s="50"/>
      <c r="S231" s="37"/>
      <c r="T231" s="37"/>
      <c r="U231" s="37"/>
    </row>
    <row r="232" spans="4:21" x14ac:dyDescent="0.25">
      <c r="D232"/>
      <c r="R232" s="50"/>
      <c r="S232" s="37"/>
      <c r="T232" s="37"/>
      <c r="U232" s="37"/>
    </row>
    <row r="233" spans="4:21" x14ac:dyDescent="0.25">
      <c r="D233"/>
      <c r="R233" s="50"/>
      <c r="S233" s="37"/>
      <c r="T233" s="37"/>
      <c r="U233" s="37"/>
    </row>
    <row r="234" spans="4:21" x14ac:dyDescent="0.25">
      <c r="D234"/>
      <c r="R234" s="50"/>
      <c r="S234" s="37"/>
      <c r="T234" s="37"/>
      <c r="U234" s="37"/>
    </row>
    <row r="235" spans="4:21" x14ac:dyDescent="0.25">
      <c r="D235"/>
      <c r="R235" s="50"/>
      <c r="S235" s="37"/>
      <c r="T235" s="37"/>
      <c r="U235" s="37"/>
    </row>
    <row r="236" spans="4:21" x14ac:dyDescent="0.25">
      <c r="D236"/>
      <c r="R236" s="50"/>
      <c r="S236" s="37"/>
      <c r="T236" s="37"/>
      <c r="U236" s="37"/>
    </row>
    <row r="237" spans="4:21" x14ac:dyDescent="0.25">
      <c r="D237"/>
      <c r="R237" s="50"/>
      <c r="S237" s="37"/>
      <c r="T237" s="37"/>
      <c r="U237" s="37"/>
    </row>
    <row r="238" spans="4:21" x14ac:dyDescent="0.25">
      <c r="D238"/>
      <c r="R238" s="50"/>
      <c r="S238" s="37"/>
      <c r="T238" s="37"/>
      <c r="U238" s="37"/>
    </row>
    <row r="239" spans="4:21" x14ac:dyDescent="0.25">
      <c r="D239"/>
      <c r="R239" s="50"/>
      <c r="S239" s="37"/>
      <c r="T239" s="37"/>
      <c r="U239" s="37"/>
    </row>
    <row r="240" spans="4:21" x14ac:dyDescent="0.25">
      <c r="D240"/>
      <c r="R240" s="50"/>
      <c r="S240" s="37"/>
      <c r="T240" s="37"/>
      <c r="U240" s="37"/>
    </row>
    <row r="241" spans="4:21" x14ac:dyDescent="0.25">
      <c r="D241"/>
      <c r="R241" s="50"/>
      <c r="S241" s="37"/>
      <c r="T241" s="37"/>
      <c r="U241" s="37"/>
    </row>
    <row r="242" spans="4:21" x14ac:dyDescent="0.25">
      <c r="D242"/>
      <c r="R242" s="50"/>
      <c r="S242" s="37"/>
      <c r="T242" s="37"/>
      <c r="U242" s="37"/>
    </row>
    <row r="243" spans="4:21" x14ac:dyDescent="0.25">
      <c r="D243"/>
      <c r="R243" s="50"/>
      <c r="S243" s="37"/>
      <c r="T243" s="37"/>
      <c r="U243" s="37"/>
    </row>
    <row r="244" spans="4:21" x14ac:dyDescent="0.25">
      <c r="D244"/>
      <c r="R244" s="50"/>
      <c r="S244" s="37"/>
      <c r="T244" s="37"/>
      <c r="U244" s="37"/>
    </row>
    <row r="245" spans="4:21" x14ac:dyDescent="0.25">
      <c r="D245"/>
      <c r="R245" s="50"/>
      <c r="S245" s="37"/>
      <c r="T245" s="37"/>
      <c r="U245" s="37"/>
    </row>
    <row r="246" spans="4:21" x14ac:dyDescent="0.25">
      <c r="D246"/>
      <c r="R246" s="50"/>
      <c r="S246" s="37"/>
      <c r="T246" s="37"/>
      <c r="U246" s="37"/>
    </row>
    <row r="247" spans="4:21" x14ac:dyDescent="0.25">
      <c r="D247"/>
      <c r="R247" s="50"/>
      <c r="S247" s="37"/>
      <c r="T247" s="37"/>
      <c r="U247" s="37"/>
    </row>
    <row r="248" spans="4:21" x14ac:dyDescent="0.25">
      <c r="D248"/>
      <c r="R248" s="50"/>
      <c r="S248" s="37"/>
      <c r="T248" s="37"/>
      <c r="U248" s="37"/>
    </row>
    <row r="249" spans="4:21" x14ac:dyDescent="0.25">
      <c r="D249"/>
      <c r="R249" s="50"/>
      <c r="S249" s="37"/>
      <c r="T249" s="37"/>
      <c r="U249" s="37"/>
    </row>
    <row r="250" spans="4:21" x14ac:dyDescent="0.25">
      <c r="D250"/>
      <c r="R250" s="50"/>
      <c r="S250" s="37"/>
      <c r="T250" s="37"/>
      <c r="U250" s="37"/>
    </row>
    <row r="251" spans="4:21" x14ac:dyDescent="0.25">
      <c r="D251"/>
      <c r="R251" s="50"/>
      <c r="S251" s="37"/>
      <c r="T251" s="37"/>
      <c r="U251" s="37"/>
    </row>
    <row r="252" spans="4:21" x14ac:dyDescent="0.25">
      <c r="D252"/>
      <c r="R252" s="50"/>
      <c r="S252" s="37"/>
      <c r="T252" s="37"/>
      <c r="U252" s="37"/>
    </row>
    <row r="253" spans="4:21" x14ac:dyDescent="0.25">
      <c r="D253"/>
      <c r="R253" s="50"/>
      <c r="S253" s="37"/>
      <c r="T253" s="37"/>
      <c r="U253" s="37"/>
    </row>
    <row r="254" spans="4:21" x14ac:dyDescent="0.25">
      <c r="D254"/>
      <c r="R254" s="50"/>
      <c r="S254" s="37"/>
      <c r="T254" s="37"/>
      <c r="U254" s="37"/>
    </row>
    <row r="255" spans="4:21" x14ac:dyDescent="0.25">
      <c r="D255"/>
      <c r="R255" s="50"/>
      <c r="S255" s="37"/>
      <c r="T255" s="37"/>
      <c r="U255" s="37"/>
    </row>
    <row r="256" spans="4:21" x14ac:dyDescent="0.25">
      <c r="D256"/>
      <c r="R256" s="50"/>
      <c r="S256" s="37"/>
      <c r="T256" s="37"/>
      <c r="U256" s="37"/>
    </row>
    <row r="257" spans="4:21" x14ac:dyDescent="0.25">
      <c r="D257"/>
      <c r="R257" s="50"/>
      <c r="S257" s="37"/>
      <c r="T257" s="37"/>
      <c r="U257" s="37"/>
    </row>
    <row r="258" spans="4:21" x14ac:dyDescent="0.25">
      <c r="D258"/>
      <c r="R258" s="50"/>
      <c r="S258" s="37"/>
      <c r="T258" s="37"/>
      <c r="U258" s="37"/>
    </row>
    <row r="259" spans="4:21" x14ac:dyDescent="0.25">
      <c r="D259"/>
      <c r="R259" s="50"/>
      <c r="S259" s="37"/>
      <c r="T259" s="37"/>
      <c r="U259" s="37"/>
    </row>
    <row r="260" spans="4:21" x14ac:dyDescent="0.25">
      <c r="D260"/>
      <c r="R260" s="50"/>
      <c r="S260" s="37"/>
      <c r="T260" s="37"/>
      <c r="U260" s="37"/>
    </row>
    <row r="261" spans="4:21" x14ac:dyDescent="0.25">
      <c r="D261"/>
      <c r="R261" s="50"/>
      <c r="S261" s="37"/>
      <c r="T261" s="37"/>
      <c r="U261" s="37"/>
    </row>
    <row r="262" spans="4:21" x14ac:dyDescent="0.25">
      <c r="D262"/>
      <c r="R262" s="50"/>
      <c r="S262" s="37"/>
      <c r="T262" s="37"/>
      <c r="U262" s="37"/>
    </row>
    <row r="263" spans="4:21" x14ac:dyDescent="0.25">
      <c r="D263"/>
      <c r="R263" s="50"/>
      <c r="S263" s="37"/>
      <c r="T263" s="37"/>
      <c r="U263" s="37"/>
    </row>
    <row r="264" spans="4:21" x14ac:dyDescent="0.25">
      <c r="D264"/>
      <c r="R264" s="50"/>
      <c r="S264" s="37"/>
      <c r="T264" s="37"/>
      <c r="U264" s="37"/>
    </row>
    <row r="265" spans="4:21" x14ac:dyDescent="0.25">
      <c r="D265"/>
      <c r="R265" s="50"/>
      <c r="S265" s="37"/>
      <c r="T265" s="37"/>
      <c r="U265" s="37"/>
    </row>
    <row r="266" spans="4:21" x14ac:dyDescent="0.25">
      <c r="D266"/>
      <c r="R266" s="50"/>
      <c r="S266" s="37"/>
      <c r="T266" s="37"/>
      <c r="U266" s="37"/>
    </row>
    <row r="267" spans="4:21" x14ac:dyDescent="0.25">
      <c r="D267"/>
      <c r="R267" s="50"/>
      <c r="S267" s="37"/>
      <c r="T267" s="37"/>
      <c r="U267" s="37"/>
    </row>
    <row r="268" spans="4:21" x14ac:dyDescent="0.25">
      <c r="D268"/>
      <c r="R268" s="50"/>
      <c r="S268" s="37"/>
      <c r="T268" s="37"/>
      <c r="U268" s="37"/>
    </row>
    <row r="269" spans="4:21" x14ac:dyDescent="0.25">
      <c r="D269"/>
      <c r="R269" s="50"/>
      <c r="S269" s="37"/>
      <c r="T269" s="37"/>
      <c r="U269" s="37"/>
    </row>
    <row r="270" spans="4:21" x14ac:dyDescent="0.25">
      <c r="D270"/>
      <c r="R270" s="50"/>
      <c r="S270" s="37"/>
      <c r="T270" s="37"/>
      <c r="U270" s="37"/>
    </row>
    <row r="271" spans="4:21" x14ac:dyDescent="0.25">
      <c r="D271"/>
      <c r="R271" s="50"/>
      <c r="S271" s="37"/>
      <c r="T271" s="37"/>
      <c r="U271" s="37"/>
    </row>
    <row r="272" spans="4:21" x14ac:dyDescent="0.25">
      <c r="D272"/>
      <c r="R272" s="50"/>
      <c r="S272" s="37"/>
      <c r="T272" s="37"/>
      <c r="U272" s="37"/>
    </row>
    <row r="273" spans="4:21" x14ac:dyDescent="0.25">
      <c r="D273"/>
      <c r="R273" s="50"/>
      <c r="S273" s="37"/>
      <c r="T273" s="37"/>
      <c r="U273" s="37"/>
    </row>
    <row r="274" spans="4:21" x14ac:dyDescent="0.25">
      <c r="D274"/>
      <c r="R274" s="50"/>
      <c r="S274" s="37"/>
      <c r="T274" s="37"/>
      <c r="U274" s="37"/>
    </row>
    <row r="275" spans="4:21" x14ac:dyDescent="0.25">
      <c r="D275"/>
      <c r="R275" s="50"/>
      <c r="S275" s="37"/>
      <c r="T275" s="37"/>
      <c r="U275" s="37"/>
    </row>
    <row r="276" spans="4:21" x14ac:dyDescent="0.25">
      <c r="D276"/>
      <c r="R276" s="50"/>
      <c r="S276" s="37"/>
      <c r="T276" s="37"/>
      <c r="U276" s="37"/>
    </row>
    <row r="277" spans="4:21" x14ac:dyDescent="0.25">
      <c r="D277"/>
      <c r="R277" s="50"/>
      <c r="S277" s="37"/>
      <c r="T277" s="37"/>
      <c r="U277" s="37"/>
    </row>
    <row r="278" spans="4:21" x14ac:dyDescent="0.25">
      <c r="D278"/>
      <c r="R278" s="50"/>
      <c r="S278" s="37"/>
      <c r="T278" s="37"/>
      <c r="U278" s="37"/>
    </row>
    <row r="279" spans="4:21" x14ac:dyDescent="0.25">
      <c r="D279"/>
      <c r="R279" s="50"/>
      <c r="S279" s="37"/>
      <c r="T279" s="37"/>
      <c r="U279" s="37"/>
    </row>
    <row r="280" spans="4:21" x14ac:dyDescent="0.25">
      <c r="D280"/>
      <c r="R280" s="50"/>
      <c r="S280" s="37"/>
      <c r="T280" s="37"/>
      <c r="U280" s="37"/>
    </row>
    <row r="281" spans="4:21" x14ac:dyDescent="0.25">
      <c r="D281"/>
      <c r="R281" s="50"/>
      <c r="S281" s="37"/>
      <c r="T281" s="37"/>
      <c r="U281" s="37"/>
    </row>
    <row r="282" spans="4:21" x14ac:dyDescent="0.25">
      <c r="D282"/>
      <c r="R282" s="50"/>
      <c r="S282" s="37"/>
      <c r="T282" s="37"/>
      <c r="U282" s="37"/>
    </row>
    <row r="283" spans="4:21" x14ac:dyDescent="0.25">
      <c r="D283"/>
      <c r="R283" s="50"/>
      <c r="S283" s="37"/>
      <c r="T283" s="37"/>
      <c r="U283" s="37"/>
    </row>
    <row r="284" spans="4:21" x14ac:dyDescent="0.25">
      <c r="D284"/>
      <c r="R284" s="50"/>
      <c r="S284" s="37"/>
      <c r="T284" s="37"/>
      <c r="U284" s="37"/>
    </row>
    <row r="285" spans="4:21" x14ac:dyDescent="0.25">
      <c r="D285"/>
      <c r="R285" s="50"/>
      <c r="S285" s="37"/>
      <c r="T285" s="37"/>
      <c r="U285" s="37"/>
    </row>
    <row r="286" spans="4:21" x14ac:dyDescent="0.25">
      <c r="D286"/>
      <c r="R286" s="50"/>
      <c r="S286" s="37"/>
      <c r="T286" s="37"/>
      <c r="U286" s="37"/>
    </row>
    <row r="287" spans="4:21" x14ac:dyDescent="0.25">
      <c r="D287"/>
      <c r="R287" s="50"/>
      <c r="S287" s="37"/>
      <c r="T287" s="37"/>
      <c r="U287" s="37"/>
    </row>
    <row r="288" spans="4:21" x14ac:dyDescent="0.25">
      <c r="D288"/>
      <c r="R288" s="50"/>
      <c r="S288" s="37"/>
      <c r="T288" s="37"/>
      <c r="U288" s="37"/>
    </row>
    <row r="289" spans="4:21" x14ac:dyDescent="0.25">
      <c r="D289"/>
      <c r="R289" s="50"/>
      <c r="S289" s="37"/>
      <c r="T289" s="37"/>
      <c r="U289" s="37"/>
    </row>
    <row r="290" spans="4:21" x14ac:dyDescent="0.25">
      <c r="D290"/>
      <c r="R290" s="50"/>
      <c r="S290" s="37"/>
      <c r="T290" s="37"/>
      <c r="U290" s="37"/>
    </row>
    <row r="291" spans="4:21" x14ac:dyDescent="0.25">
      <c r="D291"/>
      <c r="R291" s="50"/>
      <c r="S291" s="37"/>
      <c r="T291" s="37"/>
      <c r="U291" s="37"/>
    </row>
    <row r="292" spans="4:21" x14ac:dyDescent="0.25">
      <c r="D292"/>
      <c r="R292" s="50"/>
      <c r="S292" s="37"/>
      <c r="T292" s="37"/>
      <c r="U292" s="37"/>
    </row>
    <row r="293" spans="4:21" x14ac:dyDescent="0.25">
      <c r="D293"/>
      <c r="R293" s="50"/>
      <c r="S293" s="37"/>
      <c r="T293" s="37"/>
      <c r="U293" s="37"/>
    </row>
    <row r="294" spans="4:21" x14ac:dyDescent="0.25">
      <c r="D294"/>
      <c r="R294" s="50"/>
      <c r="S294" s="37"/>
      <c r="T294" s="37"/>
      <c r="U294" s="37"/>
    </row>
    <row r="295" spans="4:21" x14ac:dyDescent="0.25">
      <c r="D295"/>
      <c r="R295" s="50"/>
      <c r="S295" s="37"/>
      <c r="T295" s="37"/>
      <c r="U295" s="37"/>
    </row>
    <row r="296" spans="4:21" x14ac:dyDescent="0.25">
      <c r="D296"/>
      <c r="R296" s="50"/>
      <c r="S296" s="37"/>
      <c r="T296" s="37"/>
      <c r="U296" s="37"/>
    </row>
    <row r="297" spans="4:21" x14ac:dyDescent="0.25">
      <c r="D297"/>
      <c r="R297" s="50"/>
      <c r="S297" s="37"/>
      <c r="T297" s="37"/>
      <c r="U297" s="37"/>
    </row>
    <row r="298" spans="4:21" x14ac:dyDescent="0.25">
      <c r="D298"/>
      <c r="R298" s="50"/>
      <c r="S298" s="37"/>
      <c r="T298" s="37"/>
      <c r="U298" s="37"/>
    </row>
    <row r="299" spans="4:21" x14ac:dyDescent="0.25">
      <c r="D299"/>
      <c r="R299" s="50"/>
      <c r="S299" s="37"/>
      <c r="T299" s="37"/>
      <c r="U299" s="37"/>
    </row>
    <row r="300" spans="4:21" x14ac:dyDescent="0.25">
      <c r="D300"/>
      <c r="R300" s="50"/>
      <c r="S300" s="37"/>
      <c r="T300" s="37"/>
      <c r="U300" s="37"/>
    </row>
    <row r="301" spans="4:21" x14ac:dyDescent="0.25">
      <c r="D301"/>
      <c r="R301" s="50"/>
      <c r="S301" s="37"/>
      <c r="T301" s="37"/>
      <c r="U301" s="37"/>
    </row>
    <row r="302" spans="4:21" x14ac:dyDescent="0.25">
      <c r="D302"/>
      <c r="R302" s="50"/>
      <c r="S302" s="37"/>
      <c r="T302" s="37"/>
      <c r="U302" s="37"/>
    </row>
    <row r="303" spans="4:21" x14ac:dyDescent="0.25">
      <c r="D303"/>
      <c r="R303" s="50"/>
      <c r="S303" s="37"/>
      <c r="T303" s="37"/>
      <c r="U303" s="37"/>
    </row>
    <row r="304" spans="4:21" x14ac:dyDescent="0.25">
      <c r="D304"/>
      <c r="R304" s="50"/>
      <c r="S304" s="37"/>
      <c r="T304" s="37"/>
      <c r="U304" s="37"/>
    </row>
    <row r="305" spans="4:21" x14ac:dyDescent="0.25">
      <c r="D305"/>
      <c r="R305" s="50"/>
      <c r="S305" s="37"/>
      <c r="T305" s="37"/>
      <c r="U305" s="37"/>
    </row>
    <row r="306" spans="4:21" x14ac:dyDescent="0.25">
      <c r="D306"/>
      <c r="R306" s="50"/>
      <c r="S306" s="37"/>
      <c r="T306" s="37"/>
      <c r="U306" s="37"/>
    </row>
    <row r="307" spans="4:21" x14ac:dyDescent="0.25">
      <c r="D307"/>
      <c r="R307" s="50"/>
      <c r="S307" s="37"/>
      <c r="T307" s="37"/>
      <c r="U307" s="37"/>
    </row>
    <row r="308" spans="4:21" x14ac:dyDescent="0.25">
      <c r="D308"/>
      <c r="R308" s="50"/>
      <c r="S308" s="37"/>
      <c r="T308" s="37"/>
      <c r="U308" s="37"/>
    </row>
    <row r="309" spans="4:21" x14ac:dyDescent="0.25">
      <c r="D309"/>
      <c r="R309" s="50"/>
      <c r="S309" s="37"/>
      <c r="T309" s="37"/>
      <c r="U309" s="37"/>
    </row>
    <row r="310" spans="4:21" x14ac:dyDescent="0.25">
      <c r="D310"/>
      <c r="R310" s="50"/>
      <c r="S310" s="37"/>
      <c r="T310" s="37"/>
      <c r="U310" s="37"/>
    </row>
    <row r="311" spans="4:21" x14ac:dyDescent="0.25">
      <c r="D311"/>
      <c r="R311" s="50"/>
      <c r="S311" s="37"/>
      <c r="T311" s="37"/>
      <c r="U311" s="37"/>
    </row>
    <row r="312" spans="4:21" x14ac:dyDescent="0.25">
      <c r="D312"/>
      <c r="R312" s="50"/>
      <c r="S312" s="37"/>
      <c r="T312" s="37"/>
      <c r="U312" s="37"/>
    </row>
    <row r="313" spans="4:21" x14ac:dyDescent="0.25">
      <c r="D313"/>
      <c r="R313" s="50"/>
      <c r="S313" s="37"/>
      <c r="T313" s="37"/>
      <c r="U313" s="37"/>
    </row>
    <row r="314" spans="4:21" x14ac:dyDescent="0.25">
      <c r="D314"/>
      <c r="R314" s="50"/>
      <c r="S314" s="37"/>
      <c r="T314" s="37"/>
      <c r="U314" s="37"/>
    </row>
    <row r="315" spans="4:21" x14ac:dyDescent="0.25">
      <c r="D315"/>
      <c r="R315" s="50"/>
      <c r="S315" s="37"/>
      <c r="T315" s="37"/>
      <c r="U315" s="37"/>
    </row>
    <row r="316" spans="4:21" x14ac:dyDescent="0.25">
      <c r="D316"/>
      <c r="R316" s="50"/>
      <c r="S316" s="37"/>
      <c r="T316" s="37"/>
      <c r="U316" s="37"/>
    </row>
    <row r="317" spans="4:21" x14ac:dyDescent="0.25">
      <c r="D317"/>
      <c r="R317" s="50"/>
      <c r="S317" s="37"/>
      <c r="T317" s="37"/>
      <c r="U317" s="37"/>
    </row>
    <row r="318" spans="4:21" x14ac:dyDescent="0.25">
      <c r="D318"/>
      <c r="R318" s="50"/>
      <c r="S318" s="37"/>
      <c r="T318" s="37"/>
      <c r="U318" s="37"/>
    </row>
    <row r="319" spans="4:21" x14ac:dyDescent="0.25">
      <c r="D319"/>
      <c r="R319" s="50"/>
      <c r="S319" s="37"/>
      <c r="T319" s="37"/>
      <c r="U319" s="37"/>
    </row>
    <row r="320" spans="4:21" x14ac:dyDescent="0.25">
      <c r="D320"/>
      <c r="R320" s="50"/>
      <c r="S320" s="37"/>
      <c r="T320" s="37"/>
      <c r="U320" s="37"/>
    </row>
    <row r="321" spans="4:21" x14ac:dyDescent="0.25">
      <c r="D321"/>
      <c r="R321" s="50"/>
      <c r="S321" s="37"/>
      <c r="T321" s="37"/>
      <c r="U321" s="37"/>
    </row>
    <row r="322" spans="4:21" x14ac:dyDescent="0.25">
      <c r="D322"/>
      <c r="R322" s="50"/>
      <c r="S322" s="37"/>
      <c r="T322" s="37"/>
      <c r="U322" s="37"/>
    </row>
    <row r="323" spans="4:21" x14ac:dyDescent="0.25">
      <c r="D323"/>
      <c r="R323" s="50"/>
      <c r="S323" s="37"/>
      <c r="T323" s="37"/>
      <c r="U323" s="37"/>
    </row>
    <row r="324" spans="4:21" x14ac:dyDescent="0.25">
      <c r="D324"/>
      <c r="R324" s="50"/>
      <c r="S324" s="37"/>
      <c r="T324" s="37"/>
      <c r="U324" s="37"/>
    </row>
    <row r="325" spans="4:21" x14ac:dyDescent="0.25">
      <c r="D325"/>
      <c r="R325" s="50"/>
      <c r="S325" s="37"/>
      <c r="T325" s="37"/>
      <c r="U325" s="37"/>
    </row>
    <row r="326" spans="4:21" x14ac:dyDescent="0.25">
      <c r="D326"/>
      <c r="R326" s="50"/>
      <c r="S326" s="37"/>
      <c r="T326" s="37"/>
      <c r="U326" s="37"/>
    </row>
    <row r="327" spans="4:21" x14ac:dyDescent="0.25">
      <c r="D327"/>
      <c r="R327" s="50"/>
      <c r="S327" s="37"/>
      <c r="T327" s="37"/>
      <c r="U327" s="37"/>
    </row>
    <row r="328" spans="4:21" x14ac:dyDescent="0.25">
      <c r="D328"/>
      <c r="R328" s="50"/>
      <c r="S328" s="37"/>
      <c r="T328" s="37"/>
      <c r="U328" s="37"/>
    </row>
    <row r="329" spans="4:21" x14ac:dyDescent="0.25">
      <c r="D329"/>
      <c r="R329" s="50"/>
      <c r="S329" s="37"/>
      <c r="T329" s="37"/>
      <c r="U329" s="37"/>
    </row>
    <row r="330" spans="4:21" x14ac:dyDescent="0.25">
      <c r="D330"/>
      <c r="R330" s="50"/>
      <c r="S330" s="37"/>
      <c r="T330" s="37"/>
      <c r="U330" s="37"/>
    </row>
    <row r="331" spans="4:21" x14ac:dyDescent="0.25">
      <c r="D331"/>
      <c r="R331" s="50"/>
      <c r="S331" s="37"/>
      <c r="T331" s="37"/>
      <c r="U331" s="37"/>
    </row>
    <row r="332" spans="4:21" x14ac:dyDescent="0.25">
      <c r="D332"/>
      <c r="R332" s="50"/>
      <c r="S332" s="37"/>
      <c r="T332" s="37"/>
      <c r="U332" s="37"/>
    </row>
    <row r="333" spans="4:21" x14ac:dyDescent="0.25">
      <c r="D333"/>
      <c r="R333" s="50"/>
      <c r="S333" s="37"/>
      <c r="T333" s="37"/>
      <c r="U333" s="37"/>
    </row>
    <row r="334" spans="4:21" x14ac:dyDescent="0.25">
      <c r="D334"/>
      <c r="R334" s="50"/>
      <c r="S334" s="37"/>
      <c r="T334" s="37"/>
      <c r="U334" s="37"/>
    </row>
    <row r="335" spans="4:21" x14ac:dyDescent="0.25">
      <c r="D335"/>
      <c r="R335" s="50"/>
      <c r="S335" s="37"/>
      <c r="T335" s="37"/>
      <c r="U335" s="37"/>
    </row>
    <row r="336" spans="4:21" x14ac:dyDescent="0.25">
      <c r="D336"/>
      <c r="R336" s="50"/>
      <c r="S336" s="37"/>
      <c r="T336" s="37"/>
      <c r="U336" s="37"/>
    </row>
    <row r="337" spans="4:21" x14ac:dyDescent="0.25">
      <c r="D337"/>
      <c r="R337" s="50"/>
      <c r="S337" s="37"/>
      <c r="T337" s="37"/>
      <c r="U337" s="37"/>
    </row>
    <row r="338" spans="4:21" x14ac:dyDescent="0.25">
      <c r="D338"/>
      <c r="R338" s="50"/>
      <c r="S338" s="37"/>
      <c r="T338" s="37"/>
      <c r="U338" s="37"/>
    </row>
    <row r="339" spans="4:21" x14ac:dyDescent="0.25">
      <c r="D339"/>
      <c r="R339" s="50"/>
      <c r="S339" s="37"/>
      <c r="T339" s="37"/>
      <c r="U339" s="37"/>
    </row>
    <row r="340" spans="4:21" x14ac:dyDescent="0.25">
      <c r="D340"/>
      <c r="R340" s="50"/>
      <c r="S340" s="37"/>
      <c r="T340" s="37"/>
      <c r="U340" s="37"/>
    </row>
    <row r="341" spans="4:21" x14ac:dyDescent="0.25">
      <c r="D341"/>
      <c r="R341" s="50"/>
      <c r="S341" s="37"/>
      <c r="T341" s="37"/>
      <c r="U341" s="37"/>
    </row>
    <row r="342" spans="4:21" x14ac:dyDescent="0.25">
      <c r="D342"/>
      <c r="R342" s="50"/>
      <c r="S342" s="37"/>
      <c r="T342" s="37"/>
      <c r="U342" s="37"/>
    </row>
    <row r="343" spans="4:21" x14ac:dyDescent="0.25">
      <c r="D343"/>
      <c r="R343" s="50"/>
      <c r="S343" s="37"/>
      <c r="T343" s="37"/>
      <c r="U343" s="37"/>
    </row>
    <row r="344" spans="4:21" x14ac:dyDescent="0.25">
      <c r="D344"/>
      <c r="R344" s="50"/>
      <c r="S344" s="37"/>
      <c r="T344" s="37"/>
      <c r="U344" s="37"/>
    </row>
    <row r="345" spans="4:21" x14ac:dyDescent="0.25">
      <c r="D345"/>
      <c r="R345" s="50"/>
      <c r="S345" s="37"/>
      <c r="T345" s="37"/>
      <c r="U345" s="37"/>
    </row>
    <row r="346" spans="4:21" x14ac:dyDescent="0.25">
      <c r="D346"/>
      <c r="R346" s="50"/>
      <c r="S346" s="37"/>
      <c r="T346" s="37"/>
      <c r="U346" s="37"/>
    </row>
    <row r="347" spans="4:21" x14ac:dyDescent="0.25">
      <c r="D347"/>
      <c r="R347" s="50"/>
      <c r="S347" s="37"/>
      <c r="T347" s="37"/>
      <c r="U347" s="37"/>
    </row>
    <row r="348" spans="4:21" x14ac:dyDescent="0.25">
      <c r="D348"/>
      <c r="R348" s="50"/>
      <c r="S348" s="37"/>
      <c r="T348" s="37"/>
      <c r="U348" s="37"/>
    </row>
    <row r="349" spans="4:21" x14ac:dyDescent="0.25">
      <c r="D349"/>
      <c r="R349" s="50"/>
      <c r="S349" s="37"/>
      <c r="T349" s="37"/>
      <c r="U349" s="37"/>
    </row>
    <row r="350" spans="4:21" x14ac:dyDescent="0.25">
      <c r="D350"/>
      <c r="R350" s="50"/>
      <c r="S350" s="37"/>
      <c r="T350" s="37"/>
      <c r="U350" s="37"/>
    </row>
    <row r="351" spans="4:21" x14ac:dyDescent="0.25">
      <c r="D351"/>
      <c r="R351" s="50"/>
      <c r="S351" s="37"/>
      <c r="T351" s="37"/>
      <c r="U351" s="37"/>
    </row>
    <row r="352" spans="4:21" x14ac:dyDescent="0.25">
      <c r="D352"/>
      <c r="R352" s="50"/>
      <c r="S352" s="37"/>
      <c r="T352" s="37"/>
      <c r="U352" s="37"/>
    </row>
    <row r="353" spans="4:21" x14ac:dyDescent="0.25">
      <c r="D353"/>
      <c r="R353" s="50"/>
      <c r="S353" s="37"/>
      <c r="T353" s="37"/>
      <c r="U353" s="37"/>
    </row>
    <row r="354" spans="4:21" x14ac:dyDescent="0.25">
      <c r="D354"/>
      <c r="R354" s="50"/>
      <c r="S354" s="37"/>
      <c r="T354" s="37"/>
      <c r="U354" s="37"/>
    </row>
    <row r="355" spans="4:21" x14ac:dyDescent="0.25">
      <c r="D355"/>
      <c r="R355" s="50"/>
      <c r="S355" s="37"/>
      <c r="T355" s="37"/>
      <c r="U355" s="37"/>
    </row>
    <row r="356" spans="4:21" x14ac:dyDescent="0.25">
      <c r="D356"/>
      <c r="R356" s="50"/>
      <c r="S356" s="37"/>
      <c r="T356" s="37"/>
      <c r="U356" s="37"/>
    </row>
    <row r="357" spans="4:21" x14ac:dyDescent="0.25">
      <c r="D357"/>
      <c r="R357" s="50"/>
      <c r="S357" s="37"/>
      <c r="T357" s="37"/>
      <c r="U357" s="37"/>
    </row>
    <row r="358" spans="4:21" x14ac:dyDescent="0.25">
      <c r="D358"/>
      <c r="R358" s="50"/>
      <c r="S358" s="37"/>
      <c r="T358" s="37"/>
      <c r="U358" s="37"/>
    </row>
    <row r="359" spans="4:21" x14ac:dyDescent="0.25">
      <c r="D359"/>
      <c r="R359" s="50"/>
      <c r="S359" s="37"/>
      <c r="T359" s="37"/>
      <c r="U359" s="37"/>
    </row>
    <row r="360" spans="4:21" x14ac:dyDescent="0.25">
      <c r="D360"/>
      <c r="R360" s="50"/>
      <c r="S360" s="37"/>
      <c r="T360" s="37"/>
      <c r="U360" s="37"/>
    </row>
    <row r="361" spans="4:21" x14ac:dyDescent="0.25">
      <c r="D361"/>
      <c r="R361" s="50"/>
      <c r="S361" s="37"/>
      <c r="T361" s="37"/>
      <c r="U361" s="37"/>
    </row>
    <row r="362" spans="4:21" x14ac:dyDescent="0.25">
      <c r="D362"/>
      <c r="R362" s="50"/>
      <c r="S362" s="37"/>
      <c r="T362" s="37"/>
      <c r="U362" s="37"/>
    </row>
    <row r="363" spans="4:21" x14ac:dyDescent="0.25">
      <c r="D363"/>
      <c r="R363" s="50"/>
      <c r="S363" s="37"/>
      <c r="T363" s="37"/>
      <c r="U363" s="37"/>
    </row>
    <row r="364" spans="4:21" x14ac:dyDescent="0.25">
      <c r="D364"/>
      <c r="R364" s="50"/>
      <c r="S364" s="37"/>
      <c r="T364" s="37"/>
      <c r="U364" s="37"/>
    </row>
    <row r="365" spans="4:21" x14ac:dyDescent="0.25">
      <c r="D365"/>
      <c r="R365" s="50"/>
      <c r="S365" s="37"/>
      <c r="T365" s="37"/>
      <c r="U365" s="37"/>
    </row>
    <row r="366" spans="4:21" x14ac:dyDescent="0.25">
      <c r="D366"/>
      <c r="R366" s="50"/>
      <c r="S366" s="37"/>
      <c r="T366" s="37"/>
      <c r="U366" s="37"/>
    </row>
    <row r="367" spans="4:21" x14ac:dyDescent="0.25">
      <c r="D367"/>
      <c r="R367" s="50"/>
      <c r="S367" s="37"/>
      <c r="T367" s="37"/>
      <c r="U367" s="37"/>
    </row>
    <row r="368" spans="4:21" x14ac:dyDescent="0.25">
      <c r="D368"/>
      <c r="R368" s="50"/>
      <c r="S368" s="37"/>
      <c r="T368" s="37"/>
      <c r="U368" s="37"/>
    </row>
    <row r="369" spans="4:21" x14ac:dyDescent="0.25">
      <c r="D369"/>
      <c r="R369" s="50"/>
      <c r="S369" s="37"/>
      <c r="T369" s="37"/>
      <c r="U369" s="37"/>
    </row>
    <row r="370" spans="4:21" x14ac:dyDescent="0.25">
      <c r="D370"/>
      <c r="R370" s="50"/>
      <c r="S370" s="37"/>
      <c r="T370" s="37"/>
      <c r="U370" s="37"/>
    </row>
    <row r="371" spans="4:21" x14ac:dyDescent="0.25">
      <c r="D371"/>
      <c r="R371" s="50"/>
      <c r="S371" s="37"/>
      <c r="T371" s="37"/>
      <c r="U371" s="37"/>
    </row>
    <row r="372" spans="4:21" x14ac:dyDescent="0.25">
      <c r="D372"/>
      <c r="R372" s="50"/>
      <c r="S372" s="37"/>
      <c r="T372" s="37"/>
      <c r="U372" s="37"/>
    </row>
    <row r="373" spans="4:21" x14ac:dyDescent="0.25">
      <c r="D373"/>
      <c r="R373" s="50"/>
      <c r="S373" s="37"/>
      <c r="T373" s="37"/>
      <c r="U373" s="37"/>
    </row>
    <row r="374" spans="4:21" x14ac:dyDescent="0.25">
      <c r="D374"/>
      <c r="R374" s="50"/>
      <c r="S374" s="37"/>
      <c r="T374" s="37"/>
      <c r="U374" s="37"/>
    </row>
    <row r="375" spans="4:21" x14ac:dyDescent="0.25">
      <c r="D375"/>
      <c r="R375" s="50"/>
      <c r="S375" s="37"/>
      <c r="T375" s="37"/>
      <c r="U375" s="37"/>
    </row>
    <row r="376" spans="4:21" x14ac:dyDescent="0.25">
      <c r="D376"/>
      <c r="R376" s="50"/>
      <c r="S376" s="37"/>
      <c r="T376" s="37"/>
      <c r="U376" s="37"/>
    </row>
    <row r="377" spans="4:21" x14ac:dyDescent="0.25">
      <c r="D377"/>
      <c r="R377" s="50"/>
      <c r="S377" s="37"/>
      <c r="T377" s="37"/>
      <c r="U377" s="37"/>
    </row>
    <row r="378" spans="4:21" x14ac:dyDescent="0.25">
      <c r="D378"/>
      <c r="R378" s="50"/>
      <c r="S378" s="37"/>
      <c r="T378" s="37"/>
      <c r="U378" s="37"/>
    </row>
    <row r="379" spans="4:21" x14ac:dyDescent="0.25">
      <c r="D379"/>
      <c r="R379" s="50"/>
      <c r="S379" s="37"/>
      <c r="T379" s="37"/>
      <c r="U379" s="37"/>
    </row>
    <row r="380" spans="4:21" x14ac:dyDescent="0.25">
      <c r="D380"/>
      <c r="R380" s="50"/>
      <c r="S380" s="37"/>
      <c r="T380" s="37"/>
      <c r="U380" s="37"/>
    </row>
    <row r="381" spans="4:21" x14ac:dyDescent="0.25">
      <c r="D381"/>
      <c r="R381" s="50"/>
      <c r="S381" s="37"/>
      <c r="T381" s="37"/>
      <c r="U381" s="37"/>
    </row>
    <row r="382" spans="4:21" x14ac:dyDescent="0.25">
      <c r="D382"/>
      <c r="R382" s="50"/>
      <c r="S382" s="37"/>
      <c r="T382" s="37"/>
      <c r="U382" s="37"/>
    </row>
    <row r="383" spans="4:21" x14ac:dyDescent="0.25">
      <c r="D383"/>
      <c r="R383" s="50"/>
      <c r="S383" s="37"/>
      <c r="T383" s="37"/>
      <c r="U383" s="37"/>
    </row>
    <row r="384" spans="4:21" x14ac:dyDescent="0.25">
      <c r="D384"/>
      <c r="R384" s="50"/>
      <c r="S384" s="37"/>
      <c r="T384" s="37"/>
      <c r="U384" s="37"/>
    </row>
    <row r="385" spans="4:21" x14ac:dyDescent="0.25">
      <c r="D385"/>
      <c r="R385" s="50"/>
      <c r="S385" s="37"/>
      <c r="T385" s="37"/>
      <c r="U385" s="37"/>
    </row>
    <row r="386" spans="4:21" x14ac:dyDescent="0.25">
      <c r="D386"/>
      <c r="R386" s="50"/>
      <c r="S386" s="37"/>
      <c r="T386" s="37"/>
      <c r="U386" s="37"/>
    </row>
    <row r="387" spans="4:21" x14ac:dyDescent="0.25">
      <c r="D387"/>
      <c r="R387" s="50"/>
      <c r="S387" s="37"/>
      <c r="T387" s="37"/>
      <c r="U387" s="37"/>
    </row>
    <row r="388" spans="4:21" x14ac:dyDescent="0.25">
      <c r="D388"/>
      <c r="R388" s="50"/>
      <c r="S388" s="37"/>
      <c r="T388" s="37"/>
      <c r="U388" s="37"/>
    </row>
    <row r="389" spans="4:21" x14ac:dyDescent="0.25">
      <c r="D389"/>
      <c r="R389" s="50"/>
      <c r="S389" s="37"/>
      <c r="T389" s="37"/>
      <c r="U389" s="37"/>
    </row>
    <row r="390" spans="4:21" x14ac:dyDescent="0.25">
      <c r="D390"/>
      <c r="R390" s="50"/>
      <c r="S390" s="37"/>
      <c r="T390" s="37"/>
      <c r="U390" s="37"/>
    </row>
    <row r="391" spans="4:21" x14ac:dyDescent="0.25">
      <c r="D391"/>
      <c r="R391" s="50"/>
      <c r="S391" s="37"/>
      <c r="T391" s="37"/>
      <c r="U391" s="37"/>
    </row>
    <row r="392" spans="4:21" x14ac:dyDescent="0.25">
      <c r="D392"/>
      <c r="R392" s="50"/>
      <c r="S392" s="37"/>
      <c r="T392" s="37"/>
      <c r="U392" s="37"/>
    </row>
    <row r="393" spans="4:21" x14ac:dyDescent="0.25">
      <c r="D393"/>
      <c r="R393" s="50"/>
      <c r="S393" s="37"/>
      <c r="T393" s="37"/>
      <c r="U393" s="37"/>
    </row>
    <row r="394" spans="4:21" x14ac:dyDescent="0.25">
      <c r="D394"/>
      <c r="R394" s="50"/>
      <c r="S394" s="37"/>
      <c r="T394" s="37"/>
      <c r="U394" s="37"/>
    </row>
    <row r="395" spans="4:21" x14ac:dyDescent="0.25">
      <c r="D395"/>
      <c r="R395" s="50"/>
      <c r="S395" s="37"/>
      <c r="T395" s="37"/>
      <c r="U395" s="37"/>
    </row>
    <row r="396" spans="4:21" x14ac:dyDescent="0.25">
      <c r="D396"/>
      <c r="R396" s="50"/>
      <c r="S396" s="37"/>
      <c r="T396" s="37"/>
      <c r="U396" s="37"/>
    </row>
    <row r="397" spans="4:21" x14ac:dyDescent="0.25">
      <c r="D397"/>
      <c r="R397" s="50"/>
      <c r="S397" s="37"/>
      <c r="T397" s="37"/>
      <c r="U397" s="37"/>
    </row>
    <row r="398" spans="4:21" x14ac:dyDescent="0.25">
      <c r="D398"/>
      <c r="R398" s="50"/>
      <c r="S398" s="37"/>
      <c r="T398" s="37"/>
      <c r="U398" s="37"/>
    </row>
    <row r="399" spans="4:21" x14ac:dyDescent="0.25">
      <c r="D399"/>
      <c r="R399" s="50"/>
      <c r="S399" s="37"/>
      <c r="T399" s="37"/>
      <c r="U399" s="37"/>
    </row>
    <row r="400" spans="4:21" x14ac:dyDescent="0.25">
      <c r="D400"/>
      <c r="R400" s="50"/>
      <c r="S400" s="37"/>
      <c r="T400" s="37"/>
      <c r="U400" s="37"/>
    </row>
    <row r="401" spans="4:21" x14ac:dyDescent="0.25">
      <c r="D401"/>
      <c r="R401" s="50"/>
      <c r="S401" s="37"/>
      <c r="T401" s="37"/>
      <c r="U401" s="37"/>
    </row>
    <row r="402" spans="4:21" x14ac:dyDescent="0.25">
      <c r="D402"/>
      <c r="R402" s="50"/>
      <c r="S402" s="37"/>
      <c r="T402" s="37"/>
      <c r="U402" s="37"/>
    </row>
    <row r="403" spans="4:21" x14ac:dyDescent="0.25">
      <c r="D403"/>
      <c r="R403" s="50"/>
      <c r="S403" s="37"/>
      <c r="T403" s="37"/>
      <c r="U403" s="37"/>
    </row>
    <row r="404" spans="4:21" x14ac:dyDescent="0.25">
      <c r="D404"/>
      <c r="R404" s="50"/>
      <c r="S404" s="37"/>
      <c r="T404" s="37"/>
      <c r="U404" s="37"/>
    </row>
    <row r="405" spans="4:21" x14ac:dyDescent="0.25">
      <c r="D405"/>
      <c r="R405" s="50"/>
      <c r="S405" s="37"/>
      <c r="T405" s="37"/>
      <c r="U405" s="37"/>
    </row>
    <row r="406" spans="4:21" x14ac:dyDescent="0.25">
      <c r="D406"/>
      <c r="R406" s="50"/>
      <c r="S406" s="37"/>
      <c r="T406" s="37"/>
      <c r="U406" s="37"/>
    </row>
    <row r="407" spans="4:21" x14ac:dyDescent="0.25">
      <c r="D407"/>
      <c r="R407" s="50"/>
      <c r="S407" s="37"/>
      <c r="T407" s="37"/>
      <c r="U407" s="37"/>
    </row>
    <row r="408" spans="4:21" x14ac:dyDescent="0.25">
      <c r="D408"/>
      <c r="R408" s="50"/>
      <c r="S408" s="37"/>
      <c r="T408" s="37"/>
      <c r="U408" s="37"/>
    </row>
    <row r="409" spans="4:21" x14ac:dyDescent="0.25">
      <c r="D409"/>
      <c r="R409" s="50"/>
      <c r="S409" s="37"/>
      <c r="T409" s="37"/>
      <c r="U409" s="37"/>
    </row>
    <row r="410" spans="4:21" x14ac:dyDescent="0.25">
      <c r="D410"/>
      <c r="R410" s="50"/>
      <c r="S410" s="37"/>
      <c r="T410" s="37"/>
      <c r="U410" s="37"/>
    </row>
    <row r="411" spans="4:21" x14ac:dyDescent="0.25">
      <c r="D411"/>
      <c r="R411" s="50"/>
      <c r="S411" s="37"/>
      <c r="T411" s="37"/>
      <c r="U411" s="37"/>
    </row>
    <row r="412" spans="4:21" x14ac:dyDescent="0.25">
      <c r="D412"/>
      <c r="R412" s="50"/>
      <c r="S412" s="37"/>
      <c r="T412" s="37"/>
      <c r="U412" s="37"/>
    </row>
    <row r="413" spans="4:21" x14ac:dyDescent="0.25">
      <c r="D413"/>
      <c r="R413" s="50"/>
      <c r="S413" s="37"/>
      <c r="T413" s="37"/>
      <c r="U413" s="37"/>
    </row>
    <row r="414" spans="4:21" x14ac:dyDescent="0.25">
      <c r="D414"/>
      <c r="R414" s="50"/>
      <c r="S414" s="37"/>
      <c r="T414" s="37"/>
      <c r="U414" s="37"/>
    </row>
    <row r="415" spans="4:21" x14ac:dyDescent="0.25">
      <c r="D415"/>
      <c r="R415" s="50"/>
      <c r="S415" s="37"/>
      <c r="T415" s="37"/>
      <c r="U415" s="37"/>
    </row>
    <row r="416" spans="4:21" x14ac:dyDescent="0.25">
      <c r="D416"/>
      <c r="R416" s="50"/>
      <c r="S416" s="37"/>
      <c r="T416" s="37"/>
      <c r="U416" s="37"/>
    </row>
    <row r="417" spans="4:21" x14ac:dyDescent="0.25">
      <c r="D417"/>
      <c r="R417" s="50"/>
      <c r="S417" s="37"/>
      <c r="T417" s="37"/>
      <c r="U417" s="37"/>
    </row>
    <row r="418" spans="4:21" x14ac:dyDescent="0.25">
      <c r="D418"/>
      <c r="R418" s="50"/>
      <c r="S418" s="37"/>
      <c r="T418" s="37"/>
      <c r="U418" s="37"/>
    </row>
    <row r="419" spans="4:21" x14ac:dyDescent="0.25">
      <c r="D419"/>
      <c r="R419" s="50"/>
      <c r="S419" s="37"/>
      <c r="T419" s="37"/>
      <c r="U419" s="37"/>
    </row>
    <row r="420" spans="4:21" x14ac:dyDescent="0.25">
      <c r="D420"/>
      <c r="R420" s="50"/>
      <c r="S420" s="37"/>
      <c r="T420" s="37"/>
      <c r="U420" s="37"/>
    </row>
    <row r="421" spans="4:21" x14ac:dyDescent="0.25">
      <c r="D421"/>
      <c r="R421" s="50"/>
      <c r="S421" s="37"/>
      <c r="T421" s="37"/>
      <c r="U421" s="37"/>
    </row>
    <row r="422" spans="4:21" x14ac:dyDescent="0.25">
      <c r="D422"/>
      <c r="R422" s="50"/>
      <c r="S422" s="37"/>
      <c r="T422" s="37"/>
      <c r="U422" s="37"/>
    </row>
    <row r="423" spans="4:21" x14ac:dyDescent="0.25">
      <c r="D423"/>
      <c r="R423" s="50"/>
      <c r="S423" s="37"/>
      <c r="T423" s="37"/>
      <c r="U423" s="37"/>
    </row>
    <row r="424" spans="4:21" x14ac:dyDescent="0.25">
      <c r="D424"/>
      <c r="R424" s="50"/>
      <c r="S424" s="37"/>
      <c r="T424" s="37"/>
      <c r="U424" s="37"/>
    </row>
    <row r="425" spans="4:21" x14ac:dyDescent="0.25">
      <c r="D425"/>
      <c r="R425" s="50"/>
      <c r="S425" s="37"/>
      <c r="T425" s="37"/>
      <c r="U425" s="37"/>
    </row>
    <row r="426" spans="4:21" x14ac:dyDescent="0.25">
      <c r="D426"/>
      <c r="R426" s="50"/>
      <c r="S426" s="37"/>
      <c r="T426" s="37"/>
      <c r="U426" s="37"/>
    </row>
    <row r="427" spans="4:21" x14ac:dyDescent="0.25">
      <c r="D427"/>
      <c r="R427" s="50"/>
      <c r="S427" s="37"/>
      <c r="T427" s="37"/>
      <c r="U427" s="37"/>
    </row>
    <row r="428" spans="4:21" x14ac:dyDescent="0.25">
      <c r="D428"/>
      <c r="R428" s="50"/>
      <c r="S428" s="37"/>
      <c r="T428" s="37"/>
      <c r="U428" s="37"/>
    </row>
    <row r="429" spans="4:21" x14ac:dyDescent="0.25">
      <c r="D429"/>
      <c r="R429" s="50"/>
      <c r="S429" s="37"/>
      <c r="T429" s="37"/>
      <c r="U429" s="37"/>
    </row>
    <row r="430" spans="4:21" x14ac:dyDescent="0.25">
      <c r="D430"/>
      <c r="R430" s="50"/>
      <c r="S430" s="37"/>
      <c r="T430" s="37"/>
      <c r="U430" s="37"/>
    </row>
    <row r="431" spans="4:21" x14ac:dyDescent="0.25">
      <c r="D431"/>
      <c r="R431" s="50"/>
      <c r="S431" s="37"/>
      <c r="T431" s="37"/>
      <c r="U431" s="37"/>
    </row>
    <row r="432" spans="4:21" x14ac:dyDescent="0.25">
      <c r="D432"/>
      <c r="R432" s="50"/>
      <c r="S432" s="37"/>
      <c r="T432" s="37"/>
      <c r="U432" s="37"/>
    </row>
    <row r="433" spans="4:21" x14ac:dyDescent="0.25">
      <c r="D433"/>
      <c r="R433" s="50"/>
      <c r="S433" s="37"/>
      <c r="T433" s="37"/>
      <c r="U433" s="37"/>
    </row>
    <row r="434" spans="4:21" x14ac:dyDescent="0.25">
      <c r="D434"/>
      <c r="R434" s="50"/>
      <c r="S434" s="37"/>
      <c r="T434" s="37"/>
      <c r="U434" s="37"/>
    </row>
    <row r="435" spans="4:21" x14ac:dyDescent="0.25">
      <c r="D435"/>
      <c r="R435" s="50"/>
      <c r="S435" s="37"/>
      <c r="T435" s="37"/>
      <c r="U435" s="37"/>
    </row>
    <row r="436" spans="4:21" x14ac:dyDescent="0.25">
      <c r="D436"/>
      <c r="R436" s="50"/>
      <c r="S436" s="37"/>
      <c r="T436" s="37"/>
      <c r="U436" s="37"/>
    </row>
    <row r="437" spans="4:21" x14ac:dyDescent="0.25">
      <c r="D437"/>
      <c r="R437" s="50"/>
      <c r="S437" s="37"/>
      <c r="T437" s="37"/>
      <c r="U437" s="37"/>
    </row>
    <row r="438" spans="4:21" x14ac:dyDescent="0.25">
      <c r="D438"/>
      <c r="R438" s="50"/>
      <c r="S438" s="37"/>
      <c r="T438" s="37"/>
      <c r="U438" s="37"/>
    </row>
    <row r="439" spans="4:21" x14ac:dyDescent="0.25">
      <c r="D439"/>
      <c r="R439" s="50"/>
      <c r="S439" s="37"/>
      <c r="T439" s="37"/>
      <c r="U439" s="37"/>
    </row>
    <row r="440" spans="4:21" x14ac:dyDescent="0.25">
      <c r="D440"/>
      <c r="R440" s="50"/>
      <c r="S440" s="37"/>
      <c r="T440" s="37"/>
      <c r="U440" s="37"/>
    </row>
    <row r="441" spans="4:21" x14ac:dyDescent="0.25">
      <c r="D441"/>
      <c r="R441" s="50"/>
      <c r="S441" s="37"/>
      <c r="T441" s="37"/>
      <c r="U441" s="37"/>
    </row>
    <row r="442" spans="4:21" x14ac:dyDescent="0.25">
      <c r="D442"/>
      <c r="R442" s="50"/>
      <c r="S442" s="37"/>
      <c r="T442" s="37"/>
      <c r="U442" s="37"/>
    </row>
    <row r="443" spans="4:21" x14ac:dyDescent="0.25">
      <c r="D443"/>
      <c r="R443" s="50"/>
      <c r="S443" s="37"/>
      <c r="T443" s="37"/>
      <c r="U443" s="37"/>
    </row>
    <row r="444" spans="4:21" x14ac:dyDescent="0.25">
      <c r="D444"/>
      <c r="R444" s="50"/>
      <c r="S444" s="37"/>
      <c r="T444" s="37"/>
      <c r="U444" s="37"/>
    </row>
    <row r="445" spans="4:21" x14ac:dyDescent="0.25">
      <c r="D445"/>
      <c r="R445" s="50"/>
      <c r="S445" s="37"/>
      <c r="T445" s="37"/>
      <c r="U445" s="37"/>
    </row>
    <row r="446" spans="4:21" x14ac:dyDescent="0.25">
      <c r="D446"/>
      <c r="R446" s="50"/>
      <c r="S446" s="37"/>
      <c r="T446" s="37"/>
      <c r="U446" s="37"/>
    </row>
    <row r="447" spans="4:21" x14ac:dyDescent="0.25">
      <c r="D447"/>
      <c r="R447" s="50"/>
      <c r="S447" s="37"/>
      <c r="T447" s="37"/>
      <c r="U447" s="37"/>
    </row>
    <row r="448" spans="4:21" x14ac:dyDescent="0.25">
      <c r="D448"/>
      <c r="R448" s="50"/>
      <c r="S448" s="37"/>
      <c r="T448" s="37"/>
      <c r="U448" s="37"/>
    </row>
    <row r="449" spans="4:21" x14ac:dyDescent="0.25">
      <c r="D449"/>
      <c r="R449" s="50"/>
      <c r="S449" s="37"/>
      <c r="T449" s="37"/>
      <c r="U449" s="37"/>
    </row>
    <row r="450" spans="4:21" x14ac:dyDescent="0.25">
      <c r="D450"/>
      <c r="R450" s="50"/>
      <c r="S450" s="37"/>
      <c r="T450" s="37"/>
      <c r="U450" s="37"/>
    </row>
    <row r="451" spans="4:21" x14ac:dyDescent="0.25">
      <c r="D451"/>
      <c r="R451" s="50"/>
      <c r="S451" s="37"/>
      <c r="T451" s="37"/>
      <c r="U451" s="37"/>
    </row>
    <row r="452" spans="4:21" x14ac:dyDescent="0.25">
      <c r="D452"/>
      <c r="R452" s="50"/>
      <c r="S452" s="37"/>
      <c r="T452" s="37"/>
      <c r="U452" s="37"/>
    </row>
    <row r="453" spans="4:21" x14ac:dyDescent="0.25">
      <c r="D453"/>
      <c r="R453" s="50"/>
      <c r="S453" s="37"/>
      <c r="T453" s="37"/>
      <c r="U453" s="37"/>
    </row>
    <row r="454" spans="4:21" x14ac:dyDescent="0.25">
      <c r="D454"/>
      <c r="R454" s="50"/>
      <c r="S454" s="37"/>
      <c r="T454" s="37"/>
      <c r="U454" s="37"/>
    </row>
    <row r="455" spans="4:21" x14ac:dyDescent="0.25">
      <c r="D455"/>
      <c r="R455" s="50"/>
      <c r="S455" s="37"/>
      <c r="T455" s="37"/>
      <c r="U455" s="37"/>
    </row>
    <row r="456" spans="4:21" x14ac:dyDescent="0.25">
      <c r="D456"/>
      <c r="R456" s="50"/>
      <c r="S456" s="37"/>
      <c r="T456" s="37"/>
      <c r="U456" s="37"/>
    </row>
    <row r="457" spans="4:21" x14ac:dyDescent="0.25">
      <c r="D457"/>
      <c r="R457" s="50"/>
      <c r="S457" s="37"/>
      <c r="T457" s="37"/>
      <c r="U457" s="37"/>
    </row>
    <row r="458" spans="4:21" x14ac:dyDescent="0.25">
      <c r="D458"/>
      <c r="R458" s="50"/>
      <c r="S458" s="37"/>
      <c r="T458" s="37"/>
      <c r="U458" s="37"/>
    </row>
    <row r="459" spans="4:21" x14ac:dyDescent="0.25">
      <c r="D459"/>
      <c r="R459" s="50"/>
      <c r="S459" s="37"/>
      <c r="T459" s="37"/>
      <c r="U459" s="37"/>
    </row>
    <row r="460" spans="4:21" x14ac:dyDescent="0.25">
      <c r="D460"/>
      <c r="R460" s="50"/>
      <c r="S460" s="37"/>
      <c r="T460" s="37"/>
      <c r="U460" s="37"/>
    </row>
    <row r="461" spans="4:21" x14ac:dyDescent="0.25">
      <c r="D461"/>
      <c r="R461" s="50"/>
      <c r="S461" s="37"/>
      <c r="T461" s="37"/>
      <c r="U461" s="37"/>
    </row>
    <row r="462" spans="4:21" x14ac:dyDescent="0.25">
      <c r="D462"/>
      <c r="R462" s="50"/>
      <c r="S462" s="37"/>
      <c r="T462" s="37"/>
      <c r="U462" s="37"/>
    </row>
    <row r="463" spans="4:21" x14ac:dyDescent="0.25">
      <c r="D463"/>
      <c r="R463" s="50"/>
      <c r="S463" s="37"/>
      <c r="T463" s="37"/>
      <c r="U463" s="37"/>
    </row>
    <row r="464" spans="4:21" x14ac:dyDescent="0.25">
      <c r="D464"/>
      <c r="R464" s="50"/>
      <c r="S464" s="37"/>
      <c r="T464" s="37"/>
      <c r="U464" s="37"/>
    </row>
    <row r="465" spans="4:21" x14ac:dyDescent="0.25">
      <c r="D465"/>
      <c r="R465" s="50"/>
      <c r="S465" s="37"/>
      <c r="T465" s="37"/>
      <c r="U465" s="37"/>
    </row>
    <row r="466" spans="4:21" x14ac:dyDescent="0.25">
      <c r="D466"/>
      <c r="R466" s="50"/>
      <c r="S466" s="37"/>
      <c r="T466" s="37"/>
      <c r="U466" s="37"/>
    </row>
    <row r="467" spans="4:21" x14ac:dyDescent="0.25">
      <c r="D467"/>
      <c r="R467" s="50"/>
      <c r="S467" s="37"/>
      <c r="T467" s="37"/>
      <c r="U467" s="37"/>
    </row>
    <row r="468" spans="4:21" x14ac:dyDescent="0.25">
      <c r="D468"/>
      <c r="R468" s="50"/>
      <c r="S468" s="37"/>
      <c r="T468" s="37"/>
      <c r="U468" s="37"/>
    </row>
    <row r="469" spans="4:21" x14ac:dyDescent="0.25">
      <c r="D469"/>
      <c r="R469" s="50"/>
      <c r="S469" s="37"/>
      <c r="T469" s="37"/>
      <c r="U469" s="37"/>
    </row>
    <row r="470" spans="4:21" x14ac:dyDescent="0.25">
      <c r="D470"/>
      <c r="R470" s="50"/>
      <c r="S470" s="37"/>
      <c r="T470" s="37"/>
      <c r="U470" s="37"/>
    </row>
    <row r="471" spans="4:21" x14ac:dyDescent="0.25">
      <c r="D471"/>
      <c r="R471" s="50"/>
      <c r="S471" s="37"/>
      <c r="T471" s="37"/>
      <c r="U471" s="37"/>
    </row>
    <row r="472" spans="4:21" x14ac:dyDescent="0.25">
      <c r="D472"/>
      <c r="R472" s="50"/>
      <c r="S472" s="37"/>
      <c r="T472" s="37"/>
      <c r="U472" s="37"/>
    </row>
    <row r="473" spans="4:21" x14ac:dyDescent="0.25">
      <c r="D473"/>
      <c r="R473" s="50"/>
      <c r="S473" s="37"/>
      <c r="T473" s="37"/>
      <c r="U473" s="37"/>
    </row>
    <row r="474" spans="4:21" x14ac:dyDescent="0.25">
      <c r="D474"/>
      <c r="R474" s="50"/>
      <c r="S474" s="37"/>
      <c r="T474" s="37"/>
      <c r="U474" s="37"/>
    </row>
    <row r="475" spans="4:21" x14ac:dyDescent="0.25">
      <c r="D475"/>
      <c r="R475" s="50"/>
      <c r="S475" s="37"/>
      <c r="T475" s="37"/>
      <c r="U475" s="37"/>
    </row>
    <row r="476" spans="4:21" x14ac:dyDescent="0.25">
      <c r="D476"/>
      <c r="R476" s="50"/>
      <c r="S476" s="37"/>
      <c r="T476" s="37"/>
      <c r="U476" s="37"/>
    </row>
    <row r="477" spans="4:21" x14ac:dyDescent="0.25">
      <c r="D477"/>
      <c r="R477" s="50"/>
      <c r="S477" s="37"/>
      <c r="T477" s="37"/>
      <c r="U477" s="37"/>
    </row>
    <row r="478" spans="4:21" x14ac:dyDescent="0.25">
      <c r="D478"/>
      <c r="R478" s="50"/>
      <c r="S478" s="37"/>
      <c r="T478" s="37"/>
      <c r="U478" s="37"/>
    </row>
  </sheetData>
  <mergeCells count="32">
    <mergeCell ref="AT7:AT8"/>
    <mergeCell ref="Y8:Z8"/>
    <mergeCell ref="AF6:AG6"/>
    <mergeCell ref="AI6:AM6"/>
    <mergeCell ref="AO6:AT6"/>
    <mergeCell ref="AK7:AL7"/>
    <mergeCell ref="AM7:AM8"/>
    <mergeCell ref="AF7:AG7"/>
    <mergeCell ref="AI7:AJ7"/>
    <mergeCell ref="AD6:AD8"/>
    <mergeCell ref="AO7:AQ7"/>
    <mergeCell ref="AR7:AS7"/>
    <mergeCell ref="N6:O8"/>
    <mergeCell ref="P6:P8"/>
    <mergeCell ref="Q6:R8"/>
    <mergeCell ref="T6:U8"/>
    <mergeCell ref="W6:AB6"/>
    <mergeCell ref="W7:W8"/>
    <mergeCell ref="X7:X8"/>
    <mergeCell ref="Y7:AB7"/>
    <mergeCell ref="M6:M8"/>
    <mergeCell ref="A6:A8"/>
    <mergeCell ref="B6:B8"/>
    <mergeCell ref="C6:C8"/>
    <mergeCell ref="D6:D8"/>
    <mergeCell ref="E6:E8"/>
    <mergeCell ref="F6:F8"/>
    <mergeCell ref="G6:G8"/>
    <mergeCell ref="H6:H8"/>
    <mergeCell ref="I6:I8"/>
    <mergeCell ref="J6:K8"/>
    <mergeCell ref="L6:L8"/>
  </mergeCells>
  <conditionalFormatting sqref="Y10 AA10:AC10 K10 O10:P10 AF10:AG10 AI10:AM10 AP10:AU10">
    <cfRule type="cellIs" dxfId="6" priority="2" operator="lessThan">
      <formula>0</formula>
    </cfRule>
  </conditionalFormatting>
  <conditionalFormatting sqref="K10 O10:P10">
    <cfRule type="cellIs" dxfId="5"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election activeCell="A3" sqref="A3:C3"/>
    </sheetView>
  </sheetViews>
  <sheetFormatPr baseColWidth="10" defaultColWidth="8.88671875" defaultRowHeight="13.2" x14ac:dyDescent="0.25"/>
  <cols>
    <col min="1" max="1" width="9.33203125" customWidth="1"/>
    <col min="2" max="2" width="10.33203125" bestFit="1" customWidth="1"/>
    <col min="3" max="3" width="32.109375" style="29" customWidth="1"/>
    <col min="4" max="4" width="11.44140625" style="15" bestFit="1" customWidth="1"/>
    <col min="5" max="5" width="12.33203125" style="15" bestFit="1" customWidth="1"/>
    <col min="6" max="6" width="8.44140625" style="30" bestFit="1" customWidth="1"/>
    <col min="7" max="7" width="12.44140625" style="31" bestFit="1" customWidth="1"/>
    <col min="8" max="8" width="10.109375" style="31" bestFit="1" customWidth="1"/>
    <col min="9" max="10" width="15.33203125" style="31" customWidth="1"/>
  </cols>
  <sheetData>
    <row r="1" spans="1:10" s="3" customFormat="1" ht="30" x14ac:dyDescent="0.5">
      <c r="A1" s="1" t="s">
        <v>19</v>
      </c>
      <c r="B1" s="16"/>
      <c r="C1" s="17"/>
      <c r="D1" s="18"/>
      <c r="E1" s="18"/>
      <c r="F1" s="19"/>
      <c r="G1" s="20"/>
      <c r="H1" s="20"/>
      <c r="I1" s="21"/>
      <c r="J1" s="21"/>
    </row>
    <row r="2" spans="1:10" s="6" customFormat="1" ht="15.6" x14ac:dyDescent="0.3">
      <c r="A2" s="172" t="s">
        <v>291</v>
      </c>
      <c r="B2" s="172"/>
      <c r="C2" s="172"/>
      <c r="D2" s="23"/>
      <c r="E2" s="23"/>
      <c r="F2" s="22"/>
      <c r="G2" s="24"/>
      <c r="H2" s="24"/>
      <c r="I2" s="24"/>
      <c r="J2" s="24"/>
    </row>
    <row r="3" spans="1:10" s="6" customFormat="1" ht="15.6" x14ac:dyDescent="0.3">
      <c r="A3" s="173"/>
      <c r="B3" s="173"/>
      <c r="C3" s="173"/>
      <c r="D3" s="26"/>
      <c r="E3" s="26"/>
      <c r="F3" s="22"/>
      <c r="G3" s="24"/>
      <c r="H3" s="24"/>
      <c r="I3" s="24"/>
      <c r="J3" s="24"/>
    </row>
    <row r="4" spans="1:10" s="6" customFormat="1" ht="15.6" x14ac:dyDescent="0.3">
      <c r="A4" s="25"/>
      <c r="B4" s="25"/>
      <c r="C4" s="25"/>
      <c r="D4" s="26"/>
      <c r="E4" s="26"/>
      <c r="F4" s="22"/>
      <c r="G4" s="24"/>
      <c r="H4" s="24"/>
    </row>
    <row r="5" spans="1:10" s="6" customFormat="1" ht="15.6" x14ac:dyDescent="0.3">
      <c r="A5" s="25"/>
      <c r="B5" s="25"/>
      <c r="C5" s="25"/>
      <c r="D5" s="26"/>
      <c r="E5" s="26"/>
      <c r="F5" s="22"/>
      <c r="G5" s="24"/>
      <c r="H5" s="24"/>
    </row>
    <row r="6" spans="1:10" s="11" customFormat="1" x14ac:dyDescent="0.25">
      <c r="A6" s="12"/>
      <c r="B6" s="12"/>
      <c r="C6" s="13"/>
      <c r="D6" s="12"/>
      <c r="E6" s="12"/>
      <c r="F6" s="27"/>
      <c r="G6" s="14"/>
      <c r="H6" s="14"/>
    </row>
    <row r="7" spans="1:10" s="11" customFormat="1" x14ac:dyDescent="0.25">
      <c r="A7" s="12"/>
      <c r="B7" s="12"/>
      <c r="C7" s="13"/>
      <c r="D7" s="12"/>
      <c r="E7" s="12"/>
      <c r="F7" s="27"/>
      <c r="G7" s="14"/>
      <c r="H7" s="14"/>
    </row>
    <row r="8" spans="1:10" s="11" customFormat="1" x14ac:dyDescent="0.25">
      <c r="A8" s="12"/>
      <c r="B8" s="12"/>
      <c r="C8" s="13"/>
      <c r="D8" s="12"/>
      <c r="E8" s="12"/>
      <c r="F8" s="27"/>
      <c r="G8" s="14"/>
      <c r="H8" s="14"/>
      <c r="I8" s="14"/>
      <c r="J8" s="14"/>
    </row>
    <row r="9" spans="1:10" s="11" customFormat="1" x14ac:dyDescent="0.25">
      <c r="A9" s="12"/>
      <c r="B9" s="12"/>
      <c r="C9" s="13"/>
      <c r="D9" s="12"/>
      <c r="E9" s="12"/>
      <c r="F9" s="27"/>
      <c r="G9" s="14"/>
      <c r="H9" s="14"/>
      <c r="I9" s="14"/>
      <c r="J9" s="14"/>
    </row>
    <row r="10" spans="1:10" s="11" customFormat="1" x14ac:dyDescent="0.25">
      <c r="A10" s="12"/>
      <c r="B10" s="12"/>
      <c r="C10" s="13"/>
      <c r="D10" s="12"/>
      <c r="E10" s="12"/>
      <c r="F10" s="27"/>
      <c r="G10" s="14"/>
      <c r="H10" s="14"/>
      <c r="I10" s="14"/>
      <c r="J10" s="14"/>
    </row>
    <row r="11" spans="1:10" s="11" customFormat="1" x14ac:dyDescent="0.25">
      <c r="A11" s="12"/>
      <c r="B11" s="12"/>
      <c r="C11" s="13"/>
      <c r="D11" s="12"/>
      <c r="E11" s="12"/>
      <c r="F11" s="27"/>
      <c r="G11" s="14"/>
      <c r="H11" s="14"/>
      <c r="I11" s="14"/>
      <c r="J11" s="14"/>
    </row>
    <row r="12" spans="1:10" s="11" customFormat="1" x14ac:dyDescent="0.25">
      <c r="A12" s="12"/>
      <c r="B12" s="12"/>
      <c r="C12" s="13"/>
      <c r="D12" s="12"/>
      <c r="E12" s="12"/>
      <c r="F12" s="27"/>
      <c r="G12" s="14"/>
      <c r="H12" s="14"/>
      <c r="I12" s="14"/>
      <c r="J12" s="14"/>
    </row>
    <row r="13" spans="1:10" s="11" customFormat="1" x14ac:dyDescent="0.25">
      <c r="A13" s="12"/>
      <c r="B13" s="12"/>
      <c r="C13" s="13"/>
      <c r="D13" s="12"/>
      <c r="E13" s="12"/>
      <c r="F13" s="27"/>
      <c r="G13" s="14"/>
      <c r="H13" s="14"/>
      <c r="I13" s="14"/>
      <c r="J13" s="14"/>
    </row>
    <row r="14" spans="1:10" s="11" customFormat="1" x14ac:dyDescent="0.25">
      <c r="A14" s="12"/>
      <c r="B14" s="12"/>
      <c r="C14" s="13"/>
      <c r="D14" s="12"/>
      <c r="E14" s="12"/>
      <c r="F14" s="27"/>
      <c r="G14" s="14"/>
      <c r="H14" s="14"/>
      <c r="I14" s="14"/>
      <c r="J14" s="14"/>
    </row>
    <row r="15" spans="1:10" s="11" customFormat="1" x14ac:dyDescent="0.25">
      <c r="A15" s="12"/>
      <c r="B15" s="12"/>
      <c r="C15" s="13"/>
      <c r="D15" s="12"/>
      <c r="E15" s="12"/>
      <c r="F15" s="27"/>
      <c r="G15" s="14"/>
      <c r="H15" s="28"/>
      <c r="I15" s="14"/>
      <c r="J15" s="14"/>
    </row>
    <row r="16" spans="1:10" s="11" customFormat="1" x14ac:dyDescent="0.25">
      <c r="A16" s="12"/>
      <c r="B16" s="12"/>
      <c r="C16" s="13"/>
      <c r="D16" s="12"/>
      <c r="E16" s="12"/>
      <c r="F16" s="27"/>
      <c r="G16" s="14"/>
      <c r="H16" s="14"/>
      <c r="I16" s="14"/>
      <c r="J16" s="14"/>
    </row>
    <row r="17" spans="1:10" s="11" customFormat="1" x14ac:dyDescent="0.25">
      <c r="A17" s="12"/>
      <c r="B17" s="12"/>
      <c r="C17" s="13"/>
      <c r="D17" s="12"/>
      <c r="E17" s="12"/>
      <c r="F17" s="27"/>
      <c r="G17" s="14"/>
      <c r="H17" s="14"/>
      <c r="I17" s="14"/>
      <c r="J17" s="14"/>
    </row>
    <row r="18" spans="1:10" s="11" customFormat="1" x14ac:dyDescent="0.25">
      <c r="A18" s="12"/>
      <c r="B18" s="12"/>
      <c r="C18" s="13"/>
      <c r="D18" s="12"/>
      <c r="E18" s="12"/>
      <c r="F18" s="27"/>
      <c r="G18" s="14"/>
      <c r="H18" s="14"/>
      <c r="I18" s="14"/>
      <c r="J18" s="14"/>
    </row>
    <row r="19" spans="1:10" s="11" customFormat="1" x14ac:dyDescent="0.25">
      <c r="A19" s="12"/>
      <c r="B19" s="12"/>
      <c r="C19" s="13"/>
      <c r="D19" s="12"/>
      <c r="E19" s="12"/>
      <c r="F19" s="27"/>
      <c r="G19" s="14"/>
      <c r="H19" s="14"/>
      <c r="I19" s="14"/>
      <c r="J19" s="14"/>
    </row>
    <row r="20" spans="1:10" s="11" customFormat="1" x14ac:dyDescent="0.25">
      <c r="A20" s="12"/>
      <c r="B20" s="12"/>
      <c r="C20" s="13"/>
      <c r="D20" s="12"/>
      <c r="E20" s="12"/>
      <c r="F20" s="27"/>
      <c r="G20" s="14"/>
      <c r="H20" s="14"/>
      <c r="I20" s="14"/>
      <c r="J20" s="14"/>
    </row>
    <row r="21" spans="1:10" s="11" customFormat="1" x14ac:dyDescent="0.25">
      <c r="A21" s="12"/>
      <c r="B21" s="12"/>
      <c r="C21" s="13"/>
      <c r="D21" s="12"/>
      <c r="E21" s="12"/>
      <c r="F21" s="27"/>
      <c r="G21" s="14"/>
      <c r="H21" s="14"/>
      <c r="I21" s="14"/>
      <c r="J21" s="14"/>
    </row>
    <row r="22" spans="1:10" s="11" customFormat="1" x14ac:dyDescent="0.25">
      <c r="A22" s="12"/>
      <c r="B22" s="12"/>
      <c r="C22" s="13"/>
      <c r="D22" s="12"/>
      <c r="E22" s="12"/>
      <c r="F22" s="27"/>
      <c r="G22" s="14"/>
      <c r="H22" s="14"/>
      <c r="I22" s="14"/>
      <c r="J22" s="14"/>
    </row>
    <row r="23" spans="1:10" s="11" customFormat="1" x14ac:dyDescent="0.25">
      <c r="A23" s="12"/>
      <c r="B23" s="12"/>
      <c r="C23" s="13"/>
      <c r="D23" s="12"/>
      <c r="E23" s="12"/>
      <c r="F23" s="27"/>
      <c r="G23" s="14"/>
      <c r="H23" s="14"/>
      <c r="I23" s="14"/>
      <c r="J23" s="14"/>
    </row>
    <row r="24" spans="1:10" s="11" customFormat="1" x14ac:dyDescent="0.25">
      <c r="A24" s="12"/>
      <c r="B24" s="12"/>
      <c r="C24" s="13"/>
      <c r="D24" s="12"/>
      <c r="E24" s="12"/>
      <c r="F24" s="27"/>
      <c r="G24" s="14"/>
      <c r="H24" s="14"/>
      <c r="I24" s="14"/>
      <c r="J24" s="14"/>
    </row>
    <row r="25" spans="1:10" s="11" customFormat="1" x14ac:dyDescent="0.25">
      <c r="A25" s="12"/>
      <c r="B25" s="12"/>
      <c r="C25" s="13"/>
      <c r="D25" s="12"/>
      <c r="E25" s="12"/>
      <c r="F25" s="27"/>
      <c r="G25" s="14"/>
      <c r="H25" s="14"/>
      <c r="I25" s="14"/>
      <c r="J25" s="14"/>
    </row>
    <row r="26" spans="1:10" s="11" customFormat="1" x14ac:dyDescent="0.25">
      <c r="A26" s="12"/>
      <c r="B26" s="12"/>
      <c r="C26" s="13"/>
      <c r="D26" s="12"/>
      <c r="E26" s="12"/>
      <c r="F26" s="27"/>
      <c r="G26" s="14"/>
      <c r="H26" s="14"/>
      <c r="I26" s="14"/>
      <c r="J26" s="14"/>
    </row>
    <row r="27" spans="1:10" s="11" customFormat="1" x14ac:dyDescent="0.25">
      <c r="A27" s="12"/>
      <c r="B27" s="12"/>
      <c r="C27" s="13"/>
      <c r="D27" s="12"/>
      <c r="E27" s="12"/>
      <c r="F27" s="27"/>
      <c r="G27" s="14"/>
      <c r="H27" s="14"/>
      <c r="I27" s="14"/>
      <c r="J27" s="14"/>
    </row>
    <row r="28" spans="1:10" s="11" customFormat="1" x14ac:dyDescent="0.25">
      <c r="A28" s="12"/>
      <c r="B28" s="12"/>
      <c r="C28" s="13"/>
      <c r="D28" s="12"/>
      <c r="E28" s="12"/>
      <c r="F28" s="27"/>
      <c r="G28" s="14"/>
      <c r="H28" s="14"/>
      <c r="I28" s="14"/>
      <c r="J28" s="14"/>
    </row>
    <row r="29" spans="1:10" s="11" customFormat="1" x14ac:dyDescent="0.25">
      <c r="A29" s="12"/>
      <c r="B29" s="12"/>
      <c r="C29" s="13"/>
      <c r="D29" s="12"/>
      <c r="E29" s="12"/>
      <c r="F29" s="27"/>
      <c r="G29" s="14"/>
      <c r="H29" s="14"/>
      <c r="I29" s="14"/>
      <c r="J29" s="14"/>
    </row>
    <row r="30" spans="1:10" s="11" customFormat="1" x14ac:dyDescent="0.25">
      <c r="A30" s="12"/>
      <c r="B30" s="12"/>
      <c r="C30" s="13"/>
      <c r="D30" s="12"/>
      <c r="E30" s="12"/>
      <c r="F30" s="27"/>
      <c r="G30" s="14"/>
      <c r="H30" s="14"/>
      <c r="I30" s="14"/>
      <c r="J30" s="14"/>
    </row>
    <row r="31" spans="1:10" s="11" customFormat="1" x14ac:dyDescent="0.25">
      <c r="A31" s="12"/>
      <c r="B31" s="12"/>
      <c r="C31" s="13"/>
      <c r="D31" s="12"/>
      <c r="E31" s="12"/>
      <c r="F31" s="27"/>
      <c r="G31" s="14"/>
      <c r="H31" s="14"/>
      <c r="I31" s="14"/>
      <c r="J31" s="14"/>
    </row>
    <row r="32" spans="1:10" s="11" customFormat="1" x14ac:dyDescent="0.25">
      <c r="A32" s="12"/>
      <c r="B32" s="12"/>
      <c r="C32" s="13"/>
      <c r="D32" s="12"/>
      <c r="E32" s="12"/>
      <c r="F32" s="27"/>
      <c r="G32" s="14"/>
      <c r="H32" s="14"/>
      <c r="I32" s="14"/>
      <c r="J32" s="14"/>
    </row>
    <row r="33" spans="1:10" s="11" customFormat="1" x14ac:dyDescent="0.25">
      <c r="A33" s="12"/>
      <c r="B33" s="12"/>
      <c r="C33" s="13"/>
      <c r="D33" s="12"/>
      <c r="E33" s="12"/>
      <c r="F33" s="27"/>
      <c r="G33" s="14"/>
      <c r="H33" s="14"/>
      <c r="I33" s="14"/>
      <c r="J33" s="14"/>
    </row>
    <row r="34" spans="1:10" s="11" customFormat="1" x14ac:dyDescent="0.25">
      <c r="A34" s="12"/>
      <c r="B34" s="12"/>
      <c r="C34" s="13"/>
      <c r="D34" s="12"/>
      <c r="E34" s="12"/>
      <c r="F34" s="27"/>
      <c r="G34" s="14"/>
      <c r="H34" s="14"/>
      <c r="I34" s="14"/>
      <c r="J34" s="14"/>
    </row>
  </sheetData>
  <mergeCells count="2">
    <mergeCell ref="A2:C2"/>
    <mergeCell ref="A3:C3"/>
  </mergeCells>
  <phoneticPr fontId="52" type="noConversion"/>
  <conditionalFormatting sqref="I1:J3 A6:F34 G1:H1048576 I8:J36">
    <cfRule type="cellIs" dxfId="4"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EURUSD</vt:lpstr>
      <vt:lpstr>EURCHF</vt:lpstr>
      <vt:lpstr>EURRUB</vt:lpstr>
      <vt:lpstr>Disclaimer</vt:lpstr>
      <vt:lpstr>Disclaimer!fxPortfolioInput</vt:lpstr>
      <vt:lpstr>EURCHF!fxPortfolioInput</vt:lpstr>
      <vt:lpstr>EURRUB!fxPortfolioInput</vt:lpstr>
      <vt:lpstr>EURUSD!fxPortfolioInput</vt:lpstr>
      <vt:lpstr>Disclaimer!Zone_d_impression</vt:lpstr>
      <vt:lpstr>EURCHF!Zone_d_impression</vt:lpstr>
      <vt:lpstr>EURRUB!Zone_d_impression</vt:lpstr>
      <vt:lpstr>EURUSD!Zone_d_impression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2018-01-12T09:02:05Z</dcterms:modified>
</cp:coreProperties>
</file>