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884D798C-39C3-4A0D-BDB5-374F5B426354}"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P51" i="1" l="1"/>
  <c r="AQ51" i="1" s="1"/>
  <c r="AN51" i="1"/>
  <c r="AO51" i="1" s="1"/>
  <c r="AK51" i="1"/>
  <c r="AI51" i="1"/>
  <c r="AH51" i="1"/>
  <c r="AJ51" i="1" s="1"/>
  <c r="AF51" i="1"/>
  <c r="AR51" i="1" s="1"/>
  <c r="AS51" i="1" s="1"/>
  <c r="AE51" i="1"/>
  <c r="AN50" i="1"/>
  <c r="AP50" i="1" s="1"/>
  <c r="AI50" i="1"/>
  <c r="AK50" i="1" s="1"/>
  <c r="AH50" i="1"/>
  <c r="AJ50" i="1" s="1"/>
  <c r="AF50" i="1"/>
  <c r="AE50" i="1"/>
  <c r="AN49" i="1"/>
  <c r="AO49" i="1" s="1"/>
  <c r="AI49" i="1"/>
  <c r="AK49" i="1" s="1"/>
  <c r="AH49" i="1"/>
  <c r="AJ49" i="1" s="1"/>
  <c r="AF49" i="1"/>
  <c r="AE49" i="1"/>
  <c r="AP48" i="1"/>
  <c r="AQ48" i="1" s="1"/>
  <c r="AO48" i="1"/>
  <c r="AN48" i="1"/>
  <c r="AK48" i="1"/>
  <c r="AL48" i="1" s="1"/>
  <c r="AJ48" i="1"/>
  <c r="AI48" i="1"/>
  <c r="AH48" i="1"/>
  <c r="AF48" i="1"/>
  <c r="AR48" i="1" s="1"/>
  <c r="AE48" i="1"/>
  <c r="AP45" i="1"/>
  <c r="AQ45" i="1" s="1"/>
  <c r="AN45" i="1"/>
  <c r="AO45" i="1" s="1"/>
  <c r="AJ45" i="1"/>
  <c r="AI45" i="1"/>
  <c r="AH45" i="1"/>
  <c r="AF45" i="1"/>
  <c r="AR45" i="1" s="1"/>
  <c r="AS45" i="1" s="1"/>
  <c r="AE45" i="1"/>
  <c r="AP44" i="1"/>
  <c r="AQ44" i="1" s="1"/>
  <c r="AO44" i="1"/>
  <c r="AN44" i="1"/>
  <c r="AI44" i="1"/>
  <c r="AK44" i="1" s="1"/>
  <c r="AH44" i="1"/>
  <c r="AJ44" i="1" s="1"/>
  <c r="AF44" i="1"/>
  <c r="AR44" i="1" s="1"/>
  <c r="AE44" i="1"/>
  <c r="AP41" i="1"/>
  <c r="AQ41" i="1" s="1"/>
  <c r="AO41" i="1"/>
  <c r="AN41" i="1"/>
  <c r="AK41" i="1"/>
  <c r="AL41" i="1" s="1"/>
  <c r="AJ41" i="1"/>
  <c r="AI41" i="1"/>
  <c r="AH41" i="1"/>
  <c r="AF41" i="1"/>
  <c r="AR41" i="1" s="1"/>
  <c r="AE41" i="1"/>
  <c r="AP40" i="1"/>
  <c r="AO40" i="1"/>
  <c r="AN40" i="1"/>
  <c r="AI40" i="1"/>
  <c r="AK40" i="1" s="1"/>
  <c r="AH40" i="1"/>
  <c r="AJ40" i="1" s="1"/>
  <c r="AF40" i="1"/>
  <c r="AQ40" i="1" s="1"/>
  <c r="AE40" i="1"/>
  <c r="AN39" i="1"/>
  <c r="AP39" i="1" s="1"/>
  <c r="AI39" i="1"/>
  <c r="AK39" i="1" s="1"/>
  <c r="AH39" i="1"/>
  <c r="AJ39" i="1" s="1"/>
  <c r="AF39" i="1"/>
  <c r="AE39" i="1"/>
  <c r="AN38" i="1"/>
  <c r="AP38" i="1" s="1"/>
  <c r="AJ38" i="1"/>
  <c r="AI38" i="1"/>
  <c r="AK38" i="1" s="1"/>
  <c r="AL38" i="1" s="1"/>
  <c r="AH38" i="1"/>
  <c r="AF38" i="1"/>
  <c r="AE38" i="1"/>
  <c r="AP37" i="1"/>
  <c r="AQ37" i="1" s="1"/>
  <c r="AO37" i="1"/>
  <c r="AN37" i="1"/>
  <c r="AI37" i="1"/>
  <c r="AH37" i="1"/>
  <c r="AJ37" i="1" s="1"/>
  <c r="AF37" i="1"/>
  <c r="AK37" i="1" s="1"/>
  <c r="AL37" i="1" s="1"/>
  <c r="AE37" i="1"/>
  <c r="AN36" i="1"/>
  <c r="AP36" i="1" s="1"/>
  <c r="AQ36" i="1" s="1"/>
  <c r="AK36" i="1"/>
  <c r="AI36" i="1"/>
  <c r="AH36" i="1"/>
  <c r="AJ36" i="1" s="1"/>
  <c r="AF36" i="1"/>
  <c r="AR36" i="1" s="1"/>
  <c r="AS36" i="1" s="1"/>
  <c r="AE36" i="1"/>
  <c r="AN35" i="1"/>
  <c r="AP35" i="1" s="1"/>
  <c r="AI35" i="1"/>
  <c r="AK35" i="1" s="1"/>
  <c r="AH35" i="1"/>
  <c r="AJ35" i="1" s="1"/>
  <c r="AF35" i="1"/>
  <c r="AE35" i="1"/>
  <c r="AN34" i="1"/>
  <c r="AP34" i="1" s="1"/>
  <c r="AQ34" i="1" s="1"/>
  <c r="AI34" i="1"/>
  <c r="AK34" i="1" s="1"/>
  <c r="AL34" i="1" s="1"/>
  <c r="AH34" i="1"/>
  <c r="AJ34" i="1" s="1"/>
  <c r="AF34" i="1"/>
  <c r="AR34" i="1" s="1"/>
  <c r="AS34" i="1" s="1"/>
  <c r="AE34" i="1"/>
  <c r="AP33" i="1"/>
  <c r="AQ33" i="1" s="1"/>
  <c r="AO33" i="1"/>
  <c r="AN33" i="1"/>
  <c r="AK33" i="1"/>
  <c r="AL33" i="1" s="1"/>
  <c r="AJ33" i="1"/>
  <c r="AI33" i="1"/>
  <c r="AH33" i="1"/>
  <c r="AF33" i="1"/>
  <c r="AR33" i="1" s="1"/>
  <c r="AE33" i="1"/>
  <c r="AP32" i="1"/>
  <c r="AQ32" i="1" s="1"/>
  <c r="AO32" i="1"/>
  <c r="AN32" i="1"/>
  <c r="AI32" i="1"/>
  <c r="AK32" i="1" s="1"/>
  <c r="AL32" i="1" s="1"/>
  <c r="AH32" i="1"/>
  <c r="AJ32" i="1" s="1"/>
  <c r="AF32" i="1"/>
  <c r="AR32" i="1" s="1"/>
  <c r="AS32" i="1" s="1"/>
  <c r="AE32" i="1"/>
  <c r="AN31" i="1"/>
  <c r="AO31" i="1" s="1"/>
  <c r="AI31" i="1"/>
  <c r="AK31" i="1" s="1"/>
  <c r="AL31" i="1" s="1"/>
  <c r="AH31" i="1"/>
  <c r="AJ31" i="1" s="1"/>
  <c r="AF31" i="1"/>
  <c r="AE31" i="1"/>
  <c r="AN30" i="1"/>
  <c r="AP30" i="1" s="1"/>
  <c r="AJ30" i="1"/>
  <c r="AI30" i="1"/>
  <c r="AK30" i="1" s="1"/>
  <c r="AL30" i="1" s="1"/>
  <c r="AH30" i="1"/>
  <c r="AF30" i="1"/>
  <c r="AE30" i="1"/>
  <c r="AP27" i="1"/>
  <c r="AQ27" i="1" s="1"/>
  <c r="AO27" i="1"/>
  <c r="AN27" i="1"/>
  <c r="AK27" i="1"/>
  <c r="AL27" i="1" s="1"/>
  <c r="AJ27" i="1"/>
  <c r="AI27" i="1"/>
  <c r="AH27" i="1"/>
  <c r="AF27" i="1"/>
  <c r="AR27" i="1" s="1"/>
  <c r="AS27" i="1" s="1"/>
  <c r="AE27" i="1"/>
  <c r="AP26" i="1"/>
  <c r="AN26" i="1"/>
  <c r="AO26" i="1" s="1"/>
  <c r="AI26" i="1"/>
  <c r="AK26" i="1" s="1"/>
  <c r="AL26" i="1" s="1"/>
  <c r="AH26" i="1"/>
  <c r="AJ26" i="1" s="1"/>
  <c r="AF26" i="1"/>
  <c r="AQ26" i="1" s="1"/>
  <c r="AE26" i="1"/>
  <c r="AN25" i="1"/>
  <c r="AP25" i="1" s="1"/>
  <c r="AI25" i="1"/>
  <c r="AK25" i="1" s="1"/>
  <c r="AL25" i="1" s="1"/>
  <c r="AH25" i="1"/>
  <c r="AJ25" i="1" s="1"/>
  <c r="AF25" i="1"/>
  <c r="AE25" i="1"/>
  <c r="AN24" i="1"/>
  <c r="AP24" i="1" s="1"/>
  <c r="AJ24" i="1"/>
  <c r="AI24" i="1"/>
  <c r="AK24" i="1" s="1"/>
  <c r="AL24" i="1" s="1"/>
  <c r="AH24" i="1"/>
  <c r="AF24" i="1"/>
  <c r="AE24" i="1"/>
  <c r="AP23" i="1"/>
  <c r="AQ23" i="1" s="1"/>
  <c r="AO23" i="1"/>
  <c r="AN23" i="1"/>
  <c r="AI23" i="1"/>
  <c r="AH23" i="1"/>
  <c r="AJ23" i="1" s="1"/>
  <c r="AF23" i="1"/>
  <c r="AK23" i="1" s="1"/>
  <c r="AL23" i="1" s="1"/>
  <c r="AE23" i="1"/>
  <c r="AN22" i="1"/>
  <c r="AP22" i="1" s="1"/>
  <c r="AQ22" i="1" s="1"/>
  <c r="AK22" i="1"/>
  <c r="AI22" i="1"/>
  <c r="AH22" i="1"/>
  <c r="AJ22" i="1" s="1"/>
  <c r="AF22" i="1"/>
  <c r="AR22" i="1" s="1"/>
  <c r="AS22" i="1" s="1"/>
  <c r="AE22" i="1"/>
  <c r="AN21" i="1"/>
  <c r="AP21" i="1" s="1"/>
  <c r="AI21" i="1"/>
  <c r="AK21" i="1" s="1"/>
  <c r="AH21" i="1"/>
  <c r="AJ21" i="1" s="1"/>
  <c r="AF21" i="1"/>
  <c r="AE21" i="1"/>
  <c r="AN20" i="1"/>
  <c r="AP20" i="1" s="1"/>
  <c r="AQ20" i="1" s="1"/>
  <c r="AI20" i="1"/>
  <c r="AK20" i="1" s="1"/>
  <c r="AH20" i="1"/>
  <c r="AF20" i="1"/>
  <c r="AR20" i="1" s="1"/>
  <c r="AS20" i="1" s="1"/>
  <c r="AE20" i="1"/>
  <c r="AP19" i="1"/>
  <c r="AQ19" i="1" s="1"/>
  <c r="AO19" i="1"/>
  <c r="AN19" i="1"/>
  <c r="AK19" i="1"/>
  <c r="AL19" i="1" s="1"/>
  <c r="AJ19" i="1"/>
  <c r="AI19" i="1"/>
  <c r="AH19" i="1"/>
  <c r="AF19" i="1"/>
  <c r="AR19" i="1" s="1"/>
  <c r="AE19" i="1"/>
  <c r="AP18" i="1"/>
  <c r="AQ18" i="1" s="1"/>
  <c r="AO18" i="1"/>
  <c r="AN18" i="1"/>
  <c r="AI18" i="1"/>
  <c r="AK18" i="1" s="1"/>
  <c r="AH18" i="1"/>
  <c r="AJ18" i="1" s="1"/>
  <c r="AF18" i="1"/>
  <c r="AR18" i="1" s="1"/>
  <c r="AS18" i="1" s="1"/>
  <c r="AE18" i="1"/>
  <c r="AN17" i="1"/>
  <c r="AO17" i="1" s="1"/>
  <c r="AI17" i="1"/>
  <c r="AK17" i="1" s="1"/>
  <c r="AL17" i="1" s="1"/>
  <c r="AH17" i="1"/>
  <c r="AJ17" i="1" s="1"/>
  <c r="AF17" i="1"/>
  <c r="AE17" i="1"/>
  <c r="AN16" i="1"/>
  <c r="AP16" i="1" s="1"/>
  <c r="AJ16" i="1"/>
  <c r="AI16" i="1"/>
  <c r="AK16" i="1" s="1"/>
  <c r="AL16" i="1" s="1"/>
  <c r="AH16" i="1"/>
  <c r="AF16" i="1"/>
  <c r="AE16" i="1"/>
  <c r="AP13" i="1"/>
  <c r="AQ13" i="1" s="1"/>
  <c r="AO13" i="1"/>
  <c r="AN13" i="1"/>
  <c r="AI13" i="1"/>
  <c r="AK13" i="1" s="1"/>
  <c r="AH13" i="1"/>
  <c r="AJ13" i="1" s="1"/>
  <c r="AF13" i="1"/>
  <c r="AR13" i="1" s="1"/>
  <c r="AE13" i="1"/>
  <c r="AL49" i="1" l="1"/>
  <c r="AR50" i="1"/>
  <c r="AQ50" i="1"/>
  <c r="AL51" i="1"/>
  <c r="AS48" i="1"/>
  <c r="AL50" i="1"/>
  <c r="AP49" i="1"/>
  <c r="AQ49" i="1" s="1"/>
  <c r="AO50" i="1"/>
  <c r="AS44" i="1"/>
  <c r="AL44" i="1"/>
  <c r="AK45" i="1"/>
  <c r="AL45" i="1" s="1"/>
  <c r="AQ30" i="1"/>
  <c r="AR30" i="1"/>
  <c r="AS41" i="1"/>
  <c r="AQ35" i="1"/>
  <c r="AR35" i="1"/>
  <c r="AS35" i="1" s="1"/>
  <c r="AR38" i="1"/>
  <c r="AQ38" i="1"/>
  <c r="AL40" i="1"/>
  <c r="AQ39" i="1"/>
  <c r="AR39" i="1"/>
  <c r="AL36" i="1"/>
  <c r="AS33" i="1"/>
  <c r="AL35" i="1"/>
  <c r="AL39" i="1"/>
  <c r="AO39" i="1"/>
  <c r="AR40" i="1"/>
  <c r="AS40" i="1" s="1"/>
  <c r="AP31" i="1"/>
  <c r="AQ31" i="1" s="1"/>
  <c r="AO36" i="1"/>
  <c r="AR37" i="1"/>
  <c r="AS37" i="1" s="1"/>
  <c r="AO30" i="1"/>
  <c r="AO38" i="1"/>
  <c r="AO35" i="1"/>
  <c r="AO34" i="1"/>
  <c r="AL20" i="1"/>
  <c r="AQ25" i="1"/>
  <c r="AR25" i="1"/>
  <c r="AS25" i="1" s="1"/>
  <c r="AR24" i="1"/>
  <c r="AQ24" i="1"/>
  <c r="AQ16" i="1"/>
  <c r="AR16" i="1"/>
  <c r="AS16" i="1" s="1"/>
  <c r="AL22" i="1"/>
  <c r="AQ21" i="1"/>
  <c r="AR21" i="1"/>
  <c r="AS21" i="1" s="1"/>
  <c r="AL18" i="1"/>
  <c r="AS19" i="1"/>
  <c r="AL21" i="1"/>
  <c r="AO25" i="1"/>
  <c r="AR26" i="1"/>
  <c r="AS26" i="1" s="1"/>
  <c r="AP17" i="1"/>
  <c r="AQ17" i="1" s="1"/>
  <c r="AO22" i="1"/>
  <c r="AR23" i="1"/>
  <c r="AS23" i="1" s="1"/>
  <c r="AO16" i="1"/>
  <c r="AJ20" i="1"/>
  <c r="AO24" i="1"/>
  <c r="AO20" i="1"/>
  <c r="AO21" i="1"/>
  <c r="AS13" i="1"/>
  <c r="AL13" i="1"/>
  <c r="AE10" i="1"/>
  <c r="AP10" i="1"/>
  <c r="AQ10" i="1" s="1"/>
  <c r="AO10" i="1"/>
  <c r="AN10" i="1"/>
  <c r="AI10" i="1"/>
  <c r="AH10" i="1"/>
  <c r="AF10" i="1"/>
  <c r="AK10" i="1" s="1"/>
  <c r="AI2" i="1"/>
  <c r="AR49" i="1" l="1"/>
  <c r="AS49" i="1" s="1"/>
  <c r="AS50" i="1"/>
  <c r="AS38" i="1"/>
  <c r="AR31" i="1"/>
  <c r="AS31" i="1" s="1"/>
  <c r="AS39" i="1"/>
  <c r="AS30" i="1"/>
  <c r="AS24" i="1"/>
  <c r="AR17" i="1"/>
  <c r="AS17" i="1" s="1"/>
  <c r="AR10" i="1"/>
  <c r="AS10" i="1" s="1"/>
  <c r="AJ10" i="1"/>
  <c r="AL10" i="1" s="1"/>
</calcChain>
</file>

<file path=xl/sharedStrings.xml><?xml version="1.0" encoding="utf-8"?>
<sst xmlns="http://schemas.openxmlformats.org/spreadsheetml/2006/main" count="405" uniqueCount="84">
  <si>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</si>
  <si>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</si>
  <si>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</si>
  <si>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</si>
  <si>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</si>
  <si>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</si>
  <si>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</si>
  <si>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</si>
  <si>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</si>
  <si>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</si>
  <si>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</si>
  <si>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</si>
  <si>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</si>
  <si>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</si>
  <si>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</si>
  <si>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</si>
  <si>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</si>
  <si>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</si>
  <si>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</si>
  <si>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</si>
  <si>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</si>
  <si>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</si>
  <si>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30/11/2022</t>
  </si>
  <si>
    <t>Calculation Date: 13/12/2022 15:46:41</t>
  </si>
  <si>
    <t>2022-Commandes HG</t>
  </si>
  <si>
    <t>2-D</t>
  </si>
  <si>
    <t>New Hedge</t>
  </si>
  <si>
    <t>PALATINE</t>
  </si>
  <si>
    <t>BUY</t>
  </si>
  <si>
    <t>FORWARD</t>
  </si>
  <si>
    <t>EUR</t>
  </si>
  <si>
    <t>USD</t>
  </si>
  <si>
    <t>EURUSD</t>
  </si>
  <si>
    <t>SELL</t>
  </si>
  <si>
    <t>2022-Commandes IG</t>
  </si>
  <si>
    <t>3-D</t>
  </si>
  <si>
    <t>2023-Commandes HG</t>
  </si>
  <si>
    <t>4-D</t>
  </si>
  <si>
    <t>6-D</t>
  </si>
  <si>
    <t>8-D</t>
  </si>
  <si>
    <t>10-D</t>
  </si>
  <si>
    <t>12-D</t>
  </si>
  <si>
    <t>14-D</t>
  </si>
  <si>
    <t>16-D</t>
  </si>
  <si>
    <t>18-D</t>
  </si>
  <si>
    <t>20-D</t>
  </si>
  <si>
    <t>22-D</t>
  </si>
  <si>
    <t>24-D</t>
  </si>
  <si>
    <t>26-D</t>
  </si>
  <si>
    <t>2023-Commandes IG</t>
  </si>
  <si>
    <t>5-D</t>
  </si>
  <si>
    <t>7-D</t>
  </si>
  <si>
    <t>9-D</t>
  </si>
  <si>
    <t>11-D</t>
  </si>
  <si>
    <t>13-D</t>
  </si>
  <si>
    <t>15-D</t>
  </si>
  <si>
    <t>17-D</t>
  </si>
  <si>
    <t>19-D</t>
  </si>
  <si>
    <t>21-D</t>
  </si>
  <si>
    <t>23-D</t>
  </si>
  <si>
    <t>25-D</t>
  </si>
  <si>
    <t>27-D</t>
  </si>
  <si>
    <t>2024-Commandes HG</t>
  </si>
  <si>
    <t>28-D</t>
  </si>
  <si>
    <t>32-D</t>
  </si>
  <si>
    <t>2024-Commandes IG</t>
  </si>
  <si>
    <t>29-D</t>
  </si>
  <si>
    <t>30-D</t>
  </si>
  <si>
    <t>31-D</t>
  </si>
  <si>
    <t>33-D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</si>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</sst>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58" fillId="27" borderId="0" xfId="0" applyFont="1" applyFill="1"/>
    <xf numFmtId="170" fontId="58" fillId="0" borderId="0" xfId="0" applyNumberFormat="1" applyFont="1"/>
    <xf numFmtId="170" fontId="58" fillId="30" borderId="0" xfId="0" applyNumberFormat="1" applyFont="1" applyFill="1"/>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60" fillId="32" borderId="13" xfId="0" applyFont="1" applyFill="1" applyBorder="1" applyAlignment="1">
      <alignment horizontal="center" vertical="center" wrapText="1"/>
    </xf>
    <xf numFmtId="0" fontId="60" fillId="32" borderId="16"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lor rgb="FFFF0000"/>
      </font>
    </dxf>
    <dxf>
      <font>
        <color rgb="FFFF0000"/>
      </font>
    </dxf>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T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 min="31" max="31" width="15.85546875" bestFit="1" customWidth="1"/>
    <col min="32" max="32" width="16.7109375" bestFit="1" customWidth="1"/>
    <col min="33" max="33" width="3" customWidth="1"/>
    <col min="34" max="34" width="16.28515625" bestFit="1" customWidth="1"/>
    <col min="35" max="35" width="16.7109375" bestFit="1" customWidth="1"/>
    <col min="36" max="36" width="15.85546875" bestFit="1" customWidth="1"/>
    <col min="37" max="37" width="16.7109375" bestFit="1" customWidth="1"/>
    <col min="38" max="38" width="9.28515625" bestFit="1" customWidth="1"/>
    <col min="39" max="39" width="2.140625" customWidth="1"/>
    <col min="40" max="40" width="11.7109375" bestFit="1" customWidth="1"/>
    <col min="41" max="41" width="15.85546875" bestFit="1" customWidth="1"/>
    <col min="42" max="42" width="16.7109375" bestFit="1" customWidth="1"/>
    <col min="43" max="43" width="15.85546875" bestFit="1" customWidth="1"/>
    <col min="44" max="44" width="16.7109375" bestFit="1" customWidth="1"/>
    <col min="45" max="45" width="9.28515625" bestFit="1" customWidth="1"/>
  </cols>
  <sheetData>
    <row r="1" spans="1:46"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6"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109" t="s">
        <v>72</v>
      </c>
      <c r="AI2" s="110">
        <f>-AI3</f>
        <v>-0.3</v>
      </c>
    </row>
    <row r="3" spans="1:46"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109" t="s">
        <v>73</v>
      </c>
      <c r="AI3" s="111">
        <v>0.3</v>
      </c>
    </row>
    <row r="4" spans="1:46"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6"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6" s="13" customFormat="1" ht="15.75" x14ac:dyDescent="0.25">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4"/>
      <c r="V6" s="99" t="s">
        <v>12</v>
      </c>
      <c r="W6" s="100"/>
      <c r="X6" s="100"/>
      <c r="Y6" s="100"/>
      <c r="Z6" s="100"/>
      <c r="AA6" s="101"/>
      <c r="AC6" s="98" t="s">
        <v>18</v>
      </c>
      <c r="AE6" s="112">
        <v>44895</v>
      </c>
      <c r="AF6" s="113"/>
      <c r="AG6" s="6"/>
      <c r="AH6" s="114" t="s">
        <v>74</v>
      </c>
      <c r="AI6" s="115"/>
      <c r="AJ6" s="115"/>
      <c r="AK6" s="115"/>
      <c r="AL6" s="113"/>
      <c r="AM6" s="6"/>
      <c r="AN6" s="114" t="s">
        <v>75</v>
      </c>
      <c r="AO6" s="115"/>
      <c r="AP6" s="115"/>
      <c r="AQ6" s="115"/>
      <c r="AR6" s="115"/>
      <c r="AS6" s="113"/>
    </row>
    <row r="7" spans="1:46" s="13" customFormat="1" ht="15.75" x14ac:dyDescent="0.25">
      <c r="A7" s="96"/>
      <c r="B7" s="98"/>
      <c r="C7" s="98"/>
      <c r="D7" s="98"/>
      <c r="E7" s="90"/>
      <c r="F7" s="90"/>
      <c r="G7" s="90"/>
      <c r="H7" s="85"/>
      <c r="I7" s="93"/>
      <c r="J7" s="85"/>
      <c r="K7" s="86"/>
      <c r="L7" s="85"/>
      <c r="M7" s="93"/>
      <c r="N7" s="85"/>
      <c r="O7" s="86"/>
      <c r="P7" s="93"/>
      <c r="Q7" s="85"/>
      <c r="R7" s="86"/>
      <c r="S7" s="85"/>
      <c r="T7" s="86"/>
      <c r="U7" s="44"/>
      <c r="V7" s="102" t="s">
        <v>13</v>
      </c>
      <c r="W7" s="102" t="s">
        <v>14</v>
      </c>
      <c r="X7" s="99" t="s">
        <v>30</v>
      </c>
      <c r="Y7" s="100"/>
      <c r="Z7" s="100"/>
      <c r="AA7" s="101"/>
      <c r="AC7" s="98"/>
      <c r="AE7" s="116" t="s">
        <v>76</v>
      </c>
      <c r="AF7" s="116"/>
      <c r="AG7" s="6"/>
      <c r="AH7" s="116" t="s">
        <v>77</v>
      </c>
      <c r="AI7" s="116"/>
      <c r="AJ7" s="116" t="s">
        <v>78</v>
      </c>
      <c r="AK7" s="117"/>
      <c r="AL7" s="118" t="s">
        <v>79</v>
      </c>
      <c r="AM7" s="6"/>
      <c r="AN7" s="119" t="s">
        <v>80</v>
      </c>
      <c r="AO7" s="120"/>
      <c r="AP7" s="121"/>
      <c r="AQ7" s="116" t="s">
        <v>78</v>
      </c>
      <c r="AR7" s="117"/>
      <c r="AS7" s="118" t="s">
        <v>79</v>
      </c>
    </row>
    <row r="8" spans="1:46" s="13" customFormat="1" ht="22.5" x14ac:dyDescent="0.25">
      <c r="A8" s="97"/>
      <c r="B8" s="98"/>
      <c r="C8" s="98"/>
      <c r="D8" s="98"/>
      <c r="E8" s="91"/>
      <c r="F8" s="91"/>
      <c r="G8" s="91"/>
      <c r="H8" s="87"/>
      <c r="I8" s="94"/>
      <c r="J8" s="87"/>
      <c r="K8" s="88"/>
      <c r="L8" s="87"/>
      <c r="M8" s="94"/>
      <c r="N8" s="87"/>
      <c r="O8" s="88"/>
      <c r="P8" s="94"/>
      <c r="Q8" s="87"/>
      <c r="R8" s="88"/>
      <c r="S8" s="87"/>
      <c r="T8" s="88"/>
      <c r="U8" s="44"/>
      <c r="V8" s="103"/>
      <c r="W8" s="103"/>
      <c r="X8" s="104" t="s">
        <v>15</v>
      </c>
      <c r="Y8" s="105"/>
      <c r="Z8" s="43" t="s">
        <v>16</v>
      </c>
      <c r="AA8" s="43" t="s">
        <v>17</v>
      </c>
      <c r="AC8" s="98"/>
      <c r="AE8" s="122" t="s">
        <v>81</v>
      </c>
      <c r="AF8" s="122" t="s">
        <v>82</v>
      </c>
      <c r="AG8" s="6"/>
      <c r="AH8" s="122" t="s">
        <v>81</v>
      </c>
      <c r="AI8" s="122" t="s">
        <v>82</v>
      </c>
      <c r="AJ8" s="122" t="s">
        <v>81</v>
      </c>
      <c r="AK8" s="122" t="s">
        <v>82</v>
      </c>
      <c r="AL8" s="123"/>
      <c r="AM8" s="6"/>
      <c r="AN8" s="122" t="s">
        <v>83</v>
      </c>
      <c r="AO8" s="122" t="s">
        <v>81</v>
      </c>
      <c r="AP8" s="122" t="s">
        <v>82</v>
      </c>
      <c r="AQ8" s="122" t="s">
        <v>81</v>
      </c>
      <c r="AR8" s="122" t="s">
        <v>82</v>
      </c>
      <c r="AS8" s="123"/>
    </row>
    <row r="9" spans="1:46" ht="15.75" x14ac:dyDescent="0.25">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c r="AG9" s="6"/>
      <c r="AM9" s="6"/>
    </row>
    <row r="10" spans="1:46" s="45" customFormat="1" ht="15.75" x14ac:dyDescent="0.25">
      <c r="A10" s="47" t="s">
        <v>24</v>
      </c>
      <c r="B10" s="47" t="s">
        <v>25</v>
      </c>
      <c r="C10" s="47">
        <v>2</v>
      </c>
      <c r="D10" s="47" t="s">
        <v>27</v>
      </c>
      <c r="E10" s="57">
        <v>44869</v>
      </c>
      <c r="F10" s="57"/>
      <c r="G10" s="57">
        <v>44910</v>
      </c>
      <c r="H10" s="47" t="s">
        <v>28</v>
      </c>
      <c r="I10" s="47" t="s">
        <v>29</v>
      </c>
      <c r="J10" s="47" t="s">
        <v>30</v>
      </c>
      <c r="K10" s="61">
        <v>1787219.2241116001</v>
      </c>
      <c r="L10" s="47" t="s">
        <v>33</v>
      </c>
      <c r="M10" s="47" t="s">
        <v>29</v>
      </c>
      <c r="N10" s="47" t="s">
        <v>31</v>
      </c>
      <c r="O10" s="79">
        <v>-1755228</v>
      </c>
      <c r="P10" s="47">
        <v>0.97929999999999995</v>
      </c>
      <c r="Q10" s="47" t="s">
        <v>32</v>
      </c>
      <c r="R10" s="68">
        <v>0.98209999999999997</v>
      </c>
      <c r="S10" s="61"/>
      <c r="T10" s="61">
        <v>0</v>
      </c>
      <c r="U10" s="47"/>
      <c r="V10" s="68">
        <v>1.0406299999999999</v>
      </c>
      <c r="W10" s="68">
        <v>1.0416316023447783</v>
      </c>
      <c r="X10" s="61">
        <v>102034.70084416641</v>
      </c>
      <c r="Y10" s="61">
        <v>102034.70084416641</v>
      </c>
      <c r="Z10" s="61">
        <v>102034.70084416641</v>
      </c>
      <c r="AA10" s="61">
        <v>0</v>
      </c>
      <c r="AB10" s="47"/>
      <c r="AC10" s="53" t="s">
        <v>26</v>
      </c>
      <c r="AE10" s="124">
        <f>ABS(O10/W10)</f>
        <v>1685075.6025920021</v>
      </c>
      <c r="AF10" s="124">
        <f>IF(H10="BUY",
IF(I10="CALL",MAX(-ABS(O10)/W10+ABS(O10)/R10,0),IF(I10="PUT",MAX(-ABS(O10)/R10+ABS(O10)/W10,0),IF(I10="FORWARD",-ABS(O10)/W10+ABS(O10)/R10,"TRADE NOT VALID"))),
-IF(I10="CALL",MAX(-ABS(O10)/W10+ABS(O10)/R10,0),IF(I10="PUT",MAX(-ABS(O10)/R10+ABS(O10)/W10,0),IF(I10="FORWARD",-ABS(O10)/W10+ABS(O10)/R10,"TRADE NOT VALID"))))</f>
        <v>102143.62151959562</v>
      </c>
      <c r="AG10" s="6"/>
      <c r="AH10" s="124">
        <f xml:space="preserve">
IF(I10="CALL",ABS(O10/(W10*(1+$AI$3))),
IF(I10="PUT",ABS(O10/(W10*(1+$AI$2))),
IF(I10="FORWARD",ABS(O10/(W10*(1+$AI$3))),
"TRADE NOT VALID")))</f>
        <v>1296212.0019938478</v>
      </c>
      <c r="AI10" s="124">
        <f xml:space="preserve">
IF(H10="BUY",
IF(I10="CALL",MAX(-ABS(O10)/(W10*(1+$AI$3))+ABS(O10)/R10,0),IF(I10="PUT",MAX(-ABS(O10)/R10+ABS(O10)/(W10*(1+$AI$2)),0),IF(I10="FORWARD",-ABS(O10)/(W10*(1+$AI$3))+ABS(O10)/R10,"TRADE NOT VALID"))),
-IF(I10="CALL",MAX(-ABS(O10)/(W10*(1+$AI$3))+ABS(O10)/R10,0),IF(I10="PUT",MAX(-ABS(O10)/R10+ABS(O10)/(W10*(1+$AI$2)),0),IF(I10="FORWARD",-ABS(O10)/(W10*(1+$AI$3))+ABS(O10)/R10,"TRADE NOT VALID"))))</f>
        <v>491007.22211774997</v>
      </c>
      <c r="AJ10" s="124">
        <f>AH10-IF(AF10=0,ABS(O10/R10),AE10)</f>
        <v>-388863.60059815436</v>
      </c>
      <c r="AK10" s="124">
        <f>AI10-AF10</f>
        <v>388863.60059815436</v>
      </c>
      <c r="AL10" s="125">
        <f>IF(AK10=0,"CHOC INSUFFISANT",ABS(AK10/AJ10))</f>
        <v>1</v>
      </c>
      <c r="AM10" s="6"/>
      <c r="AN10" s="126">
        <f>R10</f>
        <v>0.98209999999999997</v>
      </c>
      <c r="AO10" s="124">
        <f>ABS(O10/AN10)</f>
        <v>1787219.2241115978</v>
      </c>
      <c r="AP10" s="124">
        <f>IF(H10="BUY",
IF(I10="CALL",MAX(-ABS(O10)/AN10+ABS(O10)/R10,0),IF(I10="PUT",MAX(-ABS(O10)/R10+ABS(O10)/AN10,0),IF(I10="FORWARD",-ABS(O10)/AN10+ABS(O10)/R10,"TRADE NOT VALID"))),
-IF(I10="CALL",MAX(-ABS(O10)/AN10+ABS(O10)/R10,0),IF(I10="PUT",MAX(-ABS(O10)/R10+ABS(O10)/AN10,0),IF(I10="FORWARD",-ABS(O10)/AN10+ABS(O10)/R10,"TRADE NOT VALID"))))</f>
        <v>0</v>
      </c>
      <c r="AQ10" s="124">
        <f>IF(AP10=AF10,AE10-AO10,
IF(AF10=0,IF(H10="BUY",(ABS(O10)/AN10-ABS(O10)/R10),-(ABS(O10)/AN10-ABS(O10)/R10)),
IF(AP10=0,IF(H10="BUY",(ABS(O10)/W10-ABS(O10)/R10),-(ABS(O10)/W10-ABS(O10)/R10)),AE10-AO10)))</f>
        <v>-102143.62151959562</v>
      </c>
      <c r="AR10" s="124">
        <f>AF10-AP10</f>
        <v>102143.62151959562</v>
      </c>
      <c r="AS10" s="125">
        <f>IF(AR10=0,"PAS DE VALEUR INTRINSEQUE",ABS(AR10/AQ10))</f>
        <v>1</v>
      </c>
    </row>
    <row r="11" spans="1:46" s="46" customFormat="1" ht="15.75" x14ac:dyDescent="0.25">
      <c r="A11" s="48"/>
      <c r="B11" s="48"/>
      <c r="C11" s="48"/>
      <c r="D11" s="48"/>
      <c r="E11" s="58"/>
      <c r="F11" s="58"/>
      <c r="G11" s="58"/>
      <c r="H11" s="48"/>
      <c r="I11" s="48"/>
      <c r="J11" s="48"/>
      <c r="K11" s="62">
        <v>1787219.2241116001</v>
      </c>
      <c r="L11" s="48"/>
      <c r="M11" s="48"/>
      <c r="N11" s="48"/>
      <c r="O11" s="80">
        <v>-1755228</v>
      </c>
      <c r="P11" s="48"/>
      <c r="Q11" s="48"/>
      <c r="R11" s="69">
        <v>0.98209999999999864</v>
      </c>
      <c r="S11" s="62"/>
      <c r="T11" s="62"/>
      <c r="U11" s="48"/>
      <c r="V11" s="69"/>
      <c r="W11" s="69"/>
      <c r="X11" s="62">
        <v>102034.70084416641</v>
      </c>
      <c r="Y11" s="62">
        <v>102034.70084416641</v>
      </c>
      <c r="Z11" s="62">
        <v>102034.70084416641</v>
      </c>
      <c r="AA11" s="62">
        <v>0</v>
      </c>
      <c r="AB11" s="48"/>
      <c r="AC11" s="54"/>
      <c r="AD11" s="45"/>
      <c r="AE11" s="124"/>
      <c r="AF11" s="124"/>
      <c r="AG11" s="6"/>
      <c r="AH11" s="124"/>
      <c r="AI11" s="124"/>
      <c r="AJ11" s="124"/>
      <c r="AK11" s="124"/>
      <c r="AL11" s="125"/>
      <c r="AM11" s="6"/>
      <c r="AN11" s="126"/>
      <c r="AO11" s="124"/>
      <c r="AP11" s="124"/>
      <c r="AQ11" s="124"/>
      <c r="AR11" s="124"/>
      <c r="AS11" s="125"/>
      <c r="AT11" s="45"/>
    </row>
    <row r="12" spans="1:46" s="46" customFormat="1" ht="15.75" x14ac:dyDescent="0.25">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c r="AD12" s="45"/>
      <c r="AE12" s="124"/>
      <c r="AF12" s="124"/>
      <c r="AG12" s="6"/>
      <c r="AH12" s="124"/>
      <c r="AI12" s="124"/>
      <c r="AJ12" s="124"/>
      <c r="AK12" s="124"/>
      <c r="AL12" s="125"/>
      <c r="AM12" s="6"/>
      <c r="AN12" s="126"/>
      <c r="AO12" s="124"/>
      <c r="AP12" s="124"/>
      <c r="AQ12" s="124"/>
      <c r="AR12" s="124"/>
      <c r="AS12" s="125"/>
      <c r="AT12" s="45"/>
    </row>
    <row r="13" spans="1:46" s="45" customFormat="1" ht="15.75" x14ac:dyDescent="0.25">
      <c r="A13" s="47" t="s">
        <v>34</v>
      </c>
      <c r="B13" s="47" t="s">
        <v>35</v>
      </c>
      <c r="C13" s="47">
        <v>3</v>
      </c>
      <c r="D13" s="47" t="s">
        <v>27</v>
      </c>
      <c r="E13" s="57">
        <v>44869</v>
      </c>
      <c r="F13" s="57"/>
      <c r="G13" s="57">
        <v>44918</v>
      </c>
      <c r="H13" s="47" t="s">
        <v>28</v>
      </c>
      <c r="I13" s="47" t="s">
        <v>29</v>
      </c>
      <c r="J13" s="47" t="s">
        <v>30</v>
      </c>
      <c r="K13" s="61">
        <v>300532.20718428801</v>
      </c>
      <c r="L13" s="47" t="s">
        <v>33</v>
      </c>
      <c r="M13" s="47" t="s">
        <v>29</v>
      </c>
      <c r="N13" s="47" t="s">
        <v>31</v>
      </c>
      <c r="O13" s="79">
        <v>-295333</v>
      </c>
      <c r="P13" s="47">
        <v>0.97929999999999995</v>
      </c>
      <c r="Q13" s="47" t="s">
        <v>32</v>
      </c>
      <c r="R13" s="68">
        <v>0.98270000000000002</v>
      </c>
      <c r="S13" s="61"/>
      <c r="T13" s="61">
        <v>0</v>
      </c>
      <c r="U13" s="47"/>
      <c r="V13" s="68">
        <v>1.0406299999999999</v>
      </c>
      <c r="W13" s="68">
        <v>1.0424075336523155</v>
      </c>
      <c r="X13" s="61">
        <v>17189.874108099491</v>
      </c>
      <c r="Y13" s="61">
        <v>17189.874108099491</v>
      </c>
      <c r="Z13" s="61">
        <v>17189.874108099491</v>
      </c>
      <c r="AA13" s="61">
        <v>0</v>
      </c>
      <c r="AB13" s="47"/>
      <c r="AC13" s="53" t="s">
        <v>26</v>
      </c>
      <c r="AE13" s="124">
        <f>ABS(O13/W13)</f>
        <v>283318.17496102763</v>
      </c>
      <c r="AF13" s="124">
        <f>IF(H13="BUY",
IF(I13="CALL",MAX(-ABS(O13)/W13+ABS(O13)/R13,0),IF(I13="PUT",MAX(-ABS(O13)/R13+ABS(O13)/W13,0),IF(I13="FORWARD",-ABS(O13)/W13+ABS(O13)/R13,"TRADE NOT VALID"))),
-IF(I13="CALL",MAX(-ABS(O13)/W13+ABS(O13)/R13,0),IF(I13="PUT",MAX(-ABS(O13)/R13+ABS(O13)/W13,0),IF(I13="FORWARD",-ABS(O13)/W13+ABS(O13)/R13,"TRADE NOT VALID"))))</f>
        <v>17214.032223260554</v>
      </c>
      <c r="AG13" s="6"/>
      <c r="AH13" s="124">
        <f xml:space="preserve">
IF(I13="CALL",ABS(O13/(W13*(1+$AI$3))),
IF(I13="PUT",ABS(O13/(W13*(1+$AI$2))),
IF(I13="FORWARD",ABS(O13/(W13*(1+$AI$3))),
"TRADE NOT VALID")))</f>
        <v>217937.05766232891</v>
      </c>
      <c r="AI13" s="124">
        <f xml:space="preserve">
IF(H13="BUY",
IF(I13="CALL",MAX(-ABS(O13)/(W13*(1+$AI$3))+ABS(O13)/R13,0),IF(I13="PUT",MAX(-ABS(O13)/R13+ABS(O13)/(W13*(1+$AI$2)),0),IF(I13="FORWARD",-ABS(O13)/(W13*(1+$AI$3))+ABS(O13)/R13,"TRADE NOT VALID"))),
-IF(I13="CALL",MAX(-ABS(O13)/(W13*(1+$AI$3))+ABS(O13)/R13,0),IF(I13="PUT",MAX(-ABS(O13)/R13+ABS(O13)/(W13*(1+$AI$2)),0),IF(I13="FORWARD",-ABS(O13)/(W13*(1+$AI$3))+ABS(O13)/R13,"TRADE NOT VALID"))))</f>
        <v>82595.149521959276</v>
      </c>
      <c r="AJ13" s="124">
        <f>AH13-IF(AF13=0,ABS(O13/R13),AE13)</f>
        <v>-65381.117298698722</v>
      </c>
      <c r="AK13" s="124">
        <f>AI13-AF13</f>
        <v>65381.117298698722</v>
      </c>
      <c r="AL13" s="125">
        <f>IF(AK13=0,"CHOC INSUFFISANT",ABS(AK13/AJ13))</f>
        <v>1</v>
      </c>
      <c r="AM13" s="6"/>
      <c r="AN13" s="126">
        <f>R13</f>
        <v>0.98270000000000002</v>
      </c>
      <c r="AO13" s="124">
        <f>ABS(O13/AN13)</f>
        <v>300532.20718428819</v>
      </c>
      <c r="AP13" s="124">
        <f>IF(H13="BUY",
IF(I13="CALL",MAX(-ABS(O13)/AN13+ABS(O13)/R13,0),IF(I13="PUT",MAX(-ABS(O13)/R13+ABS(O13)/AN13,0),IF(I13="FORWARD",-ABS(O13)/AN13+ABS(O13)/R13,"TRADE NOT VALID"))),
-IF(I13="CALL",MAX(-ABS(O13)/AN13+ABS(O13)/R13,0),IF(I13="PUT",MAX(-ABS(O13)/R13+ABS(O13)/AN13,0),IF(I13="FORWARD",-ABS(O13)/AN13+ABS(O13)/R13,"TRADE NOT VALID"))))</f>
        <v>0</v>
      </c>
      <c r="AQ13" s="124">
        <f>IF(AP13=AF13,AE13-AO13,
IF(AF13=0,IF(H13="BUY",(ABS(O13)/AN13-ABS(O13)/R13),-(ABS(O13)/AN13-ABS(O13)/R13)),
IF(AP13=0,IF(H13="BUY",(ABS(O13)/W13-ABS(O13)/R13),-(ABS(O13)/W13-ABS(O13)/R13)),AE13-AO13)))</f>
        <v>-17214.032223260554</v>
      </c>
      <c r="AR13" s="124">
        <f>AF13-AP13</f>
        <v>17214.032223260554</v>
      </c>
      <c r="AS13" s="125">
        <f>IF(AR13=0,"PAS DE VALEUR INTRINSEQUE",ABS(AR13/AQ13))</f>
        <v>1</v>
      </c>
    </row>
    <row r="14" spans="1:46" s="46" customFormat="1" ht="15.75" x14ac:dyDescent="0.25">
      <c r="A14" s="48"/>
      <c r="B14" s="48"/>
      <c r="C14" s="48"/>
      <c r="D14" s="48"/>
      <c r="E14" s="58"/>
      <c r="F14" s="58"/>
      <c r="G14" s="58"/>
      <c r="H14" s="48"/>
      <c r="I14" s="48"/>
      <c r="J14" s="48"/>
      <c r="K14" s="62">
        <v>300532.20718428801</v>
      </c>
      <c r="L14" s="48"/>
      <c r="M14" s="48"/>
      <c r="N14" s="48"/>
      <c r="O14" s="80">
        <v>-295333</v>
      </c>
      <c r="P14" s="48"/>
      <c r="Q14" s="48"/>
      <c r="R14" s="69">
        <v>0.98270000000000057</v>
      </c>
      <c r="S14" s="62"/>
      <c r="T14" s="62"/>
      <c r="U14" s="48"/>
      <c r="V14" s="69"/>
      <c r="W14" s="69"/>
      <c r="X14" s="62">
        <v>17189.874108099491</v>
      </c>
      <c r="Y14" s="62">
        <v>17189.874108099491</v>
      </c>
      <c r="Z14" s="62">
        <v>17189.874108099491</v>
      </c>
      <c r="AA14" s="62">
        <v>0</v>
      </c>
      <c r="AB14" s="48"/>
      <c r="AC14" s="54"/>
      <c r="AD14" s="45"/>
      <c r="AE14" s="124"/>
      <c r="AF14" s="124"/>
      <c r="AG14" s="6"/>
      <c r="AH14" s="124"/>
      <c r="AI14" s="124"/>
      <c r="AJ14" s="124"/>
      <c r="AK14" s="124"/>
      <c r="AL14" s="125"/>
      <c r="AM14" s="6"/>
      <c r="AN14" s="126"/>
      <c r="AO14" s="124"/>
      <c r="AP14" s="124"/>
      <c r="AQ14" s="124"/>
      <c r="AR14" s="124"/>
      <c r="AS14" s="125"/>
      <c r="AT14" s="45"/>
    </row>
    <row r="15" spans="1:46" s="46" customFormat="1" ht="15.75" x14ac:dyDescent="0.25">
      <c r="A15" s="48"/>
      <c r="B15" s="48"/>
      <c r="C15" s="48"/>
      <c r="D15" s="48"/>
      <c r="E15" s="58"/>
      <c r="F15" s="58"/>
      <c r="G15" s="58"/>
      <c r="H15" s="48"/>
      <c r="I15" s="48"/>
      <c r="J15" s="48"/>
      <c r="K15" s="62"/>
      <c r="L15" s="48"/>
      <c r="M15" s="48"/>
      <c r="N15" s="48"/>
      <c r="O15" s="62"/>
      <c r="P15" s="48"/>
      <c r="Q15" s="48"/>
      <c r="R15" s="69"/>
      <c r="S15" s="62"/>
      <c r="T15" s="62"/>
      <c r="U15" s="48"/>
      <c r="V15" s="69"/>
      <c r="W15" s="69"/>
      <c r="X15" s="62"/>
      <c r="Y15" s="62"/>
      <c r="Z15" s="62"/>
      <c r="AA15" s="62"/>
      <c r="AB15" s="48"/>
      <c r="AC15" s="54"/>
      <c r="AD15" s="45"/>
      <c r="AE15" s="124"/>
      <c r="AF15" s="124"/>
      <c r="AG15" s="6"/>
      <c r="AH15" s="124"/>
      <c r="AI15" s="124"/>
      <c r="AJ15" s="124"/>
      <c r="AK15" s="124"/>
      <c r="AL15" s="125"/>
      <c r="AM15" s="6"/>
      <c r="AN15" s="126"/>
      <c r="AO15" s="124"/>
      <c r="AP15" s="124"/>
      <c r="AQ15" s="124"/>
      <c r="AR15" s="124"/>
      <c r="AS15" s="125"/>
      <c r="AT15" s="45"/>
    </row>
    <row r="16" spans="1:46" s="45" customFormat="1" ht="15.75" x14ac:dyDescent="0.25">
      <c r="A16" s="49" t="s">
        <v>36</v>
      </c>
      <c r="B16" s="49" t="s">
        <v>37</v>
      </c>
      <c r="C16" s="49">
        <v>4</v>
      </c>
      <c r="D16" s="49" t="s">
        <v>27</v>
      </c>
      <c r="E16" s="59">
        <v>44869</v>
      </c>
      <c r="F16" s="59"/>
      <c r="G16" s="59">
        <v>44939</v>
      </c>
      <c r="H16" s="49" t="s">
        <v>28</v>
      </c>
      <c r="I16" s="49" t="s">
        <v>29</v>
      </c>
      <c r="J16" s="49" t="s">
        <v>30</v>
      </c>
      <c r="K16" s="63">
        <v>1351827.04019488</v>
      </c>
      <c r="L16" s="49" t="s">
        <v>33</v>
      </c>
      <c r="M16" s="49" t="s">
        <v>29</v>
      </c>
      <c r="N16" s="49" t="s">
        <v>31</v>
      </c>
      <c r="O16" s="81">
        <v>-1331820</v>
      </c>
      <c r="P16" s="49">
        <v>0.97929999999999995</v>
      </c>
      <c r="Q16" s="49" t="s">
        <v>32</v>
      </c>
      <c r="R16" s="70">
        <v>0.98519999999999996</v>
      </c>
      <c r="S16" s="63"/>
      <c r="T16" s="63">
        <v>0</v>
      </c>
      <c r="U16" s="49"/>
      <c r="V16" s="70">
        <v>1.0406299999999999</v>
      </c>
      <c r="W16" s="70">
        <v>1.0444000467879648</v>
      </c>
      <c r="X16" s="63">
        <v>76447.290158396077</v>
      </c>
      <c r="Y16" s="63">
        <v>76447.290158396077</v>
      </c>
      <c r="Z16" s="63">
        <v>76447.290158396077</v>
      </c>
      <c r="AA16" s="63">
        <v>0</v>
      </c>
      <c r="AB16" s="49"/>
      <c r="AC16" s="55" t="s">
        <v>26</v>
      </c>
      <c r="AE16" s="124">
        <f t="shared" ref="AE16:AE27" si="0">ABS(O16/W16)</f>
        <v>1275201.015258464</v>
      </c>
      <c r="AF16" s="124">
        <f t="shared" ref="AF16:AF27" si="1">IF(H16="BUY",
IF(I16="CALL",MAX(-ABS(O16)/W16+ABS(O16)/R16,0),IF(I16="PUT",MAX(-ABS(O16)/R16+ABS(O16)/W16,0),IF(I16="FORWARD",-ABS(O16)/W16+ABS(O16)/R16,"TRADE NOT VALID"))),
-IF(I16="CALL",MAX(-ABS(O16)/W16+ABS(O16)/R16,0),IF(I16="PUT",MAX(-ABS(O16)/R16+ABS(O16)/W16,0),IF(I16="FORWARD",-ABS(O16)/W16+ABS(O16)/R16,"TRADE NOT VALID"))))</f>
        <v>76626.024936420377</v>
      </c>
      <c r="AG16" s="6"/>
      <c r="AH16" s="124">
        <f t="shared" ref="AH16:AH27" si="2" xml:space="preserve">
IF(I16="CALL",ABS(O16/(W16*(1+$AI$3))),
IF(I16="PUT",ABS(O16/(W16*(1+$AI$2))),
IF(I16="FORWARD",ABS(O16/(W16*(1+$AI$3))),
"TRADE NOT VALID")))</f>
        <v>980923.85789112619</v>
      </c>
      <c r="AI16" s="124">
        <f t="shared" ref="AI16:AI27" si="3" xml:space="preserve">
IF(H16="BUY",
IF(I16="CALL",MAX(-ABS(O16)/(W16*(1+$AI$3))+ABS(O16)/R16,0),IF(I16="PUT",MAX(-ABS(O16)/R16+ABS(O16)/(W16*(1+$AI$2)),0),IF(I16="FORWARD",-ABS(O16)/(W16*(1+$AI$3))+ABS(O16)/R16,"TRADE NOT VALID"))),
-IF(I16="CALL",MAX(-ABS(O16)/(W16*(1+$AI$3))+ABS(O16)/R16,0),IF(I16="PUT",MAX(-ABS(O16)/R16+ABS(O16)/(W16*(1+$AI$2)),0),IF(I16="FORWARD",-ABS(O16)/(W16*(1+$AI$3))+ABS(O16)/R16,"TRADE NOT VALID"))))</f>
        <v>370903.18230375822</v>
      </c>
      <c r="AJ16" s="124">
        <f t="shared" ref="AJ16:AJ27" si="4">AH16-IF(AF16=0,ABS(O16/R16),AE16)</f>
        <v>-294277.15736733784</v>
      </c>
      <c r="AK16" s="124">
        <f t="shared" ref="AK16:AK27" si="5">AI16-AF16</f>
        <v>294277.15736733784</v>
      </c>
      <c r="AL16" s="125">
        <f t="shared" ref="AL16:AL27" si="6">IF(AK16=0,"CHOC INSUFFISANT",ABS(AK16/AJ16))</f>
        <v>1</v>
      </c>
      <c r="AM16" s="6"/>
      <c r="AN16" s="126">
        <f t="shared" ref="AN16:AN27" si="7">R16</f>
        <v>0.98519999999999996</v>
      </c>
      <c r="AO16" s="124">
        <f t="shared" ref="AO16:AO27" si="8">ABS(O16/AN16)</f>
        <v>1351827.0401948844</v>
      </c>
      <c r="AP16" s="124">
        <f t="shared" ref="AP16:AP27" si="9">IF(H16="BUY",
IF(I16="CALL",MAX(-ABS(O16)/AN16+ABS(O16)/R16,0),IF(I16="PUT",MAX(-ABS(O16)/R16+ABS(O16)/AN16,0),IF(I16="FORWARD",-ABS(O16)/AN16+ABS(O16)/R16,"TRADE NOT VALID"))),
-IF(I16="CALL",MAX(-ABS(O16)/AN16+ABS(O16)/R16,0),IF(I16="PUT",MAX(-ABS(O16)/R16+ABS(O16)/AN16,0),IF(I16="FORWARD",-ABS(O16)/AN16+ABS(O16)/R16,"TRADE NOT VALID"))))</f>
        <v>0</v>
      </c>
      <c r="AQ16" s="124">
        <f t="shared" ref="AQ16:AQ27" si="10">IF(AP16=AF16,AE16-AO16,
IF(AF16=0,IF(H16="BUY",(ABS(O16)/AN16-ABS(O16)/R16),-(ABS(O16)/AN16-ABS(O16)/R16)),
IF(AP16=0,IF(H16="BUY",(ABS(O16)/W16-ABS(O16)/R16),-(ABS(O16)/W16-ABS(O16)/R16)),AE16-AO16)))</f>
        <v>-76626.024936420377</v>
      </c>
      <c r="AR16" s="124">
        <f t="shared" ref="AR16:AR27" si="11">AF16-AP16</f>
        <v>76626.024936420377</v>
      </c>
      <c r="AS16" s="125">
        <f t="shared" ref="AS16:AS27" si="12">IF(AR16=0,"PAS DE VALEUR INTRINSEQUE",ABS(AR16/AQ16))</f>
        <v>1</v>
      </c>
    </row>
    <row r="17" spans="1:46" s="45" customFormat="1" ht="15.75" x14ac:dyDescent="0.25">
      <c r="A17" s="49" t="s">
        <v>36</v>
      </c>
      <c r="B17" s="49" t="s">
        <v>38</v>
      </c>
      <c r="C17" s="49">
        <v>6</v>
      </c>
      <c r="D17" s="49" t="s">
        <v>27</v>
      </c>
      <c r="E17" s="59">
        <v>44869</v>
      </c>
      <c r="F17" s="59"/>
      <c r="G17" s="59">
        <v>44972</v>
      </c>
      <c r="H17" s="49" t="s">
        <v>28</v>
      </c>
      <c r="I17" s="49" t="s">
        <v>29</v>
      </c>
      <c r="J17" s="49" t="s">
        <v>30</v>
      </c>
      <c r="K17" s="63">
        <v>1740240.9882543499</v>
      </c>
      <c r="L17" s="49" t="s">
        <v>33</v>
      </c>
      <c r="M17" s="49" t="s">
        <v>29</v>
      </c>
      <c r="N17" s="49" t="s">
        <v>31</v>
      </c>
      <c r="O17" s="81">
        <v>-1718662</v>
      </c>
      <c r="P17" s="49">
        <v>0.97929999999999995</v>
      </c>
      <c r="Q17" s="49" t="s">
        <v>32</v>
      </c>
      <c r="R17" s="70">
        <v>0.98760000000000003</v>
      </c>
      <c r="S17" s="63"/>
      <c r="T17" s="63">
        <v>0</v>
      </c>
      <c r="U17" s="49"/>
      <c r="V17" s="70">
        <v>1.0406299999999999</v>
      </c>
      <c r="W17" s="70">
        <v>1.0467567248874396</v>
      </c>
      <c r="X17" s="63">
        <v>97902.521068847811</v>
      </c>
      <c r="Y17" s="63">
        <v>97902.521068847811</v>
      </c>
      <c r="Z17" s="63">
        <v>97902.521068847811</v>
      </c>
      <c r="AA17" s="63">
        <v>0</v>
      </c>
      <c r="AB17" s="49"/>
      <c r="AC17" s="55" t="s">
        <v>26</v>
      </c>
      <c r="AE17" s="124">
        <f t="shared" si="0"/>
        <v>1641892.4847937443</v>
      </c>
      <c r="AF17" s="124">
        <f t="shared" si="1"/>
        <v>98348.503460609587</v>
      </c>
      <c r="AG17" s="6"/>
      <c r="AH17" s="124">
        <f t="shared" si="2"/>
        <v>1262994.219072111</v>
      </c>
      <c r="AI17" s="124">
        <f t="shared" si="3"/>
        <v>477246.76918224292</v>
      </c>
      <c r="AJ17" s="124">
        <f t="shared" si="4"/>
        <v>-378898.26572163333</v>
      </c>
      <c r="AK17" s="124">
        <f t="shared" si="5"/>
        <v>378898.26572163333</v>
      </c>
      <c r="AL17" s="125">
        <f t="shared" si="6"/>
        <v>1</v>
      </c>
      <c r="AM17" s="6"/>
      <c r="AN17" s="126">
        <f t="shared" si="7"/>
        <v>0.98760000000000003</v>
      </c>
      <c r="AO17" s="124">
        <f t="shared" si="8"/>
        <v>1740240.9882543539</v>
      </c>
      <c r="AP17" s="124">
        <f t="shared" si="9"/>
        <v>0</v>
      </c>
      <c r="AQ17" s="124">
        <f t="shared" si="10"/>
        <v>-98348.503460609587</v>
      </c>
      <c r="AR17" s="124">
        <f t="shared" si="11"/>
        <v>98348.503460609587</v>
      </c>
      <c r="AS17" s="125">
        <f t="shared" si="12"/>
        <v>1</v>
      </c>
    </row>
    <row r="18" spans="1:46" s="45" customFormat="1" ht="15.75" x14ac:dyDescent="0.25">
      <c r="A18" s="49" t="s">
        <v>36</v>
      </c>
      <c r="B18" s="49" t="s">
        <v>39</v>
      </c>
      <c r="C18" s="49">
        <v>8</v>
      </c>
      <c r="D18" s="49" t="s">
        <v>27</v>
      </c>
      <c r="E18" s="59">
        <v>44869</v>
      </c>
      <c r="F18" s="59"/>
      <c r="G18" s="59">
        <v>45000</v>
      </c>
      <c r="H18" s="49" t="s">
        <v>28</v>
      </c>
      <c r="I18" s="49" t="s">
        <v>29</v>
      </c>
      <c r="J18" s="49" t="s">
        <v>30</v>
      </c>
      <c r="K18" s="63">
        <v>1600755.78458119</v>
      </c>
      <c r="L18" s="49" t="s">
        <v>33</v>
      </c>
      <c r="M18" s="49" t="s">
        <v>29</v>
      </c>
      <c r="N18" s="49" t="s">
        <v>31</v>
      </c>
      <c r="O18" s="81">
        <v>-1584268</v>
      </c>
      <c r="P18" s="49">
        <v>0.97929999999999995</v>
      </c>
      <c r="Q18" s="49" t="s">
        <v>32</v>
      </c>
      <c r="R18" s="70">
        <v>0.98970000000000002</v>
      </c>
      <c r="S18" s="63"/>
      <c r="T18" s="63">
        <v>0</v>
      </c>
      <c r="U18" s="49"/>
      <c r="V18" s="70">
        <v>1.0406299999999999</v>
      </c>
      <c r="W18" s="70">
        <v>1.0487381981564692</v>
      </c>
      <c r="X18" s="63">
        <v>89535.177402698391</v>
      </c>
      <c r="Y18" s="63">
        <v>89535.177402698391</v>
      </c>
      <c r="Z18" s="63">
        <v>89535.177402698391</v>
      </c>
      <c r="AA18" s="63">
        <v>0</v>
      </c>
      <c r="AB18" s="49"/>
      <c r="AC18" s="55" t="s">
        <v>26</v>
      </c>
      <c r="AE18" s="124">
        <f t="shared" si="0"/>
        <v>1510642.0294263288</v>
      </c>
      <c r="AF18" s="124">
        <f t="shared" si="1"/>
        <v>90113.755154857412</v>
      </c>
      <c r="AG18" s="6"/>
      <c r="AH18" s="124">
        <f t="shared" si="2"/>
        <v>1162032.3303279453</v>
      </c>
      <c r="AI18" s="124">
        <f t="shared" si="3"/>
        <v>438723.45425324095</v>
      </c>
      <c r="AJ18" s="124">
        <f t="shared" si="4"/>
        <v>-348609.69909838354</v>
      </c>
      <c r="AK18" s="124">
        <f t="shared" si="5"/>
        <v>348609.69909838354</v>
      </c>
      <c r="AL18" s="125">
        <f t="shared" si="6"/>
        <v>1</v>
      </c>
      <c r="AM18" s="6"/>
      <c r="AN18" s="126">
        <f t="shared" si="7"/>
        <v>0.98970000000000002</v>
      </c>
      <c r="AO18" s="124">
        <f t="shared" si="8"/>
        <v>1600755.7845811862</v>
      </c>
      <c r="AP18" s="124">
        <f t="shared" si="9"/>
        <v>0</v>
      </c>
      <c r="AQ18" s="124">
        <f t="shared" si="10"/>
        <v>-90113.755154857412</v>
      </c>
      <c r="AR18" s="124">
        <f t="shared" si="11"/>
        <v>90113.755154857412</v>
      </c>
      <c r="AS18" s="125">
        <f t="shared" si="12"/>
        <v>1</v>
      </c>
    </row>
    <row r="19" spans="1:46" s="45" customFormat="1" ht="15.75" x14ac:dyDescent="0.25">
      <c r="A19" s="49" t="s">
        <v>36</v>
      </c>
      <c r="B19" s="49" t="s">
        <v>40</v>
      </c>
      <c r="C19" s="49">
        <v>10</v>
      </c>
      <c r="D19" s="49" t="s">
        <v>27</v>
      </c>
      <c r="E19" s="59">
        <v>44869</v>
      </c>
      <c r="F19" s="59"/>
      <c r="G19" s="59">
        <v>45030</v>
      </c>
      <c r="H19" s="49" t="s">
        <v>28</v>
      </c>
      <c r="I19" s="49" t="s">
        <v>29</v>
      </c>
      <c r="J19" s="49" t="s">
        <v>30</v>
      </c>
      <c r="K19" s="63">
        <v>1227231.85483871</v>
      </c>
      <c r="L19" s="49" t="s">
        <v>33</v>
      </c>
      <c r="M19" s="49" t="s">
        <v>29</v>
      </c>
      <c r="N19" s="49" t="s">
        <v>31</v>
      </c>
      <c r="O19" s="81">
        <v>-1217414</v>
      </c>
      <c r="P19" s="49">
        <v>0.97929999999999995</v>
      </c>
      <c r="Q19" s="49" t="s">
        <v>32</v>
      </c>
      <c r="R19" s="70">
        <v>0.99199999999999999</v>
      </c>
      <c r="S19" s="63"/>
      <c r="T19" s="63">
        <v>0</v>
      </c>
      <c r="U19" s="49"/>
      <c r="V19" s="70">
        <v>1.0406299999999999</v>
      </c>
      <c r="W19" s="70">
        <v>1.0509800286708861</v>
      </c>
      <c r="X19" s="63">
        <v>68283.129257915934</v>
      </c>
      <c r="Y19" s="63">
        <v>68283.129257915934</v>
      </c>
      <c r="Z19" s="63">
        <v>68283.129257915934</v>
      </c>
      <c r="AA19" s="63">
        <v>0</v>
      </c>
      <c r="AB19" s="49"/>
      <c r="AC19" s="55" t="s">
        <v>26</v>
      </c>
      <c r="AE19" s="124">
        <f t="shared" si="0"/>
        <v>1158360.7364448146</v>
      </c>
      <c r="AF19" s="124">
        <f t="shared" si="1"/>
        <v>68871.118393894983</v>
      </c>
      <c r="AG19" s="6"/>
      <c r="AH19" s="124">
        <f t="shared" si="2"/>
        <v>891046.72034216498</v>
      </c>
      <c r="AI19" s="124">
        <f t="shared" si="3"/>
        <v>336185.1344965446</v>
      </c>
      <c r="AJ19" s="124">
        <f t="shared" si="4"/>
        <v>-267314.01610264962</v>
      </c>
      <c r="AK19" s="124">
        <f t="shared" si="5"/>
        <v>267314.01610264962</v>
      </c>
      <c r="AL19" s="125">
        <f t="shared" si="6"/>
        <v>1</v>
      </c>
      <c r="AM19" s="6"/>
      <c r="AN19" s="126">
        <f t="shared" si="7"/>
        <v>0.99199999999999999</v>
      </c>
      <c r="AO19" s="124">
        <f t="shared" si="8"/>
        <v>1227231.8548387096</v>
      </c>
      <c r="AP19" s="124">
        <f t="shared" si="9"/>
        <v>0</v>
      </c>
      <c r="AQ19" s="124">
        <f t="shared" si="10"/>
        <v>-68871.118393894983</v>
      </c>
      <c r="AR19" s="124">
        <f t="shared" si="11"/>
        <v>68871.118393894983</v>
      </c>
      <c r="AS19" s="125">
        <f t="shared" si="12"/>
        <v>1</v>
      </c>
    </row>
    <row r="20" spans="1:46" s="45" customFormat="1" ht="15.75" x14ac:dyDescent="0.25">
      <c r="A20" s="49" t="s">
        <v>36</v>
      </c>
      <c r="B20" s="49" t="s">
        <v>41</v>
      </c>
      <c r="C20" s="49">
        <v>12</v>
      </c>
      <c r="D20" s="49" t="s">
        <v>27</v>
      </c>
      <c r="E20" s="59">
        <v>44869</v>
      </c>
      <c r="F20" s="59"/>
      <c r="G20" s="59">
        <v>45061</v>
      </c>
      <c r="H20" s="49" t="s">
        <v>28</v>
      </c>
      <c r="I20" s="49" t="s">
        <v>29</v>
      </c>
      <c r="J20" s="49" t="s">
        <v>30</v>
      </c>
      <c r="K20" s="63">
        <v>934076.23453686002</v>
      </c>
      <c r="L20" s="49" t="s">
        <v>33</v>
      </c>
      <c r="M20" s="49" t="s">
        <v>29</v>
      </c>
      <c r="N20" s="49" t="s">
        <v>31</v>
      </c>
      <c r="O20" s="81">
        <v>-928752</v>
      </c>
      <c r="P20" s="49">
        <v>0.97929999999999995</v>
      </c>
      <c r="Q20" s="49" t="s">
        <v>32</v>
      </c>
      <c r="R20" s="70">
        <v>0.99429999999999996</v>
      </c>
      <c r="S20" s="63"/>
      <c r="T20" s="63">
        <v>0</v>
      </c>
      <c r="U20" s="49"/>
      <c r="V20" s="70">
        <v>1.0406299999999999</v>
      </c>
      <c r="W20" s="70">
        <v>1.0531370932551112</v>
      </c>
      <c r="X20" s="63">
        <v>51617.842785735906</v>
      </c>
      <c r="Y20" s="63">
        <v>51617.842785735906</v>
      </c>
      <c r="Z20" s="63">
        <v>51617.842785735906</v>
      </c>
      <c r="AA20" s="63">
        <v>0</v>
      </c>
      <c r="AB20" s="49"/>
      <c r="AC20" s="55" t="s">
        <v>26</v>
      </c>
      <c r="AE20" s="124">
        <f t="shared" si="0"/>
        <v>881890.88196423429</v>
      </c>
      <c r="AF20" s="124">
        <f t="shared" si="1"/>
        <v>52185.352572625852</v>
      </c>
      <c r="AG20" s="6"/>
      <c r="AH20" s="124">
        <f t="shared" si="2"/>
        <v>678377.60151094943</v>
      </c>
      <c r="AI20" s="124">
        <f t="shared" si="3"/>
        <v>255698.63302591071</v>
      </c>
      <c r="AJ20" s="124">
        <f t="shared" si="4"/>
        <v>-203513.28045328485</v>
      </c>
      <c r="AK20" s="124">
        <f t="shared" si="5"/>
        <v>203513.28045328485</v>
      </c>
      <c r="AL20" s="125">
        <f t="shared" si="6"/>
        <v>1</v>
      </c>
      <c r="AM20" s="6"/>
      <c r="AN20" s="126">
        <f t="shared" si="7"/>
        <v>0.99429999999999996</v>
      </c>
      <c r="AO20" s="124">
        <f t="shared" si="8"/>
        <v>934076.23453686014</v>
      </c>
      <c r="AP20" s="124">
        <f t="shared" si="9"/>
        <v>0</v>
      </c>
      <c r="AQ20" s="124">
        <f t="shared" si="10"/>
        <v>-52185.352572625852</v>
      </c>
      <c r="AR20" s="124">
        <f t="shared" si="11"/>
        <v>52185.352572625852</v>
      </c>
      <c r="AS20" s="125">
        <f t="shared" si="12"/>
        <v>1</v>
      </c>
    </row>
    <row r="21" spans="1:46" s="45" customFormat="1" ht="15.75" x14ac:dyDescent="0.25">
      <c r="A21" s="49" t="s">
        <v>36</v>
      </c>
      <c r="B21" s="49" t="s">
        <v>42</v>
      </c>
      <c r="C21" s="49">
        <v>14</v>
      </c>
      <c r="D21" s="49" t="s">
        <v>27</v>
      </c>
      <c r="E21" s="59">
        <v>44869</v>
      </c>
      <c r="F21" s="59"/>
      <c r="G21" s="59">
        <v>45092</v>
      </c>
      <c r="H21" s="49" t="s">
        <v>28</v>
      </c>
      <c r="I21" s="49" t="s">
        <v>29</v>
      </c>
      <c r="J21" s="49" t="s">
        <v>30</v>
      </c>
      <c r="K21" s="63">
        <v>463393.53802929999</v>
      </c>
      <c r="L21" s="49" t="s">
        <v>33</v>
      </c>
      <c r="M21" s="49" t="s">
        <v>29</v>
      </c>
      <c r="N21" s="49" t="s">
        <v>31</v>
      </c>
      <c r="O21" s="81">
        <v>-461818</v>
      </c>
      <c r="P21" s="49">
        <v>0.97929999999999995</v>
      </c>
      <c r="Q21" s="49" t="s">
        <v>32</v>
      </c>
      <c r="R21" s="70">
        <v>0.99660000000000004</v>
      </c>
      <c r="S21" s="63"/>
      <c r="T21" s="63">
        <v>0</v>
      </c>
      <c r="U21" s="49"/>
      <c r="V21" s="70">
        <v>1.0406299999999999</v>
      </c>
      <c r="W21" s="70">
        <v>1.0551013896807231</v>
      </c>
      <c r="X21" s="63">
        <v>25349.3587238576</v>
      </c>
      <c r="Y21" s="63">
        <v>25349.3587238576</v>
      </c>
      <c r="Z21" s="63">
        <v>25349.3587238576</v>
      </c>
      <c r="AA21" s="63">
        <v>0</v>
      </c>
      <c r="AB21" s="49"/>
      <c r="AC21" s="55" t="s">
        <v>26</v>
      </c>
      <c r="AE21" s="124">
        <f t="shared" si="0"/>
        <v>437700.11537919362</v>
      </c>
      <c r="AF21" s="124">
        <f t="shared" si="1"/>
        <v>25693.42265010596</v>
      </c>
      <c r="AG21" s="6"/>
      <c r="AH21" s="124">
        <f t="shared" si="2"/>
        <v>336692.39644553355</v>
      </c>
      <c r="AI21" s="124">
        <f t="shared" si="3"/>
        <v>126701.14158376603</v>
      </c>
      <c r="AJ21" s="124">
        <f t="shared" si="4"/>
        <v>-101007.71893366007</v>
      </c>
      <c r="AK21" s="124">
        <f t="shared" si="5"/>
        <v>101007.71893366007</v>
      </c>
      <c r="AL21" s="125">
        <f t="shared" si="6"/>
        <v>1</v>
      </c>
      <c r="AM21" s="6"/>
      <c r="AN21" s="126">
        <f t="shared" si="7"/>
        <v>0.99660000000000004</v>
      </c>
      <c r="AO21" s="124">
        <f t="shared" si="8"/>
        <v>463393.53802929958</v>
      </c>
      <c r="AP21" s="124">
        <f t="shared" si="9"/>
        <v>0</v>
      </c>
      <c r="AQ21" s="124">
        <f t="shared" si="10"/>
        <v>-25693.42265010596</v>
      </c>
      <c r="AR21" s="124">
        <f t="shared" si="11"/>
        <v>25693.42265010596</v>
      </c>
      <c r="AS21" s="125">
        <f t="shared" si="12"/>
        <v>1</v>
      </c>
    </row>
    <row r="22" spans="1:46" s="45" customFormat="1" ht="15.75" x14ac:dyDescent="0.25">
      <c r="A22" s="49" t="s">
        <v>36</v>
      </c>
      <c r="B22" s="49" t="s">
        <v>43</v>
      </c>
      <c r="C22" s="49">
        <v>16</v>
      </c>
      <c r="D22" s="49" t="s">
        <v>27</v>
      </c>
      <c r="E22" s="59">
        <v>44869</v>
      </c>
      <c r="F22" s="59"/>
      <c r="G22" s="59">
        <v>45121</v>
      </c>
      <c r="H22" s="49" t="s">
        <v>28</v>
      </c>
      <c r="I22" s="49" t="s">
        <v>29</v>
      </c>
      <c r="J22" s="49" t="s">
        <v>30</v>
      </c>
      <c r="K22" s="63">
        <v>490996.29518373898</v>
      </c>
      <c r="L22" s="49" t="s">
        <v>33</v>
      </c>
      <c r="M22" s="49" t="s">
        <v>29</v>
      </c>
      <c r="N22" s="49" t="s">
        <v>31</v>
      </c>
      <c r="O22" s="81">
        <v>-490358</v>
      </c>
      <c r="P22" s="49">
        <v>0.97929999999999995</v>
      </c>
      <c r="Q22" s="49" t="s">
        <v>32</v>
      </c>
      <c r="R22" s="70">
        <v>0.99870000000000003</v>
      </c>
      <c r="S22" s="63"/>
      <c r="T22" s="63">
        <v>0</v>
      </c>
      <c r="U22" s="49"/>
      <c r="V22" s="70">
        <v>1.0406299999999999</v>
      </c>
      <c r="W22" s="70">
        <v>1.0568322959140239</v>
      </c>
      <c r="X22" s="63">
        <v>26579.819179770468</v>
      </c>
      <c r="Y22" s="63">
        <v>26579.819179770468</v>
      </c>
      <c r="Z22" s="63">
        <v>26579.819179770468</v>
      </c>
      <c r="AA22" s="63">
        <v>0</v>
      </c>
      <c r="AB22" s="49"/>
      <c r="AC22" s="55" t="s">
        <v>26</v>
      </c>
      <c r="AE22" s="124">
        <f t="shared" si="0"/>
        <v>463988.46997375629</v>
      </c>
      <c r="AF22" s="124">
        <f t="shared" si="1"/>
        <v>27007.825209982577</v>
      </c>
      <c r="AG22" s="6"/>
      <c r="AH22" s="124">
        <f t="shared" si="2"/>
        <v>356914.20767212025</v>
      </c>
      <c r="AI22" s="124">
        <f t="shared" si="3"/>
        <v>134082.08751161862</v>
      </c>
      <c r="AJ22" s="124">
        <f t="shared" si="4"/>
        <v>-107074.26230163604</v>
      </c>
      <c r="AK22" s="124">
        <f t="shared" si="5"/>
        <v>107074.26230163604</v>
      </c>
      <c r="AL22" s="125">
        <f t="shared" si="6"/>
        <v>1</v>
      </c>
      <c r="AM22" s="6"/>
      <c r="AN22" s="126">
        <f t="shared" si="7"/>
        <v>0.99870000000000003</v>
      </c>
      <c r="AO22" s="124">
        <f t="shared" si="8"/>
        <v>490996.29518373887</v>
      </c>
      <c r="AP22" s="124">
        <f t="shared" si="9"/>
        <v>0</v>
      </c>
      <c r="AQ22" s="124">
        <f t="shared" si="10"/>
        <v>-27007.825209982577</v>
      </c>
      <c r="AR22" s="124">
        <f t="shared" si="11"/>
        <v>27007.825209982577</v>
      </c>
      <c r="AS22" s="125">
        <f t="shared" si="12"/>
        <v>1</v>
      </c>
    </row>
    <row r="23" spans="1:46" s="45" customFormat="1" ht="15.75" x14ac:dyDescent="0.25">
      <c r="A23" s="49" t="s">
        <v>36</v>
      </c>
      <c r="B23" s="49" t="s">
        <v>44</v>
      </c>
      <c r="C23" s="49">
        <v>18</v>
      </c>
      <c r="D23" s="49" t="s">
        <v>27</v>
      </c>
      <c r="E23" s="59">
        <v>44869</v>
      </c>
      <c r="F23" s="59"/>
      <c r="G23" s="59">
        <v>45153</v>
      </c>
      <c r="H23" s="49" t="s">
        <v>28</v>
      </c>
      <c r="I23" s="49" t="s">
        <v>29</v>
      </c>
      <c r="J23" s="49" t="s">
        <v>30</v>
      </c>
      <c r="K23" s="63">
        <v>413990.408632231</v>
      </c>
      <c r="L23" s="49" t="s">
        <v>33</v>
      </c>
      <c r="M23" s="49" t="s">
        <v>29</v>
      </c>
      <c r="N23" s="49" t="s">
        <v>31</v>
      </c>
      <c r="O23" s="81">
        <v>-414363</v>
      </c>
      <c r="P23" s="49">
        <v>0.97929999999999995</v>
      </c>
      <c r="Q23" s="49" t="s">
        <v>32</v>
      </c>
      <c r="R23" s="70">
        <v>1.0008999999999999</v>
      </c>
      <c r="S23" s="63"/>
      <c r="T23" s="63">
        <v>0</v>
      </c>
      <c r="U23" s="49"/>
      <c r="V23" s="70">
        <v>1.0406299999999999</v>
      </c>
      <c r="W23" s="70">
        <v>1.0591254616537407</v>
      </c>
      <c r="X23" s="63">
        <v>22344.913832577338</v>
      </c>
      <c r="Y23" s="63">
        <v>22344.913832577338</v>
      </c>
      <c r="Z23" s="63">
        <v>22344.913832577338</v>
      </c>
      <c r="AA23" s="63">
        <v>0</v>
      </c>
      <c r="AB23" s="49"/>
      <c r="AC23" s="55" t="s">
        <v>26</v>
      </c>
      <c r="AE23" s="124">
        <f t="shared" si="0"/>
        <v>391231.27051728597</v>
      </c>
      <c r="AF23" s="124">
        <f t="shared" si="1"/>
        <v>22759.13811494509</v>
      </c>
      <c r="AG23" s="6"/>
      <c r="AH23" s="124">
        <f t="shared" si="2"/>
        <v>300947.131167143</v>
      </c>
      <c r="AI23" s="124">
        <f t="shared" si="3"/>
        <v>113043.27746508806</v>
      </c>
      <c r="AJ23" s="124">
        <f t="shared" si="4"/>
        <v>-90284.13935014297</v>
      </c>
      <c r="AK23" s="124">
        <f t="shared" si="5"/>
        <v>90284.13935014297</v>
      </c>
      <c r="AL23" s="125">
        <f t="shared" si="6"/>
        <v>1</v>
      </c>
      <c r="AM23" s="6"/>
      <c r="AN23" s="126">
        <f t="shared" si="7"/>
        <v>1.0008999999999999</v>
      </c>
      <c r="AO23" s="124">
        <f t="shared" si="8"/>
        <v>413990.40863223106</v>
      </c>
      <c r="AP23" s="124">
        <f t="shared" si="9"/>
        <v>0</v>
      </c>
      <c r="AQ23" s="124">
        <f t="shared" si="10"/>
        <v>-22759.13811494509</v>
      </c>
      <c r="AR23" s="124">
        <f t="shared" si="11"/>
        <v>22759.13811494509</v>
      </c>
      <c r="AS23" s="125">
        <f t="shared" si="12"/>
        <v>1</v>
      </c>
    </row>
    <row r="24" spans="1:46" s="45" customFormat="1" ht="15.75" x14ac:dyDescent="0.25">
      <c r="A24" s="49" t="s">
        <v>36</v>
      </c>
      <c r="B24" s="49" t="s">
        <v>45</v>
      </c>
      <c r="C24" s="49">
        <v>20</v>
      </c>
      <c r="D24" s="49" t="s">
        <v>27</v>
      </c>
      <c r="E24" s="59">
        <v>44869</v>
      </c>
      <c r="F24" s="59"/>
      <c r="G24" s="59">
        <v>45184</v>
      </c>
      <c r="H24" s="49" t="s">
        <v>28</v>
      </c>
      <c r="I24" s="49" t="s">
        <v>29</v>
      </c>
      <c r="J24" s="49" t="s">
        <v>30</v>
      </c>
      <c r="K24" s="63">
        <v>388796.49017848202</v>
      </c>
      <c r="L24" s="49" t="s">
        <v>33</v>
      </c>
      <c r="M24" s="49" t="s">
        <v>29</v>
      </c>
      <c r="N24" s="49" t="s">
        <v>31</v>
      </c>
      <c r="O24" s="81">
        <v>-389924</v>
      </c>
      <c r="P24" s="49">
        <v>0.97929999999999995</v>
      </c>
      <c r="Q24" s="49" t="s">
        <v>32</v>
      </c>
      <c r="R24" s="70">
        <v>1.0028999999999999</v>
      </c>
      <c r="S24" s="63"/>
      <c r="T24" s="63">
        <v>0</v>
      </c>
      <c r="U24" s="49"/>
      <c r="V24" s="70">
        <v>1.0406299999999999</v>
      </c>
      <c r="W24" s="70">
        <v>1.0614491261663574</v>
      </c>
      <c r="X24" s="63">
        <v>21008.70353134282</v>
      </c>
      <c r="Y24" s="63">
        <v>21008.70353134282</v>
      </c>
      <c r="Z24" s="63">
        <v>21008.70353134282</v>
      </c>
      <c r="AA24" s="63">
        <v>0</v>
      </c>
      <c r="AB24" s="49"/>
      <c r="AC24" s="55" t="s">
        <v>26</v>
      </c>
      <c r="AE24" s="124">
        <f t="shared" si="0"/>
        <v>367350.62509146432</v>
      </c>
      <c r="AF24" s="124">
        <f t="shared" si="1"/>
        <v>21445.865087018115</v>
      </c>
      <c r="AG24" s="6"/>
      <c r="AH24" s="124">
        <f t="shared" si="2"/>
        <v>282577.40391651104</v>
      </c>
      <c r="AI24" s="124">
        <f t="shared" si="3"/>
        <v>106219.08626197139</v>
      </c>
      <c r="AJ24" s="124">
        <f t="shared" si="4"/>
        <v>-84773.221174953273</v>
      </c>
      <c r="AK24" s="124">
        <f t="shared" si="5"/>
        <v>84773.221174953273</v>
      </c>
      <c r="AL24" s="125">
        <f t="shared" si="6"/>
        <v>1</v>
      </c>
      <c r="AM24" s="6"/>
      <c r="AN24" s="126">
        <f t="shared" si="7"/>
        <v>1.0028999999999999</v>
      </c>
      <c r="AO24" s="124">
        <f t="shared" si="8"/>
        <v>388796.49017848243</v>
      </c>
      <c r="AP24" s="124">
        <f t="shared" si="9"/>
        <v>0</v>
      </c>
      <c r="AQ24" s="124">
        <f t="shared" si="10"/>
        <v>-21445.865087018115</v>
      </c>
      <c r="AR24" s="124">
        <f t="shared" si="11"/>
        <v>21445.865087018115</v>
      </c>
      <c r="AS24" s="125">
        <f t="shared" si="12"/>
        <v>1</v>
      </c>
    </row>
    <row r="25" spans="1:46" s="45" customFormat="1" ht="15.75" x14ac:dyDescent="0.25">
      <c r="A25" s="49" t="s">
        <v>36</v>
      </c>
      <c r="B25" s="49" t="s">
        <v>46</v>
      </c>
      <c r="C25" s="49">
        <v>22</v>
      </c>
      <c r="D25" s="49" t="s">
        <v>27</v>
      </c>
      <c r="E25" s="59">
        <v>44869</v>
      </c>
      <c r="F25" s="59"/>
      <c r="G25" s="59">
        <v>45212</v>
      </c>
      <c r="H25" s="49" t="s">
        <v>28</v>
      </c>
      <c r="I25" s="49" t="s">
        <v>29</v>
      </c>
      <c r="J25" s="49" t="s">
        <v>30</v>
      </c>
      <c r="K25" s="63">
        <v>570484.57711442804</v>
      </c>
      <c r="L25" s="49" t="s">
        <v>33</v>
      </c>
      <c r="M25" s="49" t="s">
        <v>29</v>
      </c>
      <c r="N25" s="49" t="s">
        <v>31</v>
      </c>
      <c r="O25" s="81">
        <v>-573337</v>
      </c>
      <c r="P25" s="49">
        <v>0.97929999999999995</v>
      </c>
      <c r="Q25" s="49" t="s">
        <v>32</v>
      </c>
      <c r="R25" s="70">
        <v>1.0049999999999999</v>
      </c>
      <c r="S25" s="63"/>
      <c r="T25" s="63">
        <v>0</v>
      </c>
      <c r="U25" s="49"/>
      <c r="V25" s="70">
        <v>1.0406299999999999</v>
      </c>
      <c r="W25" s="70">
        <v>1.0631601069650691</v>
      </c>
      <c r="X25" s="63">
        <v>30502.824697446504</v>
      </c>
      <c r="Y25" s="63">
        <v>30502.824697446504</v>
      </c>
      <c r="Z25" s="63">
        <v>30502.824697446504</v>
      </c>
      <c r="AA25" s="63">
        <v>0</v>
      </c>
      <c r="AB25" s="49"/>
      <c r="AC25" s="55" t="s">
        <v>26</v>
      </c>
      <c r="AE25" s="124">
        <f t="shared" si="0"/>
        <v>539276.25410688715</v>
      </c>
      <c r="AF25" s="124">
        <f t="shared" si="1"/>
        <v>31208.323007540777</v>
      </c>
      <c r="AG25" s="6"/>
      <c r="AH25" s="124">
        <f t="shared" si="2"/>
        <v>414827.88777452859</v>
      </c>
      <c r="AI25" s="124">
        <f t="shared" si="3"/>
        <v>155656.68933989934</v>
      </c>
      <c r="AJ25" s="124">
        <f t="shared" si="4"/>
        <v>-124448.36633235856</v>
      </c>
      <c r="AK25" s="124">
        <f t="shared" si="5"/>
        <v>124448.36633235856</v>
      </c>
      <c r="AL25" s="125">
        <f t="shared" si="6"/>
        <v>1</v>
      </c>
      <c r="AM25" s="6"/>
      <c r="AN25" s="126">
        <f t="shared" si="7"/>
        <v>1.0049999999999999</v>
      </c>
      <c r="AO25" s="124">
        <f t="shared" si="8"/>
        <v>570484.57711442793</v>
      </c>
      <c r="AP25" s="124">
        <f t="shared" si="9"/>
        <v>0</v>
      </c>
      <c r="AQ25" s="124">
        <f t="shared" si="10"/>
        <v>-31208.323007540777</v>
      </c>
      <c r="AR25" s="124">
        <f t="shared" si="11"/>
        <v>31208.323007540777</v>
      </c>
      <c r="AS25" s="125">
        <f t="shared" si="12"/>
        <v>1</v>
      </c>
    </row>
    <row r="26" spans="1:46" s="45" customFormat="1" ht="15.75" x14ac:dyDescent="0.25">
      <c r="A26" s="49" t="s">
        <v>36</v>
      </c>
      <c r="B26" s="49" t="s">
        <v>47</v>
      </c>
      <c r="C26" s="49">
        <v>24</v>
      </c>
      <c r="D26" s="49" t="s">
        <v>27</v>
      </c>
      <c r="E26" s="59">
        <v>44869</v>
      </c>
      <c r="F26" s="59"/>
      <c r="G26" s="59">
        <v>45245</v>
      </c>
      <c r="H26" s="49" t="s">
        <v>28</v>
      </c>
      <c r="I26" s="49" t="s">
        <v>29</v>
      </c>
      <c r="J26" s="49" t="s">
        <v>30</v>
      </c>
      <c r="K26" s="63">
        <v>369416.087388282</v>
      </c>
      <c r="L26" s="49" t="s">
        <v>33</v>
      </c>
      <c r="M26" s="49" t="s">
        <v>29</v>
      </c>
      <c r="N26" s="49" t="s">
        <v>31</v>
      </c>
      <c r="O26" s="81">
        <v>-372002</v>
      </c>
      <c r="P26" s="49">
        <v>0.97929999999999995</v>
      </c>
      <c r="Q26" s="49" t="s">
        <v>32</v>
      </c>
      <c r="R26" s="70">
        <v>1.0069999999999999</v>
      </c>
      <c r="S26" s="63"/>
      <c r="T26" s="63">
        <v>0</v>
      </c>
      <c r="U26" s="49"/>
      <c r="V26" s="70">
        <v>1.0406299999999999</v>
      </c>
      <c r="W26" s="70">
        <v>1.0652116754043721</v>
      </c>
      <c r="X26" s="63">
        <v>19679.884607614946</v>
      </c>
      <c r="Y26" s="63">
        <v>19679.884607614946</v>
      </c>
      <c r="Z26" s="63">
        <v>19679.884607614946</v>
      </c>
      <c r="AA26" s="63">
        <v>0</v>
      </c>
      <c r="AB26" s="49"/>
      <c r="AC26" s="55" t="s">
        <v>26</v>
      </c>
      <c r="AE26" s="124">
        <f t="shared" si="0"/>
        <v>349228.24128714309</v>
      </c>
      <c r="AF26" s="124">
        <f t="shared" si="1"/>
        <v>20187.846101138974</v>
      </c>
      <c r="AG26" s="6"/>
      <c r="AH26" s="124">
        <f t="shared" si="2"/>
        <v>268637.10868241772</v>
      </c>
      <c r="AI26" s="124">
        <f t="shared" si="3"/>
        <v>100778.97870586434</v>
      </c>
      <c r="AJ26" s="124">
        <f t="shared" si="4"/>
        <v>-80591.132604725368</v>
      </c>
      <c r="AK26" s="124">
        <f t="shared" si="5"/>
        <v>80591.132604725368</v>
      </c>
      <c r="AL26" s="125">
        <f t="shared" si="6"/>
        <v>1</v>
      </c>
      <c r="AM26" s="6"/>
      <c r="AN26" s="126">
        <f t="shared" si="7"/>
        <v>1.0069999999999999</v>
      </c>
      <c r="AO26" s="124">
        <f t="shared" si="8"/>
        <v>369416.08738828206</v>
      </c>
      <c r="AP26" s="124">
        <f t="shared" si="9"/>
        <v>0</v>
      </c>
      <c r="AQ26" s="124">
        <f t="shared" si="10"/>
        <v>-20187.846101138974</v>
      </c>
      <c r="AR26" s="124">
        <f t="shared" si="11"/>
        <v>20187.846101138974</v>
      </c>
      <c r="AS26" s="125">
        <f t="shared" si="12"/>
        <v>1</v>
      </c>
    </row>
    <row r="27" spans="1:46" s="45" customFormat="1" ht="15.75" x14ac:dyDescent="0.25">
      <c r="A27" s="47" t="s">
        <v>36</v>
      </c>
      <c r="B27" s="47" t="s">
        <v>48</v>
      </c>
      <c r="C27" s="47">
        <v>26</v>
      </c>
      <c r="D27" s="47" t="s">
        <v>27</v>
      </c>
      <c r="E27" s="57">
        <v>44869</v>
      </c>
      <c r="F27" s="57"/>
      <c r="G27" s="57">
        <v>45275</v>
      </c>
      <c r="H27" s="47" t="s">
        <v>28</v>
      </c>
      <c r="I27" s="47" t="s">
        <v>29</v>
      </c>
      <c r="J27" s="47" t="s">
        <v>30</v>
      </c>
      <c r="K27" s="61">
        <v>294618.89186242397</v>
      </c>
      <c r="L27" s="47" t="s">
        <v>33</v>
      </c>
      <c r="M27" s="47" t="s">
        <v>29</v>
      </c>
      <c r="N27" s="47" t="s">
        <v>31</v>
      </c>
      <c r="O27" s="79">
        <v>-297241</v>
      </c>
      <c r="P27" s="47">
        <v>0.97929999999999995</v>
      </c>
      <c r="Q27" s="47" t="s">
        <v>32</v>
      </c>
      <c r="R27" s="68">
        <v>1.0088999999999999</v>
      </c>
      <c r="S27" s="61"/>
      <c r="T27" s="61">
        <v>0</v>
      </c>
      <c r="U27" s="47"/>
      <c r="V27" s="68">
        <v>1.0406299999999999</v>
      </c>
      <c r="W27" s="68">
        <v>1.0671339303392331</v>
      </c>
      <c r="X27" s="61">
        <v>15636.46263754655</v>
      </c>
      <c r="Y27" s="61">
        <v>15636.46263754655</v>
      </c>
      <c r="Z27" s="61">
        <v>15636.46263754655</v>
      </c>
      <c r="AA27" s="61">
        <v>0</v>
      </c>
      <c r="AB27" s="47"/>
      <c r="AC27" s="53" t="s">
        <v>26</v>
      </c>
      <c r="AE27" s="124">
        <f t="shared" si="0"/>
        <v>278541.41973117611</v>
      </c>
      <c r="AF27" s="124">
        <f t="shared" si="1"/>
        <v>16077.472131248331</v>
      </c>
      <c r="AG27" s="6"/>
      <c r="AH27" s="124">
        <f t="shared" si="2"/>
        <v>214262.63056244317</v>
      </c>
      <c r="AI27" s="124">
        <f t="shared" si="3"/>
        <v>80356.26129998127</v>
      </c>
      <c r="AJ27" s="124">
        <f t="shared" si="4"/>
        <v>-64278.789168732939</v>
      </c>
      <c r="AK27" s="124">
        <f t="shared" si="5"/>
        <v>64278.789168732939</v>
      </c>
      <c r="AL27" s="125">
        <f t="shared" si="6"/>
        <v>1</v>
      </c>
      <c r="AM27" s="6"/>
      <c r="AN27" s="126">
        <f t="shared" si="7"/>
        <v>1.0088999999999999</v>
      </c>
      <c r="AO27" s="124">
        <f t="shared" si="8"/>
        <v>294618.89186242444</v>
      </c>
      <c r="AP27" s="124">
        <f t="shared" si="9"/>
        <v>0</v>
      </c>
      <c r="AQ27" s="124">
        <f t="shared" si="10"/>
        <v>-16077.472131248331</v>
      </c>
      <c r="AR27" s="124">
        <f t="shared" si="11"/>
        <v>16077.472131248331</v>
      </c>
      <c r="AS27" s="125">
        <f t="shared" si="12"/>
        <v>1</v>
      </c>
    </row>
    <row r="28" spans="1:46" s="46" customFormat="1" ht="15.75" x14ac:dyDescent="0.25">
      <c r="A28" s="48"/>
      <c r="B28" s="48"/>
      <c r="C28" s="48"/>
      <c r="D28" s="48"/>
      <c r="E28" s="58"/>
      <c r="F28" s="58"/>
      <c r="G28" s="58"/>
      <c r="H28" s="48"/>
      <c r="I28" s="48"/>
      <c r="J28" s="48"/>
      <c r="K28" s="62">
        <v>9845828.1907948758</v>
      </c>
      <c r="L28" s="48"/>
      <c r="M28" s="48"/>
      <c r="N28" s="48"/>
      <c r="O28" s="80">
        <v>-9779959</v>
      </c>
      <c r="P28" s="48"/>
      <c r="Q28" s="48"/>
      <c r="R28" s="69">
        <v>0.99330993904032794</v>
      </c>
      <c r="S28" s="62"/>
      <c r="T28" s="62"/>
      <c r="U28" s="48"/>
      <c r="V28" s="69"/>
      <c r="W28" s="69"/>
      <c r="X28" s="62">
        <v>544887.92788375041</v>
      </c>
      <c r="Y28" s="62">
        <v>544887.92788375041</v>
      </c>
      <c r="Z28" s="62">
        <v>544887.92788375041</v>
      </c>
      <c r="AA28" s="62">
        <v>0</v>
      </c>
      <c r="AB28" s="48"/>
      <c r="AC28" s="54"/>
      <c r="AD28" s="45"/>
      <c r="AE28" s="124"/>
      <c r="AF28" s="124"/>
      <c r="AG28" s="6"/>
      <c r="AH28" s="124"/>
      <c r="AI28" s="124"/>
      <c r="AJ28" s="124"/>
      <c r="AK28" s="124"/>
      <c r="AL28" s="125"/>
      <c r="AM28" s="6"/>
      <c r="AN28" s="126"/>
      <c r="AO28" s="124"/>
      <c r="AP28" s="124"/>
      <c r="AQ28" s="124"/>
      <c r="AR28" s="124"/>
      <c r="AS28" s="125"/>
      <c r="AT28" s="45"/>
    </row>
    <row r="29" spans="1:46" s="46" customFormat="1" ht="15.75" x14ac:dyDescent="0.25">
      <c r="A29" s="48"/>
      <c r="B29" s="48"/>
      <c r="C29" s="48"/>
      <c r="D29" s="48"/>
      <c r="E29" s="58"/>
      <c r="F29" s="58"/>
      <c r="G29" s="58"/>
      <c r="H29" s="48"/>
      <c r="I29" s="48"/>
      <c r="J29" s="48"/>
      <c r="K29" s="62"/>
      <c r="L29" s="48"/>
      <c r="M29" s="48"/>
      <c r="N29" s="48"/>
      <c r="O29" s="62"/>
      <c r="P29" s="48"/>
      <c r="Q29" s="48"/>
      <c r="R29" s="69"/>
      <c r="S29" s="62"/>
      <c r="T29" s="62"/>
      <c r="U29" s="48"/>
      <c r="V29" s="69"/>
      <c r="W29" s="69"/>
      <c r="X29" s="62"/>
      <c r="Y29" s="62"/>
      <c r="Z29" s="62"/>
      <c r="AA29" s="62"/>
      <c r="AB29" s="48"/>
      <c r="AC29" s="54"/>
      <c r="AD29" s="45"/>
      <c r="AE29" s="124"/>
      <c r="AF29" s="124"/>
      <c r="AG29" s="6"/>
      <c r="AH29" s="124"/>
      <c r="AI29" s="124"/>
      <c r="AJ29" s="124"/>
      <c r="AK29" s="124"/>
      <c r="AL29" s="125"/>
      <c r="AM29" s="6"/>
      <c r="AN29" s="126"/>
      <c r="AO29" s="124"/>
      <c r="AP29" s="124"/>
      <c r="AQ29" s="124"/>
      <c r="AR29" s="124"/>
      <c r="AS29" s="125"/>
      <c r="AT29" s="45"/>
    </row>
    <row r="30" spans="1:46" s="45" customFormat="1" ht="15.75" x14ac:dyDescent="0.25">
      <c r="A30" s="49" t="s">
        <v>49</v>
      </c>
      <c r="B30" s="49" t="s">
        <v>50</v>
      </c>
      <c r="C30" s="49">
        <v>5</v>
      </c>
      <c r="D30" s="49" t="s">
        <v>27</v>
      </c>
      <c r="E30" s="59">
        <v>44869</v>
      </c>
      <c r="F30" s="59"/>
      <c r="G30" s="59">
        <v>44949</v>
      </c>
      <c r="H30" s="49" t="s">
        <v>28</v>
      </c>
      <c r="I30" s="49" t="s">
        <v>29</v>
      </c>
      <c r="J30" s="49" t="s">
        <v>30</v>
      </c>
      <c r="K30" s="63">
        <v>1092909.73630832</v>
      </c>
      <c r="L30" s="49" t="s">
        <v>33</v>
      </c>
      <c r="M30" s="49" t="s">
        <v>29</v>
      </c>
      <c r="N30" s="49" t="s">
        <v>31</v>
      </c>
      <c r="O30" s="81">
        <v>-1077609</v>
      </c>
      <c r="P30" s="49">
        <v>0.97929999999999995</v>
      </c>
      <c r="Q30" s="49" t="s">
        <v>32</v>
      </c>
      <c r="R30" s="70">
        <v>0.98599999999999999</v>
      </c>
      <c r="S30" s="63"/>
      <c r="T30" s="63">
        <v>0</v>
      </c>
      <c r="U30" s="49"/>
      <c r="V30" s="70">
        <v>1.0406299999999999</v>
      </c>
      <c r="W30" s="70">
        <v>1.0451334272086399</v>
      </c>
      <c r="X30" s="63">
        <v>61652.234287352818</v>
      </c>
      <c r="Y30" s="63">
        <v>61652.234287352818</v>
      </c>
      <c r="Z30" s="63">
        <v>61652.234287352818</v>
      </c>
      <c r="AA30" s="63">
        <v>0</v>
      </c>
      <c r="AB30" s="49"/>
      <c r="AC30" s="55" t="s">
        <v>26</v>
      </c>
      <c r="AE30" s="124">
        <f t="shared" ref="AE30:AE41" si="13">ABS(O30/W30)</f>
        <v>1031073.1356838298</v>
      </c>
      <c r="AF30" s="124">
        <f t="shared" ref="AF30:AF41" si="14">IF(H30="BUY",
IF(I30="CALL",MAX(-ABS(O30)/W30+ABS(O30)/R30,0),IF(I30="PUT",MAX(-ABS(O30)/R30+ABS(O30)/W30,0),IF(I30="FORWARD",-ABS(O30)/W30+ABS(O30)/R30,"TRADE NOT VALID"))),
-IF(I30="CALL",MAX(-ABS(O30)/W30+ABS(O30)/R30,0),IF(I30="PUT",MAX(-ABS(O30)/R30+ABS(O30)/W30,0),IF(I30="FORWARD",-ABS(O30)/W30+ABS(O30)/R30,"TRADE NOT VALID"))))</f>
        <v>61836.600624486688</v>
      </c>
      <c r="AG30" s="6"/>
      <c r="AH30" s="124">
        <f t="shared" ref="AH30:AH41" si="15" xml:space="preserve">
IF(I30="CALL",ABS(O30/(W30*(1+$AI$3))),
IF(I30="PUT",ABS(O30/(W30*(1+$AI$2))),
IF(I30="FORWARD",ABS(O30/(W30*(1+$AI$3))),
"TRADE NOT VALID")))</f>
        <v>793133.18129525369</v>
      </c>
      <c r="AI30" s="124">
        <f t="shared" ref="AI30:AI41" si="16" xml:space="preserve">
IF(H30="BUY",
IF(I30="CALL",MAX(-ABS(O30)/(W30*(1+$AI$3))+ABS(O30)/R30,0),IF(I30="PUT",MAX(-ABS(O30)/R30+ABS(O30)/(W30*(1+$AI$2)),0),IF(I30="FORWARD",-ABS(O30)/(W30*(1+$AI$3))+ABS(O30)/R30,"TRADE NOT VALID"))),
-IF(I30="CALL",MAX(-ABS(O30)/(W30*(1+$AI$3))+ABS(O30)/R30,0),IF(I30="PUT",MAX(-ABS(O30)/R30+ABS(O30)/(W30*(1+$AI$2)),0),IF(I30="FORWARD",-ABS(O30)/(W30*(1+$AI$3))+ABS(O30)/R30,"TRADE NOT VALID"))))</f>
        <v>299776.55501306278</v>
      </c>
      <c r="AJ30" s="124">
        <f t="shared" ref="AJ30:AJ41" si="17">AH30-IF(AF30=0,ABS(O30/R30),AE30)</f>
        <v>-237939.95438857609</v>
      </c>
      <c r="AK30" s="124">
        <f t="shared" ref="AK30:AK41" si="18">AI30-AF30</f>
        <v>237939.95438857609</v>
      </c>
      <c r="AL30" s="125">
        <f t="shared" ref="AL30:AL41" si="19">IF(AK30=0,"CHOC INSUFFISANT",ABS(AK30/AJ30))</f>
        <v>1</v>
      </c>
      <c r="AM30" s="6"/>
      <c r="AN30" s="126">
        <f t="shared" ref="AN30:AN41" si="20">R30</f>
        <v>0.98599999999999999</v>
      </c>
      <c r="AO30" s="124">
        <f t="shared" ref="AO30:AO41" si="21">ABS(O30/AN30)</f>
        <v>1092909.7363083165</v>
      </c>
      <c r="AP30" s="124">
        <f t="shared" ref="AP30:AP41" si="22">IF(H30="BUY",
IF(I30="CALL",MAX(-ABS(O30)/AN30+ABS(O30)/R30,0),IF(I30="PUT",MAX(-ABS(O30)/R30+ABS(O30)/AN30,0),IF(I30="FORWARD",-ABS(O30)/AN30+ABS(O30)/R30,"TRADE NOT VALID"))),
-IF(I30="CALL",MAX(-ABS(O30)/AN30+ABS(O30)/R30,0),IF(I30="PUT",MAX(-ABS(O30)/R30+ABS(O30)/AN30,0),IF(I30="FORWARD",-ABS(O30)/AN30+ABS(O30)/R30,"TRADE NOT VALID"))))</f>
        <v>0</v>
      </c>
      <c r="AQ30" s="124">
        <f t="shared" ref="AQ30:AQ41" si="23">IF(AP30=AF30,AE30-AO30,
IF(AF30=0,IF(H30="BUY",(ABS(O30)/AN30-ABS(O30)/R30),-(ABS(O30)/AN30-ABS(O30)/R30)),
IF(AP30=0,IF(H30="BUY",(ABS(O30)/W30-ABS(O30)/R30),-(ABS(O30)/W30-ABS(O30)/R30)),AE30-AO30)))</f>
        <v>-61836.600624486688</v>
      </c>
      <c r="AR30" s="124">
        <f t="shared" ref="AR30:AR41" si="24">AF30-AP30</f>
        <v>61836.600624486688</v>
      </c>
      <c r="AS30" s="125">
        <f t="shared" ref="AS30:AS41" si="25">IF(AR30=0,"PAS DE VALEUR INTRINSEQUE",ABS(AR30/AQ30))</f>
        <v>1</v>
      </c>
    </row>
    <row r="31" spans="1:46" s="45" customFormat="1" ht="15.75" x14ac:dyDescent="0.25">
      <c r="A31" s="49" t="s">
        <v>49</v>
      </c>
      <c r="B31" s="49" t="s">
        <v>51</v>
      </c>
      <c r="C31" s="49">
        <v>7</v>
      </c>
      <c r="D31" s="49" t="s">
        <v>27</v>
      </c>
      <c r="E31" s="59">
        <v>44869</v>
      </c>
      <c r="F31" s="59"/>
      <c r="G31" s="59">
        <v>44981</v>
      </c>
      <c r="H31" s="49" t="s">
        <v>28</v>
      </c>
      <c r="I31" s="49" t="s">
        <v>29</v>
      </c>
      <c r="J31" s="49" t="s">
        <v>30</v>
      </c>
      <c r="K31" s="63">
        <v>726567.84377213405</v>
      </c>
      <c r="L31" s="49" t="s">
        <v>33</v>
      </c>
      <c r="M31" s="49" t="s">
        <v>29</v>
      </c>
      <c r="N31" s="49" t="s">
        <v>31</v>
      </c>
      <c r="O31" s="81">
        <v>-718067</v>
      </c>
      <c r="P31" s="49">
        <v>0.97929999999999995</v>
      </c>
      <c r="Q31" s="49" t="s">
        <v>32</v>
      </c>
      <c r="R31" s="70">
        <v>0.98829999999999996</v>
      </c>
      <c r="S31" s="63"/>
      <c r="T31" s="63">
        <v>0</v>
      </c>
      <c r="U31" s="49"/>
      <c r="V31" s="70">
        <v>1.0406299999999999</v>
      </c>
      <c r="W31" s="70">
        <v>1.0473904980507682</v>
      </c>
      <c r="X31" s="63">
        <v>40779.837069526795</v>
      </c>
      <c r="Y31" s="63">
        <v>40779.837069526795</v>
      </c>
      <c r="Z31" s="63">
        <v>40779.837069526795</v>
      </c>
      <c r="AA31" s="63">
        <v>0</v>
      </c>
      <c r="AB31" s="49"/>
      <c r="AC31" s="55" t="s">
        <v>26</v>
      </c>
      <c r="AE31" s="124">
        <f t="shared" si="13"/>
        <v>685577.15707403189</v>
      </c>
      <c r="AF31" s="124">
        <f t="shared" si="14"/>
        <v>40990.686698102159</v>
      </c>
      <c r="AG31" s="6"/>
      <c r="AH31" s="124">
        <f t="shared" si="15"/>
        <v>527367.04390310135</v>
      </c>
      <c r="AI31" s="124">
        <f t="shared" si="16"/>
        <v>199200.79986903269</v>
      </c>
      <c r="AJ31" s="124">
        <f t="shared" si="17"/>
        <v>-158210.11317093053</v>
      </c>
      <c r="AK31" s="124">
        <f t="shared" si="18"/>
        <v>158210.11317093053</v>
      </c>
      <c r="AL31" s="125">
        <f t="shared" si="19"/>
        <v>1</v>
      </c>
      <c r="AM31" s="6"/>
      <c r="AN31" s="126">
        <f t="shared" si="20"/>
        <v>0.98829999999999996</v>
      </c>
      <c r="AO31" s="124">
        <f t="shared" si="21"/>
        <v>726567.84377213405</v>
      </c>
      <c r="AP31" s="124">
        <f t="shared" si="22"/>
        <v>0</v>
      </c>
      <c r="AQ31" s="124">
        <f t="shared" si="23"/>
        <v>-40990.686698102159</v>
      </c>
      <c r="AR31" s="124">
        <f t="shared" si="24"/>
        <v>40990.686698102159</v>
      </c>
      <c r="AS31" s="125">
        <f t="shared" si="25"/>
        <v>1</v>
      </c>
    </row>
    <row r="32" spans="1:46" s="45" customFormat="1" ht="15.75" x14ac:dyDescent="0.25">
      <c r="A32" s="49" t="s">
        <v>49</v>
      </c>
      <c r="B32" s="49" t="s">
        <v>52</v>
      </c>
      <c r="C32" s="49">
        <v>9</v>
      </c>
      <c r="D32" s="49" t="s">
        <v>27</v>
      </c>
      <c r="E32" s="59">
        <v>44869</v>
      </c>
      <c r="F32" s="59"/>
      <c r="G32" s="59">
        <v>45009</v>
      </c>
      <c r="H32" s="49" t="s">
        <v>28</v>
      </c>
      <c r="I32" s="49" t="s">
        <v>29</v>
      </c>
      <c r="J32" s="49" t="s">
        <v>30</v>
      </c>
      <c r="K32" s="63">
        <v>442807.230132283</v>
      </c>
      <c r="L32" s="49" t="s">
        <v>33</v>
      </c>
      <c r="M32" s="49" t="s">
        <v>29</v>
      </c>
      <c r="N32" s="49" t="s">
        <v>31</v>
      </c>
      <c r="O32" s="81">
        <v>-438512</v>
      </c>
      <c r="P32" s="49">
        <v>0.97929999999999995</v>
      </c>
      <c r="Q32" s="49" t="s">
        <v>32</v>
      </c>
      <c r="R32" s="70">
        <v>0.99029999999999996</v>
      </c>
      <c r="S32" s="63"/>
      <c r="T32" s="63">
        <v>0</v>
      </c>
      <c r="U32" s="49"/>
      <c r="V32" s="70">
        <v>1.0406299999999999</v>
      </c>
      <c r="W32" s="70">
        <v>1.0494379018849969</v>
      </c>
      <c r="X32" s="63">
        <v>24777.645081426705</v>
      </c>
      <c r="Y32" s="63">
        <v>24777.645081426705</v>
      </c>
      <c r="Z32" s="63">
        <v>24777.645081426705</v>
      </c>
      <c r="AA32" s="63">
        <v>0</v>
      </c>
      <c r="AB32" s="49"/>
      <c r="AC32" s="55" t="s">
        <v>26</v>
      </c>
      <c r="AE32" s="124">
        <f t="shared" si="13"/>
        <v>417854.16670423874</v>
      </c>
      <c r="AF32" s="124">
        <f t="shared" si="14"/>
        <v>24953.063428044436</v>
      </c>
      <c r="AG32" s="6"/>
      <c r="AH32" s="124">
        <f t="shared" si="15"/>
        <v>321426.28208018362</v>
      </c>
      <c r="AI32" s="124">
        <f t="shared" si="16"/>
        <v>121380.94805209956</v>
      </c>
      <c r="AJ32" s="124">
        <f t="shared" si="17"/>
        <v>-96427.884624055121</v>
      </c>
      <c r="AK32" s="124">
        <f t="shared" si="18"/>
        <v>96427.884624055121</v>
      </c>
      <c r="AL32" s="125">
        <f t="shared" si="19"/>
        <v>1</v>
      </c>
      <c r="AM32" s="6"/>
      <c r="AN32" s="126">
        <f t="shared" si="20"/>
        <v>0.99029999999999996</v>
      </c>
      <c r="AO32" s="124">
        <f t="shared" si="21"/>
        <v>442807.23013228318</v>
      </c>
      <c r="AP32" s="124">
        <f t="shared" si="22"/>
        <v>0</v>
      </c>
      <c r="AQ32" s="124">
        <f t="shared" si="23"/>
        <v>-24953.063428044436</v>
      </c>
      <c r="AR32" s="124">
        <f t="shared" si="24"/>
        <v>24953.063428044436</v>
      </c>
      <c r="AS32" s="125">
        <f t="shared" si="25"/>
        <v>1</v>
      </c>
    </row>
    <row r="33" spans="1:46" s="45" customFormat="1" ht="15.75" x14ac:dyDescent="0.25">
      <c r="A33" s="49" t="s">
        <v>49</v>
      </c>
      <c r="B33" s="49" t="s">
        <v>53</v>
      </c>
      <c r="C33" s="49">
        <v>11</v>
      </c>
      <c r="D33" s="49" t="s">
        <v>27</v>
      </c>
      <c r="E33" s="59">
        <v>44869</v>
      </c>
      <c r="F33" s="59"/>
      <c r="G33" s="59">
        <v>45041</v>
      </c>
      <c r="H33" s="49" t="s">
        <v>28</v>
      </c>
      <c r="I33" s="49" t="s">
        <v>29</v>
      </c>
      <c r="J33" s="49" t="s">
        <v>30</v>
      </c>
      <c r="K33" s="63">
        <v>192039.68573730899</v>
      </c>
      <c r="L33" s="49" t="s">
        <v>33</v>
      </c>
      <c r="M33" s="49" t="s">
        <v>29</v>
      </c>
      <c r="N33" s="49" t="s">
        <v>31</v>
      </c>
      <c r="O33" s="81">
        <v>-190657</v>
      </c>
      <c r="P33" s="49">
        <v>0.97929999999999995</v>
      </c>
      <c r="Q33" s="49" t="s">
        <v>32</v>
      </c>
      <c r="R33" s="70">
        <v>0.99280000000000002</v>
      </c>
      <c r="S33" s="63"/>
      <c r="T33" s="63">
        <v>0</v>
      </c>
      <c r="U33" s="49"/>
      <c r="V33" s="70">
        <v>1.0406299999999999</v>
      </c>
      <c r="W33" s="70">
        <v>1.0517339041803899</v>
      </c>
      <c r="X33" s="63">
        <v>10660.027454346764</v>
      </c>
      <c r="Y33" s="63">
        <v>10660.027454346764</v>
      </c>
      <c r="Z33" s="63">
        <v>10660.027454346764</v>
      </c>
      <c r="AA33" s="63">
        <v>0</v>
      </c>
      <c r="AB33" s="49"/>
      <c r="AC33" s="55" t="s">
        <v>26</v>
      </c>
      <c r="AE33" s="124">
        <f t="shared" si="13"/>
        <v>181278.74288561411</v>
      </c>
      <c r="AF33" s="124">
        <f t="shared" si="14"/>
        <v>10760.942851694504</v>
      </c>
      <c r="AG33" s="6"/>
      <c r="AH33" s="124">
        <f t="shared" si="15"/>
        <v>139445.18683508775</v>
      </c>
      <c r="AI33" s="124">
        <f t="shared" si="16"/>
        <v>52594.498902220861</v>
      </c>
      <c r="AJ33" s="124">
        <f t="shared" si="17"/>
        <v>-41833.556050526357</v>
      </c>
      <c r="AK33" s="124">
        <f t="shared" si="18"/>
        <v>41833.556050526357</v>
      </c>
      <c r="AL33" s="125">
        <f t="shared" si="19"/>
        <v>1</v>
      </c>
      <c r="AM33" s="6"/>
      <c r="AN33" s="126">
        <f t="shared" si="20"/>
        <v>0.99280000000000002</v>
      </c>
      <c r="AO33" s="124">
        <f t="shared" si="21"/>
        <v>192039.68573730861</v>
      </c>
      <c r="AP33" s="124">
        <f t="shared" si="22"/>
        <v>0</v>
      </c>
      <c r="AQ33" s="124">
        <f t="shared" si="23"/>
        <v>-10760.942851694504</v>
      </c>
      <c r="AR33" s="124">
        <f t="shared" si="24"/>
        <v>10760.942851694504</v>
      </c>
      <c r="AS33" s="125">
        <f t="shared" si="25"/>
        <v>1</v>
      </c>
    </row>
    <row r="34" spans="1:46" s="45" customFormat="1" ht="15.75" x14ac:dyDescent="0.25">
      <c r="A34" s="49" t="s">
        <v>49</v>
      </c>
      <c r="B34" s="49" t="s">
        <v>54</v>
      </c>
      <c r="C34" s="49">
        <v>13</v>
      </c>
      <c r="D34" s="49" t="s">
        <v>27</v>
      </c>
      <c r="E34" s="59">
        <v>44869</v>
      </c>
      <c r="F34" s="59"/>
      <c r="G34" s="59">
        <v>45069</v>
      </c>
      <c r="H34" s="49" t="s">
        <v>28</v>
      </c>
      <c r="I34" s="49" t="s">
        <v>29</v>
      </c>
      <c r="J34" s="49" t="s">
        <v>30</v>
      </c>
      <c r="K34" s="63">
        <v>193630.150753769</v>
      </c>
      <c r="L34" s="49" t="s">
        <v>33</v>
      </c>
      <c r="M34" s="49" t="s">
        <v>29</v>
      </c>
      <c r="N34" s="49" t="s">
        <v>31</v>
      </c>
      <c r="O34" s="81">
        <v>-192662</v>
      </c>
      <c r="P34" s="49">
        <v>0.97929999999999995</v>
      </c>
      <c r="Q34" s="49" t="s">
        <v>32</v>
      </c>
      <c r="R34" s="70">
        <v>0.995</v>
      </c>
      <c r="S34" s="63"/>
      <c r="T34" s="63">
        <v>0</v>
      </c>
      <c r="U34" s="49"/>
      <c r="V34" s="70">
        <v>1.0406299999999999</v>
      </c>
      <c r="W34" s="70">
        <v>1.0537033539103811</v>
      </c>
      <c r="X34" s="63">
        <v>10663.699422333246</v>
      </c>
      <c r="Y34" s="63">
        <v>10663.699422333246</v>
      </c>
      <c r="Z34" s="63">
        <v>10663.699422333246</v>
      </c>
      <c r="AA34" s="63">
        <v>0</v>
      </c>
      <c r="AB34" s="49"/>
      <c r="AC34" s="55" t="s">
        <v>26</v>
      </c>
      <c r="AE34" s="124">
        <f t="shared" si="13"/>
        <v>182842.73205073824</v>
      </c>
      <c r="AF34" s="124">
        <f t="shared" si="14"/>
        <v>10787.41870303062</v>
      </c>
      <c r="AG34" s="6"/>
      <c r="AH34" s="124">
        <f t="shared" si="15"/>
        <v>140648.25542364479</v>
      </c>
      <c r="AI34" s="124">
        <f t="shared" si="16"/>
        <v>52981.895330124069</v>
      </c>
      <c r="AJ34" s="124">
        <f t="shared" si="17"/>
        <v>-42194.476627093449</v>
      </c>
      <c r="AK34" s="124">
        <f t="shared" si="18"/>
        <v>42194.476627093449</v>
      </c>
      <c r="AL34" s="125">
        <f t="shared" si="19"/>
        <v>1</v>
      </c>
      <c r="AM34" s="6"/>
      <c r="AN34" s="126">
        <f t="shared" si="20"/>
        <v>0.995</v>
      </c>
      <c r="AO34" s="124">
        <f t="shared" si="21"/>
        <v>193630.15075376886</v>
      </c>
      <c r="AP34" s="124">
        <f t="shared" si="22"/>
        <v>0</v>
      </c>
      <c r="AQ34" s="124">
        <f t="shared" si="23"/>
        <v>-10787.41870303062</v>
      </c>
      <c r="AR34" s="124">
        <f t="shared" si="24"/>
        <v>10787.41870303062</v>
      </c>
      <c r="AS34" s="125">
        <f t="shared" si="25"/>
        <v>1</v>
      </c>
    </row>
    <row r="35" spans="1:46" s="45" customFormat="1" ht="15.75" x14ac:dyDescent="0.25">
      <c r="A35" s="49" t="s">
        <v>49</v>
      </c>
      <c r="B35" s="49" t="s">
        <v>55</v>
      </c>
      <c r="C35" s="49">
        <v>15</v>
      </c>
      <c r="D35" s="49" t="s">
        <v>27</v>
      </c>
      <c r="E35" s="59">
        <v>44869</v>
      </c>
      <c r="F35" s="59"/>
      <c r="G35" s="59">
        <v>45100</v>
      </c>
      <c r="H35" s="49" t="s">
        <v>28</v>
      </c>
      <c r="I35" s="49" t="s">
        <v>29</v>
      </c>
      <c r="J35" s="49" t="s">
        <v>30</v>
      </c>
      <c r="K35" s="63">
        <v>293596.71112002397</v>
      </c>
      <c r="L35" s="49" t="s">
        <v>33</v>
      </c>
      <c r="M35" s="49" t="s">
        <v>29</v>
      </c>
      <c r="N35" s="49" t="s">
        <v>31</v>
      </c>
      <c r="O35" s="81">
        <v>-292804</v>
      </c>
      <c r="P35" s="49">
        <v>0.97929999999999995</v>
      </c>
      <c r="Q35" s="49" t="s">
        <v>32</v>
      </c>
      <c r="R35" s="70">
        <v>0.99729999999999996</v>
      </c>
      <c r="S35" s="63"/>
      <c r="T35" s="63">
        <v>0</v>
      </c>
      <c r="U35" s="49"/>
      <c r="V35" s="70">
        <v>1.0406299999999999</v>
      </c>
      <c r="W35" s="70">
        <v>1.0555423243133899</v>
      </c>
      <c r="X35" s="63">
        <v>15971.516706869706</v>
      </c>
      <c r="Y35" s="63">
        <v>15971.516706869706</v>
      </c>
      <c r="Z35" s="63">
        <v>15971.516706869706</v>
      </c>
      <c r="AA35" s="63">
        <v>0</v>
      </c>
      <c r="AB35" s="49"/>
      <c r="AC35" s="55" t="s">
        <v>26</v>
      </c>
      <c r="AE35" s="124">
        <f t="shared" si="13"/>
        <v>277396.74028747581</v>
      </c>
      <c r="AF35" s="124">
        <f t="shared" si="14"/>
        <v>16199.970832548279</v>
      </c>
      <c r="AG35" s="6"/>
      <c r="AH35" s="124">
        <f t="shared" si="15"/>
        <v>213382.10791344295</v>
      </c>
      <c r="AI35" s="124">
        <f t="shared" si="16"/>
        <v>80214.603206581145</v>
      </c>
      <c r="AJ35" s="124">
        <f t="shared" si="17"/>
        <v>-64014.632374032866</v>
      </c>
      <c r="AK35" s="124">
        <f t="shared" si="18"/>
        <v>64014.632374032866</v>
      </c>
      <c r="AL35" s="125">
        <f t="shared" si="19"/>
        <v>1</v>
      </c>
      <c r="AM35" s="6"/>
      <c r="AN35" s="126">
        <f t="shared" si="20"/>
        <v>0.99729999999999996</v>
      </c>
      <c r="AO35" s="124">
        <f t="shared" si="21"/>
        <v>293596.71112002409</v>
      </c>
      <c r="AP35" s="124">
        <f t="shared" si="22"/>
        <v>0</v>
      </c>
      <c r="AQ35" s="124">
        <f t="shared" si="23"/>
        <v>-16199.970832548279</v>
      </c>
      <c r="AR35" s="124">
        <f t="shared" si="24"/>
        <v>16199.970832548279</v>
      </c>
      <c r="AS35" s="125">
        <f t="shared" si="25"/>
        <v>1</v>
      </c>
    </row>
    <row r="36" spans="1:46" s="45" customFormat="1" ht="15.75" x14ac:dyDescent="0.25">
      <c r="A36" s="49" t="s">
        <v>49</v>
      </c>
      <c r="B36" s="49" t="s">
        <v>56</v>
      </c>
      <c r="C36" s="49">
        <v>17</v>
      </c>
      <c r="D36" s="49" t="s">
        <v>27</v>
      </c>
      <c r="E36" s="59">
        <v>44869</v>
      </c>
      <c r="F36" s="59"/>
      <c r="G36" s="59">
        <v>45130</v>
      </c>
      <c r="H36" s="49" t="s">
        <v>28</v>
      </c>
      <c r="I36" s="49" t="s">
        <v>29</v>
      </c>
      <c r="J36" s="49" t="s">
        <v>30</v>
      </c>
      <c r="K36" s="63">
        <v>203770.88544272099</v>
      </c>
      <c r="L36" s="49" t="s">
        <v>33</v>
      </c>
      <c r="M36" s="49" t="s">
        <v>29</v>
      </c>
      <c r="N36" s="49" t="s">
        <v>31</v>
      </c>
      <c r="O36" s="81">
        <v>-203669</v>
      </c>
      <c r="P36" s="49">
        <v>0.97929999999999995</v>
      </c>
      <c r="Q36" s="49" t="s">
        <v>32</v>
      </c>
      <c r="R36" s="70">
        <v>0.99950000000000006</v>
      </c>
      <c r="S36" s="63"/>
      <c r="T36" s="63">
        <v>0</v>
      </c>
      <c r="U36" s="49"/>
      <c r="V36" s="70">
        <v>1.0406299999999999</v>
      </c>
      <c r="W36" s="70">
        <v>1.0574369378822615</v>
      </c>
      <c r="X36" s="63">
        <v>10979.862030870785</v>
      </c>
      <c r="Y36" s="63">
        <v>10979.862030870785</v>
      </c>
      <c r="Z36" s="63">
        <v>10979.862030870785</v>
      </c>
      <c r="AA36" s="63">
        <v>0</v>
      </c>
      <c r="AB36" s="49"/>
      <c r="AC36" s="55" t="s">
        <v>26</v>
      </c>
      <c r="AE36" s="124">
        <f t="shared" si="13"/>
        <v>192606.28478506696</v>
      </c>
      <c r="AF36" s="124">
        <f t="shared" si="14"/>
        <v>11164.600657654373</v>
      </c>
      <c r="AG36" s="6"/>
      <c r="AH36" s="124">
        <f t="shared" si="15"/>
        <v>148158.68060389764</v>
      </c>
      <c r="AI36" s="124">
        <f t="shared" si="16"/>
        <v>55612.204838823702</v>
      </c>
      <c r="AJ36" s="124">
        <f t="shared" si="17"/>
        <v>-44447.604181169329</v>
      </c>
      <c r="AK36" s="124">
        <f t="shared" si="18"/>
        <v>44447.604181169329</v>
      </c>
      <c r="AL36" s="125">
        <f t="shared" si="19"/>
        <v>1</v>
      </c>
      <c r="AM36" s="6"/>
      <c r="AN36" s="126">
        <f t="shared" si="20"/>
        <v>0.99950000000000006</v>
      </c>
      <c r="AO36" s="124">
        <f t="shared" si="21"/>
        <v>203770.88544272134</v>
      </c>
      <c r="AP36" s="124">
        <f t="shared" si="22"/>
        <v>0</v>
      </c>
      <c r="AQ36" s="124">
        <f t="shared" si="23"/>
        <v>-11164.600657654373</v>
      </c>
      <c r="AR36" s="124">
        <f t="shared" si="24"/>
        <v>11164.600657654373</v>
      </c>
      <c r="AS36" s="125">
        <f t="shared" si="25"/>
        <v>1</v>
      </c>
    </row>
    <row r="37" spans="1:46" s="45" customFormat="1" ht="15.75" x14ac:dyDescent="0.25">
      <c r="A37" s="49" t="s">
        <v>49</v>
      </c>
      <c r="B37" s="49" t="s">
        <v>57</v>
      </c>
      <c r="C37" s="49">
        <v>19</v>
      </c>
      <c r="D37" s="49" t="s">
        <v>27</v>
      </c>
      <c r="E37" s="59">
        <v>44869</v>
      </c>
      <c r="F37" s="59"/>
      <c r="G37" s="59">
        <v>45162</v>
      </c>
      <c r="H37" s="49" t="s">
        <v>28</v>
      </c>
      <c r="I37" s="49" t="s">
        <v>29</v>
      </c>
      <c r="J37" s="49" t="s">
        <v>30</v>
      </c>
      <c r="K37" s="63">
        <v>258829.87220447301</v>
      </c>
      <c r="L37" s="49" t="s">
        <v>33</v>
      </c>
      <c r="M37" s="49" t="s">
        <v>29</v>
      </c>
      <c r="N37" s="49" t="s">
        <v>31</v>
      </c>
      <c r="O37" s="81">
        <v>-259244</v>
      </c>
      <c r="P37" s="49">
        <v>0.97929999999999995</v>
      </c>
      <c r="Q37" s="49" t="s">
        <v>32</v>
      </c>
      <c r="R37" s="70">
        <v>1.0016</v>
      </c>
      <c r="S37" s="63"/>
      <c r="T37" s="63">
        <v>0</v>
      </c>
      <c r="U37" s="49"/>
      <c r="V37" s="70">
        <v>1.0406299999999999</v>
      </c>
      <c r="W37" s="70">
        <v>1.0598330113839418</v>
      </c>
      <c r="X37" s="63">
        <v>13954.105186456367</v>
      </c>
      <c r="Y37" s="63">
        <v>13954.105186456367</v>
      </c>
      <c r="Z37" s="63">
        <v>13954.105186456367</v>
      </c>
      <c r="AA37" s="63">
        <v>0</v>
      </c>
      <c r="AB37" s="49"/>
      <c r="AC37" s="55" t="s">
        <v>26</v>
      </c>
      <c r="AE37" s="124">
        <f t="shared" si="13"/>
        <v>244608.34604639866</v>
      </c>
      <c r="AF37" s="124">
        <f t="shared" si="14"/>
        <v>14221.526158074179</v>
      </c>
      <c r="AG37" s="6"/>
      <c r="AH37" s="124">
        <f t="shared" si="15"/>
        <v>188160.26618953739</v>
      </c>
      <c r="AI37" s="124">
        <f t="shared" si="16"/>
        <v>70669.606014935445</v>
      </c>
      <c r="AJ37" s="124">
        <f t="shared" si="17"/>
        <v>-56448.079856861266</v>
      </c>
      <c r="AK37" s="124">
        <f t="shared" si="18"/>
        <v>56448.079856861266</v>
      </c>
      <c r="AL37" s="125">
        <f t="shared" si="19"/>
        <v>1</v>
      </c>
      <c r="AM37" s="6"/>
      <c r="AN37" s="126">
        <f t="shared" si="20"/>
        <v>1.0016</v>
      </c>
      <c r="AO37" s="124">
        <f t="shared" si="21"/>
        <v>258829.87220447283</v>
      </c>
      <c r="AP37" s="124">
        <f t="shared" si="22"/>
        <v>0</v>
      </c>
      <c r="AQ37" s="124">
        <f t="shared" si="23"/>
        <v>-14221.526158074179</v>
      </c>
      <c r="AR37" s="124">
        <f t="shared" si="24"/>
        <v>14221.526158074179</v>
      </c>
      <c r="AS37" s="125">
        <f t="shared" si="25"/>
        <v>1</v>
      </c>
    </row>
    <row r="38" spans="1:46" s="45" customFormat="1" ht="15.75" x14ac:dyDescent="0.25">
      <c r="A38" s="49" t="s">
        <v>49</v>
      </c>
      <c r="B38" s="49" t="s">
        <v>58</v>
      </c>
      <c r="C38" s="49">
        <v>21</v>
      </c>
      <c r="D38" s="49" t="s">
        <v>27</v>
      </c>
      <c r="E38" s="59">
        <v>44869</v>
      </c>
      <c r="F38" s="59"/>
      <c r="G38" s="59">
        <v>45194</v>
      </c>
      <c r="H38" s="49" t="s">
        <v>28</v>
      </c>
      <c r="I38" s="49" t="s">
        <v>29</v>
      </c>
      <c r="J38" s="49" t="s">
        <v>30</v>
      </c>
      <c r="K38" s="63">
        <v>215096.63279537801</v>
      </c>
      <c r="L38" s="49" t="s">
        <v>33</v>
      </c>
      <c r="M38" s="49" t="s">
        <v>29</v>
      </c>
      <c r="N38" s="49" t="s">
        <v>31</v>
      </c>
      <c r="O38" s="81">
        <v>-215914</v>
      </c>
      <c r="P38" s="49">
        <v>0.97929999999999995</v>
      </c>
      <c r="Q38" s="49" t="s">
        <v>32</v>
      </c>
      <c r="R38" s="70">
        <v>1.0038</v>
      </c>
      <c r="S38" s="63"/>
      <c r="T38" s="63">
        <v>0</v>
      </c>
      <c r="U38" s="49"/>
      <c r="V38" s="70">
        <v>1.0406299999999999</v>
      </c>
      <c r="W38" s="70">
        <v>1.0620654876587727</v>
      </c>
      <c r="X38" s="63">
        <v>11550.288928952366</v>
      </c>
      <c r="Y38" s="63">
        <v>11550.288928952366</v>
      </c>
      <c r="Z38" s="63">
        <v>11550.288928952366</v>
      </c>
      <c r="AA38" s="63">
        <v>0</v>
      </c>
      <c r="AB38" s="49"/>
      <c r="AC38" s="55" t="s">
        <v>26</v>
      </c>
      <c r="AE38" s="124">
        <f t="shared" si="13"/>
        <v>203296.31506618569</v>
      </c>
      <c r="AF38" s="124">
        <f t="shared" si="14"/>
        <v>11800.317729191855</v>
      </c>
      <c r="AG38" s="6"/>
      <c r="AH38" s="124">
        <f t="shared" si="15"/>
        <v>156381.78082014283</v>
      </c>
      <c r="AI38" s="124">
        <f t="shared" si="16"/>
        <v>58714.85197523472</v>
      </c>
      <c r="AJ38" s="124">
        <f t="shared" si="17"/>
        <v>-46914.534246042866</v>
      </c>
      <c r="AK38" s="124">
        <f t="shared" si="18"/>
        <v>46914.534246042866</v>
      </c>
      <c r="AL38" s="125">
        <f t="shared" si="19"/>
        <v>1</v>
      </c>
      <c r="AM38" s="6"/>
      <c r="AN38" s="126">
        <f t="shared" si="20"/>
        <v>1.0038</v>
      </c>
      <c r="AO38" s="124">
        <f t="shared" si="21"/>
        <v>215096.63279537755</v>
      </c>
      <c r="AP38" s="124">
        <f t="shared" si="22"/>
        <v>0</v>
      </c>
      <c r="AQ38" s="124">
        <f t="shared" si="23"/>
        <v>-11800.317729191855</v>
      </c>
      <c r="AR38" s="124">
        <f t="shared" si="24"/>
        <v>11800.317729191855</v>
      </c>
      <c r="AS38" s="125">
        <f t="shared" si="25"/>
        <v>1</v>
      </c>
    </row>
    <row r="39" spans="1:46" s="45" customFormat="1" ht="15.75" x14ac:dyDescent="0.25">
      <c r="A39" s="49" t="s">
        <v>49</v>
      </c>
      <c r="B39" s="49" t="s">
        <v>59</v>
      </c>
      <c r="C39" s="49">
        <v>23</v>
      </c>
      <c r="D39" s="49" t="s">
        <v>27</v>
      </c>
      <c r="E39" s="59">
        <v>44869</v>
      </c>
      <c r="F39" s="59"/>
      <c r="G39" s="59">
        <v>45222</v>
      </c>
      <c r="H39" s="49" t="s">
        <v>28</v>
      </c>
      <c r="I39" s="49" t="s">
        <v>29</v>
      </c>
      <c r="J39" s="49" t="s">
        <v>30</v>
      </c>
      <c r="K39" s="63">
        <v>237347.648871657</v>
      </c>
      <c r="L39" s="49" t="s">
        <v>33</v>
      </c>
      <c r="M39" s="49" t="s">
        <v>29</v>
      </c>
      <c r="N39" s="49" t="s">
        <v>31</v>
      </c>
      <c r="O39" s="81">
        <v>-238748</v>
      </c>
      <c r="P39" s="49">
        <v>0.97929999999999995</v>
      </c>
      <c r="Q39" s="49" t="s">
        <v>32</v>
      </c>
      <c r="R39" s="70">
        <v>1.0059</v>
      </c>
      <c r="S39" s="63"/>
      <c r="T39" s="63">
        <v>0</v>
      </c>
      <c r="U39" s="49"/>
      <c r="V39" s="70">
        <v>1.0406299999999999</v>
      </c>
      <c r="W39" s="70">
        <v>1.0637753439912983</v>
      </c>
      <c r="X39" s="63">
        <v>12611.048559149605</v>
      </c>
      <c r="Y39" s="63">
        <v>12611.048559149605</v>
      </c>
      <c r="Z39" s="63">
        <v>12611.048559149605</v>
      </c>
      <c r="AA39" s="63">
        <v>0</v>
      </c>
      <c r="AB39" s="49"/>
      <c r="AC39" s="55" t="s">
        <v>26</v>
      </c>
      <c r="AE39" s="124">
        <f t="shared" si="13"/>
        <v>224434.60581086093</v>
      </c>
      <c r="AF39" s="124">
        <f t="shared" si="14"/>
        <v>12913.043060796277</v>
      </c>
      <c r="AG39" s="6"/>
      <c r="AH39" s="124">
        <f t="shared" si="15"/>
        <v>172642.004469893</v>
      </c>
      <c r="AI39" s="124">
        <f t="shared" si="16"/>
        <v>64705.644401764206</v>
      </c>
      <c r="AJ39" s="124">
        <f t="shared" si="17"/>
        <v>-51792.601340967929</v>
      </c>
      <c r="AK39" s="124">
        <f t="shared" si="18"/>
        <v>51792.601340967929</v>
      </c>
      <c r="AL39" s="125">
        <f t="shared" si="19"/>
        <v>1</v>
      </c>
      <c r="AM39" s="6"/>
      <c r="AN39" s="126">
        <f t="shared" si="20"/>
        <v>1.0059</v>
      </c>
      <c r="AO39" s="124">
        <f t="shared" si="21"/>
        <v>237347.64887165721</v>
      </c>
      <c r="AP39" s="124">
        <f t="shared" si="22"/>
        <v>0</v>
      </c>
      <c r="AQ39" s="124">
        <f t="shared" si="23"/>
        <v>-12913.043060796277</v>
      </c>
      <c r="AR39" s="124">
        <f t="shared" si="24"/>
        <v>12913.043060796277</v>
      </c>
      <c r="AS39" s="125">
        <f t="shared" si="25"/>
        <v>1</v>
      </c>
    </row>
    <row r="40" spans="1:46" s="45" customFormat="1" ht="15.75" x14ac:dyDescent="0.25">
      <c r="A40" s="49" t="s">
        <v>49</v>
      </c>
      <c r="B40" s="49" t="s">
        <v>60</v>
      </c>
      <c r="C40" s="49">
        <v>25</v>
      </c>
      <c r="D40" s="49" t="s">
        <v>27</v>
      </c>
      <c r="E40" s="59">
        <v>44869</v>
      </c>
      <c r="F40" s="59"/>
      <c r="G40" s="59">
        <v>45254</v>
      </c>
      <c r="H40" s="49" t="s">
        <v>28</v>
      </c>
      <c r="I40" s="49" t="s">
        <v>29</v>
      </c>
      <c r="J40" s="49" t="s">
        <v>30</v>
      </c>
      <c r="K40" s="63">
        <v>246591.901548233</v>
      </c>
      <c r="L40" s="49" t="s">
        <v>33</v>
      </c>
      <c r="M40" s="49" t="s">
        <v>29</v>
      </c>
      <c r="N40" s="49" t="s">
        <v>31</v>
      </c>
      <c r="O40" s="81">
        <v>-248466</v>
      </c>
      <c r="P40" s="49">
        <v>0.97929999999999995</v>
      </c>
      <c r="Q40" s="49" t="s">
        <v>32</v>
      </c>
      <c r="R40" s="70">
        <v>1.0076000000000001</v>
      </c>
      <c r="S40" s="63"/>
      <c r="T40" s="63">
        <v>0</v>
      </c>
      <c r="U40" s="49"/>
      <c r="V40" s="70">
        <v>1.0406299999999999</v>
      </c>
      <c r="W40" s="70">
        <v>1.0657779209152016</v>
      </c>
      <c r="X40" s="63">
        <v>13112.79291965845</v>
      </c>
      <c r="Y40" s="63">
        <v>13112.79291965845</v>
      </c>
      <c r="Z40" s="63">
        <v>13112.79291965845</v>
      </c>
      <c r="AA40" s="63">
        <v>0</v>
      </c>
      <c r="AB40" s="49"/>
      <c r="AC40" s="55" t="s">
        <v>26</v>
      </c>
      <c r="AE40" s="124">
        <f t="shared" si="13"/>
        <v>233131.11964886458</v>
      </c>
      <c r="AF40" s="124">
        <f t="shared" si="14"/>
        <v>13460.781899368827</v>
      </c>
      <c r="AG40" s="6"/>
      <c r="AH40" s="124">
        <f t="shared" si="15"/>
        <v>179331.63049912659</v>
      </c>
      <c r="AI40" s="124">
        <f t="shared" si="16"/>
        <v>67260.271049106814</v>
      </c>
      <c r="AJ40" s="124">
        <f t="shared" si="17"/>
        <v>-53799.489149737987</v>
      </c>
      <c r="AK40" s="124">
        <f t="shared" si="18"/>
        <v>53799.489149737987</v>
      </c>
      <c r="AL40" s="125">
        <f t="shared" si="19"/>
        <v>1</v>
      </c>
      <c r="AM40" s="6"/>
      <c r="AN40" s="126">
        <f t="shared" si="20"/>
        <v>1.0076000000000001</v>
      </c>
      <c r="AO40" s="124">
        <f t="shared" si="21"/>
        <v>246591.90154823341</v>
      </c>
      <c r="AP40" s="124">
        <f t="shared" si="22"/>
        <v>0</v>
      </c>
      <c r="AQ40" s="124">
        <f t="shared" si="23"/>
        <v>-13460.781899368827</v>
      </c>
      <c r="AR40" s="124">
        <f t="shared" si="24"/>
        <v>13460.781899368827</v>
      </c>
      <c r="AS40" s="125">
        <f t="shared" si="25"/>
        <v>1</v>
      </c>
    </row>
    <row r="41" spans="1:46" s="45" customFormat="1" ht="15.75" x14ac:dyDescent="0.25">
      <c r="A41" s="47" t="s">
        <v>49</v>
      </c>
      <c r="B41" s="47" t="s">
        <v>61</v>
      </c>
      <c r="C41" s="47">
        <v>27</v>
      </c>
      <c r="D41" s="47" t="s">
        <v>27</v>
      </c>
      <c r="E41" s="57">
        <v>44869</v>
      </c>
      <c r="F41" s="57"/>
      <c r="G41" s="57">
        <v>45282</v>
      </c>
      <c r="H41" s="47" t="s">
        <v>28</v>
      </c>
      <c r="I41" s="47" t="s">
        <v>29</v>
      </c>
      <c r="J41" s="47" t="s">
        <v>30</v>
      </c>
      <c r="K41" s="61">
        <v>230317.020011888</v>
      </c>
      <c r="L41" s="47" t="s">
        <v>33</v>
      </c>
      <c r="M41" s="47" t="s">
        <v>29</v>
      </c>
      <c r="N41" s="47" t="s">
        <v>31</v>
      </c>
      <c r="O41" s="79">
        <v>-232482</v>
      </c>
      <c r="P41" s="47">
        <v>0.97929999999999995</v>
      </c>
      <c r="Q41" s="47" t="s">
        <v>32</v>
      </c>
      <c r="R41" s="68">
        <v>1.0094000000000001</v>
      </c>
      <c r="S41" s="61"/>
      <c r="T41" s="61">
        <v>0</v>
      </c>
      <c r="U41" s="47"/>
      <c r="V41" s="68">
        <v>1.0406299999999999</v>
      </c>
      <c r="W41" s="68">
        <v>1.0675878859173862</v>
      </c>
      <c r="X41" s="61">
        <v>12202.516060573662</v>
      </c>
      <c r="Y41" s="61">
        <v>12202.516060573662</v>
      </c>
      <c r="Z41" s="61">
        <v>12202.516060573662</v>
      </c>
      <c r="AA41" s="61">
        <v>0</v>
      </c>
      <c r="AB41" s="47"/>
      <c r="AC41" s="53" t="s">
        <v>26</v>
      </c>
      <c r="AE41" s="124">
        <f t="shared" si="13"/>
        <v>217763.80480397312</v>
      </c>
      <c r="AF41" s="124">
        <f t="shared" si="14"/>
        <v>12553.215207915113</v>
      </c>
      <c r="AG41" s="6"/>
      <c r="AH41" s="124">
        <f t="shared" si="15"/>
        <v>167510.61907997931</v>
      </c>
      <c r="AI41" s="124">
        <f t="shared" si="16"/>
        <v>62806.400931908924</v>
      </c>
      <c r="AJ41" s="124">
        <f t="shared" si="17"/>
        <v>-50253.185723993811</v>
      </c>
      <c r="AK41" s="124">
        <f t="shared" si="18"/>
        <v>50253.185723993811</v>
      </c>
      <c r="AL41" s="125">
        <f t="shared" si="19"/>
        <v>1</v>
      </c>
      <c r="AM41" s="6"/>
      <c r="AN41" s="126">
        <f t="shared" si="20"/>
        <v>1.0094000000000001</v>
      </c>
      <c r="AO41" s="124">
        <f t="shared" si="21"/>
        <v>230317.02001188823</v>
      </c>
      <c r="AP41" s="124">
        <f t="shared" si="22"/>
        <v>0</v>
      </c>
      <c r="AQ41" s="124">
        <f t="shared" si="23"/>
        <v>-12553.215207915113</v>
      </c>
      <c r="AR41" s="124">
        <f t="shared" si="24"/>
        <v>12553.215207915113</v>
      </c>
      <c r="AS41" s="125">
        <f t="shared" si="25"/>
        <v>1</v>
      </c>
    </row>
    <row r="42" spans="1:46" s="46" customFormat="1" ht="15.75" x14ac:dyDescent="0.25">
      <c r="A42" s="48"/>
      <c r="B42" s="48"/>
      <c r="C42" s="48"/>
      <c r="D42" s="48"/>
      <c r="E42" s="58"/>
      <c r="F42" s="58"/>
      <c r="G42" s="58"/>
      <c r="H42" s="48"/>
      <c r="I42" s="48"/>
      <c r="J42" s="48"/>
      <c r="K42" s="62">
        <v>4333505.3186981892</v>
      </c>
      <c r="L42" s="48"/>
      <c r="M42" s="48"/>
      <c r="N42" s="48"/>
      <c r="O42" s="80">
        <v>-4308834</v>
      </c>
      <c r="P42" s="48"/>
      <c r="Q42" s="48"/>
      <c r="R42" s="69">
        <v>0.99430684471719988</v>
      </c>
      <c r="S42" s="62"/>
      <c r="T42" s="62"/>
      <c r="U42" s="48"/>
      <c r="V42" s="69"/>
      <c r="W42" s="69"/>
      <c r="X42" s="62">
        <v>238915.57370751724</v>
      </c>
      <c r="Y42" s="62">
        <v>238915.57370751724</v>
      </c>
      <c r="Z42" s="62">
        <v>238915.57370751724</v>
      </c>
      <c r="AA42" s="62">
        <v>0</v>
      </c>
      <c r="AB42" s="48"/>
      <c r="AC42" s="54"/>
      <c r="AD42" s="45"/>
      <c r="AE42" s="124"/>
      <c r="AF42" s="124"/>
      <c r="AG42" s="6"/>
      <c r="AH42" s="124"/>
      <c r="AI42" s="124"/>
      <c r="AJ42" s="124"/>
      <c r="AK42" s="124"/>
      <c r="AL42" s="125"/>
      <c r="AM42" s="6"/>
      <c r="AN42" s="126"/>
      <c r="AO42" s="124"/>
      <c r="AP42" s="124"/>
      <c r="AQ42" s="124"/>
      <c r="AR42" s="124"/>
      <c r="AS42" s="125"/>
      <c r="AT42" s="45"/>
    </row>
    <row r="43" spans="1:46" s="46" customFormat="1" ht="15.75" x14ac:dyDescent="0.25">
      <c r="A43" s="48"/>
      <c r="B43" s="48"/>
      <c r="C43" s="48"/>
      <c r="D43" s="48"/>
      <c r="E43" s="58"/>
      <c r="F43" s="58"/>
      <c r="G43" s="58"/>
      <c r="H43" s="48"/>
      <c r="I43" s="48"/>
      <c r="J43" s="48"/>
      <c r="K43" s="62"/>
      <c r="L43" s="48"/>
      <c r="M43" s="48"/>
      <c r="N43" s="48"/>
      <c r="O43" s="62"/>
      <c r="P43" s="48"/>
      <c r="Q43" s="48"/>
      <c r="R43" s="69"/>
      <c r="S43" s="62"/>
      <c r="T43" s="62"/>
      <c r="U43" s="48"/>
      <c r="V43" s="69"/>
      <c r="W43" s="69"/>
      <c r="X43" s="62"/>
      <c r="Y43" s="62"/>
      <c r="Z43" s="62"/>
      <c r="AA43" s="62"/>
      <c r="AB43" s="48"/>
      <c r="AC43" s="54"/>
      <c r="AD43" s="45"/>
      <c r="AE43" s="124"/>
      <c r="AF43" s="124"/>
      <c r="AG43" s="6"/>
      <c r="AH43" s="124"/>
      <c r="AI43" s="124"/>
      <c r="AJ43" s="124"/>
      <c r="AK43" s="124"/>
      <c r="AL43" s="125"/>
      <c r="AM43" s="6"/>
      <c r="AN43" s="126"/>
      <c r="AO43" s="124"/>
      <c r="AP43" s="124"/>
      <c r="AQ43" s="124"/>
      <c r="AR43" s="124"/>
      <c r="AS43" s="125"/>
      <c r="AT43" s="45"/>
    </row>
    <row r="44" spans="1:46" s="45" customFormat="1" ht="15.75" x14ac:dyDescent="0.25">
      <c r="A44" s="49" t="s">
        <v>62</v>
      </c>
      <c r="B44" s="49" t="s">
        <v>63</v>
      </c>
      <c r="C44" s="49">
        <v>28</v>
      </c>
      <c r="D44" s="49" t="s">
        <v>27</v>
      </c>
      <c r="E44" s="59">
        <v>44869</v>
      </c>
      <c r="F44" s="59"/>
      <c r="G44" s="59">
        <v>45303</v>
      </c>
      <c r="H44" s="49" t="s">
        <v>28</v>
      </c>
      <c r="I44" s="49" t="s">
        <v>29</v>
      </c>
      <c r="J44" s="49" t="s">
        <v>30</v>
      </c>
      <c r="K44" s="63">
        <v>140266.95669369199</v>
      </c>
      <c r="L44" s="49" t="s">
        <v>33</v>
      </c>
      <c r="M44" s="49" t="s">
        <v>29</v>
      </c>
      <c r="N44" s="49" t="s">
        <v>31</v>
      </c>
      <c r="O44" s="81">
        <v>-141866</v>
      </c>
      <c r="P44" s="49">
        <v>0.97929999999999995</v>
      </c>
      <c r="Q44" s="49" t="s">
        <v>32</v>
      </c>
      <c r="R44" s="70">
        <v>1.0114000000000001</v>
      </c>
      <c r="S44" s="63"/>
      <c r="T44" s="63">
        <v>0</v>
      </c>
      <c r="U44" s="49"/>
      <c r="V44" s="70">
        <v>1.0406299999999999</v>
      </c>
      <c r="W44" s="70">
        <v>1.068834456602993</v>
      </c>
      <c r="X44" s="63">
        <v>7315.4945016870897</v>
      </c>
      <c r="Y44" s="63">
        <v>7315.4945016870897</v>
      </c>
      <c r="Z44" s="63">
        <v>7315.4945016870897</v>
      </c>
      <c r="AA44" s="63">
        <v>0</v>
      </c>
      <c r="AB44" s="49"/>
      <c r="AC44" s="55" t="s">
        <v>26</v>
      </c>
      <c r="AE44" s="124">
        <f t="shared" ref="AE44:AE45" si="26">ABS(O44/W44)</f>
        <v>132729.62816981357</v>
      </c>
      <c r="AF44" s="124">
        <f t="shared" ref="AF44:AF45" si="27">IF(H44="BUY",
IF(I44="CALL",MAX(-ABS(O44)/W44+ABS(O44)/R44,0),IF(I44="PUT",MAX(-ABS(O44)/R44+ABS(O44)/W44,0),IF(I44="FORWARD",-ABS(O44)/W44+ABS(O44)/R44,"TRADE NOT VALID"))),
-IF(I44="CALL",MAX(-ABS(O44)/W44+ABS(O44)/R44,0),IF(I44="PUT",MAX(-ABS(O44)/R44+ABS(O44)/W44,0),IF(I44="FORWARD",-ABS(O44)/W44+ABS(O44)/R44,"TRADE NOT VALID"))))</f>
        <v>7537.3285238783283</v>
      </c>
      <c r="AG44" s="6"/>
      <c r="AH44" s="124">
        <f t="shared" ref="AH44:AH45" si="28" xml:space="preserve">
IF(I44="CALL",ABS(O44/(W44*(1+$AI$3))),
IF(I44="PUT",ABS(O44/(W44*(1+$AI$2))),
IF(I44="FORWARD",ABS(O44/(W44*(1+$AI$3))),
"TRADE NOT VALID")))</f>
        <v>102099.71397677966</v>
      </c>
      <c r="AI44" s="124">
        <f t="shared" ref="AI44:AI45" si="29" xml:space="preserve">
IF(H44="BUY",
IF(I44="CALL",MAX(-ABS(O44)/(W44*(1+$AI$3))+ABS(O44)/R44,0),IF(I44="PUT",MAX(-ABS(O44)/R44+ABS(O44)/(W44*(1+$AI$2)),0),IF(I44="FORWARD",-ABS(O44)/(W44*(1+$AI$3))+ABS(O44)/R44,"TRADE NOT VALID"))),
-IF(I44="CALL",MAX(-ABS(O44)/(W44*(1+$AI$3))+ABS(O44)/R44,0),IF(I44="PUT",MAX(-ABS(O44)/R44+ABS(O44)/(W44*(1+$AI$2)),0),IF(I44="FORWARD",-ABS(O44)/(W44*(1+$AI$3))+ABS(O44)/R44,"TRADE NOT VALID"))))</f>
        <v>38167.242716912238</v>
      </c>
      <c r="AJ44" s="124">
        <f t="shared" ref="AJ44:AJ45" si="30">AH44-IF(AF44=0,ABS(O44/R44),AE44)</f>
        <v>-30629.91419303391</v>
      </c>
      <c r="AK44" s="124">
        <f t="shared" ref="AK44:AK45" si="31">AI44-AF44</f>
        <v>30629.91419303391</v>
      </c>
      <c r="AL44" s="125">
        <f t="shared" ref="AL44:AL45" si="32">IF(AK44=0,"CHOC INSUFFISANT",ABS(AK44/AJ44))</f>
        <v>1</v>
      </c>
      <c r="AM44" s="6"/>
      <c r="AN44" s="126">
        <f t="shared" ref="AN44:AN45" si="33">R44</f>
        <v>1.0114000000000001</v>
      </c>
      <c r="AO44" s="124">
        <f t="shared" ref="AO44:AO45" si="34">ABS(O44/AN44)</f>
        <v>140266.9566936919</v>
      </c>
      <c r="AP44" s="124">
        <f t="shared" ref="AP44:AP45" si="35">IF(H44="BUY",
IF(I44="CALL",MAX(-ABS(O44)/AN44+ABS(O44)/R44,0),IF(I44="PUT",MAX(-ABS(O44)/R44+ABS(O44)/AN44,0),IF(I44="FORWARD",-ABS(O44)/AN44+ABS(O44)/R44,"TRADE NOT VALID"))),
-IF(I44="CALL",MAX(-ABS(O44)/AN44+ABS(O44)/R44,0),IF(I44="PUT",MAX(-ABS(O44)/R44+ABS(O44)/AN44,0),IF(I44="FORWARD",-ABS(O44)/AN44+ABS(O44)/R44,"TRADE NOT VALID"))))</f>
        <v>0</v>
      </c>
      <c r="AQ44" s="124">
        <f t="shared" ref="AQ44:AQ45" si="36">IF(AP44=AF44,AE44-AO44,
IF(AF44=0,IF(H44="BUY",(ABS(O44)/AN44-ABS(O44)/R44),-(ABS(O44)/AN44-ABS(O44)/R44)),
IF(AP44=0,IF(H44="BUY",(ABS(O44)/W44-ABS(O44)/R44),-(ABS(O44)/W44-ABS(O44)/R44)),AE44-AO44)))</f>
        <v>-7537.3285238783283</v>
      </c>
      <c r="AR44" s="124">
        <f t="shared" ref="AR44:AR45" si="37">AF44-AP44</f>
        <v>7537.3285238783283</v>
      </c>
      <c r="AS44" s="125">
        <f t="shared" ref="AS44:AS45" si="38">IF(AR44=0,"PAS DE VALEUR INTRINSEQUE",ABS(AR44/AQ44))</f>
        <v>1</v>
      </c>
    </row>
    <row r="45" spans="1:46" s="45" customFormat="1" ht="15.75" x14ac:dyDescent="0.25">
      <c r="A45" s="47" t="s">
        <v>62</v>
      </c>
      <c r="B45" s="47" t="s">
        <v>64</v>
      </c>
      <c r="C45" s="47">
        <v>32</v>
      </c>
      <c r="D45" s="47" t="s">
        <v>27</v>
      </c>
      <c r="E45" s="57">
        <v>44869</v>
      </c>
      <c r="F45" s="57"/>
      <c r="G45" s="57">
        <v>45397</v>
      </c>
      <c r="H45" s="47" t="s">
        <v>28</v>
      </c>
      <c r="I45" s="47" t="s">
        <v>29</v>
      </c>
      <c r="J45" s="47" t="s">
        <v>30</v>
      </c>
      <c r="K45" s="61">
        <v>196868.915330908</v>
      </c>
      <c r="L45" s="47" t="s">
        <v>33</v>
      </c>
      <c r="M45" s="47" t="s">
        <v>29</v>
      </c>
      <c r="N45" s="47" t="s">
        <v>31</v>
      </c>
      <c r="O45" s="79">
        <v>-200196</v>
      </c>
      <c r="P45" s="47">
        <v>0.97929999999999995</v>
      </c>
      <c r="Q45" s="47" t="s">
        <v>32</v>
      </c>
      <c r="R45" s="68">
        <v>1.0168999999999999</v>
      </c>
      <c r="S45" s="61"/>
      <c r="T45" s="61">
        <v>0</v>
      </c>
      <c r="U45" s="47"/>
      <c r="V45" s="68">
        <v>1.0406299999999999</v>
      </c>
      <c r="W45" s="68">
        <v>1.0741124514338309</v>
      </c>
      <c r="X45" s="61">
        <v>10107.791659523728</v>
      </c>
      <c r="Y45" s="61">
        <v>10107.791659523728</v>
      </c>
      <c r="Z45" s="61">
        <v>10107.791659523728</v>
      </c>
      <c r="AA45" s="61">
        <v>0</v>
      </c>
      <c r="AB45" s="47"/>
      <c r="AC45" s="53" t="s">
        <v>26</v>
      </c>
      <c r="AE45" s="124">
        <f t="shared" si="26"/>
        <v>186382.71973549761</v>
      </c>
      <c r="AF45" s="124">
        <f t="shared" si="27"/>
        <v>10486.19559541007</v>
      </c>
      <c r="AG45" s="6"/>
      <c r="AH45" s="124">
        <f t="shared" si="28"/>
        <v>143371.32287345969</v>
      </c>
      <c r="AI45" s="124">
        <f t="shared" si="29"/>
        <v>53497.592457447987</v>
      </c>
      <c r="AJ45" s="124">
        <f t="shared" si="30"/>
        <v>-43011.396862037916</v>
      </c>
      <c r="AK45" s="124">
        <f t="shared" si="31"/>
        <v>43011.396862037916</v>
      </c>
      <c r="AL45" s="125">
        <f t="shared" si="32"/>
        <v>1</v>
      </c>
      <c r="AM45" s="6"/>
      <c r="AN45" s="126">
        <f t="shared" si="33"/>
        <v>1.0168999999999999</v>
      </c>
      <c r="AO45" s="124">
        <f t="shared" si="34"/>
        <v>196868.91533090768</v>
      </c>
      <c r="AP45" s="124">
        <f t="shared" si="35"/>
        <v>0</v>
      </c>
      <c r="AQ45" s="124">
        <f t="shared" si="36"/>
        <v>-10486.19559541007</v>
      </c>
      <c r="AR45" s="124">
        <f t="shared" si="37"/>
        <v>10486.19559541007</v>
      </c>
      <c r="AS45" s="125">
        <f t="shared" si="38"/>
        <v>1</v>
      </c>
    </row>
    <row r="46" spans="1:46" s="46" customFormat="1" ht="15.75" x14ac:dyDescent="0.25">
      <c r="A46" s="48"/>
      <c r="B46" s="48"/>
      <c r="C46" s="48"/>
      <c r="D46" s="48"/>
      <c r="E46" s="58"/>
      <c r="F46" s="58"/>
      <c r="G46" s="58"/>
      <c r="H46" s="48"/>
      <c r="I46" s="48"/>
      <c r="J46" s="48"/>
      <c r="K46" s="62">
        <v>337135.87202459999</v>
      </c>
      <c r="L46" s="48"/>
      <c r="M46" s="48"/>
      <c r="N46" s="48"/>
      <c r="O46" s="80">
        <v>-342062</v>
      </c>
      <c r="P46" s="48"/>
      <c r="Q46" s="48"/>
      <c r="R46" s="69">
        <v>1.0146116992707337</v>
      </c>
      <c r="S46" s="62"/>
      <c r="T46" s="62"/>
      <c r="U46" s="48"/>
      <c r="V46" s="69"/>
      <c r="W46" s="69"/>
      <c r="X46" s="62">
        <v>17423.286161210817</v>
      </c>
      <c r="Y46" s="62">
        <v>17423.286161210817</v>
      </c>
      <c r="Z46" s="62">
        <v>17423.286161210817</v>
      </c>
      <c r="AA46" s="62">
        <v>0</v>
      </c>
      <c r="AB46" s="48"/>
      <c r="AC46" s="54"/>
      <c r="AD46" s="45"/>
      <c r="AE46" s="124"/>
      <c r="AF46" s="124"/>
      <c r="AG46" s="6"/>
      <c r="AH46" s="124"/>
      <c r="AI46" s="124"/>
      <c r="AJ46" s="124"/>
      <c r="AK46" s="124"/>
      <c r="AL46" s="125"/>
      <c r="AM46" s="6"/>
      <c r="AN46" s="126"/>
      <c r="AO46" s="124"/>
      <c r="AP46" s="124"/>
      <c r="AQ46" s="124"/>
      <c r="AR46" s="124"/>
      <c r="AS46" s="125"/>
      <c r="AT46" s="45"/>
    </row>
    <row r="47" spans="1:46" s="46" customFormat="1" ht="15.75" x14ac:dyDescent="0.25">
      <c r="A47" s="48"/>
      <c r="B47" s="48"/>
      <c r="C47" s="48"/>
      <c r="D47" s="48"/>
      <c r="E47" s="58"/>
      <c r="F47" s="58"/>
      <c r="G47" s="58"/>
      <c r="H47" s="48"/>
      <c r="I47" s="48"/>
      <c r="J47" s="48"/>
      <c r="K47" s="62"/>
      <c r="L47" s="48"/>
      <c r="M47" s="48"/>
      <c r="N47" s="48"/>
      <c r="O47" s="62"/>
      <c r="P47" s="48"/>
      <c r="Q47" s="48"/>
      <c r="R47" s="69"/>
      <c r="S47" s="62"/>
      <c r="T47" s="62"/>
      <c r="U47" s="48"/>
      <c r="V47" s="69"/>
      <c r="W47" s="69"/>
      <c r="X47" s="62"/>
      <c r="Y47" s="62"/>
      <c r="Z47" s="62"/>
      <c r="AA47" s="62"/>
      <c r="AB47" s="48"/>
      <c r="AC47" s="54"/>
      <c r="AD47" s="45"/>
      <c r="AE47" s="124"/>
      <c r="AF47" s="124"/>
      <c r="AG47" s="6"/>
      <c r="AH47" s="124"/>
      <c r="AI47" s="124"/>
      <c r="AJ47" s="124"/>
      <c r="AK47" s="124"/>
      <c r="AL47" s="125"/>
      <c r="AM47" s="6"/>
      <c r="AN47" s="126"/>
      <c r="AO47" s="124"/>
      <c r="AP47" s="124"/>
      <c r="AQ47" s="124"/>
      <c r="AR47" s="124"/>
      <c r="AS47" s="125"/>
      <c r="AT47" s="45"/>
    </row>
    <row r="48" spans="1:46" s="45" customFormat="1" ht="15.75" x14ac:dyDescent="0.25">
      <c r="A48" s="49" t="s">
        <v>65</v>
      </c>
      <c r="B48" s="49" t="s">
        <v>66</v>
      </c>
      <c r="C48" s="49">
        <v>29</v>
      </c>
      <c r="D48" s="49" t="s">
        <v>27</v>
      </c>
      <c r="E48" s="59">
        <v>44869</v>
      </c>
      <c r="F48" s="59"/>
      <c r="G48" s="59">
        <v>45314</v>
      </c>
      <c r="H48" s="49" t="s">
        <v>28</v>
      </c>
      <c r="I48" s="49" t="s">
        <v>29</v>
      </c>
      <c r="J48" s="49" t="s">
        <v>30</v>
      </c>
      <c r="K48" s="63">
        <v>226408.81248765101</v>
      </c>
      <c r="L48" s="49" t="s">
        <v>33</v>
      </c>
      <c r="M48" s="49" t="s">
        <v>29</v>
      </c>
      <c r="N48" s="49" t="s">
        <v>31</v>
      </c>
      <c r="O48" s="81">
        <v>-229171</v>
      </c>
      <c r="P48" s="49">
        <v>0.97929999999999995</v>
      </c>
      <c r="Q48" s="49" t="s">
        <v>32</v>
      </c>
      <c r="R48" s="70">
        <v>1.0122</v>
      </c>
      <c r="S48" s="63"/>
      <c r="T48" s="63">
        <v>0</v>
      </c>
      <c r="U48" s="49"/>
      <c r="V48" s="70">
        <v>1.0406299999999999</v>
      </c>
      <c r="W48" s="70">
        <v>1.069503963879469</v>
      </c>
      <c r="X48" s="63">
        <v>11764.631360359108</v>
      </c>
      <c r="Y48" s="63">
        <v>11764.631360359108</v>
      </c>
      <c r="Z48" s="63">
        <v>11764.631360359108</v>
      </c>
      <c r="AA48" s="63">
        <v>0</v>
      </c>
      <c r="AB48" s="49"/>
      <c r="AC48" s="55" t="s">
        <v>26</v>
      </c>
      <c r="AE48" s="124">
        <f t="shared" ref="AE48:AE51" si="39">ABS(O48/W48)</f>
        <v>214277.84069982852</v>
      </c>
      <c r="AF48" s="124">
        <f t="shared" ref="AF48:AF51" si="40">IF(H48="BUY",
IF(I48="CALL",MAX(-ABS(O48)/W48+ABS(O48)/R48,0),IF(I48="PUT",MAX(-ABS(O48)/R48+ABS(O48)/W48,0),IF(I48="FORWARD",-ABS(O48)/W48+ABS(O48)/R48,"TRADE NOT VALID"))),
-IF(I48="CALL",MAX(-ABS(O48)/W48+ABS(O48)/R48,0),IF(I48="PUT",MAX(-ABS(O48)/R48+ABS(O48)/W48,0),IF(I48="FORWARD",-ABS(O48)/W48+ABS(O48)/R48,"TRADE NOT VALID"))))</f>
        <v>12130.971787822142</v>
      </c>
      <c r="AG48" s="6"/>
      <c r="AH48" s="124">
        <f t="shared" ref="AH48:AH51" si="41" xml:space="preserve">
IF(I48="CALL",ABS(O48/(W48*(1+$AI$3))),
IF(I48="PUT",ABS(O48/(W48*(1+$AI$2))),
IF(I48="FORWARD",ABS(O48/(W48*(1+$AI$3))),
"TRADE NOT VALID")))</f>
        <v>164829.1082306373</v>
      </c>
      <c r="AI48" s="124">
        <f t="shared" ref="AI48:AI51" si="42" xml:space="preserve">
IF(H48="BUY",
IF(I48="CALL",MAX(-ABS(O48)/(W48*(1+$AI$3))+ABS(O48)/R48,0),IF(I48="PUT",MAX(-ABS(O48)/R48+ABS(O48)/(W48*(1+$AI$2)),0),IF(I48="FORWARD",-ABS(O48)/(W48*(1+$AI$3))+ABS(O48)/R48,"TRADE NOT VALID"))),
-IF(I48="CALL",MAX(-ABS(O48)/(W48*(1+$AI$3))+ABS(O48)/R48,0),IF(I48="PUT",MAX(-ABS(O48)/R48+ABS(O48)/(W48*(1+$AI$2)),0),IF(I48="FORWARD",-ABS(O48)/(W48*(1+$AI$3))+ABS(O48)/R48,"TRADE NOT VALID"))))</f>
        <v>61579.704257013364</v>
      </c>
      <c r="AJ48" s="124">
        <f t="shared" ref="AJ48:AJ51" si="43">AH48-IF(AF48=0,ABS(O48/R48),AE48)</f>
        <v>-49448.732469191222</v>
      </c>
      <c r="AK48" s="124">
        <f t="shared" ref="AK48:AK51" si="44">AI48-AF48</f>
        <v>49448.732469191222</v>
      </c>
      <c r="AL48" s="125">
        <f t="shared" ref="AL48:AL51" si="45">IF(AK48=0,"CHOC INSUFFISANT",ABS(AK48/AJ48))</f>
        <v>1</v>
      </c>
      <c r="AM48" s="6"/>
      <c r="AN48" s="126">
        <f t="shared" ref="AN48:AN51" si="46">R48</f>
        <v>1.0122</v>
      </c>
      <c r="AO48" s="124">
        <f t="shared" ref="AO48:AO51" si="47">ABS(O48/AN48)</f>
        <v>226408.81248765066</v>
      </c>
      <c r="AP48" s="124">
        <f t="shared" ref="AP48:AP51" si="48">IF(H48="BUY",
IF(I48="CALL",MAX(-ABS(O48)/AN48+ABS(O48)/R48,0),IF(I48="PUT",MAX(-ABS(O48)/R48+ABS(O48)/AN48,0),IF(I48="FORWARD",-ABS(O48)/AN48+ABS(O48)/R48,"TRADE NOT VALID"))),
-IF(I48="CALL",MAX(-ABS(O48)/AN48+ABS(O48)/R48,0),IF(I48="PUT",MAX(-ABS(O48)/R48+ABS(O48)/AN48,0),IF(I48="FORWARD",-ABS(O48)/AN48+ABS(O48)/R48,"TRADE NOT VALID"))))</f>
        <v>0</v>
      </c>
      <c r="AQ48" s="124">
        <f t="shared" ref="AQ48:AQ51" si="49">IF(AP48=AF48,AE48-AO48,
IF(AF48=0,IF(H48="BUY",(ABS(O48)/AN48-ABS(O48)/R48),-(ABS(O48)/AN48-ABS(O48)/R48)),
IF(AP48=0,IF(H48="BUY",(ABS(O48)/W48-ABS(O48)/R48),-(ABS(O48)/W48-ABS(O48)/R48)),AE48-AO48)))</f>
        <v>-12130.971787822142</v>
      </c>
      <c r="AR48" s="124">
        <f t="shared" ref="AR48:AR51" si="50">AF48-AP48</f>
        <v>12130.971787822142</v>
      </c>
      <c r="AS48" s="125">
        <f t="shared" ref="AS48:AS51" si="51">IF(AR48=0,"PAS DE VALEUR INTRINSEQUE",ABS(AR48/AQ48))</f>
        <v>1</v>
      </c>
    </row>
    <row r="49" spans="1:46" s="45" customFormat="1" ht="15.75" x14ac:dyDescent="0.25">
      <c r="A49" s="49" t="s">
        <v>65</v>
      </c>
      <c r="B49" s="49" t="s">
        <v>67</v>
      </c>
      <c r="C49" s="49">
        <v>30</v>
      </c>
      <c r="D49" s="49" t="s">
        <v>27</v>
      </c>
      <c r="E49" s="59">
        <v>44869</v>
      </c>
      <c r="F49" s="59"/>
      <c r="G49" s="59">
        <v>45345</v>
      </c>
      <c r="H49" s="49" t="s">
        <v>28</v>
      </c>
      <c r="I49" s="49" t="s">
        <v>29</v>
      </c>
      <c r="J49" s="49" t="s">
        <v>30</v>
      </c>
      <c r="K49" s="63">
        <v>153804.12269454601</v>
      </c>
      <c r="L49" s="49" t="s">
        <v>33</v>
      </c>
      <c r="M49" s="49" t="s">
        <v>29</v>
      </c>
      <c r="N49" s="49" t="s">
        <v>31</v>
      </c>
      <c r="O49" s="81">
        <v>-155942</v>
      </c>
      <c r="P49" s="49">
        <v>0.97929999999999995</v>
      </c>
      <c r="Q49" s="49" t="s">
        <v>32</v>
      </c>
      <c r="R49" s="70">
        <v>1.0139</v>
      </c>
      <c r="S49" s="63"/>
      <c r="T49" s="63">
        <v>0</v>
      </c>
      <c r="U49" s="49"/>
      <c r="V49" s="70">
        <v>1.0406299999999999</v>
      </c>
      <c r="W49" s="70">
        <v>1.07145215774424</v>
      </c>
      <c r="X49" s="63">
        <v>7994.5758370271578</v>
      </c>
      <c r="Y49" s="63">
        <v>7994.5758370271578</v>
      </c>
      <c r="Z49" s="63">
        <v>7994.5758370271578</v>
      </c>
      <c r="AA49" s="63">
        <v>0</v>
      </c>
      <c r="AB49" s="49"/>
      <c r="AC49" s="55" t="s">
        <v>26</v>
      </c>
      <c r="AE49" s="124">
        <f t="shared" si="39"/>
        <v>145542.66270582657</v>
      </c>
      <c r="AF49" s="124">
        <f t="shared" si="40"/>
        <v>8261.4599887192308</v>
      </c>
      <c r="AG49" s="6"/>
      <c r="AH49" s="124">
        <f t="shared" si="41"/>
        <v>111955.89438909736</v>
      </c>
      <c r="AI49" s="124">
        <f t="shared" si="42"/>
        <v>41848.228305448443</v>
      </c>
      <c r="AJ49" s="124">
        <f t="shared" si="43"/>
        <v>-33586.768316729213</v>
      </c>
      <c r="AK49" s="124">
        <f t="shared" si="44"/>
        <v>33586.768316729213</v>
      </c>
      <c r="AL49" s="125">
        <f t="shared" si="45"/>
        <v>1</v>
      </c>
      <c r="AM49" s="6"/>
      <c r="AN49" s="126">
        <f t="shared" si="46"/>
        <v>1.0139</v>
      </c>
      <c r="AO49" s="124">
        <f t="shared" si="47"/>
        <v>153804.1226945458</v>
      </c>
      <c r="AP49" s="124">
        <f t="shared" si="48"/>
        <v>0</v>
      </c>
      <c r="AQ49" s="124">
        <f t="shared" si="49"/>
        <v>-8261.4599887192308</v>
      </c>
      <c r="AR49" s="124">
        <f t="shared" si="50"/>
        <v>8261.4599887192308</v>
      </c>
      <c r="AS49" s="125">
        <f t="shared" si="51"/>
        <v>1</v>
      </c>
    </row>
    <row r="50" spans="1:46" s="45" customFormat="1" ht="15.75" x14ac:dyDescent="0.25">
      <c r="A50" s="49" t="s">
        <v>65</v>
      </c>
      <c r="B50" s="49" t="s">
        <v>68</v>
      </c>
      <c r="C50" s="49">
        <v>31</v>
      </c>
      <c r="D50" s="49" t="s">
        <v>27</v>
      </c>
      <c r="E50" s="59">
        <v>44869</v>
      </c>
      <c r="F50" s="59"/>
      <c r="G50" s="59">
        <v>45376</v>
      </c>
      <c r="H50" s="49" t="s">
        <v>28</v>
      </c>
      <c r="I50" s="49" t="s">
        <v>29</v>
      </c>
      <c r="J50" s="49" t="s">
        <v>30</v>
      </c>
      <c r="K50" s="63">
        <v>153592.041761056</v>
      </c>
      <c r="L50" s="49" t="s">
        <v>33</v>
      </c>
      <c r="M50" s="49" t="s">
        <v>29</v>
      </c>
      <c r="N50" s="49" t="s">
        <v>31</v>
      </c>
      <c r="O50" s="81">
        <v>-155942</v>
      </c>
      <c r="P50" s="49">
        <v>0.97929999999999995</v>
      </c>
      <c r="Q50" s="49" t="s">
        <v>32</v>
      </c>
      <c r="R50" s="70">
        <v>1.0153000000000001</v>
      </c>
      <c r="S50" s="63"/>
      <c r="T50" s="63">
        <v>0</v>
      </c>
      <c r="U50" s="49"/>
      <c r="V50" s="70">
        <v>1.0406299999999999</v>
      </c>
      <c r="W50" s="70">
        <v>1.0732190813572402</v>
      </c>
      <c r="X50" s="63">
        <v>8002.8955645100223</v>
      </c>
      <c r="Y50" s="63">
        <v>8002.8955645100223</v>
      </c>
      <c r="Z50" s="63">
        <v>8002.8955645100223</v>
      </c>
      <c r="AA50" s="63">
        <v>0</v>
      </c>
      <c r="AB50" s="49"/>
      <c r="AC50" s="55" t="s">
        <v>26</v>
      </c>
      <c r="AE50" s="124">
        <f t="shared" si="39"/>
        <v>145303.04455898126</v>
      </c>
      <c r="AF50" s="124">
        <f t="shared" si="40"/>
        <v>8288.9972020745627</v>
      </c>
      <c r="AG50" s="6"/>
      <c r="AH50" s="124">
        <f t="shared" si="41"/>
        <v>111771.57273767788</v>
      </c>
      <c r="AI50" s="124">
        <f t="shared" si="42"/>
        <v>41820.46902337794</v>
      </c>
      <c r="AJ50" s="124">
        <f t="shared" si="43"/>
        <v>-33531.471821303378</v>
      </c>
      <c r="AK50" s="124">
        <f t="shared" si="44"/>
        <v>33531.471821303378</v>
      </c>
      <c r="AL50" s="125">
        <f t="shared" si="45"/>
        <v>1</v>
      </c>
      <c r="AM50" s="6"/>
      <c r="AN50" s="126">
        <f t="shared" si="46"/>
        <v>1.0153000000000001</v>
      </c>
      <c r="AO50" s="124">
        <f t="shared" si="47"/>
        <v>153592.04176105582</v>
      </c>
      <c r="AP50" s="124">
        <f t="shared" si="48"/>
        <v>0</v>
      </c>
      <c r="AQ50" s="124">
        <f t="shared" si="49"/>
        <v>-8288.9972020745627</v>
      </c>
      <c r="AR50" s="124">
        <f t="shared" si="50"/>
        <v>8288.9972020745627</v>
      </c>
      <c r="AS50" s="125">
        <f t="shared" si="51"/>
        <v>1</v>
      </c>
    </row>
    <row r="51" spans="1:46" s="45" customFormat="1" ht="15.75" x14ac:dyDescent="0.25">
      <c r="A51" s="47" t="s">
        <v>65</v>
      </c>
      <c r="B51" s="47" t="s">
        <v>69</v>
      </c>
      <c r="C51" s="47">
        <v>33</v>
      </c>
      <c r="D51" s="47" t="s">
        <v>27</v>
      </c>
      <c r="E51" s="57">
        <v>44869</v>
      </c>
      <c r="F51" s="57"/>
      <c r="G51" s="57">
        <v>45405</v>
      </c>
      <c r="H51" s="47" t="s">
        <v>28</v>
      </c>
      <c r="I51" s="47" t="s">
        <v>29</v>
      </c>
      <c r="J51" s="47" t="s">
        <v>30</v>
      </c>
      <c r="K51" s="61">
        <v>153335.299901672</v>
      </c>
      <c r="L51" s="47" t="s">
        <v>33</v>
      </c>
      <c r="M51" s="47" t="s">
        <v>29</v>
      </c>
      <c r="N51" s="47" t="s">
        <v>31</v>
      </c>
      <c r="O51" s="79">
        <v>-155942</v>
      </c>
      <c r="P51" s="47">
        <v>0.97929999999999995</v>
      </c>
      <c r="Q51" s="47" t="s">
        <v>32</v>
      </c>
      <c r="R51" s="68">
        <v>1.0169999999999999</v>
      </c>
      <c r="S51" s="61"/>
      <c r="T51" s="61">
        <v>0</v>
      </c>
      <c r="U51" s="47"/>
      <c r="V51" s="68">
        <v>1.0406299999999999</v>
      </c>
      <c r="W51" s="68">
        <v>1.0744462337699459</v>
      </c>
      <c r="X51" s="61">
        <v>7897.4221481614986</v>
      </c>
      <c r="Y51" s="61">
        <v>7897.4221481614986</v>
      </c>
      <c r="Z51" s="61">
        <v>7897.4221481614986</v>
      </c>
      <c r="AA51" s="61">
        <v>0</v>
      </c>
      <c r="AB51" s="47"/>
      <c r="AC51" s="53" t="s">
        <v>26</v>
      </c>
      <c r="AE51" s="124">
        <f t="shared" si="39"/>
        <v>145137.09025052006</v>
      </c>
      <c r="AF51" s="124">
        <f t="shared" si="40"/>
        <v>8198.2096511515265</v>
      </c>
      <c r="AG51" s="6"/>
      <c r="AH51" s="124">
        <f t="shared" si="41"/>
        <v>111643.9155773231</v>
      </c>
      <c r="AI51" s="124">
        <f t="shared" si="42"/>
        <v>41691.384324348488</v>
      </c>
      <c r="AJ51" s="124">
        <f t="shared" si="43"/>
        <v>-33493.174673196962</v>
      </c>
      <c r="AK51" s="124">
        <f t="shared" si="44"/>
        <v>33493.174673196962</v>
      </c>
      <c r="AL51" s="125">
        <f t="shared" si="45"/>
        <v>1</v>
      </c>
      <c r="AM51" s="6"/>
      <c r="AN51" s="126">
        <f t="shared" si="46"/>
        <v>1.0169999999999999</v>
      </c>
      <c r="AO51" s="124">
        <f t="shared" si="47"/>
        <v>153335.29990167159</v>
      </c>
      <c r="AP51" s="124">
        <f t="shared" si="48"/>
        <v>0</v>
      </c>
      <c r="AQ51" s="124">
        <f t="shared" si="49"/>
        <v>-8198.2096511515265</v>
      </c>
      <c r="AR51" s="124">
        <f t="shared" si="50"/>
        <v>8198.2096511515265</v>
      </c>
      <c r="AS51" s="125">
        <f t="shared" si="51"/>
        <v>1</v>
      </c>
    </row>
    <row r="52" spans="1:46" s="46" customFormat="1" ht="15.75" x14ac:dyDescent="0.25">
      <c r="A52" s="48"/>
      <c r="B52" s="48"/>
      <c r="C52" s="48"/>
      <c r="D52" s="48"/>
      <c r="E52" s="58"/>
      <c r="F52" s="58"/>
      <c r="G52" s="58"/>
      <c r="H52" s="48"/>
      <c r="I52" s="48"/>
      <c r="J52" s="48"/>
      <c r="K52" s="62">
        <v>687140.27684492501</v>
      </c>
      <c r="L52" s="48"/>
      <c r="M52" s="48"/>
      <c r="N52" s="48"/>
      <c r="O52" s="80">
        <v>-696997</v>
      </c>
      <c r="P52" s="48"/>
      <c r="Q52" s="48"/>
      <c r="R52" s="69">
        <v>1.0143445574174943</v>
      </c>
      <c r="S52" s="62"/>
      <c r="T52" s="62"/>
      <c r="U52" s="48"/>
      <c r="V52" s="69"/>
      <c r="W52" s="69"/>
      <c r="X52" s="62">
        <v>35659.524910057786</v>
      </c>
      <c r="Y52" s="62">
        <v>35659.524910057786</v>
      </c>
      <c r="Z52" s="62">
        <v>35659.524910057786</v>
      </c>
      <c r="AA52" s="62">
        <v>0</v>
      </c>
      <c r="AB52" s="48"/>
      <c r="AC52" s="54"/>
      <c r="AE52" s="124"/>
      <c r="AF52" s="124"/>
      <c r="AG52" s="6"/>
      <c r="AH52" s="124"/>
      <c r="AI52" s="124"/>
      <c r="AJ52" s="124"/>
      <c r="AK52" s="124"/>
      <c r="AL52" s="125"/>
      <c r="AM52" s="6"/>
      <c r="AN52" s="126"/>
      <c r="AO52" s="124"/>
      <c r="AP52" s="124"/>
      <c r="AQ52" s="124"/>
      <c r="AR52" s="124"/>
      <c r="AS52" s="125"/>
    </row>
    <row r="53" spans="1:46" s="46" customFormat="1" ht="15.75" x14ac:dyDescent="0.25">
      <c r="A53" s="48"/>
      <c r="B53" s="48"/>
      <c r="C53" s="48"/>
      <c r="D53" s="48"/>
      <c r="E53" s="58"/>
      <c r="F53" s="58"/>
      <c r="G53" s="58"/>
      <c r="H53" s="48"/>
      <c r="I53" s="48"/>
      <c r="J53" s="48"/>
      <c r="K53" s="62"/>
      <c r="L53" s="48"/>
      <c r="M53" s="48"/>
      <c r="N53" s="48"/>
      <c r="O53" s="62"/>
      <c r="P53" s="48"/>
      <c r="Q53" s="48"/>
      <c r="R53" s="69"/>
      <c r="S53" s="62"/>
      <c r="T53" s="62"/>
      <c r="U53" s="48"/>
      <c r="V53" s="69"/>
      <c r="W53" s="69"/>
      <c r="X53" s="62"/>
      <c r="Y53" s="62"/>
      <c r="Z53" s="62"/>
      <c r="AA53" s="62"/>
      <c r="AB53" s="48"/>
      <c r="AC53" s="54"/>
      <c r="AE53" s="124"/>
      <c r="AF53" s="124"/>
      <c r="AG53" s="6"/>
      <c r="AH53" s="124"/>
      <c r="AI53" s="124"/>
      <c r="AJ53" s="124"/>
      <c r="AK53" s="124"/>
      <c r="AL53" s="125"/>
      <c r="AM53" s="6"/>
      <c r="AN53" s="126"/>
      <c r="AO53" s="124"/>
      <c r="AP53" s="124"/>
      <c r="AQ53" s="124"/>
      <c r="AR53" s="124"/>
      <c r="AS53" s="125"/>
    </row>
    <row r="54" spans="1:46" s="46" customFormat="1" ht="15.75" x14ac:dyDescent="0.25">
      <c r="A54" s="48"/>
      <c r="B54" s="48"/>
      <c r="C54" s="48"/>
      <c r="D54" s="48"/>
      <c r="E54" s="58"/>
      <c r="F54" s="58"/>
      <c r="G54" s="58"/>
      <c r="H54" s="48"/>
      <c r="I54" s="48" t="s">
        <v>70</v>
      </c>
      <c r="J54" s="48"/>
      <c r="K54" s="64">
        <v>17291361.08965848</v>
      </c>
      <c r="L54" s="50"/>
      <c r="M54" s="50"/>
      <c r="N54" s="50"/>
      <c r="O54" s="82">
        <v>-17178413</v>
      </c>
      <c r="P54" s="50"/>
      <c r="Q54" s="50"/>
      <c r="R54" s="71">
        <v>0.99346794685086814</v>
      </c>
      <c r="S54" s="64"/>
      <c r="T54" s="64"/>
      <c r="U54" s="50"/>
      <c r="V54" s="71"/>
      <c r="W54" s="71"/>
      <c r="X54" s="64">
        <v>956110.88761480222</v>
      </c>
      <c r="Y54" s="64">
        <v>956110.88761480222</v>
      </c>
      <c r="Z54" s="64">
        <v>956110.88761480222</v>
      </c>
      <c r="AA54" s="64">
        <v>0</v>
      </c>
      <c r="AB54" s="50"/>
      <c r="AC54" s="54"/>
      <c r="AD54" s="45"/>
      <c r="AE54" s="124"/>
      <c r="AF54" s="124"/>
      <c r="AG54" s="6"/>
      <c r="AH54" s="124"/>
      <c r="AI54" s="124"/>
      <c r="AJ54" s="124"/>
      <c r="AK54" s="124"/>
      <c r="AL54" s="125"/>
      <c r="AM54" s="6"/>
      <c r="AN54" s="126"/>
      <c r="AO54" s="124"/>
      <c r="AP54" s="124"/>
      <c r="AQ54" s="124"/>
      <c r="AR54" s="124"/>
      <c r="AS54" s="125"/>
      <c r="AT54" s="45"/>
    </row>
    <row r="55" spans="1:46" s="46" customFormat="1" ht="15.75" x14ac:dyDescent="0.25">
      <c r="A55" s="48"/>
      <c r="B55" s="48"/>
      <c r="C55" s="48"/>
      <c r="D55" s="48"/>
      <c r="E55" s="58"/>
      <c r="F55" s="58"/>
      <c r="G55" s="58"/>
      <c r="H55" s="48"/>
      <c r="I55" s="48"/>
      <c r="J55" s="48"/>
      <c r="K55" s="62"/>
      <c r="L55" s="48"/>
      <c r="M55" s="48"/>
      <c r="N55" s="48"/>
      <c r="O55" s="62"/>
      <c r="P55" s="48"/>
      <c r="Q55" s="48"/>
      <c r="R55" s="69"/>
      <c r="S55" s="62"/>
      <c r="T55" s="62"/>
      <c r="U55" s="48"/>
      <c r="V55" s="69"/>
      <c r="W55" s="69"/>
      <c r="X55" s="62"/>
      <c r="Y55" s="62"/>
      <c r="Z55" s="62"/>
      <c r="AA55" s="62"/>
      <c r="AB55" s="48"/>
      <c r="AC55" s="54"/>
      <c r="AD55" s="45"/>
      <c r="AE55" s="124"/>
      <c r="AF55" s="124"/>
      <c r="AG55" s="6"/>
      <c r="AH55" s="124"/>
      <c r="AI55" s="124"/>
      <c r="AJ55" s="124"/>
      <c r="AK55" s="124"/>
      <c r="AL55" s="125"/>
      <c r="AM55" s="6"/>
      <c r="AN55" s="126"/>
      <c r="AO55" s="124"/>
      <c r="AP55" s="124"/>
      <c r="AQ55" s="124"/>
      <c r="AR55" s="124"/>
      <c r="AS55" s="125"/>
      <c r="AT55" s="45"/>
    </row>
    <row r="56" spans="1:46" s="46" customFormat="1" ht="15.75" x14ac:dyDescent="0.25">
      <c r="A56" s="48"/>
      <c r="B56" s="48"/>
      <c r="C56" s="48"/>
      <c r="D56" s="48"/>
      <c r="E56" s="58"/>
      <c r="F56" s="58"/>
      <c r="G56" s="58"/>
      <c r="H56" s="48"/>
      <c r="I56" s="48"/>
      <c r="J56" s="48"/>
      <c r="K56" s="62"/>
      <c r="L56" s="48"/>
      <c r="M56" s="48"/>
      <c r="N56" s="48"/>
      <c r="O56" s="62"/>
      <c r="P56" s="48"/>
      <c r="Q56" s="48"/>
      <c r="R56" s="69" t="s">
        <v>71</v>
      </c>
      <c r="S56" s="62"/>
      <c r="T56" s="62"/>
      <c r="U56" s="48"/>
      <c r="V56" s="71"/>
      <c r="W56" s="71"/>
      <c r="X56" s="64">
        <v>956110.88761480222</v>
      </c>
      <c r="Y56" s="64">
        <v>956110.88761480222</v>
      </c>
      <c r="Z56" s="64">
        <v>956110.88761480222</v>
      </c>
      <c r="AA56" s="64">
        <v>0</v>
      </c>
      <c r="AB56" s="50"/>
      <c r="AC56" s="54"/>
      <c r="AD56" s="45"/>
      <c r="AE56" s="124"/>
      <c r="AF56" s="124"/>
      <c r="AG56" s="6"/>
      <c r="AH56" s="124"/>
      <c r="AI56" s="124"/>
      <c r="AJ56" s="124"/>
      <c r="AK56" s="124"/>
      <c r="AL56" s="125"/>
      <c r="AM56" s="6"/>
      <c r="AN56" s="126"/>
      <c r="AO56" s="124"/>
      <c r="AP56" s="124"/>
      <c r="AQ56" s="124"/>
      <c r="AR56" s="124"/>
      <c r="AS56" s="125"/>
      <c r="AT56" s="45"/>
    </row>
    <row r="57" spans="1:46" ht="15.75" x14ac:dyDescent="0.25">
      <c r="A57" s="51"/>
      <c r="B57" s="51"/>
      <c r="C57" s="51"/>
      <c r="D57" s="51"/>
      <c r="E57" s="56"/>
      <c r="F57" s="56"/>
      <c r="G57" s="56"/>
      <c r="H57" s="51"/>
      <c r="I57" s="51"/>
      <c r="J57" s="51"/>
      <c r="K57" s="60"/>
      <c r="L57" s="51"/>
      <c r="M57" s="51"/>
      <c r="N57" s="51"/>
      <c r="O57" s="60"/>
      <c r="P57" s="51"/>
      <c r="Q57" s="51"/>
      <c r="R57" s="67"/>
      <c r="S57" s="60"/>
      <c r="T57" s="60"/>
      <c r="U57" s="51"/>
      <c r="V57" s="67"/>
      <c r="W57" s="67"/>
      <c r="X57" s="60"/>
      <c r="Y57" s="60"/>
      <c r="Z57" s="60"/>
      <c r="AA57" s="60"/>
      <c r="AB57" s="51"/>
      <c r="AC57" s="52"/>
      <c r="AD57" s="45"/>
      <c r="AE57" s="124"/>
      <c r="AF57" s="124"/>
      <c r="AG57" s="6"/>
      <c r="AH57" s="124"/>
      <c r="AI57" s="124"/>
      <c r="AJ57" s="124"/>
      <c r="AK57" s="124"/>
      <c r="AL57" s="125"/>
      <c r="AM57" s="6"/>
      <c r="AN57" s="126"/>
      <c r="AO57" s="124"/>
      <c r="AP57" s="124"/>
      <c r="AQ57" s="124"/>
      <c r="AR57" s="124"/>
      <c r="AS57" s="125"/>
      <c r="AT57" s="45"/>
    </row>
    <row r="58" spans="1:46" ht="15.75" x14ac:dyDescent="0.25">
      <c r="D58"/>
      <c r="P58"/>
      <c r="R58" s="72"/>
      <c r="S58" s="39"/>
      <c r="T58" s="39"/>
      <c r="AC58" s="31"/>
      <c r="AD58" s="45"/>
      <c r="AE58" s="124"/>
      <c r="AF58" s="124"/>
      <c r="AG58" s="6"/>
      <c r="AH58" s="124"/>
      <c r="AI58" s="124"/>
      <c r="AJ58" s="124"/>
      <c r="AK58" s="124"/>
      <c r="AL58" s="125"/>
      <c r="AM58" s="6"/>
      <c r="AN58" s="126"/>
      <c r="AO58" s="124"/>
      <c r="AP58" s="124"/>
      <c r="AQ58" s="124"/>
      <c r="AR58" s="124"/>
      <c r="AS58" s="125"/>
      <c r="AT58" s="45"/>
    </row>
    <row r="59" spans="1:46" ht="15.75" x14ac:dyDescent="0.25">
      <c r="D59"/>
      <c r="P59"/>
      <c r="R59" s="72"/>
      <c r="S59" s="39"/>
      <c r="T59" s="39"/>
      <c r="AC59" s="31"/>
      <c r="AD59" s="45"/>
      <c r="AE59" s="124"/>
      <c r="AF59" s="124"/>
      <c r="AG59" s="6"/>
      <c r="AH59" s="124"/>
      <c r="AI59" s="124"/>
      <c r="AJ59" s="124"/>
      <c r="AK59" s="124"/>
      <c r="AL59" s="125"/>
      <c r="AM59" s="6"/>
      <c r="AN59" s="126"/>
      <c r="AO59" s="124"/>
      <c r="AP59" s="124"/>
      <c r="AQ59" s="124"/>
      <c r="AR59" s="124"/>
      <c r="AS59" s="125"/>
      <c r="AT59" s="45"/>
    </row>
    <row r="60" spans="1:46" ht="15.75" x14ac:dyDescent="0.25">
      <c r="D60"/>
      <c r="P60"/>
      <c r="R60" s="72"/>
      <c r="S60" s="39"/>
      <c r="T60" s="39"/>
      <c r="AC60" s="31"/>
      <c r="AD60" s="45"/>
      <c r="AE60" s="124"/>
      <c r="AF60" s="124"/>
      <c r="AG60" s="6"/>
      <c r="AH60" s="124"/>
      <c r="AI60" s="124"/>
      <c r="AJ60" s="124"/>
      <c r="AK60" s="124"/>
      <c r="AL60" s="125"/>
      <c r="AM60" s="6"/>
      <c r="AN60" s="126"/>
      <c r="AO60" s="124"/>
      <c r="AP60" s="124"/>
      <c r="AQ60" s="124"/>
      <c r="AR60" s="124"/>
      <c r="AS60" s="125"/>
      <c r="AT60" s="45"/>
    </row>
    <row r="61" spans="1:46" ht="15.75" x14ac:dyDescent="0.25">
      <c r="D61"/>
      <c r="P61"/>
      <c r="R61" s="72"/>
      <c r="S61" s="39"/>
      <c r="T61" s="39"/>
      <c r="AC61" s="31"/>
      <c r="AD61" s="45"/>
      <c r="AE61" s="124"/>
      <c r="AF61" s="124"/>
      <c r="AG61" s="6"/>
      <c r="AH61" s="124"/>
      <c r="AI61" s="124"/>
      <c r="AJ61" s="124"/>
      <c r="AK61" s="124"/>
      <c r="AL61" s="125"/>
      <c r="AM61" s="6"/>
      <c r="AN61" s="126"/>
      <c r="AO61" s="124"/>
      <c r="AP61" s="124"/>
      <c r="AQ61" s="124"/>
      <c r="AR61" s="124"/>
      <c r="AS61" s="125"/>
      <c r="AT61" s="45"/>
    </row>
    <row r="62" spans="1:46" ht="15.75" x14ac:dyDescent="0.25">
      <c r="D62"/>
      <c r="P62"/>
      <c r="R62" s="72"/>
      <c r="S62" s="39"/>
      <c r="T62" s="39"/>
      <c r="AC62" s="31"/>
      <c r="AD62" s="45"/>
      <c r="AE62" s="124"/>
      <c r="AF62" s="124"/>
      <c r="AG62" s="6"/>
      <c r="AH62" s="124"/>
      <c r="AI62" s="124"/>
      <c r="AJ62" s="124"/>
      <c r="AK62" s="124"/>
      <c r="AL62" s="125"/>
      <c r="AM62" s="6"/>
      <c r="AN62" s="126"/>
      <c r="AO62" s="124"/>
      <c r="AP62" s="124"/>
      <c r="AQ62" s="124"/>
      <c r="AR62" s="124"/>
      <c r="AS62" s="125"/>
      <c r="AT62" s="45"/>
    </row>
    <row r="63" spans="1:46" ht="15.75" x14ac:dyDescent="0.25">
      <c r="D63"/>
      <c r="P63"/>
      <c r="R63" s="72"/>
      <c r="S63" s="39"/>
      <c r="T63" s="39"/>
      <c r="AC63" s="31"/>
      <c r="AD63" s="45"/>
      <c r="AE63" s="124"/>
      <c r="AF63" s="124"/>
      <c r="AG63" s="6"/>
      <c r="AH63" s="124"/>
      <c r="AI63" s="124"/>
      <c r="AJ63" s="124"/>
      <c r="AK63" s="124"/>
      <c r="AL63" s="125"/>
      <c r="AM63" s="6"/>
      <c r="AN63" s="126"/>
      <c r="AO63" s="124"/>
      <c r="AP63" s="124"/>
      <c r="AQ63" s="124"/>
      <c r="AR63" s="124"/>
      <c r="AS63" s="125"/>
      <c r="AT63" s="45"/>
    </row>
    <row r="64" spans="1:46" ht="15.75" x14ac:dyDescent="0.25">
      <c r="D64"/>
      <c r="P64"/>
      <c r="R64" s="72"/>
      <c r="S64" s="39"/>
      <c r="T64" s="39"/>
      <c r="AC64" s="31"/>
      <c r="AD64" s="45"/>
      <c r="AE64" s="124"/>
      <c r="AF64" s="124"/>
      <c r="AG64" s="6"/>
      <c r="AH64" s="124"/>
      <c r="AI64" s="124"/>
      <c r="AJ64" s="124"/>
      <c r="AK64" s="124"/>
      <c r="AL64" s="125"/>
      <c r="AM64" s="6"/>
      <c r="AN64" s="126"/>
      <c r="AO64" s="124"/>
      <c r="AP64" s="124"/>
      <c r="AQ64" s="124"/>
      <c r="AR64" s="124"/>
      <c r="AS64" s="125"/>
      <c r="AT64" s="45"/>
    </row>
    <row r="65" spans="4:46" ht="15.75" x14ac:dyDescent="0.25">
      <c r="D65"/>
      <c r="P65"/>
      <c r="R65" s="72"/>
      <c r="S65" s="39"/>
      <c r="T65" s="39"/>
      <c r="AC65" s="31"/>
      <c r="AD65" s="45"/>
      <c r="AE65" s="124"/>
      <c r="AF65" s="124"/>
      <c r="AG65" s="6"/>
      <c r="AH65" s="124"/>
      <c r="AI65" s="124"/>
      <c r="AJ65" s="124"/>
      <c r="AK65" s="124"/>
      <c r="AL65" s="125"/>
      <c r="AM65" s="6"/>
      <c r="AN65" s="126"/>
      <c r="AO65" s="124"/>
      <c r="AP65" s="124"/>
      <c r="AQ65" s="124"/>
      <c r="AR65" s="124"/>
      <c r="AS65" s="125"/>
      <c r="AT65" s="45"/>
    </row>
    <row r="66" spans="4:46" ht="15.75" x14ac:dyDescent="0.25">
      <c r="D66"/>
      <c r="P66"/>
      <c r="R66" s="72"/>
      <c r="S66" s="39"/>
      <c r="T66" s="39"/>
      <c r="AC66" s="31"/>
      <c r="AD66" s="45"/>
      <c r="AE66" s="124"/>
      <c r="AF66" s="124"/>
      <c r="AG66" s="6"/>
      <c r="AH66" s="124"/>
      <c r="AI66" s="124"/>
      <c r="AJ66" s="124"/>
      <c r="AK66" s="124"/>
      <c r="AL66" s="125"/>
      <c r="AM66" s="6"/>
      <c r="AN66" s="126"/>
      <c r="AO66" s="124"/>
      <c r="AP66" s="124"/>
      <c r="AQ66" s="124"/>
      <c r="AR66" s="124"/>
      <c r="AS66" s="125"/>
      <c r="AT66" s="45"/>
    </row>
    <row r="67" spans="4:46" ht="15.75" x14ac:dyDescent="0.25">
      <c r="D67"/>
      <c r="P67"/>
      <c r="R67" s="72"/>
      <c r="S67" s="39"/>
      <c r="T67" s="39"/>
      <c r="AC67" s="31"/>
      <c r="AD67" s="45"/>
      <c r="AE67" s="124"/>
      <c r="AF67" s="124"/>
      <c r="AG67" s="6"/>
      <c r="AH67" s="124"/>
      <c r="AI67" s="124"/>
      <c r="AJ67" s="124"/>
      <c r="AK67" s="124"/>
      <c r="AL67" s="125"/>
      <c r="AM67" s="6"/>
      <c r="AN67" s="126"/>
      <c r="AO67" s="124"/>
      <c r="AP67" s="124"/>
      <c r="AQ67" s="124"/>
      <c r="AR67" s="124"/>
      <c r="AS67" s="125"/>
      <c r="AT67" s="45"/>
    </row>
    <row r="68" spans="4:46" ht="15.75" x14ac:dyDescent="0.25">
      <c r="D68"/>
      <c r="P68"/>
      <c r="R68" s="72"/>
      <c r="S68" s="39"/>
      <c r="T68" s="39"/>
      <c r="AC68" s="31"/>
      <c r="AD68" s="45"/>
      <c r="AE68" s="124"/>
      <c r="AF68" s="124"/>
      <c r="AG68" s="6"/>
      <c r="AH68" s="124"/>
      <c r="AI68" s="124"/>
      <c r="AJ68" s="124"/>
      <c r="AK68" s="124"/>
      <c r="AL68" s="125"/>
      <c r="AM68" s="6"/>
      <c r="AN68" s="126"/>
      <c r="AO68" s="124"/>
      <c r="AP68" s="124"/>
      <c r="AQ68" s="124"/>
      <c r="AR68" s="124"/>
      <c r="AS68" s="125"/>
      <c r="AT68" s="45"/>
    </row>
    <row r="69" spans="4:46" ht="15.75" x14ac:dyDescent="0.25">
      <c r="D69"/>
      <c r="P69"/>
      <c r="R69" s="72"/>
      <c r="S69" s="39"/>
      <c r="T69" s="39"/>
      <c r="AC69" s="31"/>
      <c r="AD69" s="45"/>
      <c r="AE69" s="124"/>
      <c r="AF69" s="124"/>
      <c r="AG69" s="6"/>
      <c r="AH69" s="124"/>
      <c r="AI69" s="124"/>
      <c r="AJ69" s="124"/>
      <c r="AK69" s="124"/>
      <c r="AL69" s="125"/>
      <c r="AM69" s="6"/>
      <c r="AN69" s="126"/>
      <c r="AO69" s="124"/>
      <c r="AP69" s="124"/>
      <c r="AQ69" s="124"/>
      <c r="AR69" s="124"/>
      <c r="AS69" s="125"/>
      <c r="AT69" s="45"/>
    </row>
    <row r="70" spans="4:46" ht="15.75" x14ac:dyDescent="0.25">
      <c r="D70"/>
      <c r="P70"/>
      <c r="R70" s="72"/>
      <c r="S70" s="39"/>
      <c r="T70" s="39"/>
      <c r="AC70" s="31"/>
      <c r="AD70" s="45"/>
      <c r="AE70" s="124"/>
      <c r="AF70" s="124"/>
      <c r="AG70" s="6"/>
      <c r="AH70" s="124"/>
      <c r="AI70" s="124"/>
      <c r="AJ70" s="124"/>
      <c r="AK70" s="124"/>
      <c r="AL70" s="125"/>
      <c r="AM70" s="6"/>
      <c r="AN70" s="126"/>
      <c r="AO70" s="124"/>
      <c r="AP70" s="124"/>
      <c r="AQ70" s="124"/>
      <c r="AR70" s="124"/>
      <c r="AS70" s="125"/>
      <c r="AT70" s="45"/>
    </row>
    <row r="71" spans="4:46" ht="15.75" x14ac:dyDescent="0.25">
      <c r="D71"/>
      <c r="P71"/>
      <c r="R71" s="72"/>
      <c r="S71" s="39"/>
      <c r="T71" s="39"/>
      <c r="AC71" s="31"/>
      <c r="AD71" s="45"/>
      <c r="AE71" s="124"/>
      <c r="AF71" s="124"/>
      <c r="AG71" s="6"/>
      <c r="AH71" s="124"/>
      <c r="AI71" s="124"/>
      <c r="AJ71" s="124"/>
      <c r="AK71" s="124"/>
      <c r="AL71" s="125"/>
      <c r="AM71" s="6"/>
      <c r="AN71" s="126"/>
      <c r="AO71" s="124"/>
      <c r="AP71" s="124"/>
      <c r="AQ71" s="124"/>
      <c r="AR71" s="124"/>
      <c r="AS71" s="125"/>
      <c r="AT71" s="45"/>
    </row>
    <row r="72" spans="4:46" ht="15.75" x14ac:dyDescent="0.25">
      <c r="D72"/>
      <c r="P72"/>
      <c r="R72" s="72"/>
      <c r="S72" s="39"/>
      <c r="T72" s="39"/>
      <c r="AC72" s="31"/>
      <c r="AD72" s="45"/>
      <c r="AE72" s="124"/>
      <c r="AF72" s="124"/>
      <c r="AG72" s="6"/>
      <c r="AH72" s="124"/>
      <c r="AI72" s="124"/>
      <c r="AJ72" s="124"/>
      <c r="AK72" s="124"/>
      <c r="AL72" s="125"/>
      <c r="AM72" s="6"/>
      <c r="AN72" s="126"/>
      <c r="AO72" s="124"/>
      <c r="AP72" s="124"/>
      <c r="AQ72" s="124"/>
      <c r="AR72" s="124"/>
      <c r="AS72" s="125"/>
      <c r="AT72" s="45"/>
    </row>
    <row r="73" spans="4:46" ht="15.75" x14ac:dyDescent="0.25">
      <c r="D73"/>
      <c r="P73"/>
      <c r="R73" s="72"/>
      <c r="S73" s="39"/>
      <c r="T73" s="39"/>
      <c r="AC73" s="31"/>
      <c r="AD73" s="45"/>
      <c r="AE73" s="124"/>
      <c r="AF73" s="124"/>
      <c r="AG73" s="6"/>
      <c r="AH73" s="124"/>
      <c r="AI73" s="124"/>
      <c r="AJ73" s="124"/>
      <c r="AK73" s="124"/>
      <c r="AL73" s="125"/>
      <c r="AM73" s="6"/>
      <c r="AN73" s="126"/>
      <c r="AO73" s="124"/>
      <c r="AP73" s="124"/>
      <c r="AQ73" s="124"/>
      <c r="AR73" s="124"/>
      <c r="AS73" s="125"/>
      <c r="AT73" s="45"/>
    </row>
    <row r="74" spans="4:46" ht="15.75" x14ac:dyDescent="0.25">
      <c r="D74"/>
      <c r="P74"/>
      <c r="R74" s="72"/>
      <c r="S74" s="39"/>
      <c r="T74" s="39"/>
      <c r="AC74" s="31"/>
      <c r="AD74" s="45"/>
      <c r="AE74" s="124"/>
      <c r="AF74" s="124"/>
      <c r="AG74" s="6"/>
      <c r="AH74" s="124"/>
      <c r="AI74" s="124"/>
      <c r="AJ74" s="124"/>
      <c r="AK74" s="124"/>
      <c r="AL74" s="125"/>
      <c r="AM74" s="6"/>
      <c r="AN74" s="126"/>
      <c r="AO74" s="124"/>
      <c r="AP74" s="124"/>
      <c r="AQ74" s="124"/>
      <c r="AR74" s="124"/>
      <c r="AS74" s="125"/>
      <c r="AT74" s="45"/>
    </row>
    <row r="75" spans="4:46" ht="15.75" x14ac:dyDescent="0.25">
      <c r="D75"/>
      <c r="P75"/>
      <c r="R75" s="72"/>
      <c r="S75" s="39"/>
      <c r="T75" s="39"/>
      <c r="AC75" s="31"/>
      <c r="AD75" s="45"/>
      <c r="AE75" s="124"/>
      <c r="AF75" s="124"/>
      <c r="AG75" s="6"/>
      <c r="AH75" s="124"/>
      <c r="AI75" s="124"/>
      <c r="AJ75" s="124"/>
      <c r="AK75" s="124"/>
      <c r="AL75" s="125"/>
      <c r="AM75" s="6"/>
      <c r="AN75" s="126"/>
      <c r="AO75" s="124"/>
      <c r="AP75" s="124"/>
      <c r="AQ75" s="124"/>
      <c r="AR75" s="124"/>
      <c r="AS75" s="125"/>
      <c r="AT75" s="45"/>
    </row>
    <row r="76" spans="4:46" ht="15.75" x14ac:dyDescent="0.25">
      <c r="D76"/>
      <c r="P76"/>
      <c r="R76" s="72"/>
      <c r="S76" s="39"/>
      <c r="T76" s="39"/>
      <c r="AC76" s="31"/>
      <c r="AD76" s="45"/>
      <c r="AE76" s="124"/>
      <c r="AF76" s="124"/>
      <c r="AG76" s="6"/>
      <c r="AH76" s="124"/>
      <c r="AI76" s="124"/>
      <c r="AJ76" s="124"/>
      <c r="AK76" s="124"/>
      <c r="AL76" s="125"/>
      <c r="AM76" s="6"/>
      <c r="AN76" s="126"/>
      <c r="AO76" s="124"/>
      <c r="AP76" s="124"/>
      <c r="AQ76" s="124"/>
      <c r="AR76" s="124"/>
      <c r="AS76" s="125"/>
      <c r="AT76" s="45"/>
    </row>
    <row r="77" spans="4:46" ht="15.75" x14ac:dyDescent="0.25">
      <c r="D77"/>
      <c r="P77"/>
      <c r="R77" s="72"/>
      <c r="S77" s="39"/>
      <c r="T77" s="39"/>
      <c r="AC77" s="31"/>
      <c r="AD77" s="45"/>
      <c r="AE77" s="124"/>
      <c r="AF77" s="124"/>
      <c r="AG77" s="6"/>
      <c r="AH77" s="124"/>
      <c r="AI77" s="124"/>
      <c r="AJ77" s="124"/>
      <c r="AK77" s="124"/>
      <c r="AL77" s="125"/>
      <c r="AM77" s="6"/>
      <c r="AN77" s="126"/>
      <c r="AO77" s="124"/>
      <c r="AP77" s="124"/>
      <c r="AQ77" s="124"/>
      <c r="AR77" s="124"/>
      <c r="AS77" s="125"/>
      <c r="AT77" s="45"/>
    </row>
    <row r="78" spans="4:46" ht="15.75" x14ac:dyDescent="0.25">
      <c r="D78"/>
      <c r="P78"/>
      <c r="R78" s="72"/>
      <c r="S78" s="39"/>
      <c r="T78" s="39"/>
      <c r="AC78" s="31"/>
      <c r="AD78" s="45"/>
      <c r="AE78" s="124"/>
      <c r="AF78" s="124"/>
      <c r="AG78" s="6"/>
      <c r="AH78" s="124"/>
      <c r="AI78" s="124"/>
      <c r="AJ78" s="124"/>
      <c r="AK78" s="124"/>
      <c r="AL78" s="125"/>
      <c r="AM78" s="6"/>
      <c r="AN78" s="126"/>
      <c r="AO78" s="124"/>
      <c r="AP78" s="124"/>
      <c r="AQ78" s="124"/>
      <c r="AR78" s="124"/>
      <c r="AS78" s="125"/>
      <c r="AT78" s="45"/>
    </row>
    <row r="79" spans="4:46" ht="15.75" x14ac:dyDescent="0.25">
      <c r="D79"/>
      <c r="P79"/>
      <c r="R79" s="72"/>
      <c r="S79" s="39"/>
      <c r="T79" s="39"/>
      <c r="AC79" s="31"/>
      <c r="AD79" s="45"/>
      <c r="AE79" s="124"/>
      <c r="AF79" s="124"/>
      <c r="AG79" s="6"/>
      <c r="AH79" s="124"/>
      <c r="AI79" s="124"/>
      <c r="AJ79" s="124"/>
      <c r="AK79" s="124"/>
      <c r="AL79" s="125"/>
      <c r="AM79" s="6"/>
      <c r="AN79" s="126"/>
      <c r="AO79" s="124"/>
      <c r="AP79" s="124"/>
      <c r="AQ79" s="124"/>
      <c r="AR79" s="124"/>
      <c r="AS79" s="125"/>
      <c r="AT79" s="45"/>
    </row>
    <row r="80" spans="4:46" ht="15.75" x14ac:dyDescent="0.25">
      <c r="D80"/>
      <c r="P80"/>
      <c r="R80" s="72"/>
      <c r="S80" s="39"/>
      <c r="T80" s="39"/>
      <c r="AC80" s="31"/>
      <c r="AD80" s="45"/>
      <c r="AE80" s="124"/>
      <c r="AF80" s="124"/>
      <c r="AG80" s="6"/>
      <c r="AH80" s="124"/>
      <c r="AI80" s="124"/>
      <c r="AJ80" s="124"/>
      <c r="AK80" s="124"/>
      <c r="AL80" s="125"/>
      <c r="AM80" s="6"/>
      <c r="AN80" s="126"/>
      <c r="AO80" s="124"/>
      <c r="AP80" s="124"/>
      <c r="AQ80" s="124"/>
      <c r="AR80" s="124"/>
      <c r="AS80" s="125"/>
      <c r="AT80" s="45"/>
    </row>
    <row r="81" spans="4:46" ht="15.75" x14ac:dyDescent="0.25">
      <c r="D81"/>
      <c r="P81"/>
      <c r="R81" s="72"/>
      <c r="S81" s="39"/>
      <c r="T81" s="39"/>
      <c r="AC81" s="31"/>
      <c r="AD81" s="45"/>
      <c r="AE81" s="124"/>
      <c r="AF81" s="124"/>
      <c r="AG81" s="6"/>
      <c r="AH81" s="124"/>
      <c r="AI81" s="124"/>
      <c r="AJ81" s="124"/>
      <c r="AK81" s="124"/>
      <c r="AL81" s="125"/>
      <c r="AM81" s="6"/>
      <c r="AN81" s="126"/>
      <c r="AO81" s="124"/>
      <c r="AP81" s="124"/>
      <c r="AQ81" s="124"/>
      <c r="AR81" s="124"/>
      <c r="AS81" s="125"/>
      <c r="AT81" s="45"/>
    </row>
    <row r="82" spans="4:46" ht="15.75" x14ac:dyDescent="0.25">
      <c r="D82"/>
      <c r="P82"/>
      <c r="R82" s="72"/>
      <c r="S82" s="39"/>
      <c r="T82" s="39"/>
      <c r="AC82" s="31"/>
      <c r="AD82" s="45"/>
      <c r="AE82" s="124"/>
      <c r="AF82" s="124"/>
      <c r="AG82" s="6"/>
      <c r="AH82" s="124"/>
      <c r="AI82" s="124"/>
      <c r="AJ82" s="124"/>
      <c r="AK82" s="124"/>
      <c r="AL82" s="125"/>
      <c r="AM82" s="6"/>
      <c r="AN82" s="126"/>
      <c r="AO82" s="124"/>
      <c r="AP82" s="124"/>
      <c r="AQ82" s="124"/>
      <c r="AR82" s="124"/>
      <c r="AS82" s="125"/>
      <c r="AT82" s="45"/>
    </row>
    <row r="83" spans="4:46" ht="15.75" x14ac:dyDescent="0.25">
      <c r="D83"/>
      <c r="P83"/>
      <c r="R83" s="72"/>
      <c r="S83" s="39"/>
      <c r="T83" s="39"/>
      <c r="AC83" s="31"/>
      <c r="AD83" s="45"/>
      <c r="AE83" s="124"/>
      <c r="AF83" s="124"/>
      <c r="AG83" s="6"/>
      <c r="AH83" s="124"/>
      <c r="AI83" s="124"/>
      <c r="AJ83" s="124"/>
      <c r="AK83" s="124"/>
      <c r="AL83" s="125"/>
      <c r="AM83" s="6"/>
      <c r="AN83" s="126"/>
      <c r="AO83" s="124"/>
      <c r="AP83" s="124"/>
      <c r="AQ83" s="124"/>
      <c r="AR83" s="124"/>
      <c r="AS83" s="125"/>
      <c r="AT83" s="45"/>
    </row>
    <row r="84" spans="4:46" ht="15.75" x14ac:dyDescent="0.25">
      <c r="D84"/>
      <c r="P84"/>
      <c r="R84" s="72"/>
      <c r="S84" s="39"/>
      <c r="T84" s="39"/>
      <c r="AC84" s="31"/>
      <c r="AD84" s="45"/>
      <c r="AE84" s="124"/>
      <c r="AF84" s="124"/>
      <c r="AG84" s="6"/>
      <c r="AH84" s="124"/>
      <c r="AI84" s="124"/>
      <c r="AJ84" s="124"/>
      <c r="AK84" s="124"/>
      <c r="AL84" s="125"/>
      <c r="AM84" s="6"/>
      <c r="AN84" s="126"/>
      <c r="AO84" s="124"/>
      <c r="AP84" s="124"/>
      <c r="AQ84" s="124"/>
      <c r="AR84" s="124"/>
      <c r="AS84" s="125"/>
      <c r="AT84" s="45"/>
    </row>
    <row r="85" spans="4:46" ht="15.75" x14ac:dyDescent="0.25">
      <c r="D85"/>
      <c r="P85"/>
      <c r="R85" s="72"/>
      <c r="S85" s="39"/>
      <c r="T85" s="39"/>
      <c r="AC85" s="31"/>
      <c r="AD85" s="45"/>
      <c r="AE85" s="124"/>
      <c r="AF85" s="124"/>
      <c r="AG85" s="6"/>
      <c r="AH85" s="124"/>
      <c r="AI85" s="124"/>
      <c r="AJ85" s="124"/>
      <c r="AK85" s="124"/>
      <c r="AL85" s="125"/>
      <c r="AM85" s="6"/>
      <c r="AN85" s="126"/>
      <c r="AO85" s="124"/>
      <c r="AP85" s="124"/>
      <c r="AQ85" s="124"/>
      <c r="AR85" s="124"/>
      <c r="AS85" s="125"/>
      <c r="AT85" s="45"/>
    </row>
    <row r="86" spans="4:46" ht="15.75" x14ac:dyDescent="0.25">
      <c r="D86"/>
      <c r="P86"/>
      <c r="R86" s="72"/>
      <c r="S86" s="39"/>
      <c r="T86" s="39"/>
      <c r="AC86" s="31"/>
      <c r="AD86" s="45"/>
      <c r="AE86" s="124"/>
      <c r="AF86" s="124"/>
      <c r="AG86" s="6"/>
      <c r="AH86" s="124"/>
      <c r="AI86" s="124"/>
      <c r="AJ86" s="124"/>
      <c r="AK86" s="124"/>
      <c r="AL86" s="125"/>
      <c r="AM86" s="6"/>
      <c r="AN86" s="126"/>
      <c r="AO86" s="124"/>
      <c r="AP86" s="124"/>
      <c r="AQ86" s="124"/>
      <c r="AR86" s="124"/>
      <c r="AS86" s="125"/>
      <c r="AT86" s="45"/>
    </row>
    <row r="87" spans="4:46" ht="15.75" x14ac:dyDescent="0.25">
      <c r="D87"/>
      <c r="P87"/>
      <c r="R87" s="72"/>
      <c r="S87" s="39"/>
      <c r="T87" s="39"/>
      <c r="AC87" s="31"/>
      <c r="AD87" s="45"/>
      <c r="AE87" s="124"/>
      <c r="AF87" s="124"/>
      <c r="AG87" s="6"/>
      <c r="AH87" s="124"/>
      <c r="AI87" s="124"/>
      <c r="AJ87" s="124"/>
      <c r="AK87" s="124"/>
      <c r="AL87" s="125"/>
      <c r="AM87" s="6"/>
      <c r="AN87" s="126"/>
      <c r="AO87" s="124"/>
      <c r="AP87" s="124"/>
      <c r="AQ87" s="124"/>
      <c r="AR87" s="124"/>
      <c r="AS87" s="125"/>
      <c r="AT87" s="45"/>
    </row>
    <row r="88" spans="4:46" ht="15.75" x14ac:dyDescent="0.25">
      <c r="D88"/>
      <c r="P88"/>
      <c r="R88" s="72"/>
      <c r="S88" s="39"/>
      <c r="T88" s="39"/>
      <c r="AC88" s="31"/>
      <c r="AD88" s="45"/>
      <c r="AE88" s="124"/>
      <c r="AF88" s="124"/>
      <c r="AG88" s="6"/>
      <c r="AH88" s="124"/>
      <c r="AI88" s="124"/>
      <c r="AJ88" s="124"/>
      <c r="AK88" s="124"/>
      <c r="AL88" s="125"/>
      <c r="AM88" s="6"/>
      <c r="AN88" s="126"/>
      <c r="AO88" s="124"/>
      <c r="AP88" s="124"/>
      <c r="AQ88" s="124"/>
      <c r="AR88" s="124"/>
      <c r="AS88" s="125"/>
      <c r="AT88" s="45"/>
    </row>
    <row r="89" spans="4:46" ht="15.75" x14ac:dyDescent="0.25">
      <c r="D89"/>
      <c r="P89"/>
      <c r="R89" s="72"/>
      <c r="S89" s="39"/>
      <c r="T89" s="39"/>
      <c r="AC89" s="31"/>
      <c r="AD89" s="45"/>
      <c r="AE89" s="124"/>
      <c r="AF89" s="124"/>
      <c r="AG89" s="6"/>
      <c r="AH89" s="124"/>
      <c r="AI89" s="124"/>
      <c r="AJ89" s="124"/>
      <c r="AK89" s="124"/>
      <c r="AL89" s="125"/>
      <c r="AM89" s="6"/>
      <c r="AN89" s="126"/>
      <c r="AO89" s="124"/>
      <c r="AP89" s="124"/>
      <c r="AQ89" s="124"/>
      <c r="AR89" s="124"/>
      <c r="AS89" s="125"/>
      <c r="AT89" s="45"/>
    </row>
    <row r="90" spans="4:46" ht="15.75" x14ac:dyDescent="0.25">
      <c r="D90"/>
      <c r="P90"/>
      <c r="R90" s="72"/>
      <c r="S90" s="39"/>
      <c r="T90" s="39"/>
      <c r="AC90" s="31"/>
      <c r="AD90" s="45"/>
      <c r="AE90" s="124"/>
      <c r="AF90" s="124"/>
      <c r="AG90" s="6"/>
      <c r="AH90" s="124"/>
      <c r="AI90" s="124"/>
      <c r="AJ90" s="124"/>
      <c r="AK90" s="124"/>
      <c r="AL90" s="125"/>
      <c r="AM90" s="6"/>
      <c r="AN90" s="126"/>
      <c r="AO90" s="124"/>
      <c r="AP90" s="124"/>
      <c r="AQ90" s="124"/>
      <c r="AR90" s="124"/>
      <c r="AS90" s="125"/>
      <c r="AT90" s="45"/>
    </row>
    <row r="91" spans="4:46" ht="15.75" x14ac:dyDescent="0.25">
      <c r="D91"/>
      <c r="P91"/>
      <c r="R91" s="72"/>
      <c r="S91" s="39"/>
      <c r="T91" s="39"/>
      <c r="AC91" s="31"/>
      <c r="AD91" s="45"/>
      <c r="AE91" s="124"/>
      <c r="AF91" s="124"/>
      <c r="AG91" s="6"/>
      <c r="AH91" s="124"/>
      <c r="AI91" s="124"/>
      <c r="AJ91" s="124"/>
      <c r="AK91" s="124"/>
      <c r="AL91" s="125"/>
      <c r="AM91" s="6"/>
      <c r="AN91" s="126"/>
      <c r="AO91" s="124"/>
      <c r="AP91" s="124"/>
      <c r="AQ91" s="124"/>
      <c r="AR91" s="124"/>
      <c r="AS91" s="125"/>
      <c r="AT91" s="45"/>
    </row>
    <row r="92" spans="4:46" ht="15.75" x14ac:dyDescent="0.25">
      <c r="D92"/>
      <c r="P92"/>
      <c r="R92" s="72"/>
      <c r="S92" s="39"/>
      <c r="T92" s="39"/>
      <c r="AC92" s="31"/>
      <c r="AD92" s="45"/>
      <c r="AE92" s="124"/>
      <c r="AF92" s="124"/>
      <c r="AG92" s="6"/>
      <c r="AH92" s="124"/>
      <c r="AI92" s="124"/>
      <c r="AJ92" s="124"/>
      <c r="AK92" s="124"/>
      <c r="AL92" s="125"/>
      <c r="AM92" s="6"/>
      <c r="AN92" s="126"/>
      <c r="AO92" s="124"/>
      <c r="AP92" s="124"/>
      <c r="AQ92" s="124"/>
      <c r="AR92" s="124"/>
      <c r="AS92" s="125"/>
      <c r="AT92" s="45"/>
    </row>
    <row r="93" spans="4:46" ht="15.75" x14ac:dyDescent="0.25">
      <c r="D93"/>
      <c r="P93"/>
      <c r="R93" s="72"/>
      <c r="S93" s="39"/>
      <c r="T93" s="39"/>
      <c r="AC93" s="31"/>
      <c r="AD93" s="45"/>
      <c r="AE93" s="124"/>
      <c r="AF93" s="124"/>
      <c r="AG93" s="6"/>
      <c r="AH93" s="124"/>
      <c r="AI93" s="124"/>
      <c r="AJ93" s="124"/>
      <c r="AK93" s="124"/>
      <c r="AL93" s="125"/>
      <c r="AM93" s="6"/>
      <c r="AN93" s="126"/>
      <c r="AO93" s="124"/>
      <c r="AP93" s="124"/>
      <c r="AQ93" s="124"/>
      <c r="AR93" s="124"/>
      <c r="AS93" s="125"/>
      <c r="AT93" s="45"/>
    </row>
    <row r="94" spans="4:46" ht="15.75" x14ac:dyDescent="0.25">
      <c r="D94"/>
      <c r="P94"/>
      <c r="R94" s="72"/>
      <c r="S94" s="39"/>
      <c r="T94" s="39"/>
      <c r="AC94" s="31"/>
      <c r="AD94" s="45"/>
      <c r="AE94" s="124"/>
      <c r="AF94" s="124"/>
      <c r="AG94" s="6"/>
      <c r="AH94" s="124"/>
      <c r="AI94" s="124"/>
      <c r="AJ94" s="124"/>
      <c r="AK94" s="124"/>
      <c r="AL94" s="125"/>
      <c r="AM94" s="6"/>
      <c r="AN94" s="126"/>
      <c r="AO94" s="124"/>
      <c r="AP94" s="124"/>
      <c r="AQ94" s="124"/>
      <c r="AR94" s="124"/>
      <c r="AS94" s="125"/>
      <c r="AT94" s="45"/>
    </row>
    <row r="95" spans="4:46" ht="15.75" x14ac:dyDescent="0.25">
      <c r="D95"/>
      <c r="P95"/>
      <c r="R95" s="72"/>
      <c r="S95" s="39"/>
      <c r="T95" s="39"/>
      <c r="AC95" s="31"/>
      <c r="AD95" s="45"/>
      <c r="AE95" s="124"/>
      <c r="AF95" s="124"/>
      <c r="AG95" s="6"/>
      <c r="AH95" s="124"/>
      <c r="AI95" s="124"/>
      <c r="AJ95" s="124"/>
      <c r="AK95" s="124"/>
      <c r="AL95" s="125"/>
      <c r="AM95" s="6"/>
      <c r="AN95" s="126"/>
      <c r="AO95" s="124"/>
      <c r="AP95" s="124"/>
      <c r="AQ95" s="124"/>
      <c r="AR95" s="124"/>
      <c r="AS95" s="125"/>
      <c r="AT95" s="45"/>
    </row>
    <row r="96" spans="4:46" ht="15.75" x14ac:dyDescent="0.25">
      <c r="D96"/>
      <c r="P96"/>
      <c r="R96" s="72"/>
      <c r="S96" s="39"/>
      <c r="T96" s="39"/>
      <c r="AC96" s="31"/>
      <c r="AD96" s="45"/>
      <c r="AE96" s="124"/>
      <c r="AF96" s="124"/>
      <c r="AG96" s="6"/>
      <c r="AH96" s="124"/>
      <c r="AI96" s="124"/>
      <c r="AJ96" s="124"/>
      <c r="AK96" s="124"/>
      <c r="AL96" s="125"/>
      <c r="AM96" s="6"/>
      <c r="AN96" s="126"/>
      <c r="AO96" s="124"/>
      <c r="AP96" s="124"/>
      <c r="AQ96" s="124"/>
      <c r="AR96" s="124"/>
      <c r="AS96" s="125"/>
      <c r="AT96" s="45"/>
    </row>
    <row r="97" spans="4:46" ht="15.75" x14ac:dyDescent="0.25">
      <c r="D97"/>
      <c r="P97"/>
      <c r="R97" s="72"/>
      <c r="S97" s="39"/>
      <c r="T97" s="39"/>
      <c r="AC97" s="31"/>
      <c r="AD97" s="45"/>
      <c r="AE97" s="124"/>
      <c r="AF97" s="124"/>
      <c r="AG97" s="6"/>
      <c r="AH97" s="124"/>
      <c r="AI97" s="124"/>
      <c r="AJ97" s="124"/>
      <c r="AK97" s="124"/>
      <c r="AL97" s="125"/>
      <c r="AM97" s="6"/>
      <c r="AN97" s="126"/>
      <c r="AO97" s="124"/>
      <c r="AP97" s="124"/>
      <c r="AQ97" s="124"/>
      <c r="AR97" s="124"/>
      <c r="AS97" s="125"/>
      <c r="AT97" s="45"/>
    </row>
    <row r="98" spans="4:46" ht="15.75" x14ac:dyDescent="0.25">
      <c r="D98"/>
      <c r="P98"/>
      <c r="R98" s="72"/>
      <c r="S98" s="39"/>
      <c r="T98" s="39"/>
      <c r="AC98" s="31"/>
      <c r="AD98" s="45"/>
      <c r="AE98" s="124"/>
      <c r="AF98" s="124"/>
      <c r="AG98" s="6"/>
      <c r="AH98" s="124"/>
      <c r="AI98" s="124"/>
      <c r="AJ98" s="124"/>
      <c r="AK98" s="124"/>
      <c r="AL98" s="125"/>
      <c r="AM98" s="6"/>
      <c r="AN98" s="126"/>
      <c r="AO98" s="124"/>
      <c r="AP98" s="124"/>
      <c r="AQ98" s="124"/>
      <c r="AR98" s="124"/>
      <c r="AS98" s="125"/>
      <c r="AT98" s="45"/>
    </row>
    <row r="99" spans="4:46" ht="15.75" x14ac:dyDescent="0.25">
      <c r="D99"/>
      <c r="P99"/>
      <c r="R99" s="72"/>
      <c r="S99" s="39"/>
      <c r="T99" s="39"/>
      <c r="AC99" s="31"/>
      <c r="AD99" s="45"/>
      <c r="AE99" s="124"/>
      <c r="AF99" s="124"/>
      <c r="AG99" s="6"/>
      <c r="AH99" s="124"/>
      <c r="AI99" s="124"/>
      <c r="AJ99" s="124"/>
      <c r="AK99" s="124"/>
      <c r="AL99" s="125"/>
      <c r="AM99" s="6"/>
      <c r="AN99" s="126"/>
      <c r="AO99" s="124"/>
      <c r="AP99" s="124"/>
      <c r="AQ99" s="124"/>
      <c r="AR99" s="124"/>
      <c r="AS99" s="125"/>
      <c r="AT99" s="45"/>
    </row>
    <row r="100" spans="4:46" ht="15.75" x14ac:dyDescent="0.25">
      <c r="D100"/>
      <c r="P100"/>
      <c r="R100" s="72"/>
      <c r="S100" s="39"/>
      <c r="T100" s="39"/>
      <c r="AC100" s="31"/>
      <c r="AD100" s="45"/>
      <c r="AE100" s="124"/>
      <c r="AF100" s="124"/>
      <c r="AG100" s="6"/>
      <c r="AH100" s="124"/>
      <c r="AI100" s="124"/>
      <c r="AJ100" s="124"/>
      <c r="AK100" s="124"/>
      <c r="AL100" s="125"/>
      <c r="AM100" s="6"/>
      <c r="AN100" s="126"/>
      <c r="AO100" s="124"/>
      <c r="AP100" s="124"/>
      <c r="AQ100" s="124"/>
      <c r="AR100" s="124"/>
      <c r="AS100" s="125"/>
      <c r="AT100" s="45"/>
    </row>
    <row r="101" spans="4:46" ht="15.75" x14ac:dyDescent="0.25">
      <c r="D101"/>
      <c r="P101"/>
      <c r="R101" s="72"/>
      <c r="S101" s="39"/>
      <c r="T101" s="39"/>
      <c r="AC101" s="31"/>
      <c r="AD101" s="45"/>
      <c r="AE101" s="124"/>
      <c r="AF101" s="124"/>
      <c r="AG101" s="6"/>
      <c r="AH101" s="124"/>
      <c r="AI101" s="124"/>
      <c r="AJ101" s="124"/>
      <c r="AK101" s="124"/>
      <c r="AL101" s="125"/>
      <c r="AM101" s="6"/>
      <c r="AN101" s="126"/>
      <c r="AO101" s="124"/>
      <c r="AP101" s="124"/>
      <c r="AQ101" s="124"/>
      <c r="AR101" s="124"/>
      <c r="AS101" s="125"/>
      <c r="AT101" s="45"/>
    </row>
    <row r="102" spans="4:46" ht="15.75" x14ac:dyDescent="0.25">
      <c r="D102"/>
      <c r="P102"/>
      <c r="R102" s="72"/>
      <c r="S102" s="39"/>
      <c r="T102" s="39"/>
      <c r="AC102" s="31"/>
      <c r="AD102" s="45"/>
      <c r="AE102" s="124"/>
      <c r="AF102" s="124"/>
      <c r="AG102" s="6"/>
      <c r="AH102" s="124"/>
      <c r="AI102" s="124"/>
      <c r="AJ102" s="124"/>
      <c r="AK102" s="124"/>
      <c r="AL102" s="125"/>
      <c r="AM102" s="6"/>
      <c r="AN102" s="126"/>
      <c r="AO102" s="124"/>
      <c r="AP102" s="124"/>
      <c r="AQ102" s="124"/>
      <c r="AR102" s="124"/>
      <c r="AS102" s="125"/>
      <c r="AT102" s="45"/>
    </row>
    <row r="103" spans="4:46" ht="15.75" x14ac:dyDescent="0.25">
      <c r="D103"/>
      <c r="P103"/>
      <c r="R103" s="72"/>
      <c r="S103" s="39"/>
      <c r="T103" s="39"/>
      <c r="AC103" s="31"/>
      <c r="AD103" s="45"/>
      <c r="AE103" s="124"/>
      <c r="AF103" s="124"/>
      <c r="AG103" s="6"/>
      <c r="AH103" s="124"/>
      <c r="AI103" s="124"/>
      <c r="AJ103" s="124"/>
      <c r="AK103" s="124"/>
      <c r="AL103" s="125"/>
      <c r="AM103" s="6"/>
      <c r="AN103" s="126"/>
      <c r="AO103" s="124"/>
      <c r="AP103" s="124"/>
      <c r="AQ103" s="124"/>
      <c r="AR103" s="124"/>
      <c r="AS103" s="125"/>
      <c r="AT103" s="45"/>
    </row>
    <row r="104" spans="4:46" ht="15.75" x14ac:dyDescent="0.25">
      <c r="D104"/>
      <c r="P104"/>
      <c r="R104" s="72"/>
      <c r="S104" s="39"/>
      <c r="T104" s="39"/>
      <c r="AC104" s="31"/>
      <c r="AD104" s="45"/>
      <c r="AE104" s="124"/>
      <c r="AF104" s="124"/>
      <c r="AG104" s="6"/>
      <c r="AH104" s="124"/>
      <c r="AI104" s="124"/>
      <c r="AJ104" s="124"/>
      <c r="AK104" s="124"/>
      <c r="AL104" s="125"/>
      <c r="AM104" s="6"/>
      <c r="AN104" s="126"/>
      <c r="AO104" s="124"/>
      <c r="AP104" s="124"/>
      <c r="AQ104" s="124"/>
      <c r="AR104" s="124"/>
      <c r="AS104" s="125"/>
      <c r="AT104" s="45"/>
    </row>
    <row r="105" spans="4:46" ht="15.75" x14ac:dyDescent="0.25">
      <c r="D105"/>
      <c r="P105"/>
      <c r="R105" s="72"/>
      <c r="S105" s="39"/>
      <c r="T105" s="39"/>
      <c r="AC105" s="31"/>
      <c r="AD105" s="45"/>
      <c r="AE105" s="124"/>
      <c r="AF105" s="124"/>
      <c r="AG105" s="6"/>
      <c r="AH105" s="124"/>
      <c r="AI105" s="124"/>
      <c r="AJ105" s="124"/>
      <c r="AK105" s="124"/>
      <c r="AL105" s="125"/>
      <c r="AM105" s="6"/>
      <c r="AN105" s="126"/>
      <c r="AO105" s="124"/>
      <c r="AP105" s="124"/>
      <c r="AQ105" s="124"/>
      <c r="AR105" s="124"/>
      <c r="AS105" s="125"/>
      <c r="AT105" s="45"/>
    </row>
    <row r="106" spans="4:46" ht="15.75" x14ac:dyDescent="0.25">
      <c r="D106"/>
      <c r="P106"/>
      <c r="R106" s="72"/>
      <c r="S106" s="39"/>
      <c r="T106" s="39"/>
      <c r="AC106" s="31"/>
      <c r="AD106" s="45"/>
      <c r="AE106" s="124"/>
      <c r="AF106" s="124"/>
      <c r="AG106" s="6"/>
      <c r="AH106" s="124"/>
      <c r="AI106" s="124"/>
      <c r="AJ106" s="124"/>
      <c r="AK106" s="124"/>
      <c r="AL106" s="125"/>
      <c r="AM106" s="6"/>
      <c r="AN106" s="126"/>
      <c r="AO106" s="124"/>
      <c r="AP106" s="124"/>
      <c r="AQ106" s="124"/>
      <c r="AR106" s="124"/>
      <c r="AS106" s="125"/>
      <c r="AT106" s="45"/>
    </row>
    <row r="107" spans="4:46" ht="15.75" x14ac:dyDescent="0.25">
      <c r="D107"/>
      <c r="P107"/>
      <c r="R107" s="72"/>
      <c r="S107" s="39"/>
      <c r="T107" s="39"/>
      <c r="AC107" s="31"/>
      <c r="AD107" s="45"/>
      <c r="AE107" s="124"/>
      <c r="AF107" s="124"/>
      <c r="AG107" s="6"/>
      <c r="AH107" s="124"/>
      <c r="AI107" s="124"/>
      <c r="AJ107" s="124"/>
      <c r="AK107" s="124"/>
      <c r="AL107" s="125"/>
      <c r="AM107" s="6"/>
      <c r="AN107" s="126"/>
      <c r="AO107" s="124"/>
      <c r="AP107" s="124"/>
      <c r="AQ107" s="124"/>
      <c r="AR107" s="124"/>
      <c r="AS107" s="125"/>
      <c r="AT107" s="45"/>
    </row>
    <row r="108" spans="4:46" ht="15.75" x14ac:dyDescent="0.25">
      <c r="D108"/>
      <c r="P108"/>
      <c r="R108" s="72"/>
      <c r="S108" s="39"/>
      <c r="T108" s="39"/>
      <c r="AC108" s="31"/>
      <c r="AD108" s="45"/>
      <c r="AE108" s="124"/>
      <c r="AF108" s="124"/>
      <c r="AG108" s="6"/>
      <c r="AH108" s="124"/>
      <c r="AI108" s="124"/>
      <c r="AJ108" s="124"/>
      <c r="AK108" s="124"/>
      <c r="AL108" s="125"/>
      <c r="AM108" s="6"/>
      <c r="AN108" s="126"/>
      <c r="AO108" s="124"/>
      <c r="AP108" s="124"/>
      <c r="AQ108" s="124"/>
      <c r="AR108" s="124"/>
      <c r="AS108" s="125"/>
      <c r="AT108" s="45"/>
    </row>
    <row r="109" spans="4:46" ht="15.75" x14ac:dyDescent="0.25">
      <c r="D109"/>
      <c r="P109"/>
      <c r="R109" s="72"/>
      <c r="S109" s="39"/>
      <c r="T109" s="39"/>
      <c r="AC109" s="31"/>
      <c r="AD109" s="45"/>
      <c r="AE109" s="124"/>
      <c r="AF109" s="124"/>
      <c r="AG109" s="6"/>
      <c r="AH109" s="124"/>
      <c r="AI109" s="124"/>
      <c r="AJ109" s="124"/>
      <c r="AK109" s="124"/>
      <c r="AL109" s="125"/>
      <c r="AM109" s="6"/>
      <c r="AN109" s="126"/>
      <c r="AO109" s="124"/>
      <c r="AP109" s="124"/>
      <c r="AQ109" s="124"/>
      <c r="AR109" s="124"/>
      <c r="AS109" s="125"/>
      <c r="AT109" s="45"/>
    </row>
    <row r="110" spans="4:46" ht="15.75" x14ac:dyDescent="0.25">
      <c r="D110"/>
      <c r="P110"/>
      <c r="R110" s="72"/>
      <c r="S110" s="39"/>
      <c r="T110" s="39"/>
      <c r="AC110" s="31"/>
      <c r="AD110" s="45"/>
      <c r="AE110" s="124"/>
      <c r="AF110" s="124"/>
      <c r="AG110" s="6"/>
      <c r="AH110" s="124"/>
      <c r="AI110" s="124"/>
      <c r="AJ110" s="124"/>
      <c r="AK110" s="124"/>
      <c r="AL110" s="125"/>
      <c r="AM110" s="6"/>
      <c r="AN110" s="126"/>
      <c r="AO110" s="124"/>
      <c r="AP110" s="124"/>
      <c r="AQ110" s="124"/>
      <c r="AR110" s="124"/>
      <c r="AS110" s="125"/>
      <c r="AT110" s="45"/>
    </row>
    <row r="111" spans="4:46" ht="15.75" x14ac:dyDescent="0.25">
      <c r="D111"/>
      <c r="P111"/>
      <c r="R111" s="72"/>
      <c r="S111" s="39"/>
      <c r="T111" s="39"/>
      <c r="AC111" s="31"/>
      <c r="AD111" s="45"/>
      <c r="AE111" s="124"/>
      <c r="AF111" s="124"/>
      <c r="AG111" s="6"/>
      <c r="AH111" s="124"/>
      <c r="AI111" s="124"/>
      <c r="AJ111" s="124"/>
      <c r="AK111" s="124"/>
      <c r="AL111" s="125"/>
      <c r="AM111" s="6"/>
      <c r="AN111" s="126"/>
      <c r="AO111" s="124"/>
      <c r="AP111" s="124"/>
      <c r="AQ111" s="124"/>
      <c r="AR111" s="124"/>
      <c r="AS111" s="125"/>
      <c r="AT111" s="45"/>
    </row>
    <row r="112" spans="4:46" ht="15.75" x14ac:dyDescent="0.25">
      <c r="D112"/>
      <c r="P112"/>
      <c r="R112" s="72"/>
      <c r="S112" s="39"/>
      <c r="T112" s="39"/>
      <c r="AC112" s="31"/>
      <c r="AD112" s="45"/>
      <c r="AE112" s="124"/>
      <c r="AF112" s="124"/>
      <c r="AG112" s="6"/>
      <c r="AH112" s="124"/>
      <c r="AI112" s="124"/>
      <c r="AJ112" s="124"/>
      <c r="AK112" s="124"/>
      <c r="AL112" s="125"/>
      <c r="AM112" s="6"/>
      <c r="AN112" s="126"/>
      <c r="AO112" s="124"/>
      <c r="AP112" s="124"/>
      <c r="AQ112" s="124"/>
      <c r="AR112" s="124"/>
      <c r="AS112" s="125"/>
      <c r="AT112" s="45"/>
    </row>
    <row r="113" spans="4:46" ht="15.75" x14ac:dyDescent="0.25">
      <c r="D113"/>
      <c r="P113"/>
      <c r="R113" s="72"/>
      <c r="S113" s="39"/>
      <c r="T113" s="39"/>
      <c r="AC113" s="31"/>
      <c r="AD113" s="46"/>
      <c r="AE113" s="124"/>
      <c r="AF113" s="124"/>
      <c r="AG113" s="6"/>
      <c r="AH113" s="124"/>
      <c r="AI113" s="124"/>
      <c r="AJ113" s="124"/>
      <c r="AK113" s="124"/>
      <c r="AL113" s="125"/>
      <c r="AM113" s="6"/>
      <c r="AN113" s="126"/>
      <c r="AO113" s="124"/>
      <c r="AP113" s="124"/>
      <c r="AQ113" s="124"/>
      <c r="AR113" s="124"/>
      <c r="AS113" s="125"/>
      <c r="AT113" s="46"/>
    </row>
    <row r="114" spans="4:46" ht="15.75" x14ac:dyDescent="0.25">
      <c r="D114"/>
      <c r="P114"/>
      <c r="R114" s="72"/>
      <c r="S114" s="39"/>
      <c r="T114" s="39"/>
      <c r="AC114" s="31"/>
      <c r="AD114" s="46"/>
      <c r="AE114" s="124"/>
      <c r="AF114" s="124"/>
      <c r="AG114" s="6"/>
      <c r="AH114" s="124"/>
      <c r="AI114" s="124"/>
      <c r="AJ114" s="124"/>
      <c r="AK114" s="124"/>
      <c r="AL114" s="125"/>
      <c r="AM114" s="6"/>
      <c r="AN114" s="126"/>
      <c r="AO114" s="124"/>
      <c r="AP114" s="124"/>
      <c r="AQ114" s="124"/>
      <c r="AR114" s="124"/>
      <c r="AS114" s="125"/>
      <c r="AT114" s="46"/>
    </row>
    <row r="115" spans="4:46" ht="15.75" x14ac:dyDescent="0.25">
      <c r="D115"/>
      <c r="P115"/>
      <c r="R115" s="72"/>
      <c r="S115" s="39"/>
      <c r="T115" s="39"/>
      <c r="AC115" s="31"/>
      <c r="AD115" s="46"/>
      <c r="AE115" s="124"/>
      <c r="AF115" s="124"/>
      <c r="AG115" s="6"/>
      <c r="AH115" s="124"/>
      <c r="AI115" s="124"/>
      <c r="AJ115" s="124"/>
      <c r="AK115" s="124"/>
      <c r="AL115" s="125"/>
      <c r="AM115" s="6"/>
      <c r="AN115" s="126"/>
      <c r="AO115" s="124"/>
      <c r="AP115" s="124"/>
      <c r="AQ115" s="124"/>
      <c r="AR115" s="124"/>
      <c r="AS115" s="125"/>
      <c r="AT115" s="46"/>
    </row>
    <row r="116" spans="4:46" ht="15.75" x14ac:dyDescent="0.25">
      <c r="D116"/>
      <c r="P116"/>
      <c r="R116" s="72"/>
      <c r="S116" s="39"/>
      <c r="T116" s="39"/>
      <c r="AC116" s="31"/>
      <c r="AD116" s="46"/>
      <c r="AE116" s="124"/>
      <c r="AF116" s="124"/>
      <c r="AG116" s="6"/>
      <c r="AH116" s="124"/>
      <c r="AI116" s="124"/>
      <c r="AJ116" s="124"/>
      <c r="AK116" s="124"/>
      <c r="AL116" s="125"/>
      <c r="AM116" s="6"/>
      <c r="AN116" s="126"/>
      <c r="AO116" s="124"/>
      <c r="AP116" s="124"/>
      <c r="AQ116" s="124"/>
      <c r="AR116" s="124"/>
      <c r="AS116" s="125"/>
      <c r="AT116" s="46"/>
    </row>
    <row r="117" spans="4:46" ht="15.75" x14ac:dyDescent="0.25">
      <c r="D117"/>
      <c r="P117"/>
      <c r="R117" s="72"/>
      <c r="S117" s="39"/>
      <c r="T117" s="39"/>
      <c r="AC117" s="31"/>
      <c r="AD117" s="46"/>
      <c r="AE117" s="124"/>
      <c r="AF117" s="124"/>
      <c r="AG117" s="6"/>
      <c r="AH117" s="124"/>
      <c r="AI117" s="124"/>
      <c r="AJ117" s="124"/>
      <c r="AK117" s="124"/>
      <c r="AL117" s="125"/>
      <c r="AM117" s="6"/>
      <c r="AN117" s="126"/>
      <c r="AO117" s="124"/>
      <c r="AP117" s="124"/>
      <c r="AQ117" s="124"/>
      <c r="AR117" s="124"/>
      <c r="AS117" s="125"/>
      <c r="AT117" s="46"/>
    </row>
    <row r="118" spans="4:46" ht="15.75" x14ac:dyDescent="0.25">
      <c r="D118"/>
      <c r="P118"/>
      <c r="R118" s="72"/>
      <c r="S118" s="39"/>
      <c r="T118" s="39"/>
      <c r="AC118" s="31"/>
      <c r="AE118" s="124"/>
      <c r="AF118" s="124"/>
      <c r="AG118" s="6"/>
      <c r="AH118" s="124"/>
      <c r="AI118" s="124"/>
      <c r="AJ118" s="124"/>
      <c r="AK118" s="124"/>
      <c r="AL118" s="125"/>
      <c r="AM118" s="6"/>
      <c r="AN118" s="126"/>
      <c r="AO118" s="124"/>
      <c r="AP118" s="124"/>
      <c r="AQ118" s="124"/>
      <c r="AR118" s="124"/>
      <c r="AS118" s="125"/>
    </row>
    <row r="119" spans="4:46" ht="15.75" x14ac:dyDescent="0.25">
      <c r="D119"/>
      <c r="P119"/>
      <c r="R119" s="72"/>
      <c r="S119" s="39"/>
      <c r="T119" s="39"/>
      <c r="AC119" s="31"/>
      <c r="AE119" s="124"/>
      <c r="AF119" s="124"/>
      <c r="AG119" s="6"/>
      <c r="AH119" s="124"/>
      <c r="AI119" s="124"/>
      <c r="AJ119" s="124"/>
      <c r="AK119" s="124"/>
      <c r="AL119" s="125"/>
      <c r="AM119" s="6"/>
      <c r="AN119" s="126"/>
      <c r="AO119" s="124"/>
      <c r="AP119" s="124"/>
      <c r="AQ119" s="124"/>
      <c r="AR119" s="124"/>
      <c r="AS119" s="125"/>
    </row>
    <row r="120" spans="4:46" ht="15.75" x14ac:dyDescent="0.25">
      <c r="D120"/>
      <c r="P120"/>
      <c r="R120" s="72"/>
      <c r="S120" s="39"/>
      <c r="T120" s="39"/>
      <c r="AC120" s="31"/>
      <c r="AE120" s="124"/>
      <c r="AF120" s="124"/>
      <c r="AG120" s="6"/>
      <c r="AH120" s="124"/>
      <c r="AI120" s="124"/>
      <c r="AJ120" s="124"/>
      <c r="AK120" s="124"/>
      <c r="AL120" s="125"/>
      <c r="AM120" s="6"/>
      <c r="AN120" s="126"/>
      <c r="AO120" s="124"/>
      <c r="AP120" s="124"/>
      <c r="AQ120" s="124"/>
      <c r="AR120" s="124"/>
      <c r="AS120" s="125"/>
    </row>
    <row r="121" spans="4:46" ht="15.75" x14ac:dyDescent="0.25">
      <c r="D121"/>
      <c r="P121"/>
      <c r="R121" s="72"/>
      <c r="S121" s="39"/>
      <c r="T121" s="39"/>
      <c r="AC121" s="31"/>
      <c r="AE121" s="124"/>
      <c r="AF121" s="124"/>
      <c r="AG121" s="6"/>
      <c r="AH121" s="124"/>
      <c r="AI121" s="124"/>
      <c r="AJ121" s="124"/>
      <c r="AK121" s="124"/>
      <c r="AL121" s="125"/>
      <c r="AM121" s="6"/>
      <c r="AN121" s="126"/>
      <c r="AO121" s="124"/>
      <c r="AP121" s="124"/>
      <c r="AQ121" s="124"/>
      <c r="AR121" s="124"/>
      <c r="AS121" s="125"/>
    </row>
    <row r="122" spans="4:46" ht="15.75" x14ac:dyDescent="0.25">
      <c r="D122"/>
      <c r="P122"/>
      <c r="R122" s="72"/>
      <c r="S122" s="39"/>
      <c r="T122" s="39"/>
      <c r="AC122" s="31"/>
      <c r="AE122" s="124"/>
      <c r="AF122" s="124"/>
      <c r="AG122" s="6"/>
      <c r="AH122" s="124"/>
      <c r="AI122" s="124"/>
      <c r="AJ122" s="124"/>
      <c r="AK122" s="124"/>
      <c r="AL122" s="125"/>
      <c r="AM122" s="6"/>
      <c r="AN122" s="126"/>
      <c r="AO122" s="124"/>
      <c r="AP122" s="124"/>
      <c r="AQ122" s="124"/>
      <c r="AR122" s="124"/>
      <c r="AS122" s="125"/>
    </row>
    <row r="123" spans="4:46" ht="15.75" x14ac:dyDescent="0.25">
      <c r="D123"/>
      <c r="P123"/>
      <c r="R123" s="72"/>
      <c r="S123" s="39"/>
      <c r="T123" s="39"/>
      <c r="AC123" s="31"/>
      <c r="AE123" s="124"/>
      <c r="AF123" s="124"/>
      <c r="AG123" s="6"/>
      <c r="AH123" s="124"/>
      <c r="AI123" s="124"/>
      <c r="AJ123" s="124"/>
      <c r="AK123" s="124"/>
      <c r="AL123" s="125"/>
      <c r="AM123" s="6"/>
      <c r="AN123" s="126"/>
      <c r="AO123" s="124"/>
      <c r="AP123" s="124"/>
      <c r="AQ123" s="124"/>
      <c r="AR123" s="124"/>
      <c r="AS123" s="125"/>
    </row>
    <row r="124" spans="4:46" ht="15.75" x14ac:dyDescent="0.25">
      <c r="D124"/>
      <c r="P124"/>
      <c r="R124" s="72"/>
      <c r="S124" s="39"/>
      <c r="T124" s="39"/>
      <c r="AC124" s="31"/>
      <c r="AE124" s="124"/>
      <c r="AF124" s="124"/>
      <c r="AG124" s="6"/>
      <c r="AH124" s="124"/>
      <c r="AI124" s="124"/>
      <c r="AJ124" s="124"/>
      <c r="AK124" s="124"/>
      <c r="AL124" s="125"/>
      <c r="AM124" s="6"/>
      <c r="AN124" s="126"/>
      <c r="AO124" s="124"/>
      <c r="AP124" s="124"/>
      <c r="AQ124" s="124"/>
      <c r="AR124" s="124"/>
      <c r="AS124" s="125"/>
    </row>
    <row r="125" spans="4:46" ht="15.75" x14ac:dyDescent="0.25">
      <c r="D125"/>
      <c r="P125"/>
      <c r="R125" s="72"/>
      <c r="S125" s="39"/>
      <c r="T125" s="39"/>
      <c r="AC125" s="31"/>
      <c r="AE125" s="124"/>
      <c r="AF125" s="124"/>
      <c r="AG125" s="6"/>
      <c r="AH125" s="124"/>
      <c r="AI125" s="124"/>
      <c r="AJ125" s="124"/>
      <c r="AK125" s="124"/>
      <c r="AL125" s="125"/>
      <c r="AM125" s="6"/>
      <c r="AN125" s="126"/>
      <c r="AO125" s="124"/>
      <c r="AP125" s="124"/>
      <c r="AQ125" s="124"/>
      <c r="AR125" s="124"/>
      <c r="AS125" s="125"/>
    </row>
    <row r="126" spans="4:46" ht="15.75" x14ac:dyDescent="0.25">
      <c r="D126"/>
      <c r="P126"/>
      <c r="R126" s="72"/>
      <c r="S126" s="39"/>
      <c r="T126" s="39"/>
      <c r="AC126" s="31"/>
      <c r="AE126" s="124"/>
      <c r="AF126" s="124"/>
      <c r="AG126" s="6"/>
      <c r="AH126" s="124"/>
      <c r="AI126" s="124"/>
      <c r="AJ126" s="124"/>
      <c r="AK126" s="124"/>
      <c r="AL126" s="125"/>
      <c r="AM126" s="6"/>
      <c r="AN126" s="126"/>
      <c r="AO126" s="124"/>
      <c r="AP126" s="124"/>
      <c r="AQ126" s="124"/>
      <c r="AR126" s="124"/>
      <c r="AS126" s="125"/>
    </row>
    <row r="127" spans="4:46" ht="15.75" x14ac:dyDescent="0.25">
      <c r="D127"/>
      <c r="P127"/>
      <c r="R127" s="72"/>
      <c r="S127" s="39"/>
      <c r="T127" s="39"/>
      <c r="AC127" s="31"/>
      <c r="AE127" s="124"/>
      <c r="AF127" s="124"/>
      <c r="AG127" s="6"/>
      <c r="AH127" s="124"/>
      <c r="AI127" s="124"/>
      <c r="AJ127" s="124"/>
      <c r="AK127" s="124"/>
      <c r="AL127" s="125"/>
      <c r="AM127" s="6"/>
      <c r="AN127" s="126"/>
      <c r="AO127" s="124"/>
      <c r="AP127" s="124"/>
      <c r="AQ127" s="124"/>
      <c r="AR127" s="124"/>
      <c r="AS127" s="125"/>
    </row>
    <row r="128" spans="4:46" ht="15.75" x14ac:dyDescent="0.25">
      <c r="D128"/>
      <c r="P128"/>
      <c r="R128" s="72"/>
      <c r="S128" s="39"/>
      <c r="T128" s="39"/>
      <c r="AC128" s="31"/>
      <c r="AE128" s="124"/>
      <c r="AF128" s="124"/>
      <c r="AG128" s="6"/>
      <c r="AH128" s="124"/>
      <c r="AI128" s="124"/>
      <c r="AJ128" s="124"/>
      <c r="AK128" s="124"/>
      <c r="AL128" s="125"/>
      <c r="AM128" s="6"/>
      <c r="AN128" s="126"/>
      <c r="AO128" s="124"/>
      <c r="AP128" s="124"/>
      <c r="AQ128" s="124"/>
      <c r="AR128" s="124"/>
      <c r="AS128" s="125"/>
    </row>
    <row r="129" spans="4:45" ht="15.75" x14ac:dyDescent="0.25">
      <c r="D129"/>
      <c r="P129"/>
      <c r="R129" s="72"/>
      <c r="S129" s="39"/>
      <c r="T129" s="39"/>
      <c r="AC129" s="31"/>
      <c r="AE129" s="124"/>
      <c r="AF129" s="124"/>
      <c r="AG129" s="6"/>
      <c r="AH129" s="124"/>
      <c r="AI129" s="124"/>
      <c r="AJ129" s="124"/>
      <c r="AK129" s="124"/>
      <c r="AL129" s="125"/>
      <c r="AM129" s="6"/>
      <c r="AN129" s="126"/>
      <c r="AO129" s="124"/>
      <c r="AP129" s="124"/>
      <c r="AQ129" s="124"/>
      <c r="AR129" s="124"/>
      <c r="AS129" s="125"/>
    </row>
    <row r="130" spans="4:45" ht="15.75" x14ac:dyDescent="0.25">
      <c r="D130"/>
      <c r="P130"/>
      <c r="R130" s="72"/>
      <c r="S130" s="39"/>
      <c r="T130" s="39"/>
      <c r="AC130" s="31"/>
      <c r="AE130" s="124"/>
      <c r="AF130" s="124"/>
      <c r="AG130" s="6"/>
      <c r="AH130" s="124"/>
      <c r="AI130" s="124"/>
      <c r="AJ130" s="124"/>
      <c r="AK130" s="124"/>
      <c r="AL130" s="125"/>
      <c r="AM130" s="6"/>
      <c r="AN130" s="126"/>
      <c r="AO130" s="124"/>
      <c r="AP130" s="124"/>
      <c r="AQ130" s="124"/>
      <c r="AR130" s="124"/>
      <c r="AS130" s="125"/>
    </row>
    <row r="131" spans="4:45" ht="15.75" x14ac:dyDescent="0.25">
      <c r="D131"/>
      <c r="P131"/>
      <c r="R131" s="72"/>
      <c r="S131" s="39"/>
      <c r="T131" s="39"/>
      <c r="AC131" s="31"/>
      <c r="AE131" s="124"/>
      <c r="AF131" s="124"/>
      <c r="AG131" s="6"/>
      <c r="AH131" s="124"/>
      <c r="AI131" s="124"/>
      <c r="AJ131" s="124"/>
      <c r="AK131" s="124"/>
      <c r="AL131" s="125"/>
      <c r="AM131" s="6"/>
      <c r="AN131" s="126"/>
      <c r="AO131" s="124"/>
      <c r="AP131" s="124"/>
      <c r="AQ131" s="124"/>
      <c r="AR131" s="124"/>
      <c r="AS131" s="125"/>
    </row>
    <row r="132" spans="4:45" ht="15.75" x14ac:dyDescent="0.25">
      <c r="D132"/>
      <c r="P132"/>
      <c r="R132" s="72"/>
      <c r="S132" s="39"/>
      <c r="T132" s="39"/>
      <c r="AC132" s="31"/>
      <c r="AE132" s="124"/>
      <c r="AF132" s="124"/>
      <c r="AG132" s="6"/>
      <c r="AH132" s="124"/>
      <c r="AI132" s="124"/>
      <c r="AJ132" s="124"/>
      <c r="AK132" s="124"/>
      <c r="AL132" s="125"/>
      <c r="AM132" s="6"/>
      <c r="AN132" s="126"/>
      <c r="AO132" s="124"/>
      <c r="AP132" s="124"/>
      <c r="AQ132" s="124"/>
      <c r="AR132" s="124"/>
      <c r="AS132" s="125"/>
    </row>
    <row r="133" spans="4:45" ht="15.75" x14ac:dyDescent="0.25">
      <c r="D133"/>
      <c r="P133"/>
      <c r="R133" s="72"/>
      <c r="S133" s="39"/>
      <c r="T133" s="39"/>
      <c r="AC133" s="31"/>
      <c r="AE133" s="124"/>
      <c r="AF133" s="124"/>
      <c r="AG133" s="6"/>
      <c r="AH133" s="124"/>
      <c r="AI133" s="124"/>
      <c r="AJ133" s="124"/>
      <c r="AK133" s="124"/>
      <c r="AL133" s="125"/>
      <c r="AM133" s="6"/>
      <c r="AN133" s="126"/>
      <c r="AO133" s="124"/>
      <c r="AP133" s="124"/>
      <c r="AQ133" s="124"/>
      <c r="AR133" s="124"/>
      <c r="AS133" s="125"/>
    </row>
    <row r="134" spans="4:45" ht="15.75" x14ac:dyDescent="0.25">
      <c r="D134"/>
      <c r="P134"/>
      <c r="R134" s="72"/>
      <c r="S134" s="39"/>
      <c r="T134" s="39"/>
      <c r="AC134" s="31"/>
      <c r="AE134" s="124"/>
      <c r="AF134" s="124"/>
      <c r="AG134" s="6"/>
      <c r="AH134" s="124"/>
      <c r="AI134" s="124"/>
      <c r="AJ134" s="124"/>
      <c r="AK134" s="124"/>
      <c r="AL134" s="125"/>
      <c r="AM134" s="6"/>
      <c r="AN134" s="126"/>
      <c r="AO134" s="124"/>
      <c r="AP134" s="124"/>
      <c r="AQ134" s="124"/>
      <c r="AR134" s="124"/>
      <c r="AS134" s="125"/>
    </row>
    <row r="135" spans="4:45" ht="15.75" x14ac:dyDescent="0.25">
      <c r="D135"/>
      <c r="P135"/>
      <c r="R135" s="72"/>
      <c r="S135" s="39"/>
      <c r="T135" s="39"/>
      <c r="AC135" s="31"/>
      <c r="AE135" s="124"/>
      <c r="AF135" s="124"/>
      <c r="AG135" s="6"/>
      <c r="AH135" s="124"/>
      <c r="AI135" s="124"/>
      <c r="AJ135" s="124"/>
      <c r="AK135" s="124"/>
      <c r="AL135" s="125"/>
      <c r="AM135" s="6"/>
      <c r="AN135" s="126"/>
      <c r="AO135" s="124"/>
      <c r="AP135" s="124"/>
      <c r="AQ135" s="124"/>
      <c r="AR135" s="124"/>
      <c r="AS135" s="125"/>
    </row>
    <row r="136" spans="4:45" ht="15.75" x14ac:dyDescent="0.25">
      <c r="D136"/>
      <c r="P136"/>
      <c r="R136" s="72"/>
      <c r="S136" s="39"/>
      <c r="T136" s="39"/>
      <c r="AC136" s="31"/>
      <c r="AE136" s="124"/>
      <c r="AF136" s="124"/>
      <c r="AG136" s="6"/>
      <c r="AH136" s="124"/>
      <c r="AI136" s="124"/>
      <c r="AJ136" s="124"/>
      <c r="AK136" s="124"/>
      <c r="AL136" s="125"/>
      <c r="AM136" s="6"/>
      <c r="AN136" s="126"/>
      <c r="AO136" s="124"/>
      <c r="AP136" s="124"/>
      <c r="AQ136" s="124"/>
      <c r="AR136" s="124"/>
      <c r="AS136" s="125"/>
    </row>
    <row r="137" spans="4:45" ht="15.75" x14ac:dyDescent="0.25">
      <c r="D137"/>
      <c r="P137"/>
      <c r="R137" s="72"/>
      <c r="S137" s="39"/>
      <c r="T137" s="39"/>
      <c r="AC137" s="31"/>
      <c r="AE137" s="124"/>
      <c r="AF137" s="124"/>
      <c r="AG137" s="6"/>
      <c r="AH137" s="124"/>
      <c r="AI137" s="124"/>
      <c r="AJ137" s="124"/>
      <c r="AK137" s="124"/>
      <c r="AL137" s="125"/>
      <c r="AM137" s="6"/>
      <c r="AN137" s="126"/>
      <c r="AO137" s="124"/>
      <c r="AP137" s="124"/>
      <c r="AQ137" s="124"/>
      <c r="AR137" s="124"/>
      <c r="AS137" s="125"/>
    </row>
    <row r="138" spans="4:45" ht="15.75" x14ac:dyDescent="0.25">
      <c r="D138"/>
      <c r="P138"/>
      <c r="R138" s="72"/>
      <c r="S138" s="39"/>
      <c r="T138" s="39"/>
      <c r="AC138" s="31"/>
      <c r="AE138" s="124"/>
      <c r="AF138" s="124"/>
      <c r="AG138" s="6"/>
      <c r="AH138" s="124"/>
      <c r="AI138" s="124"/>
      <c r="AJ138" s="124"/>
      <c r="AK138" s="124"/>
      <c r="AL138" s="125"/>
      <c r="AM138" s="6"/>
      <c r="AN138" s="126"/>
      <c r="AO138" s="124"/>
      <c r="AP138" s="124"/>
      <c r="AQ138" s="124"/>
      <c r="AR138" s="124"/>
      <c r="AS138" s="125"/>
    </row>
    <row r="139" spans="4:45" ht="15.75" x14ac:dyDescent="0.25">
      <c r="D139"/>
      <c r="P139"/>
      <c r="R139" s="72"/>
      <c r="S139" s="39"/>
      <c r="T139" s="39"/>
      <c r="AC139" s="31"/>
      <c r="AE139" s="124"/>
      <c r="AF139" s="124"/>
      <c r="AG139" s="6"/>
      <c r="AH139" s="124"/>
      <c r="AI139" s="124"/>
      <c r="AJ139" s="124"/>
      <c r="AK139" s="124"/>
      <c r="AL139" s="125"/>
      <c r="AM139" s="6"/>
      <c r="AN139" s="126"/>
      <c r="AO139" s="124"/>
      <c r="AP139" s="124"/>
      <c r="AQ139" s="124"/>
      <c r="AR139" s="124"/>
      <c r="AS139" s="125"/>
    </row>
    <row r="140" spans="4:45" ht="15.75" x14ac:dyDescent="0.25">
      <c r="D140"/>
      <c r="P140"/>
      <c r="R140" s="72"/>
      <c r="S140" s="39"/>
      <c r="T140" s="39"/>
      <c r="AC140" s="31"/>
      <c r="AE140" s="124"/>
      <c r="AF140" s="124"/>
      <c r="AG140" s="6"/>
      <c r="AH140" s="124"/>
      <c r="AI140" s="124"/>
      <c r="AJ140" s="124"/>
      <c r="AK140" s="124"/>
      <c r="AL140" s="125"/>
      <c r="AM140" s="6"/>
      <c r="AN140" s="126"/>
      <c r="AO140" s="124"/>
      <c r="AP140" s="124"/>
      <c r="AQ140" s="124"/>
      <c r="AR140" s="124"/>
      <c r="AS140" s="125"/>
    </row>
    <row r="141" spans="4:45" x14ac:dyDescent="0.2">
      <c r="D141"/>
      <c r="P141"/>
      <c r="R141" s="72"/>
      <c r="S141" s="39"/>
      <c r="T141" s="39"/>
      <c r="AC141" s="31"/>
    </row>
    <row r="142" spans="4:45" x14ac:dyDescent="0.2">
      <c r="D142"/>
      <c r="P142"/>
      <c r="R142" s="72"/>
      <c r="S142" s="39"/>
      <c r="T142" s="39"/>
      <c r="AC142" s="31"/>
    </row>
    <row r="143" spans="4:45" x14ac:dyDescent="0.2">
      <c r="D143"/>
      <c r="P143"/>
      <c r="R143" s="72"/>
      <c r="S143" s="39"/>
      <c r="T143" s="39"/>
      <c r="AC143" s="31"/>
    </row>
    <row r="144" spans="4:45" x14ac:dyDescent="0.2">
      <c r="D144"/>
      <c r="P144"/>
      <c r="R144" s="72"/>
      <c r="S144" s="39"/>
      <c r="T144" s="39"/>
      <c r="AC144" s="31"/>
    </row>
    <row r="145" spans="4:29" x14ac:dyDescent="0.2">
      <c r="D145"/>
      <c r="P145"/>
      <c r="R145" s="72"/>
      <c r="S145" s="39"/>
      <c r="T145" s="39"/>
      <c r="AC145" s="31"/>
    </row>
    <row r="146" spans="4:29" x14ac:dyDescent="0.2">
      <c r="D146"/>
      <c r="P146"/>
      <c r="R146" s="72"/>
      <c r="S146" s="39"/>
      <c r="T146" s="39"/>
      <c r="AC146" s="31"/>
    </row>
    <row r="147" spans="4:29" x14ac:dyDescent="0.2">
      <c r="D147"/>
      <c r="P147"/>
      <c r="R147" s="72"/>
      <c r="S147" s="39"/>
      <c r="T147" s="39"/>
      <c r="AC147" s="31"/>
    </row>
    <row r="148" spans="4:29" x14ac:dyDescent="0.2">
      <c r="D148"/>
      <c r="P148"/>
      <c r="R148" s="72"/>
      <c r="S148" s="39"/>
      <c r="T148" s="39"/>
      <c r="AC148" s="31"/>
    </row>
    <row r="149" spans="4:29" x14ac:dyDescent="0.2">
      <c r="D149"/>
      <c r="P149"/>
      <c r="R149" s="72"/>
      <c r="S149" s="39"/>
      <c r="T149" s="39"/>
      <c r="AC149" s="31"/>
    </row>
    <row r="150" spans="4:29" x14ac:dyDescent="0.2">
      <c r="D150"/>
      <c r="P150"/>
      <c r="R150" s="72"/>
      <c r="S150" s="39"/>
      <c r="T150" s="39"/>
      <c r="AC150" s="31"/>
    </row>
    <row r="151" spans="4:29" x14ac:dyDescent="0.2">
      <c r="D151"/>
      <c r="P151"/>
      <c r="R151" s="72"/>
      <c r="S151" s="39"/>
      <c r="T151" s="39"/>
      <c r="AC151" s="31"/>
    </row>
    <row r="152" spans="4:29" x14ac:dyDescent="0.2">
      <c r="D152"/>
      <c r="P152"/>
      <c r="R152" s="72"/>
      <c r="S152" s="39"/>
      <c r="T152" s="39"/>
      <c r="AC152" s="31"/>
    </row>
    <row r="153" spans="4:29" x14ac:dyDescent="0.2">
      <c r="D153"/>
      <c r="P153"/>
      <c r="R153" s="72"/>
      <c r="S153" s="39"/>
      <c r="T153" s="39"/>
      <c r="AC153" s="31"/>
    </row>
    <row r="154" spans="4:29" x14ac:dyDescent="0.2">
      <c r="D154"/>
      <c r="P154"/>
      <c r="R154" s="72"/>
      <c r="S154" s="39"/>
      <c r="T154" s="39"/>
      <c r="AC154" s="31"/>
    </row>
    <row r="155" spans="4:29" x14ac:dyDescent="0.2">
      <c r="D155"/>
      <c r="P155"/>
      <c r="R155" s="72"/>
      <c r="S155" s="39"/>
      <c r="T155" s="39"/>
      <c r="AC155" s="31"/>
    </row>
    <row r="156" spans="4:29" x14ac:dyDescent="0.2">
      <c r="D156"/>
      <c r="P156"/>
      <c r="R156" s="72"/>
      <c r="S156" s="39"/>
      <c r="T156" s="39"/>
      <c r="AC156" s="31"/>
    </row>
    <row r="157" spans="4:29" x14ac:dyDescent="0.2">
      <c r="D157"/>
      <c r="P157"/>
      <c r="R157" s="72"/>
      <c r="S157" s="39"/>
      <c r="T157" s="39"/>
      <c r="AC157" s="31"/>
    </row>
    <row r="158" spans="4:29" x14ac:dyDescent="0.2">
      <c r="D158"/>
      <c r="P158"/>
      <c r="R158" s="72"/>
      <c r="S158" s="39"/>
      <c r="T158" s="39"/>
      <c r="AC158" s="31"/>
    </row>
    <row r="159" spans="4:29" x14ac:dyDescent="0.2">
      <c r="D159"/>
      <c r="P159"/>
      <c r="R159" s="72"/>
      <c r="S159" s="39"/>
      <c r="T159" s="39"/>
      <c r="AC159" s="31"/>
    </row>
    <row r="160" spans="4:29" x14ac:dyDescent="0.2">
      <c r="D160"/>
      <c r="P160"/>
      <c r="R160" s="72"/>
      <c r="S160" s="39"/>
      <c r="T160" s="39"/>
      <c r="AC160" s="31"/>
    </row>
    <row r="161" spans="4:29" x14ac:dyDescent="0.2">
      <c r="D161"/>
      <c r="P161"/>
      <c r="R161" s="72"/>
      <c r="S161" s="39"/>
      <c r="T161" s="39"/>
      <c r="AC161" s="31"/>
    </row>
    <row r="162" spans="4:29" x14ac:dyDescent="0.2">
      <c r="D162"/>
      <c r="P162"/>
      <c r="R162" s="72"/>
      <c r="S162" s="39"/>
      <c r="T162" s="39"/>
      <c r="AC162" s="31"/>
    </row>
    <row r="163" spans="4:29" x14ac:dyDescent="0.2">
      <c r="D163"/>
      <c r="P163"/>
      <c r="R163" s="72"/>
      <c r="S163" s="39"/>
      <c r="T163" s="39"/>
      <c r="AC163" s="31"/>
    </row>
    <row r="164" spans="4:29" x14ac:dyDescent="0.2">
      <c r="D164"/>
      <c r="P164"/>
      <c r="R164" s="72"/>
      <c r="S164" s="39"/>
      <c r="T164" s="39"/>
      <c r="AC164" s="31"/>
    </row>
    <row r="165" spans="4:29" x14ac:dyDescent="0.2">
      <c r="D165"/>
      <c r="P165"/>
      <c r="R165" s="72"/>
      <c r="S165" s="39"/>
      <c r="T165" s="39"/>
      <c r="AC165" s="31"/>
    </row>
    <row r="166" spans="4:29" x14ac:dyDescent="0.2">
      <c r="D166"/>
      <c r="P166"/>
      <c r="R166" s="72"/>
      <c r="S166" s="39"/>
      <c r="T166" s="39"/>
      <c r="AC166" s="31"/>
    </row>
    <row r="167" spans="4:29" x14ac:dyDescent="0.2">
      <c r="D167"/>
      <c r="P167"/>
      <c r="R167" s="72"/>
      <c r="S167" s="39"/>
      <c r="T167" s="39"/>
      <c r="AC167" s="31"/>
    </row>
    <row r="168" spans="4:29" x14ac:dyDescent="0.2">
      <c r="D168"/>
      <c r="P168"/>
      <c r="R168" s="72"/>
      <c r="S168" s="39"/>
      <c r="T168" s="39"/>
      <c r="AC168" s="31"/>
    </row>
    <row r="169" spans="4:29" x14ac:dyDescent="0.2">
      <c r="D169"/>
      <c r="P169"/>
      <c r="R169" s="72"/>
      <c r="S169" s="39"/>
      <c r="T169" s="39"/>
      <c r="AC169" s="31"/>
    </row>
    <row r="170" spans="4:29" x14ac:dyDescent="0.2">
      <c r="D170"/>
      <c r="P170"/>
      <c r="R170" s="72"/>
      <c r="S170" s="39"/>
      <c r="T170" s="39"/>
      <c r="AC170" s="31"/>
    </row>
    <row r="171" spans="4:29" x14ac:dyDescent="0.2">
      <c r="D171"/>
      <c r="P171"/>
      <c r="R171" s="72"/>
      <c r="S171" s="39"/>
      <c r="T171" s="39"/>
      <c r="AC171" s="31"/>
    </row>
    <row r="172" spans="4:29" x14ac:dyDescent="0.2">
      <c r="D172"/>
      <c r="P172"/>
      <c r="R172" s="72"/>
      <c r="S172" s="39"/>
      <c r="T172" s="39"/>
      <c r="AC172" s="31"/>
    </row>
    <row r="173" spans="4:29" x14ac:dyDescent="0.2">
      <c r="D173"/>
      <c r="P173"/>
      <c r="R173" s="72"/>
      <c r="S173" s="39"/>
      <c r="T173" s="39"/>
      <c r="AC173" s="31"/>
    </row>
    <row r="174" spans="4:29" x14ac:dyDescent="0.2">
      <c r="D174"/>
      <c r="P174"/>
      <c r="R174" s="72"/>
      <c r="S174" s="39"/>
      <c r="T174" s="39"/>
      <c r="AC174" s="31"/>
    </row>
    <row r="175" spans="4:29" x14ac:dyDescent="0.2">
      <c r="D175"/>
      <c r="P175"/>
      <c r="R175" s="72"/>
      <c r="S175" s="39"/>
      <c r="T175" s="39"/>
      <c r="AC175" s="31"/>
    </row>
    <row r="176" spans="4:29" x14ac:dyDescent="0.2">
      <c r="D176"/>
      <c r="P176"/>
      <c r="R176" s="72"/>
      <c r="S176" s="39"/>
      <c r="T176" s="39"/>
      <c r="AC176" s="31"/>
    </row>
    <row r="177" spans="4:29" x14ac:dyDescent="0.2">
      <c r="D177"/>
      <c r="P177"/>
      <c r="R177" s="72"/>
      <c r="S177" s="39"/>
      <c r="T177" s="39"/>
      <c r="AC177" s="31"/>
    </row>
    <row r="178" spans="4:29" x14ac:dyDescent="0.2">
      <c r="D178"/>
      <c r="P178"/>
      <c r="R178" s="72"/>
      <c r="S178" s="39"/>
      <c r="T178" s="39"/>
      <c r="AC178" s="31"/>
    </row>
    <row r="179" spans="4:29" x14ac:dyDescent="0.2">
      <c r="D179"/>
      <c r="P179"/>
      <c r="R179" s="72"/>
      <c r="S179" s="39"/>
      <c r="T179" s="39"/>
      <c r="AC179" s="31"/>
    </row>
    <row r="180" spans="4:29" x14ac:dyDescent="0.2">
      <c r="D180"/>
      <c r="P180"/>
      <c r="R180" s="72"/>
      <c r="S180" s="39"/>
      <c r="T180" s="39"/>
      <c r="AC180" s="31"/>
    </row>
    <row r="181" spans="4:29" x14ac:dyDescent="0.2">
      <c r="D181"/>
      <c r="P181"/>
      <c r="R181" s="72"/>
      <c r="S181" s="39"/>
      <c r="T181" s="39"/>
      <c r="AC181" s="31"/>
    </row>
    <row r="182" spans="4:29" x14ac:dyDescent="0.2">
      <c r="D182"/>
      <c r="P182"/>
      <c r="R182" s="72"/>
      <c r="S182" s="39"/>
      <c r="T182" s="39"/>
      <c r="AC182" s="31"/>
    </row>
    <row r="183" spans="4:29" x14ac:dyDescent="0.2">
      <c r="D183"/>
      <c r="P183"/>
      <c r="R183" s="72"/>
      <c r="S183" s="39"/>
      <c r="T183" s="39"/>
      <c r="AC183" s="31"/>
    </row>
    <row r="184" spans="4:29" x14ac:dyDescent="0.2">
      <c r="D184"/>
      <c r="P184"/>
      <c r="R184" s="72"/>
      <c r="S184" s="39"/>
      <c r="T184" s="39"/>
      <c r="AC184" s="31"/>
    </row>
    <row r="185" spans="4:29" x14ac:dyDescent="0.2">
      <c r="D185"/>
      <c r="P185"/>
      <c r="R185" s="72"/>
      <c r="S185" s="39"/>
      <c r="T185" s="39"/>
      <c r="AC185" s="31"/>
    </row>
    <row r="186" spans="4:29" x14ac:dyDescent="0.2">
      <c r="D186"/>
      <c r="P186"/>
      <c r="R186" s="72"/>
      <c r="S186" s="39"/>
      <c r="T186" s="39"/>
      <c r="AC186" s="31"/>
    </row>
    <row r="187" spans="4:29" x14ac:dyDescent="0.2">
      <c r="D187"/>
      <c r="P187"/>
      <c r="R187" s="72"/>
      <c r="S187" s="39"/>
      <c r="T187" s="39"/>
      <c r="AC187" s="31"/>
    </row>
    <row r="188" spans="4:29" x14ac:dyDescent="0.2">
      <c r="D188"/>
      <c r="P188"/>
      <c r="R188" s="72"/>
      <c r="S188" s="39"/>
      <c r="T188" s="39"/>
      <c r="AC188" s="31"/>
    </row>
    <row r="189" spans="4:29" x14ac:dyDescent="0.2">
      <c r="D189"/>
      <c r="P189"/>
      <c r="R189" s="72"/>
      <c r="S189" s="39"/>
      <c r="T189" s="39"/>
      <c r="AC189" s="31"/>
    </row>
    <row r="190" spans="4:29" x14ac:dyDescent="0.2">
      <c r="D190"/>
      <c r="P190"/>
      <c r="R190" s="72"/>
      <c r="S190" s="39"/>
      <c r="T190" s="39"/>
      <c r="AC190" s="31"/>
    </row>
    <row r="191" spans="4:29" x14ac:dyDescent="0.2">
      <c r="D191"/>
      <c r="P191"/>
      <c r="R191" s="72"/>
      <c r="S191" s="39"/>
      <c r="T191" s="39"/>
      <c r="AC191" s="31"/>
    </row>
    <row r="192" spans="4:29" x14ac:dyDescent="0.2">
      <c r="D192"/>
      <c r="P192"/>
      <c r="R192" s="72"/>
      <c r="S192" s="39"/>
      <c r="T192" s="39"/>
      <c r="AC192" s="31"/>
    </row>
    <row r="193" spans="4:29" x14ac:dyDescent="0.2">
      <c r="D193"/>
      <c r="P193"/>
      <c r="R193" s="72"/>
      <c r="S193" s="39"/>
      <c r="T193" s="39"/>
      <c r="AC193" s="31"/>
    </row>
    <row r="194" spans="4:29" x14ac:dyDescent="0.2">
      <c r="D194"/>
      <c r="P194"/>
      <c r="R194" s="72"/>
      <c r="S194" s="39"/>
      <c r="T194" s="39"/>
      <c r="AC194" s="31"/>
    </row>
    <row r="195" spans="4:29" x14ac:dyDescent="0.2">
      <c r="D195"/>
      <c r="P195"/>
      <c r="R195" s="72"/>
      <c r="S195" s="39"/>
      <c r="T195" s="39"/>
      <c r="AC195" s="31"/>
    </row>
    <row r="196" spans="4:29" x14ac:dyDescent="0.2">
      <c r="D196"/>
      <c r="P196"/>
      <c r="R196" s="72"/>
      <c r="S196" s="39"/>
      <c r="T196" s="39"/>
      <c r="AC196" s="31"/>
    </row>
    <row r="197" spans="4:29" x14ac:dyDescent="0.2">
      <c r="D197"/>
      <c r="P197"/>
      <c r="R197" s="72"/>
      <c r="S197" s="39"/>
      <c r="T197" s="39"/>
      <c r="AC197" s="31"/>
    </row>
    <row r="198" spans="4:29" x14ac:dyDescent="0.2">
      <c r="D198"/>
      <c r="P198"/>
      <c r="R198" s="72"/>
      <c r="S198" s="39"/>
      <c r="T198" s="39"/>
      <c r="AC198" s="31"/>
    </row>
    <row r="199" spans="4:29" x14ac:dyDescent="0.2">
      <c r="D199"/>
      <c r="P199"/>
      <c r="R199" s="72"/>
      <c r="S199" s="39"/>
      <c r="T199" s="39"/>
      <c r="AC199" s="31"/>
    </row>
    <row r="200" spans="4:29" x14ac:dyDescent="0.2">
      <c r="D200"/>
      <c r="P200"/>
      <c r="R200" s="72"/>
      <c r="S200" s="39"/>
      <c r="T200" s="39"/>
      <c r="AC200" s="31"/>
    </row>
    <row r="201" spans="4:29" x14ac:dyDescent="0.2">
      <c r="D201"/>
      <c r="P201"/>
      <c r="R201" s="72"/>
      <c r="S201" s="39"/>
      <c r="T201" s="39"/>
      <c r="AC201" s="31"/>
    </row>
    <row r="202" spans="4:29" x14ac:dyDescent="0.2">
      <c r="D202"/>
      <c r="P202"/>
      <c r="R202" s="72"/>
      <c r="S202" s="39"/>
      <c r="T202" s="39"/>
      <c r="AC202" s="31"/>
    </row>
    <row r="203" spans="4:29" x14ac:dyDescent="0.2">
      <c r="D203"/>
      <c r="P203"/>
      <c r="R203" s="72"/>
      <c r="S203" s="39"/>
      <c r="T203" s="39"/>
      <c r="AC203" s="31"/>
    </row>
    <row r="204" spans="4:29" x14ac:dyDescent="0.2">
      <c r="D204"/>
      <c r="P204"/>
      <c r="R204" s="72"/>
      <c r="S204" s="39"/>
      <c r="T204" s="39"/>
      <c r="AC204" s="31"/>
    </row>
    <row r="205" spans="4:29" x14ac:dyDescent="0.2">
      <c r="D205"/>
      <c r="P205"/>
      <c r="R205" s="72"/>
      <c r="S205" s="39"/>
      <c r="T205" s="39"/>
      <c r="AC205" s="31"/>
    </row>
    <row r="206" spans="4:29" x14ac:dyDescent="0.2">
      <c r="D206"/>
      <c r="P206"/>
      <c r="R206" s="72"/>
      <c r="S206" s="39"/>
      <c r="T206" s="39"/>
      <c r="AC206" s="31"/>
    </row>
    <row r="207" spans="4:29" x14ac:dyDescent="0.2">
      <c r="D207"/>
      <c r="P207"/>
      <c r="R207" s="72"/>
      <c r="S207" s="39"/>
      <c r="T207" s="39"/>
      <c r="AC207" s="31"/>
    </row>
    <row r="208" spans="4:29"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AE6:AF6"/>
    <mergeCell ref="AH6:AL6"/>
    <mergeCell ref="AN6:AS6"/>
    <mergeCell ref="AE7:AF7"/>
    <mergeCell ref="AH7:AI7"/>
    <mergeCell ref="AJ7:AK7"/>
    <mergeCell ref="AL7:AL8"/>
    <mergeCell ref="AN7:AP7"/>
    <mergeCell ref="AQ7:AR7"/>
    <mergeCell ref="AS7:AS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conditionalFormatting sqref="AE113:AF140 AE10:AE112 AH10:AL140 AO10:AS140">
    <cfRule type="cellIs" dxfId="1" priority="2" operator="lessThan">
      <formula>0</formula>
    </cfRule>
  </conditionalFormatting>
  <conditionalFormatting sqref="AF10:AF112">
    <cfRule type="cellIs" dxfId="0" priority="1" operator="lessThan">
      <formula>0</formula>
    </cfRule>
  </conditionalFormatting>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06" t="s">
        <v>22</v>
      </c>
      <c r="B2" s="107"/>
      <c r="C2" s="107"/>
      <c r="D2" s="25"/>
      <c r="E2" s="25"/>
      <c r="F2" s="24"/>
      <c r="G2" s="26"/>
      <c r="H2" s="26"/>
      <c r="I2" s="26"/>
      <c r="J2" s="26"/>
    </row>
    <row r="3" spans="1:10" s="6" customFormat="1" ht="15.75" x14ac:dyDescent="0.25">
      <c r="A3" s="108"/>
      <c r="B3" s="108"/>
      <c r="C3" s="10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2"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KF-MARION</cp:lastModifiedBy>
  <cp:lastPrinted>2014-09-02T07:06:53Z</cp:lastPrinted>
  <dcterms:created xsi:type="dcterms:W3CDTF">2013-02-07T20:52:29Z</dcterms:created>
  <dcterms:modified xsi:type="dcterms:W3CDTF">2022-12-13T15:40:14Z</dcterms:modified>
</cp:coreProperties>
</file>