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kerius-interne\Clients\DOMUSVI\Rapports_Divers\Rapport divers Term Loan\"/>
    </mc:Choice>
  </mc:AlternateContent>
  <xr:revisionPtr revIDLastSave="0" documentId="13_ncr:1_{0D374E27-5769-43D9-8E16-A4C3C4A0F832}" xr6:coauthVersionLast="47" xr6:coauthVersionMax="47" xr10:uidLastSave="{00000000-0000-0000-0000-000000000000}"/>
  <bookViews>
    <workbookView xWindow="-28920" yWindow="-4815" windowWidth="29040" windowHeight="15720" xr2:uid="{F5286502-1C58-4F57-B633-692090E7F74B}"/>
  </bookViews>
  <sheets>
    <sheet name="Récap" sheetId="1" r:id="rId1"/>
  </sheets>
  <externalReferences>
    <externalReference r:id="rId2"/>
  </externalReferences>
  <definedNames>
    <definedName name="Couv.ExCap1">#REF!</definedName>
    <definedName name="Couv.ExCap2">#REF!</definedName>
    <definedName name="Couv.ExCap3">#REF!</definedName>
    <definedName name="Couv.ExCap4">#REF!</definedName>
    <definedName name="Couv.ExCap5">#REF!</definedName>
    <definedName name="Couv.ExSwapFlo1">#REF!</definedName>
    <definedName name="Couv.ExSwapFlo2">#REF!</definedName>
    <definedName name="Couv.ExSwapFlo3">#REF!</definedName>
    <definedName name="Couv.ExSwapFlo4">#REF!</definedName>
    <definedName name="Couv.ExSwapFlo5">#REF!</definedName>
    <definedName name="Couv.ExSwapNonFlo1">#REF!</definedName>
    <definedName name="CréditRest.Du1">#REF!</definedName>
    <definedName name="CréditRest.Du2">#REF!</definedName>
    <definedName name="CréditRest.Du3">#REF!</definedName>
    <definedName name="CréditRest.Du4">[1]Carto!$K$1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1" l="1"/>
  <c r="AB30" i="1"/>
  <c r="AA30" i="1"/>
  <c r="Z30" i="1"/>
  <c r="Y30" i="1"/>
  <c r="X30" i="1"/>
  <c r="W30" i="1"/>
  <c r="V30" i="1"/>
  <c r="AE30" i="1" s="1"/>
  <c r="AE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7" i="1"/>
  <c r="AE17" i="1"/>
  <c r="AE23" i="1"/>
  <c r="AE24" i="1"/>
  <c r="AE25" i="1"/>
  <c r="AE26" i="1"/>
  <c r="AE27" i="1"/>
  <c r="AE7" i="1"/>
  <c r="AE22" i="1"/>
  <c r="AE9" i="1" l="1"/>
  <c r="AE10" i="1"/>
  <c r="AE11" i="1"/>
  <c r="AE12" i="1"/>
  <c r="AE13" i="1"/>
  <c r="AE14" i="1"/>
  <c r="AE15" i="1"/>
  <c r="AE16" i="1"/>
  <c r="AE18" i="1"/>
  <c r="AE19" i="1"/>
  <c r="AE20" i="1"/>
  <c r="AE21" i="1"/>
  <c r="AE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Marion Dondin</author>
  </authors>
  <commentList>
    <comment ref="J7" authorId="0" shapeId="0" xr:uid="{B7865987-F726-4B0D-97EB-51244E4FA29C}">
      <text>
        <r>
          <rPr>
            <b/>
            <sz val="9"/>
            <color indexed="81"/>
            <rFont val="Tahoma"/>
            <family val="2"/>
          </rPr>
          <t>Marion Dondin:</t>
        </r>
        <r>
          <rPr>
            <sz val="9"/>
            <color indexed="81"/>
            <rFont val="Tahoma"/>
            <family val="2"/>
          </rPr>
          <t xml:space="preserve">
Tirage le 27/03/2025</t>
        </r>
      </text>
    </comment>
  </commentList>
</comments>
</file>

<file path=xl/sharedStrings.xml><?xml version="1.0" encoding="utf-8"?>
<sst xmlns="http://schemas.openxmlformats.org/spreadsheetml/2006/main" count="48" uniqueCount="42">
  <si>
    <t>DATE 
DEPART</t>
  </si>
  <si>
    <t>DATE 
FIN</t>
  </si>
  <si>
    <t>Amort.</t>
  </si>
  <si>
    <t>CRD</t>
  </si>
  <si>
    <t>Senior Facility B1</t>
  </si>
  <si>
    <t>Senior Facility B2</t>
  </si>
  <si>
    <t>Senior Facility B3</t>
  </si>
  <si>
    <t>TOTAL DETTES</t>
  </si>
  <si>
    <t>Cap 0,50% SG (06/04/2020)</t>
  </si>
  <si>
    <t>Cap 0,50% BNP (16/04/2020)</t>
  </si>
  <si>
    <t>Cap 0% BNP (22/07/2022)</t>
  </si>
  <si>
    <t>Cap 0% LCL (28/01/2021)</t>
  </si>
  <si>
    <t>Cap 0% SG (28/01/2021)</t>
  </si>
  <si>
    <t>Cap 0% LCL (14/12/2021)</t>
  </si>
  <si>
    <t>Cap 0% SG (14/12/2021)</t>
  </si>
  <si>
    <t>Cap 0% BNP (18/07/2022)</t>
  </si>
  <si>
    <t>Cap 0% BNP (27/09/2024)</t>
  </si>
  <si>
    <t>Cap 0% LCL (27/09/2024)</t>
  </si>
  <si>
    <t>Cap 0% SG (14/11/2024)</t>
  </si>
  <si>
    <t>Cap 0% CACIB (29/11/2024)</t>
  </si>
  <si>
    <t>Cap 0% CADIF (05/12/2024)</t>
  </si>
  <si>
    <t>TOTAL COUVERTURES</t>
  </si>
  <si>
    <t>Prime = 0.1605%</t>
  </si>
  <si>
    <t>Prime = 0.1490%</t>
  </si>
  <si>
    <t>Prime = 1.795%</t>
  </si>
  <si>
    <t>Prime = 0.1083%</t>
  </si>
  <si>
    <t>Prime = 0.1068%</t>
  </si>
  <si>
    <t>Prime = 0.3519%</t>
  </si>
  <si>
    <t>Prime = 0.3680%</t>
  </si>
  <si>
    <t>Prime = 1.992%</t>
  </si>
  <si>
    <t>Prime = 2.179%</t>
  </si>
  <si>
    <t>Prime = 2.161%</t>
  </si>
  <si>
    <t>Prime = 2.26%</t>
  </si>
  <si>
    <t>Prime = 2.134%</t>
  </si>
  <si>
    <t>Prime = 2.032%</t>
  </si>
  <si>
    <t>Cap 0% LCL (03.06.2025)</t>
  </si>
  <si>
    <t>Cap 0% SG (03.06.2025)</t>
  </si>
  <si>
    <t>Prime = 2.075%</t>
  </si>
  <si>
    <t>Prime = 2.11%</t>
  </si>
  <si>
    <t>Senior Facility B4</t>
  </si>
  <si>
    <t>Cap 0% BNP (17.04.2025)</t>
  </si>
  <si>
    <t>Prime = 2.15%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</si>
</sst>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8" x14ac:knownFonts="1">
    <font>
      <sz val="11"/>
      <color theme="1"/>
      <name val="Aptos Narrow"/>
      <family val="2"/>
      <scheme val="minor"/>
    </font>
    <font>
      <sz val="11"/>
      <color rgb="FFFFFFFF"/>
      <name val="Open Sans"/>
    </font>
    <font>
      <sz val="11"/>
      <color theme="1"/>
      <name val="Open Sans"/>
    </font>
    <font>
      <sz val="11"/>
      <color theme="3"/>
      <name val="Open Sans"/>
    </font>
    <font>
      <sz val="9"/>
      <color theme="1"/>
      <name val="Open Sans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3" fontId="3" fillId="3" borderId="0" xfId="0" applyNumberFormat="1" applyFont="1" applyFill="1" applyAlignment="1">
      <alignment horizontal="center" vertical="center"/>
    </xf>
    <xf numFmtId="164" fontId="2" fillId="0" borderId="0" xfId="1" applyNumberFormat="1" applyFont="1"/>
    <xf numFmtId="3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/>
    <xf numFmtId="14" fontId="1" fillId="4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kerius-interne\Clients\DOMUSVI\Rapports_Divers\Rapport%20divers%20Term%20Loan\2025-06-05%20KF%20DomusVi%20TL%20-%20Carto%20RE%206%20IDU.xlsm" TargetMode="External"/><Relationship Id="rId1" Type="http://schemas.openxmlformats.org/officeDocument/2006/relationships/externalLinkPath" Target="2025-06-05%20KF%20DomusVi%20TL%20-%20Carto%20RE%206%20ID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Inputs FF"/>
      <sheetName val="Inputs"/>
      <sheetName val="Carto"/>
      <sheetName val="Scenarios"/>
      <sheetName val="Simul FF"/>
      <sheetName val="PresFF"/>
      <sheetName val="Diff"/>
      <sheetName val="Excel FF"/>
      <sheetName val="Amort"/>
      <sheetName val="Tab. Amort. "/>
      <sheetName val="Cotation"/>
      <sheetName val="Cotation banque 2ans"/>
      <sheetName val="Cotation banque 1an"/>
      <sheetName val="Marges"/>
      <sheetName val="Code"/>
    </sheetNames>
    <sheetDataSet>
      <sheetData sheetId="0"/>
      <sheetData sheetId="1"/>
      <sheetData sheetId="2"/>
      <sheetData sheetId="3">
        <row r="1">
          <cell r="K1" t="str">
            <v>CréditRest.Du4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Thème &amp;">
      <a:dk1>
        <a:srgbClr val="0A4741"/>
      </a:dk1>
      <a:lt1>
        <a:srgbClr val="E8E8E8"/>
      </a:lt1>
      <a:dk2>
        <a:srgbClr val="0A4741"/>
      </a:dk2>
      <a:lt2>
        <a:srgbClr val="E8E8E8"/>
      </a:lt2>
      <a:accent1>
        <a:srgbClr val="0F9383"/>
      </a:accent1>
      <a:accent2>
        <a:srgbClr val="6CD2CB"/>
      </a:accent2>
      <a:accent3>
        <a:srgbClr val="E58B39"/>
      </a:accent3>
      <a:accent4>
        <a:srgbClr val="333333"/>
      </a:accent4>
      <a:accent5>
        <a:srgbClr val="C9EFEC"/>
      </a:accent5>
      <a:accent6>
        <a:srgbClr val="F3C79F"/>
      </a:accent6>
      <a:hlink>
        <a:srgbClr val="E58B39"/>
      </a:hlink>
      <a:folHlink>
        <a:srgbClr val="0F938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C8F1-E3AF-4EC2-B7A9-821C16A1F4E8}">
  <dimension ref="B2:AG33"/>
  <sheetViews>
    <sheetView showGridLines="0" tabSelected="1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8.81640625" defaultRowHeight="18" x14ac:dyDescent="0.55000000000000004"/>
  <cols>
    <col min="1" max="1" width="3" style="1" customWidth="1"/>
    <col min="2" max="3" width="14.1796875" style="1" customWidth="1"/>
    <col min="4" max="5" width="14.453125" style="1" bestFit="1" customWidth="1"/>
    <col min="6" max="7" width="12.7265625" style="1" bestFit="1" customWidth="1"/>
    <col min="8" max="8" width="15.08984375" style="1" bestFit="1" customWidth="1"/>
    <col min="9" max="9" width="14.453125" style="1" bestFit="1" customWidth="1"/>
    <col min="10" max="10" width="14.54296875" style="1" bestFit="1" customWidth="1"/>
    <col min="11" max="11" width="13.90625" style="1" bestFit="1" customWidth="1"/>
    <col min="12" max="12" width="14.54296875" style="1" bestFit="1" customWidth="1"/>
    <col min="13" max="13" width="2" style="1" customWidth="1"/>
    <col min="14" max="29" width="16.1796875" style="1" customWidth="1"/>
    <col min="30" max="30" width="2" style="1" customWidth="1"/>
    <col min="31" max="31" width="14.453125" style="1" bestFit="1" customWidth="1"/>
    <col min="32" max="32" width="8.81640625" style="1"/>
    <col min="33" max="33" width="15.08984375" style="1" customWidth="1"/>
    <col min="34" max="16384" width="8.81640625" style="1"/>
  </cols>
  <sheetData>
    <row r="2" spans="2:31" ht="14.5" customHeight="1" x14ac:dyDescent="0.55000000000000004">
      <c r="B2" s="13" t="s">
        <v>0</v>
      </c>
      <c r="C2" s="13" t="s">
        <v>1</v>
      </c>
      <c r="D2" s="12" t="s">
        <v>4</v>
      </c>
      <c r="E2" s="12"/>
      <c r="F2" s="12" t="s">
        <v>5</v>
      </c>
      <c r="G2" s="12"/>
      <c r="H2" s="12" t="s">
        <v>6</v>
      </c>
      <c r="I2" s="12"/>
      <c r="J2" s="12" t="s">
        <v>39</v>
      </c>
      <c r="K2" s="12"/>
      <c r="L2" s="13" t="s">
        <v>7</v>
      </c>
      <c r="N2" s="12" t="s">
        <v>8</v>
      </c>
      <c r="O2" s="12" t="s">
        <v>9</v>
      </c>
      <c r="P2" s="12" t="s">
        <v>11</v>
      </c>
      <c r="Q2" s="12" t="s">
        <v>12</v>
      </c>
      <c r="R2" s="12" t="s">
        <v>13</v>
      </c>
      <c r="S2" s="12" t="s">
        <v>14</v>
      </c>
      <c r="T2" s="12" t="s">
        <v>15</v>
      </c>
      <c r="U2" s="12" t="s">
        <v>10</v>
      </c>
      <c r="V2" s="12" t="s">
        <v>16</v>
      </c>
      <c r="W2" s="12" t="s">
        <v>17</v>
      </c>
      <c r="X2" s="12" t="s">
        <v>18</v>
      </c>
      <c r="Y2" s="12" t="s">
        <v>19</v>
      </c>
      <c r="Z2" s="12" t="s">
        <v>20</v>
      </c>
      <c r="AA2" s="12" t="s">
        <v>40</v>
      </c>
      <c r="AB2" s="12" t="s">
        <v>35</v>
      </c>
      <c r="AC2" s="12" t="s">
        <v>36</v>
      </c>
      <c r="AE2" s="13" t="s">
        <v>21</v>
      </c>
    </row>
    <row r="3" spans="2:31" x14ac:dyDescent="0.55000000000000004">
      <c r="B3" s="14"/>
      <c r="C3" s="14"/>
      <c r="D3" s="3" t="s">
        <v>2</v>
      </c>
      <c r="E3" s="3" t="s">
        <v>3</v>
      </c>
      <c r="F3" s="3" t="s">
        <v>2</v>
      </c>
      <c r="G3" s="3" t="s">
        <v>3</v>
      </c>
      <c r="H3" s="3" t="s">
        <v>2</v>
      </c>
      <c r="I3" s="3" t="s">
        <v>3</v>
      </c>
      <c r="J3" s="3" t="s">
        <v>2</v>
      </c>
      <c r="K3" s="3" t="s">
        <v>3</v>
      </c>
      <c r="L3" s="14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E3" s="14"/>
    </row>
    <row r="4" spans="2:31" ht="8" customHeight="1" x14ac:dyDescent="0.55000000000000004"/>
    <row r="5" spans="2:31" ht="16.25" customHeight="1" x14ac:dyDescent="0.55000000000000004">
      <c r="N5" s="5" t="s">
        <v>22</v>
      </c>
      <c r="O5" s="5" t="s">
        <v>23</v>
      </c>
      <c r="P5" s="5" t="s">
        <v>25</v>
      </c>
      <c r="Q5" s="5" t="s">
        <v>26</v>
      </c>
      <c r="R5" s="5" t="s">
        <v>27</v>
      </c>
      <c r="S5" s="5" t="s">
        <v>28</v>
      </c>
      <c r="T5" s="5" t="s">
        <v>29</v>
      </c>
      <c r="U5" s="5" t="s">
        <v>24</v>
      </c>
      <c r="V5" s="5" t="s">
        <v>30</v>
      </c>
      <c r="W5" s="5" t="s">
        <v>31</v>
      </c>
      <c r="X5" s="5" t="s">
        <v>32</v>
      </c>
      <c r="Y5" s="5" t="s">
        <v>33</v>
      </c>
      <c r="Z5" s="5" t="s">
        <v>34</v>
      </c>
      <c r="AA5" s="5" t="s">
        <v>41</v>
      </c>
      <c r="AB5" s="5" t="s">
        <v>37</v>
      </c>
      <c r="AC5" s="5" t="s">
        <v>38</v>
      </c>
    </row>
    <row r="6" spans="2:31" ht="8" customHeight="1" x14ac:dyDescent="0.55000000000000004"/>
    <row r="7" spans="2:31" x14ac:dyDescent="0.55000000000000004">
      <c r="B7" s="11">
        <v>45688</v>
      </c>
      <c r="C7" s="11">
        <v>45743</v>
      </c>
      <c r="D7" s="4">
        <v>0</v>
      </c>
      <c r="E7" s="4">
        <v>109527862.20000005</v>
      </c>
      <c r="F7" s="4">
        <v>0</v>
      </c>
      <c r="G7" s="4">
        <v>6437614.7699999996</v>
      </c>
      <c r="H7" s="4">
        <v>0</v>
      </c>
      <c r="I7" s="4">
        <v>1854034523.03</v>
      </c>
      <c r="J7" s="9">
        <v>0</v>
      </c>
      <c r="K7" s="9">
        <v>0</v>
      </c>
      <c r="L7" s="4">
        <f>E7+G7+I7+K7</f>
        <v>1970000000</v>
      </c>
      <c r="N7" s="4">
        <v>390000000</v>
      </c>
      <c r="O7" s="4">
        <v>390000000</v>
      </c>
      <c r="P7" s="4">
        <v>200000000</v>
      </c>
      <c r="Q7" s="4">
        <v>200000000</v>
      </c>
      <c r="R7" s="4">
        <v>195000000</v>
      </c>
      <c r="S7" s="4">
        <v>195000000</v>
      </c>
      <c r="T7" s="4">
        <v>200000000</v>
      </c>
      <c r="U7" s="4">
        <v>200000000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E7" s="4">
        <f>SUM(N7:AC7)</f>
        <v>1970000000</v>
      </c>
    </row>
    <row r="8" spans="2:31" x14ac:dyDescent="0.55000000000000004">
      <c r="B8" s="11">
        <v>45743</v>
      </c>
      <c r="C8" s="11">
        <v>45777</v>
      </c>
      <c r="D8" s="4">
        <v>109527862.20000005</v>
      </c>
      <c r="E8" s="4">
        <v>0</v>
      </c>
      <c r="F8" s="4">
        <v>6437614.7699999996</v>
      </c>
      <c r="G8" s="4">
        <v>0</v>
      </c>
      <c r="H8" s="4">
        <v>0</v>
      </c>
      <c r="I8" s="4">
        <v>1854034523.03</v>
      </c>
      <c r="J8" s="9">
        <v>-125000000</v>
      </c>
      <c r="K8" s="9">
        <v>125000000</v>
      </c>
      <c r="L8" s="4">
        <f t="shared" ref="L8:L27" si="0">E8+G8+I8+K8</f>
        <v>1979034523.03</v>
      </c>
      <c r="N8" s="4">
        <v>390000000</v>
      </c>
      <c r="O8" s="4">
        <v>390000000</v>
      </c>
      <c r="P8" s="4">
        <v>200000000</v>
      </c>
      <c r="Q8" s="4">
        <v>200000000</v>
      </c>
      <c r="R8" s="4">
        <v>195000000</v>
      </c>
      <c r="S8" s="4">
        <v>195000000</v>
      </c>
      <c r="T8" s="4">
        <v>200000000</v>
      </c>
      <c r="U8" s="4">
        <v>200000000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E8" s="4">
        <f>SUM(N8:AC8)</f>
        <v>1970000000</v>
      </c>
    </row>
    <row r="9" spans="2:31" x14ac:dyDescent="0.55000000000000004">
      <c r="B9" s="2">
        <v>45777</v>
      </c>
      <c r="C9" s="2">
        <v>45869</v>
      </c>
      <c r="D9" s="4">
        <v>0</v>
      </c>
      <c r="E9" s="4">
        <v>0</v>
      </c>
      <c r="F9" s="4">
        <v>0</v>
      </c>
      <c r="G9" s="4">
        <v>0</v>
      </c>
      <c r="H9" s="4">
        <v>-125000000</v>
      </c>
      <c r="I9" s="4">
        <v>1979034523.03</v>
      </c>
      <c r="J9" s="9">
        <v>125000000</v>
      </c>
      <c r="K9" s="9">
        <v>0</v>
      </c>
      <c r="L9" s="4">
        <f t="shared" si="0"/>
        <v>1979034523.03</v>
      </c>
      <c r="N9" s="4">
        <v>390000000</v>
      </c>
      <c r="O9" s="4">
        <v>390000000</v>
      </c>
      <c r="P9" s="4">
        <v>200000000</v>
      </c>
      <c r="Q9" s="4">
        <v>200000000</v>
      </c>
      <c r="R9" s="4">
        <v>195000000</v>
      </c>
      <c r="S9" s="4">
        <v>195000000</v>
      </c>
      <c r="T9" s="4">
        <v>200000000</v>
      </c>
      <c r="U9" s="4">
        <v>200000000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E9" s="4">
        <f t="shared" ref="AE9:AE21" si="1">SUM(N9:AC9)</f>
        <v>1970000000</v>
      </c>
    </row>
    <row r="10" spans="2:31" x14ac:dyDescent="0.55000000000000004">
      <c r="B10" s="2">
        <v>45869</v>
      </c>
      <c r="C10" s="2">
        <v>45961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1979034523.03</v>
      </c>
      <c r="J10" s="9">
        <v>0</v>
      </c>
      <c r="K10" s="9">
        <v>0</v>
      </c>
      <c r="L10" s="4">
        <f t="shared" si="0"/>
        <v>1979034523.03</v>
      </c>
      <c r="N10" s="4">
        <v>390000000</v>
      </c>
      <c r="O10" s="4">
        <v>390000000</v>
      </c>
      <c r="P10" s="4">
        <v>200000000</v>
      </c>
      <c r="Q10" s="4">
        <v>200000000</v>
      </c>
      <c r="R10" s="4">
        <v>195000000</v>
      </c>
      <c r="S10" s="4">
        <v>195000000</v>
      </c>
      <c r="T10" s="4">
        <v>200000000</v>
      </c>
      <c r="U10" s="4">
        <v>200000000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E10" s="4">
        <f t="shared" si="1"/>
        <v>1970000000</v>
      </c>
    </row>
    <row r="11" spans="2:31" x14ac:dyDescent="0.55000000000000004">
      <c r="B11" s="2">
        <v>45961</v>
      </c>
      <c r="C11" s="2">
        <v>46053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1979034523.03</v>
      </c>
      <c r="J11" s="9">
        <v>0</v>
      </c>
      <c r="K11" s="9">
        <v>0</v>
      </c>
      <c r="L11" s="4">
        <f t="shared" si="0"/>
        <v>1979034523.03</v>
      </c>
      <c r="N11" s="4">
        <v>390000000</v>
      </c>
      <c r="O11" s="4">
        <v>390000000</v>
      </c>
      <c r="P11" s="4">
        <v>200000000</v>
      </c>
      <c r="Q11" s="4">
        <v>200000000</v>
      </c>
      <c r="R11" s="4">
        <v>195000000</v>
      </c>
      <c r="S11" s="4">
        <v>195000000</v>
      </c>
      <c r="T11" s="4">
        <v>200000000</v>
      </c>
      <c r="U11" s="4">
        <v>200000000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E11" s="4">
        <f t="shared" si="1"/>
        <v>1970000000</v>
      </c>
    </row>
    <row r="12" spans="2:31" x14ac:dyDescent="0.55000000000000004">
      <c r="B12" s="2">
        <v>46053</v>
      </c>
      <c r="C12" s="2">
        <v>46142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1979034523.03</v>
      </c>
      <c r="J12" s="9">
        <v>0</v>
      </c>
      <c r="K12" s="9">
        <v>0</v>
      </c>
      <c r="L12" s="4">
        <f t="shared" si="0"/>
        <v>1979034523.03</v>
      </c>
      <c r="N12" s="4">
        <v>390000000</v>
      </c>
      <c r="O12" s="4">
        <v>390000000</v>
      </c>
      <c r="P12" s="4">
        <v>200000000</v>
      </c>
      <c r="Q12" s="4">
        <v>200000000</v>
      </c>
      <c r="R12" s="4">
        <v>195000000</v>
      </c>
      <c r="S12" s="4">
        <v>195000000</v>
      </c>
      <c r="T12" s="4">
        <v>200000000</v>
      </c>
      <c r="U12" s="4">
        <v>200000000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E12" s="4">
        <f t="shared" si="1"/>
        <v>1970000000</v>
      </c>
    </row>
    <row r="13" spans="2:31" x14ac:dyDescent="0.55000000000000004">
      <c r="B13" s="2">
        <v>46142</v>
      </c>
      <c r="C13" s="2">
        <v>46234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1979034523.03</v>
      </c>
      <c r="J13" s="9">
        <v>0</v>
      </c>
      <c r="K13" s="9">
        <v>0</v>
      </c>
      <c r="L13" s="4">
        <f t="shared" si="0"/>
        <v>1979034523.03</v>
      </c>
      <c r="N13" s="4">
        <v>390000000</v>
      </c>
      <c r="O13" s="4">
        <v>390000000</v>
      </c>
      <c r="P13" s="4">
        <v>200000000</v>
      </c>
      <c r="Q13" s="4">
        <v>200000000</v>
      </c>
      <c r="R13" s="4">
        <v>195000000</v>
      </c>
      <c r="S13" s="4">
        <v>195000000</v>
      </c>
      <c r="T13" s="4">
        <v>200000000</v>
      </c>
      <c r="U13" s="4">
        <v>200000000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E13" s="4">
        <f t="shared" si="1"/>
        <v>1970000000</v>
      </c>
    </row>
    <row r="14" spans="2:31" x14ac:dyDescent="0.55000000000000004">
      <c r="B14" s="2">
        <v>46234</v>
      </c>
      <c r="C14" s="2">
        <v>46326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1979034523.03</v>
      </c>
      <c r="J14" s="9">
        <v>0</v>
      </c>
      <c r="K14" s="9">
        <v>0</v>
      </c>
      <c r="L14" s="4">
        <f t="shared" si="0"/>
        <v>1979034523.03</v>
      </c>
      <c r="N14" s="4">
        <v>390000000</v>
      </c>
      <c r="O14" s="4">
        <v>390000000</v>
      </c>
      <c r="P14" s="4">
        <v>200000000</v>
      </c>
      <c r="Q14" s="4">
        <v>200000000</v>
      </c>
      <c r="R14" s="4">
        <v>195000000</v>
      </c>
      <c r="S14" s="4">
        <v>195000000</v>
      </c>
      <c r="T14" s="4">
        <v>200000000</v>
      </c>
      <c r="U14" s="4">
        <v>200000000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E14" s="4">
        <f t="shared" si="1"/>
        <v>1970000000</v>
      </c>
    </row>
    <row r="15" spans="2:31" x14ac:dyDescent="0.55000000000000004">
      <c r="B15" s="2">
        <v>46326</v>
      </c>
      <c r="C15" s="2">
        <v>46418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1979034523.03</v>
      </c>
      <c r="J15" s="9">
        <v>0</v>
      </c>
      <c r="K15" s="9">
        <v>0</v>
      </c>
      <c r="L15" s="4">
        <f t="shared" si="0"/>
        <v>1979034523.03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250000000</v>
      </c>
      <c r="W15" s="4">
        <v>100000000</v>
      </c>
      <c r="X15" s="4">
        <v>250000000</v>
      </c>
      <c r="Y15" s="4">
        <v>125000000</v>
      </c>
      <c r="Z15" s="4">
        <v>250000000</v>
      </c>
      <c r="AA15" s="4">
        <v>100000000</v>
      </c>
      <c r="AB15" s="4">
        <v>100000000</v>
      </c>
      <c r="AC15" s="4">
        <v>535000000</v>
      </c>
      <c r="AE15" s="4">
        <f t="shared" si="1"/>
        <v>1710000000</v>
      </c>
    </row>
    <row r="16" spans="2:31" x14ac:dyDescent="0.55000000000000004">
      <c r="B16" s="2">
        <v>46418</v>
      </c>
      <c r="C16" s="2">
        <v>46507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1979034523.03</v>
      </c>
      <c r="J16" s="9">
        <v>0</v>
      </c>
      <c r="K16" s="9">
        <v>0</v>
      </c>
      <c r="L16" s="4">
        <f t="shared" si="0"/>
        <v>1979034523.03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250000000</v>
      </c>
      <c r="W16" s="4">
        <v>100000000</v>
      </c>
      <c r="X16" s="4">
        <v>250000000</v>
      </c>
      <c r="Y16" s="4">
        <v>125000000</v>
      </c>
      <c r="Z16" s="4">
        <v>250000000</v>
      </c>
      <c r="AA16" s="4">
        <v>100000000</v>
      </c>
      <c r="AB16" s="4">
        <v>100000000</v>
      </c>
      <c r="AC16" s="4">
        <v>535000000</v>
      </c>
      <c r="AE16" s="4">
        <f t="shared" si="1"/>
        <v>1710000000</v>
      </c>
    </row>
    <row r="17" spans="2:33" x14ac:dyDescent="0.55000000000000004">
      <c r="B17" s="2">
        <v>46507</v>
      </c>
      <c r="C17" s="2">
        <v>46599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1979034523.03</v>
      </c>
      <c r="J17" s="9">
        <v>0</v>
      </c>
      <c r="K17" s="9">
        <v>0</v>
      </c>
      <c r="L17" s="4">
        <f t="shared" si="0"/>
        <v>1979034523.03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250000000</v>
      </c>
      <c r="W17" s="4">
        <v>100000000</v>
      </c>
      <c r="X17" s="4">
        <v>250000000</v>
      </c>
      <c r="Y17" s="4">
        <v>125000000</v>
      </c>
      <c r="Z17" s="4">
        <v>250000000</v>
      </c>
      <c r="AA17" s="4">
        <v>100000000</v>
      </c>
      <c r="AB17" s="4">
        <v>100000000</v>
      </c>
      <c r="AC17" s="4">
        <v>535000000</v>
      </c>
      <c r="AE17" s="4">
        <f>SUM(N17:AC17)</f>
        <v>1710000000</v>
      </c>
      <c r="AG17" s="10"/>
    </row>
    <row r="18" spans="2:33" x14ac:dyDescent="0.55000000000000004">
      <c r="B18" s="2">
        <v>46599</v>
      </c>
      <c r="C18" s="2">
        <v>46691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1979034523.03</v>
      </c>
      <c r="J18" s="9">
        <v>0</v>
      </c>
      <c r="K18" s="9">
        <v>0</v>
      </c>
      <c r="L18" s="4">
        <f t="shared" si="0"/>
        <v>1979034523.03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250000000</v>
      </c>
      <c r="W18" s="4">
        <v>100000000</v>
      </c>
      <c r="X18" s="4">
        <v>250000000</v>
      </c>
      <c r="Y18" s="4">
        <v>125000000</v>
      </c>
      <c r="Z18" s="4">
        <v>250000000</v>
      </c>
      <c r="AA18" s="4">
        <v>100000000</v>
      </c>
      <c r="AB18" s="4">
        <v>100000000</v>
      </c>
      <c r="AC18" s="4">
        <v>535000000</v>
      </c>
      <c r="AE18" s="4">
        <f t="shared" si="1"/>
        <v>1710000000</v>
      </c>
      <c r="AG18" s="10"/>
    </row>
    <row r="19" spans="2:33" x14ac:dyDescent="0.55000000000000004">
      <c r="B19" s="2">
        <v>46691</v>
      </c>
      <c r="C19" s="2">
        <v>46783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1979034523.03</v>
      </c>
      <c r="J19" s="9">
        <v>0</v>
      </c>
      <c r="K19" s="9">
        <v>0</v>
      </c>
      <c r="L19" s="4">
        <f t="shared" si="0"/>
        <v>1979034523.03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250000000</v>
      </c>
      <c r="W19" s="4">
        <v>100000000</v>
      </c>
      <c r="X19" s="4">
        <v>250000000</v>
      </c>
      <c r="Y19" s="4">
        <v>125000000</v>
      </c>
      <c r="Z19" s="4">
        <v>250000000</v>
      </c>
      <c r="AA19" s="4">
        <v>100000000</v>
      </c>
      <c r="AB19" s="4">
        <v>100000000</v>
      </c>
      <c r="AC19" s="4">
        <v>535000000</v>
      </c>
      <c r="AE19" s="4">
        <f t="shared" si="1"/>
        <v>1710000000</v>
      </c>
    </row>
    <row r="20" spans="2:33" x14ac:dyDescent="0.55000000000000004">
      <c r="B20" s="2">
        <v>46783</v>
      </c>
      <c r="C20" s="2">
        <v>46873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1979034523.03</v>
      </c>
      <c r="J20" s="9">
        <v>0</v>
      </c>
      <c r="K20" s="9">
        <v>0</v>
      </c>
      <c r="L20" s="4">
        <f t="shared" si="0"/>
        <v>1979034523.03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250000000</v>
      </c>
      <c r="W20" s="4">
        <v>100000000</v>
      </c>
      <c r="X20" s="4">
        <v>250000000</v>
      </c>
      <c r="Y20" s="4">
        <v>125000000</v>
      </c>
      <c r="Z20" s="4">
        <v>250000000</v>
      </c>
      <c r="AA20" s="4">
        <v>100000000</v>
      </c>
      <c r="AB20" s="4">
        <v>100000000</v>
      </c>
      <c r="AC20" s="4">
        <v>535000000</v>
      </c>
      <c r="AE20" s="4">
        <f t="shared" si="1"/>
        <v>1710000000</v>
      </c>
    </row>
    <row r="21" spans="2:33" x14ac:dyDescent="0.55000000000000004">
      <c r="B21" s="2">
        <v>46873</v>
      </c>
      <c r="C21" s="2">
        <v>46965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1979034523.03</v>
      </c>
      <c r="J21" s="9">
        <v>0</v>
      </c>
      <c r="K21" s="9">
        <v>0</v>
      </c>
      <c r="L21" s="4">
        <f t="shared" si="0"/>
        <v>1979034523.03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250000000</v>
      </c>
      <c r="W21" s="4">
        <v>100000000</v>
      </c>
      <c r="X21" s="4">
        <v>250000000</v>
      </c>
      <c r="Y21" s="4">
        <v>125000000</v>
      </c>
      <c r="Z21" s="4">
        <v>250000000</v>
      </c>
      <c r="AA21" s="4">
        <v>100000000</v>
      </c>
      <c r="AB21" s="4">
        <v>100000000</v>
      </c>
      <c r="AC21" s="4">
        <v>535000000</v>
      </c>
      <c r="AE21" s="4">
        <f t="shared" si="1"/>
        <v>1710000000</v>
      </c>
    </row>
    <row r="22" spans="2:33" x14ac:dyDescent="0.55000000000000004">
      <c r="B22" s="2">
        <v>46965</v>
      </c>
      <c r="C22" s="2">
        <v>47057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1979034523.03</v>
      </c>
      <c r="J22" s="9">
        <v>0</v>
      </c>
      <c r="K22" s="9">
        <v>0</v>
      </c>
      <c r="L22" s="4">
        <f t="shared" si="0"/>
        <v>1979034523.03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250000000</v>
      </c>
      <c r="W22" s="4">
        <v>100000000</v>
      </c>
      <c r="X22" s="4">
        <v>250000000</v>
      </c>
      <c r="Y22" s="4">
        <v>125000000</v>
      </c>
      <c r="Z22" s="4">
        <v>250000000</v>
      </c>
      <c r="AA22" s="4">
        <v>100000000</v>
      </c>
      <c r="AB22" s="4">
        <v>100000000</v>
      </c>
      <c r="AC22" s="4">
        <v>535000000</v>
      </c>
      <c r="AE22" s="4">
        <f>SUM(N22:AC22)</f>
        <v>1710000000</v>
      </c>
      <c r="AG22" s="10"/>
    </row>
    <row r="23" spans="2:33" x14ac:dyDescent="0.55000000000000004">
      <c r="B23" s="2">
        <v>47057</v>
      </c>
      <c r="C23" s="2">
        <v>47149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1979034523.03</v>
      </c>
      <c r="J23" s="9">
        <v>0</v>
      </c>
      <c r="K23" s="9">
        <v>0</v>
      </c>
      <c r="L23" s="4">
        <f t="shared" si="0"/>
        <v>1979034523.03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E23" s="4">
        <f t="shared" ref="AE23:AE27" si="2">SUM(N23:AC23)</f>
        <v>0</v>
      </c>
    </row>
    <row r="24" spans="2:33" x14ac:dyDescent="0.55000000000000004">
      <c r="B24" s="2">
        <v>47149</v>
      </c>
      <c r="C24" s="2">
        <v>47238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1979034523.03</v>
      </c>
      <c r="J24" s="9">
        <v>0</v>
      </c>
      <c r="K24" s="9">
        <v>0</v>
      </c>
      <c r="L24" s="4">
        <f t="shared" si="0"/>
        <v>1979034523.03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E24" s="4">
        <f t="shared" si="2"/>
        <v>0</v>
      </c>
    </row>
    <row r="25" spans="2:33" x14ac:dyDescent="0.55000000000000004">
      <c r="B25" s="2">
        <v>47238</v>
      </c>
      <c r="C25" s="2">
        <v>47330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1979034523.03</v>
      </c>
      <c r="J25" s="9">
        <v>0</v>
      </c>
      <c r="K25" s="9">
        <v>0</v>
      </c>
      <c r="L25" s="4">
        <f t="shared" si="0"/>
        <v>1979034523.03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E25" s="4">
        <f t="shared" si="2"/>
        <v>0</v>
      </c>
    </row>
    <row r="26" spans="2:33" x14ac:dyDescent="0.55000000000000004">
      <c r="B26" s="2">
        <v>47330</v>
      </c>
      <c r="C26" s="2">
        <v>47422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1979034523.03</v>
      </c>
      <c r="J26" s="9">
        <v>0</v>
      </c>
      <c r="K26" s="9">
        <v>0</v>
      </c>
      <c r="L26" s="4">
        <f t="shared" si="0"/>
        <v>1979034523.03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E26" s="4">
        <f t="shared" si="2"/>
        <v>0</v>
      </c>
    </row>
    <row r="27" spans="2:33" x14ac:dyDescent="0.55000000000000004">
      <c r="B27" s="2">
        <v>47422</v>
      </c>
      <c r="C27" s="2">
        <v>47514</v>
      </c>
      <c r="D27" s="4">
        <v>0</v>
      </c>
      <c r="E27" s="4">
        <v>0</v>
      </c>
      <c r="F27" s="4">
        <v>0</v>
      </c>
      <c r="G27" s="4">
        <v>0</v>
      </c>
      <c r="H27" s="4">
        <v>1979034523.03</v>
      </c>
      <c r="I27" s="4">
        <v>0</v>
      </c>
      <c r="J27" s="9">
        <v>0</v>
      </c>
      <c r="K27" s="9">
        <v>0</v>
      </c>
      <c r="L27" s="4">
        <f t="shared" si="0"/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E27" s="4">
        <f t="shared" si="2"/>
        <v>0</v>
      </c>
    </row>
    <row r="29" spans="2:33" x14ac:dyDescent="0.55000000000000004">
      <c r="V29" s="6">
        <v>2.179E-2</v>
      </c>
      <c r="W29" s="6">
        <v>2.1610000000000001E-2</v>
      </c>
      <c r="X29" s="6">
        <v>2.2599999999999999E-2</v>
      </c>
      <c r="Y29" s="6">
        <v>2.1340000000000001E-2</v>
      </c>
      <c r="Z29" s="6">
        <v>2.0320000000000001E-2</v>
      </c>
      <c r="AA29" s="6">
        <v>2.1499999999999998E-2</v>
      </c>
      <c r="AB29" s="6">
        <v>2.0750000000000001E-2</v>
      </c>
      <c r="AC29" s="6">
        <v>2.1100000000000001E-2</v>
      </c>
    </row>
    <row r="30" spans="2:33" x14ac:dyDescent="0.55000000000000004">
      <c r="V30" s="7">
        <f>V29*V22</f>
        <v>5447500</v>
      </c>
      <c r="W30" s="7">
        <f>W29*W22</f>
        <v>2161000</v>
      </c>
      <c r="X30" s="7">
        <f>X29*X22</f>
        <v>5650000</v>
      </c>
      <c r="Y30" s="7">
        <f>Y29*Y22</f>
        <v>2667500</v>
      </c>
      <c r="Z30" s="7">
        <f>+Z29*Z22</f>
        <v>5080000</v>
      </c>
      <c r="AA30" s="7">
        <f>+AA29*AA22</f>
        <v>2150000</v>
      </c>
      <c r="AB30" s="7">
        <f>+AB29*AB22</f>
        <v>2075000</v>
      </c>
      <c r="AC30" s="7">
        <f>+AC29*AC22</f>
        <v>11288500</v>
      </c>
      <c r="AD30" s="7"/>
      <c r="AE30" s="7">
        <f>SUM(V30:AC30)</f>
        <v>36519500</v>
      </c>
    </row>
    <row r="31" spans="2:33" x14ac:dyDescent="0.55000000000000004">
      <c r="AE31" s="6">
        <f>AE30/AE22</f>
        <v>2.1356432748538011E-2</v>
      </c>
    </row>
    <row r="33" spans="29:29" x14ac:dyDescent="0.55000000000000004">
      <c r="AC33" s="8"/>
    </row>
  </sheetData>
  <mergeCells count="24">
    <mergeCell ref="L2:L3"/>
    <mergeCell ref="B2:B3"/>
    <mergeCell ref="C2:C3"/>
    <mergeCell ref="D2:E2"/>
    <mergeCell ref="F2:G2"/>
    <mergeCell ref="H2:I2"/>
    <mergeCell ref="J2:K2"/>
    <mergeCell ref="N2:N3"/>
    <mergeCell ref="O2:O3"/>
    <mergeCell ref="U2:U3"/>
    <mergeCell ref="P2:P3"/>
    <mergeCell ref="Q2:Q3"/>
    <mergeCell ref="Y2:Y3"/>
    <mergeCell ref="Z2:Z3"/>
    <mergeCell ref="AE2:AE3"/>
    <mergeCell ref="R2:R3"/>
    <mergeCell ref="S2:S3"/>
    <mergeCell ref="T2:T3"/>
    <mergeCell ref="V2:V3"/>
    <mergeCell ref="W2:W3"/>
    <mergeCell ref="X2:X3"/>
    <mergeCell ref="AB2:AB3"/>
    <mergeCell ref="AC2:AC3"/>
    <mergeCell ref="AA2:AA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DONDIN</dc:creator>
  <cp:lastModifiedBy>Ines Dubois</cp:lastModifiedBy>
  <dcterms:created xsi:type="dcterms:W3CDTF">2024-12-09T07:33:49Z</dcterms:created>
  <dcterms:modified xsi:type="dcterms:W3CDTF">2025-06-11T09:26:00Z</dcterms:modified>
</cp:coreProperties>
</file>