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65" windowWidth="28620" windowHeight="14265" activeTab="1"/>
  </bookViews>
  <sheets>
    <sheet name="CVADVA IR" sheetId="1" r:id="rId1"/>
    <sheet name="CVADVA FX" sheetId="4" r:id="rId2"/>
    <sheet name="Disclaimer" sheetId="2" r:id="rId3"/>
  </sheets>
  <definedNames>
    <definedName name="_xlnm._FilterDatabase" localSheetId="1" hidden="1">'CVADVA FX'!$A$13:$AE$149</definedName>
    <definedName name="§AQ759" localSheetId="1">#REF!</definedName>
    <definedName name="§AQ759">#REF!</definedName>
    <definedName name="âa143" localSheetId="1">#REF!</definedName>
    <definedName name="âa143">#REF!</definedName>
    <definedName name="fxPortfolioInput" localSheetId="1">'CVADVA FX'!$A$1</definedName>
    <definedName name="fxPortfolioInput" localSheetId="0">'CVADVA IR'!$A$1</definedName>
    <definedName name="fxPortfolioInput" localSheetId="2">Disclaimer!$A$1</definedName>
    <definedName name="fxPortfolioInput">#REF!</definedName>
    <definedName name="Myrange" localSheetId="1">#REF!</definedName>
    <definedName name="Myrange">#REF!</definedName>
    <definedName name="_xlnm.Print_Area" localSheetId="1">'CVADVA FX'!$A$1:$Z$151</definedName>
    <definedName name="_xlnm.Print_Area" localSheetId="0">'CVADVA IR'!$A$1:$X$70</definedName>
    <definedName name="_xlnm.Print_Area" localSheetId="2">Disclaimer!$A$1:$M$34</definedName>
  </definedNames>
  <calcPr calcId="145621"/>
</workbook>
</file>

<file path=xl/calcChain.xml><?xml version="1.0" encoding="utf-8"?>
<calcChain xmlns="http://schemas.openxmlformats.org/spreadsheetml/2006/main">
  <c r="AD13" i="4" l="1"/>
  <c r="X151" i="4" l="1"/>
  <c r="Y151" i="4"/>
  <c r="Z151" i="4"/>
  <c r="W151" i="4"/>
  <c r="AA13" i="4" a="1"/>
  <c r="AA13" i="4" s="1"/>
  <c r="AA67" i="4" a="1"/>
  <c r="AA68" i="4" s="1"/>
  <c r="AA144" i="4" a="1"/>
  <c r="AA147" i="4" s="1"/>
  <c r="AA139" i="4" l="1"/>
  <c r="AA135" i="4"/>
  <c r="AA131" i="4"/>
  <c r="AA127" i="4"/>
  <c r="AA123" i="4"/>
  <c r="AA119" i="4"/>
  <c r="AA115" i="4"/>
  <c r="AA111" i="4"/>
  <c r="AA107" i="4"/>
  <c r="AA103" i="4"/>
  <c r="AA99" i="4"/>
  <c r="AA95" i="4"/>
  <c r="AA91" i="4"/>
  <c r="AA87" i="4"/>
  <c r="AA83" i="4"/>
  <c r="AA79" i="4"/>
  <c r="AA75" i="4"/>
  <c r="AA71" i="4"/>
  <c r="AA67" i="4"/>
  <c r="AA64" i="4"/>
  <c r="AA60" i="4"/>
  <c r="AA56" i="4"/>
  <c r="AA52" i="4"/>
  <c r="AA48" i="4"/>
  <c r="AA44" i="4"/>
  <c r="AA40" i="4"/>
  <c r="AA36" i="4"/>
  <c r="AA32" i="4"/>
  <c r="AA28" i="4"/>
  <c r="AA24" i="4"/>
  <c r="AA20" i="4"/>
  <c r="AA16" i="4"/>
  <c r="AA145" i="4"/>
  <c r="AA142" i="4"/>
  <c r="AA138" i="4"/>
  <c r="AA134" i="4"/>
  <c r="AA130" i="4"/>
  <c r="AA126" i="4"/>
  <c r="AA122" i="4"/>
  <c r="AA118" i="4"/>
  <c r="AA114" i="4"/>
  <c r="AA110" i="4"/>
  <c r="AA106" i="4"/>
  <c r="AA102" i="4"/>
  <c r="AA98" i="4"/>
  <c r="AA94" i="4"/>
  <c r="AA90" i="4"/>
  <c r="AA86" i="4"/>
  <c r="AA82" i="4"/>
  <c r="AA78" i="4"/>
  <c r="AA74" i="4"/>
  <c r="AA70" i="4"/>
  <c r="AA66" i="4"/>
  <c r="AA63" i="4"/>
  <c r="AA59" i="4"/>
  <c r="AA55" i="4"/>
  <c r="AA51" i="4"/>
  <c r="AA47" i="4"/>
  <c r="AA43" i="4"/>
  <c r="AA39" i="4"/>
  <c r="AA35" i="4"/>
  <c r="AA31" i="4"/>
  <c r="AA27" i="4"/>
  <c r="AA23" i="4"/>
  <c r="AA19" i="4"/>
  <c r="AA15" i="4"/>
  <c r="AA149" i="4"/>
  <c r="AA146" i="4"/>
  <c r="AA148" i="4"/>
  <c r="AA144" i="4"/>
  <c r="AA141" i="4"/>
  <c r="AA137" i="4"/>
  <c r="AA133" i="4"/>
  <c r="AA129" i="4"/>
  <c r="AA125" i="4"/>
  <c r="AA121" i="4"/>
  <c r="AA117" i="4"/>
  <c r="AA113" i="4"/>
  <c r="AA109" i="4"/>
  <c r="AA105" i="4"/>
  <c r="AA101" i="4"/>
  <c r="AA97" i="4"/>
  <c r="AA93" i="4"/>
  <c r="AA89" i="4"/>
  <c r="AA85" i="4"/>
  <c r="AA81" i="4"/>
  <c r="AA77" i="4"/>
  <c r="AA73" i="4"/>
  <c r="AA69" i="4"/>
  <c r="AA62" i="4"/>
  <c r="AA58" i="4"/>
  <c r="AA54" i="4"/>
  <c r="AA50" i="4"/>
  <c r="AA46" i="4"/>
  <c r="AA42" i="4"/>
  <c r="AA38" i="4"/>
  <c r="AA34" i="4"/>
  <c r="AA30" i="4"/>
  <c r="AA26" i="4"/>
  <c r="AA22" i="4"/>
  <c r="AA18" i="4"/>
  <c r="AA14" i="4"/>
  <c r="AA143" i="4"/>
  <c r="AA140" i="4"/>
  <c r="AA136" i="4"/>
  <c r="AA132" i="4"/>
  <c r="AA128" i="4"/>
  <c r="AA124" i="4"/>
  <c r="AA120" i="4"/>
  <c r="AA116" i="4"/>
  <c r="AA112" i="4"/>
  <c r="AA108" i="4"/>
  <c r="AA104" i="4"/>
  <c r="AA100" i="4"/>
  <c r="AA96" i="4"/>
  <c r="AA92" i="4"/>
  <c r="AA88" i="4"/>
  <c r="AA84" i="4"/>
  <c r="AA80" i="4"/>
  <c r="AA76" i="4"/>
  <c r="AA72" i="4"/>
  <c r="AA65" i="4"/>
  <c r="AA61" i="4"/>
  <c r="AA57" i="4"/>
  <c r="AA53" i="4"/>
  <c r="AA49" i="4"/>
  <c r="AA45" i="4"/>
  <c r="AA41" i="4"/>
  <c r="AA37" i="4"/>
  <c r="AA33" i="4"/>
  <c r="AA29" i="4"/>
  <c r="AA25" i="4"/>
  <c r="AA21" i="4"/>
  <c r="AA17" i="4"/>
  <c r="AB13" i="1"/>
  <c r="Y11" i="1" l="1" a="1"/>
  <c r="Y14" i="1" s="1"/>
  <c r="Y12" i="1"/>
  <c r="Y16" i="1"/>
  <c r="AB12" i="1"/>
  <c r="AB14" i="1"/>
  <c r="AB17" i="1"/>
  <c r="AB20" i="1"/>
  <c r="AA12" i="1"/>
  <c r="AA13" i="1"/>
  <c r="AA14" i="1"/>
  <c r="AA15" i="1"/>
  <c r="AA16" i="1"/>
  <c r="AA17" i="1"/>
  <c r="AA18" i="1"/>
  <c r="AA19" i="1"/>
  <c r="AA20" i="1"/>
  <c r="AA11" i="1"/>
  <c r="AA21" i="1" s="1"/>
  <c r="Y17" i="1" l="1"/>
  <c r="Y13" i="1"/>
  <c r="Y20" i="1"/>
  <c r="AA4" i="1"/>
  <c r="Y19" i="1"/>
  <c r="Y15" i="1"/>
  <c r="Y11" i="1"/>
  <c r="Y18" i="1"/>
  <c r="AH11" i="1" l="1"/>
  <c r="AD149" i="4"/>
  <c r="AD148" i="4"/>
  <c r="AD147" i="4"/>
  <c r="AD146" i="4"/>
  <c r="AD145" i="4"/>
  <c r="AD144" i="4"/>
  <c r="AD143" i="4"/>
  <c r="AE142" i="4"/>
  <c r="AD142" i="4"/>
  <c r="AD141" i="4"/>
  <c r="AD140" i="4"/>
  <c r="AE139" i="4"/>
  <c r="AD139" i="4"/>
  <c r="AD138" i="4"/>
  <c r="AD137" i="4"/>
  <c r="AD136" i="4"/>
  <c r="AE135" i="4"/>
  <c r="AD135" i="4"/>
  <c r="AD134" i="4"/>
  <c r="AE133" i="4"/>
  <c r="AD133" i="4"/>
  <c r="AD132" i="4"/>
  <c r="AD131" i="4"/>
  <c r="AE130" i="4"/>
  <c r="AD130" i="4"/>
  <c r="AD129" i="4"/>
  <c r="AD128" i="4"/>
  <c r="AD127" i="4"/>
  <c r="AE126" i="4"/>
  <c r="AD126" i="4"/>
  <c r="AD125" i="4"/>
  <c r="AD124" i="4"/>
  <c r="AE123" i="4"/>
  <c r="AD123" i="4"/>
  <c r="AD122" i="4"/>
  <c r="AD121" i="4"/>
  <c r="AE120" i="4"/>
  <c r="AD120" i="4"/>
  <c r="AD119" i="4"/>
  <c r="AD118" i="4"/>
  <c r="AE117" i="4"/>
  <c r="AD117" i="4"/>
  <c r="AD116" i="4"/>
  <c r="AD115" i="4"/>
  <c r="AE114" i="4"/>
  <c r="AD114" i="4"/>
  <c r="AD113" i="4"/>
  <c r="AD112" i="4"/>
  <c r="AE111" i="4"/>
  <c r="AD111" i="4"/>
  <c r="AD110" i="4"/>
  <c r="AD109" i="4"/>
  <c r="AE108" i="4"/>
  <c r="AD108" i="4"/>
  <c r="AD107" i="4"/>
  <c r="AD106" i="4"/>
  <c r="AE105" i="4"/>
  <c r="AD105" i="4"/>
  <c r="AD104" i="4"/>
  <c r="AD103" i="4"/>
  <c r="AE102" i="4"/>
  <c r="AD102" i="4"/>
  <c r="AE101" i="4"/>
  <c r="AD101" i="4"/>
  <c r="AD100" i="4"/>
  <c r="AD99" i="4"/>
  <c r="AE98" i="4"/>
  <c r="AD97" i="4"/>
  <c r="AD96" i="4"/>
  <c r="AD95" i="4"/>
  <c r="AD94" i="4"/>
  <c r="AE93" i="4"/>
  <c r="AD93" i="4"/>
  <c r="AE92" i="4"/>
  <c r="AD92" i="4"/>
  <c r="AD91" i="4"/>
  <c r="AD90" i="4"/>
  <c r="AE89" i="4"/>
  <c r="AD89" i="4"/>
  <c r="AD88" i="4"/>
  <c r="AD87" i="4"/>
  <c r="AD86" i="4"/>
  <c r="AD85" i="4"/>
  <c r="AE84" i="4"/>
  <c r="AD84" i="4"/>
  <c r="AD83" i="4"/>
  <c r="AD82" i="4"/>
  <c r="AE81" i="4"/>
  <c r="AD81" i="4"/>
  <c r="AE80" i="4"/>
  <c r="AD79" i="4"/>
  <c r="AD78" i="4"/>
  <c r="AE77" i="4"/>
  <c r="AD77" i="4"/>
  <c r="AE76" i="4"/>
  <c r="AD76" i="4"/>
  <c r="AD75" i="4"/>
  <c r="AD74" i="4"/>
  <c r="AE73" i="4"/>
  <c r="AD73" i="4"/>
  <c r="AD72" i="4"/>
  <c r="AD71" i="4"/>
  <c r="AE70" i="4"/>
  <c r="AD69" i="4"/>
  <c r="AD68" i="4"/>
  <c r="AE67" i="4"/>
  <c r="AD67" i="4"/>
  <c r="AE129" i="4"/>
  <c r="AE118" i="4"/>
  <c r="AE110" i="4"/>
  <c r="AE109" i="4"/>
  <c r="AE94" i="4"/>
  <c r="AE86" i="4"/>
  <c r="AE85" i="4"/>
  <c r="AE78" i="4"/>
  <c r="AE69" i="4"/>
  <c r="AE66" i="4"/>
  <c r="AD66" i="4"/>
  <c r="AD65" i="4"/>
  <c r="AD64" i="4"/>
  <c r="AD63" i="4"/>
  <c r="AE62" i="4"/>
  <c r="AD62" i="4"/>
  <c r="AD61" i="4"/>
  <c r="AD60" i="4"/>
  <c r="AD59" i="4"/>
  <c r="AE58" i="4"/>
  <c r="AD58" i="4"/>
  <c r="AD57" i="4"/>
  <c r="AD56" i="4"/>
  <c r="AE55" i="4"/>
  <c r="AD55" i="4"/>
  <c r="AD54" i="4"/>
  <c r="AD53" i="4"/>
  <c r="AE52" i="4"/>
  <c r="AD52" i="4"/>
  <c r="AD51" i="4"/>
  <c r="AD50" i="4"/>
  <c r="AE49" i="4"/>
  <c r="AD49" i="4"/>
  <c r="AD48" i="4"/>
  <c r="AD47" i="4"/>
  <c r="AE46" i="4"/>
  <c r="AD46" i="4"/>
  <c r="AD45" i="4"/>
  <c r="AD44" i="4"/>
  <c r="AE43" i="4"/>
  <c r="AD43" i="4"/>
  <c r="AD42" i="4"/>
  <c r="AD41" i="4"/>
  <c r="AE40" i="4"/>
  <c r="AD40" i="4"/>
  <c r="AD39" i="4"/>
  <c r="AD38" i="4"/>
  <c r="AE37" i="4"/>
  <c r="AD37" i="4"/>
  <c r="AD36" i="4"/>
  <c r="AD35" i="4"/>
  <c r="AE34" i="4"/>
  <c r="AD34" i="4"/>
  <c r="AE33" i="4"/>
  <c r="AD33" i="4"/>
  <c r="AD32" i="4"/>
  <c r="AD31" i="4"/>
  <c r="AE30" i="4"/>
  <c r="AD30" i="4"/>
  <c r="AL29" i="4"/>
  <c r="AK29" i="4"/>
  <c r="AJ29" i="4"/>
  <c r="AI29" i="4"/>
  <c r="AH29" i="4"/>
  <c r="AD29" i="4"/>
  <c r="AD28" i="4"/>
  <c r="AD27" i="4"/>
  <c r="AD26" i="4"/>
  <c r="AE25" i="4"/>
  <c r="AD25" i="4"/>
  <c r="AE24" i="4"/>
  <c r="AD24" i="4"/>
  <c r="AD23" i="4"/>
  <c r="AD22" i="4"/>
  <c r="AE21" i="4"/>
  <c r="AD21" i="4"/>
  <c r="AD20" i="4"/>
  <c r="AK19" i="4"/>
  <c r="AD19" i="4"/>
  <c r="AK18" i="4"/>
  <c r="AD18" i="4"/>
  <c r="AK17" i="4"/>
  <c r="AD17" i="4"/>
  <c r="AK16" i="4"/>
  <c r="AE16" i="4"/>
  <c r="AD16" i="4"/>
  <c r="AE15" i="4"/>
  <c r="AD15" i="4"/>
  <c r="AD14" i="4"/>
  <c r="AE64" i="4"/>
  <c r="AE63" i="4"/>
  <c r="AE59" i="4"/>
  <c r="AE56" i="4"/>
  <c r="AE51" i="4"/>
  <c r="AE48" i="4"/>
  <c r="AE47" i="4"/>
  <c r="AE39" i="4"/>
  <c r="AE35" i="4"/>
  <c r="AE32" i="4"/>
  <c r="AE31" i="4"/>
  <c r="AE27" i="4"/>
  <c r="AE23" i="4"/>
  <c r="AE19" i="4"/>
  <c r="AD7" i="4" l="1"/>
  <c r="AB16" i="1"/>
  <c r="AB19" i="1"/>
  <c r="AB18" i="1"/>
  <c r="AB15" i="1"/>
  <c r="AB11" i="1"/>
  <c r="AD5" i="4"/>
  <c r="AD98" i="4"/>
  <c r="AD80" i="4"/>
  <c r="AD70" i="4"/>
  <c r="AD151" i="4" s="1"/>
  <c r="AD3" i="4" s="1"/>
  <c r="AE140" i="4"/>
  <c r="AE136" i="4"/>
  <c r="AE132" i="4"/>
  <c r="AE128" i="4"/>
  <c r="AE124" i="4"/>
  <c r="AE116" i="4"/>
  <c r="AE112" i="4"/>
  <c r="AE104" i="4"/>
  <c r="AE100" i="4"/>
  <c r="AE96" i="4"/>
  <c r="AE88" i="4"/>
  <c r="AE72" i="4"/>
  <c r="AE68" i="4"/>
  <c r="AE138" i="4"/>
  <c r="AE134" i="4"/>
  <c r="AE122" i="4"/>
  <c r="AE143" i="4"/>
  <c r="AE131" i="4"/>
  <c r="AE127" i="4"/>
  <c r="AE119" i="4"/>
  <c r="AE115" i="4"/>
  <c r="AE107" i="4"/>
  <c r="AE103" i="4"/>
  <c r="AE99" i="4"/>
  <c r="AE95" i="4"/>
  <c r="AE91" i="4"/>
  <c r="AE87" i="4"/>
  <c r="AE83" i="4"/>
  <c r="AE79" i="4"/>
  <c r="AE75" i="4"/>
  <c r="AE71" i="4"/>
  <c r="AE74" i="4"/>
  <c r="AE82" i="4"/>
  <c r="AE90" i="4"/>
  <c r="AE106" i="4"/>
  <c r="AE125" i="4"/>
  <c r="AE141" i="4"/>
  <c r="AE146" i="4"/>
  <c r="AE54" i="4"/>
  <c r="AE50" i="4"/>
  <c r="AE42" i="4"/>
  <c r="AE38" i="4"/>
  <c r="AE26" i="4"/>
  <c r="AE22" i="4"/>
  <c r="AE18" i="4"/>
  <c r="AE14" i="4"/>
  <c r="AE65" i="4"/>
  <c r="AE61" i="4"/>
  <c r="AE57" i="4"/>
  <c r="AE53" i="4"/>
  <c r="AE45" i="4"/>
  <c r="AE41" i="4"/>
  <c r="AE29" i="4"/>
  <c r="AE17" i="4"/>
  <c r="AE13" i="4"/>
  <c r="AE20" i="4"/>
  <c r="AE28" i="4"/>
  <c r="AE36" i="4"/>
  <c r="AE44" i="4"/>
  <c r="AE60" i="4"/>
  <c r="AE97" i="4"/>
  <c r="AE113" i="4"/>
  <c r="AE121" i="4"/>
  <c r="AE137" i="4"/>
  <c r="AE149" i="4"/>
  <c r="AE147" i="4"/>
  <c r="AE144" i="4"/>
  <c r="AE148" i="4"/>
  <c r="AE145" i="4"/>
  <c r="AH10" i="1"/>
  <c r="AI23" i="1"/>
  <c r="AH23" i="1"/>
  <c r="AG23" i="1"/>
  <c r="AF23" i="1"/>
  <c r="AE23" i="1"/>
  <c r="AH12" i="1"/>
  <c r="AH13" i="1"/>
  <c r="AE6" i="4" l="1"/>
  <c r="AB4" i="1"/>
  <c r="AB21" i="1"/>
  <c r="AE151" i="4"/>
  <c r="AE3" i="4" s="1"/>
  <c r="AE5" i="4"/>
  <c r="AD6" i="4"/>
  <c r="AE7" i="4"/>
</calcChain>
</file>

<file path=xl/sharedStrings.xml><?xml version="1.0" encoding="utf-8"?>
<sst xmlns="http://schemas.openxmlformats.org/spreadsheetml/2006/main" count="1568" uniqueCount="172">
  <si>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</si>
  <si>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</si>
  <si>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</si>
  <si>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</si>
  <si>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</si>
  <si>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</si>
  <si>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</si>
  <si>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</si>
  <si>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</si>
  <si>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</si>
  <si>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</si>
  <si>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</si>
  <si>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</si>
  <si>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</si>
  <si>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</si>
  <si>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</si>
  <si>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</si>
  <si>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</si>
  <si>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</si>
  <si>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FX Portfolio Valuation - LTC</t>
  </si>
  <si>
    <t>Value Date: 30/06/2014</t>
  </si>
  <si>
    <t>Calculation Date: 03/07/2014 19:18:41</t>
  </si>
  <si>
    <t>5-D</t>
  </si>
  <si>
    <t>Collar CVCZK6</t>
  </si>
  <si>
    <t>SG</t>
  </si>
  <si>
    <t>SELL</t>
  </si>
  <si>
    <t>CALL</t>
  </si>
  <si>
    <t>EUR</t>
  </si>
  <si>
    <t>CZK</t>
  </si>
  <si>
    <t>EURCZK</t>
  </si>
  <si>
    <t>PUT</t>
  </si>
  <si>
    <t>Binary Down and In KI = 26,50 CVCZK6</t>
  </si>
  <si>
    <t>BUY</t>
  </si>
  <si>
    <t>6-D</t>
  </si>
  <si>
    <t>7-D</t>
  </si>
  <si>
    <t>8-D</t>
  </si>
  <si>
    <t>9-D</t>
  </si>
  <si>
    <t>10-D</t>
  </si>
  <si>
    <t>36-D</t>
  </si>
  <si>
    <t>Collar</t>
  </si>
  <si>
    <t>37-D</t>
  </si>
  <si>
    <t>38-D</t>
  </si>
  <si>
    <t>39-D</t>
  </si>
  <si>
    <t>40-D</t>
  </si>
  <si>
    <t>41-D</t>
  </si>
  <si>
    <t>42-D</t>
  </si>
  <si>
    <t>43-D</t>
  </si>
  <si>
    <t>44-D</t>
  </si>
  <si>
    <t>45-D</t>
  </si>
  <si>
    <t>46-D</t>
  </si>
  <si>
    <t>47-D</t>
  </si>
  <si>
    <t>14-D</t>
  </si>
  <si>
    <t>Collar CV$69 Initial Trade 02/03/2012</t>
  </si>
  <si>
    <t>NOMURA</t>
  </si>
  <si>
    <t>USD</t>
  </si>
  <si>
    <t>EURUSD</t>
  </si>
  <si>
    <t>Binary Down and In KI = 1,3195  CV$69 Initial Trade 02/03/2012</t>
  </si>
  <si>
    <t>32-D</t>
  </si>
  <si>
    <t>CV$73</t>
  </si>
  <si>
    <t>LCL</t>
  </si>
  <si>
    <t>FORWARD</t>
  </si>
  <si>
    <t>24-D</t>
  </si>
  <si>
    <t>Collar CV$81 Initial Trade 16/05/2012</t>
  </si>
  <si>
    <t>HSBC</t>
  </si>
  <si>
    <t>Binary Down and In KI = 1,2875 CV$81 Initial Trade 16/05/2012</t>
  </si>
  <si>
    <t>19-D</t>
  </si>
  <si>
    <t>Collar CV$75 Initial Trade 07/05/2012</t>
  </si>
  <si>
    <t>Binary Down and In KI = 1,2650 CV$75 Initial Trade 07/05/2012</t>
  </si>
  <si>
    <t>48-D</t>
  </si>
  <si>
    <t>Collar CV$79</t>
  </si>
  <si>
    <t>BECM - CIC</t>
  </si>
  <si>
    <t>Binary Down and In KI = 1,2550  CV$79</t>
  </si>
  <si>
    <t>33-D</t>
  </si>
  <si>
    <t>CV$74</t>
  </si>
  <si>
    <t>27-D</t>
  </si>
  <si>
    <t>Collar CV$86 Initial Trade 24/05/2012</t>
  </si>
  <si>
    <t>NATIXIS</t>
  </si>
  <si>
    <t>49-D</t>
  </si>
  <si>
    <t>Collar CV$77 Embraer</t>
  </si>
  <si>
    <t>Binary Down and In KI = 1,2950  CV$77 Embraer</t>
  </si>
  <si>
    <t>50-D</t>
  </si>
  <si>
    <t>Collar CV$77 Airbus</t>
  </si>
  <si>
    <t>Binary Down and In KI = 1,2950  CV$77 Airbus</t>
  </si>
  <si>
    <t>51-D</t>
  </si>
  <si>
    <t>Collar CV$84</t>
  </si>
  <si>
    <t>Binary Down and In KI = 1,2950  CV$84</t>
  </si>
  <si>
    <t>52-D</t>
  </si>
  <si>
    <t>Collar CV$83</t>
  </si>
  <si>
    <t>Binary Down and In KI = 1,2600  CV$83</t>
  </si>
  <si>
    <t>23-D</t>
  </si>
  <si>
    <t>Collar CV$80</t>
  </si>
  <si>
    <t>Binary Down and In KI = 1,2050 CV$80</t>
  </si>
  <si>
    <t>53-D</t>
  </si>
  <si>
    <t>Collar CV$88</t>
  </si>
  <si>
    <t>Binary Down and In KI = 1,2950 CV$88</t>
  </si>
  <si>
    <t>57-D</t>
  </si>
  <si>
    <t>Collar CV$89</t>
  </si>
  <si>
    <t>60-D</t>
  </si>
  <si>
    <t>63-D</t>
  </si>
  <si>
    <t>54-D</t>
  </si>
  <si>
    <t>58-D</t>
  </si>
  <si>
    <t>61-D</t>
  </si>
  <si>
    <t>64-D</t>
  </si>
  <si>
    <t>55-D</t>
  </si>
  <si>
    <t>56-D</t>
  </si>
  <si>
    <t>59-D</t>
  </si>
  <si>
    <t>62-D</t>
  </si>
  <si>
    <t>65-D</t>
  </si>
  <si>
    <t>31-D</t>
  </si>
  <si>
    <t>Binary Down and In KI = 1,2480 CV$90</t>
  </si>
  <si>
    <t>Collar CV$90</t>
  </si>
  <si>
    <t>30-D</t>
  </si>
  <si>
    <t>1-D</t>
  </si>
  <si>
    <t>New Hedge</t>
  </si>
  <si>
    <t>BRL</t>
  </si>
  <si>
    <t>USDBRL</t>
  </si>
  <si>
    <t>GRAND TOTAL</t>
  </si>
  <si>
    <t>BNP</t>
  </si>
  <si>
    <t>CA</t>
  </si>
  <si>
    <t>CDS premium</t>
  </si>
  <si>
    <t>Default probability</t>
  </si>
  <si>
    <t>1Y</t>
  </si>
  <si>
    <t>2Y</t>
  </si>
  <si>
    <t>Recovery rate</t>
  </si>
  <si>
    <t>Markit Series</t>
  </si>
  <si>
    <t>Start Date</t>
  </si>
  <si>
    <t>Maturity Date</t>
  </si>
  <si>
    <t>Recovery</t>
  </si>
  <si>
    <t>Years</t>
  </si>
  <si>
    <t>Markit serie</t>
  </si>
  <si>
    <t xml:space="preserve">Value Date: </t>
  </si>
  <si>
    <t>CVA</t>
  </si>
  <si>
    <t>DVA</t>
  </si>
  <si>
    <t>FX Portfolio CVA/DVA - LTC</t>
  </si>
  <si>
    <t>TOTAL</t>
  </si>
  <si>
    <t>Allocation/Link ID</t>
  </si>
  <si>
    <t>Trade</t>
  </si>
  <si>
    <t>Effective</t>
  </si>
  <si>
    <t>Maturity</t>
  </si>
  <si>
    <t>Index</t>
  </si>
  <si>
    <t>Initial Notional</t>
  </si>
  <si>
    <t>Outstanding Notional</t>
  </si>
  <si>
    <t>Fair Value *</t>
  </si>
  <si>
    <t>Fair Value **</t>
  </si>
  <si>
    <t>Accrued Interests</t>
  </si>
  <si>
    <t>Derivatives</t>
  </si>
  <si>
    <t>Speculative</t>
  </si>
  <si>
    <t>2-D</t>
  </si>
  <si>
    <t>Swap</t>
  </si>
  <si>
    <t>PAY</t>
  </si>
  <si>
    <t>Euribor12m</t>
  </si>
  <si>
    <t>RECEIVE</t>
  </si>
  <si>
    <t>Euribor1m</t>
  </si>
  <si>
    <t>CAP</t>
  </si>
  <si>
    <t>CIC/BECM</t>
  </si>
  <si>
    <t>4-D</t>
  </si>
  <si>
    <t>Euribor3m</t>
  </si>
  <si>
    <t>CMS2Y + 0.32%</t>
  </si>
  <si>
    <t>FLOOR</t>
  </si>
  <si>
    <t>3-D</t>
  </si>
  <si>
    <t>Premium</t>
  </si>
  <si>
    <t>Binary Down and In KI = 27.68</t>
  </si>
  <si>
    <t>Binary Down and In KI = 1,2190 CV$86 Initial Trade 24/05/2012</t>
  </si>
  <si>
    <t>Collar CV$89 Boeing</t>
  </si>
  <si>
    <t>Binary Down and In KI = 1,2950 CV$89 Boeing</t>
  </si>
  <si>
    <t>Collar CV$89 Dassault</t>
  </si>
  <si>
    <t>Binary Down and In KI = 1,2950 CV$89 Dassault</t>
  </si>
  <si>
    <t>Collar CV$89 Embraer</t>
  </si>
  <si>
    <t>Binary Down and In KI = 1,2950 CV$89 Embraer</t>
  </si>
  <si>
    <t>Collar CV$89 Airbus</t>
  </si>
  <si>
    <t>Binary Down and In KI = 1,2950 CV$89 Airbus</t>
  </si>
  <si>
    <t>KI barrier
(If Binary Option)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</si>
</sst>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 _€_-;\-* #,##0.00\ _€_-;_-* &quot;-&quot;??\ _€_-;_-@_-"/>
    <numFmt numFmtId="165" formatCode="_ * #,##0.00_ ;_ * \-#,##0.00_ ;_ * &quot;-&quot;??_ ;_ @_ "/>
    <numFmt numFmtId="166" formatCode="[$-409]dd\-mmm\-yy;@"/>
    <numFmt numFmtId="167" formatCode="0.00_)"/>
    <numFmt numFmtId="168" formatCode="_ [$€-2]\ * #,##0.00_ ;_ [$€-2]\ * \-#,##0.00_ ;_ [$€-2]\ * &quot;-&quot;??_ "/>
    <numFmt numFmtId="169" formatCode="0.0000"/>
    <numFmt numFmtId="170" formatCode="#,##0.00_ ;\-#,##0.00\ "/>
    <numFmt numFmtId="171" formatCode="0.000%"/>
    <numFmt numFmtId="172" formatCode="0.0000%"/>
    <numFmt numFmtId="173" formatCode="#,##0.0000_ ;\-#,##0.0000\ "/>
  </numFmts>
  <fonts count="80" x14ac:knownFonts="1">
    <font>
      <sz val="10"/>
      <name val="Arial"/>
    </font>
    <font>
      <sz val="11"/>
      <color theme="1"/>
      <name val="Calibri"/>
      <family val="2"/>
      <scheme val="minor"/>
    </font>
    <font>
      <sz val="11"/>
      <color theme="1"/>
      <name val="Calibri"/>
      <family val="2"/>
      <scheme val="minor"/>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color indexed="9"/>
      <name val="Arial"/>
      <family val="2"/>
    </font>
    <font>
      <b/>
      <sz val="12"/>
      <color indexed="9"/>
      <name val="Arial"/>
      <family val="2"/>
    </font>
    <font>
      <sz val="10"/>
      <color indexed="9"/>
      <name val="Arial"/>
      <family val="2"/>
    </font>
    <font>
      <sz val="8"/>
      <name val="Arial"/>
      <family val="2"/>
    </font>
    <font>
      <b/>
      <sz val="18"/>
      <name val="Calibri"/>
      <family val="2"/>
    </font>
    <font>
      <i/>
      <sz val="8"/>
      <name val="Arial"/>
      <family val="2"/>
    </font>
    <font>
      <sz val="10"/>
      <name val="Arial"/>
      <family val="2"/>
    </font>
    <font>
      <sz val="11"/>
      <name val="Calibri"/>
      <family val="2"/>
      <scheme val="minor"/>
    </font>
    <font>
      <b/>
      <sz val="11"/>
      <color theme="1"/>
      <name val="Calibri"/>
      <family val="2"/>
      <scheme val="minor"/>
    </font>
    <font>
      <b/>
      <sz val="11"/>
      <name val="Calibri"/>
      <family val="2"/>
      <scheme val="minor"/>
    </font>
    <font>
      <b/>
      <sz val="11"/>
      <color indexed="9"/>
      <name val="Calibri"/>
      <family val="2"/>
      <scheme val="minor"/>
    </font>
    <font>
      <sz val="11"/>
      <color indexed="9"/>
      <name val="Calibri"/>
      <family val="2"/>
      <scheme val="minor"/>
    </font>
    <font>
      <sz val="11"/>
      <color theme="0" tint="-0.499984740745262"/>
      <name val="Calibri"/>
      <family val="2"/>
      <scheme val="minor"/>
    </font>
    <font>
      <b/>
      <sz val="24"/>
      <name val="Calibri"/>
      <family val="2"/>
      <scheme val="minor"/>
    </font>
    <font>
      <b/>
      <sz val="18"/>
      <name val="Calibri"/>
      <family val="2"/>
      <scheme val="minor"/>
    </font>
    <font>
      <b/>
      <sz val="18"/>
      <color indexed="9"/>
      <name val="Calibri"/>
      <family val="2"/>
      <scheme val="minor"/>
    </font>
    <font>
      <sz val="10"/>
      <name val="Calibri"/>
      <family val="2"/>
      <scheme val="minor"/>
    </font>
    <font>
      <sz val="12"/>
      <name val="Calibri"/>
      <family val="2"/>
      <scheme val="minor"/>
    </font>
    <font>
      <sz val="12"/>
      <color indexed="9"/>
      <name val="Calibri"/>
      <family val="2"/>
      <scheme val="minor"/>
    </font>
    <font>
      <b/>
      <sz val="12"/>
      <color indexed="9"/>
      <name val="Calibri"/>
      <family val="2"/>
      <scheme val="minor"/>
    </font>
    <font>
      <b/>
      <sz val="12"/>
      <name val="Calibri"/>
      <family val="2"/>
      <scheme val="minor"/>
    </font>
    <font>
      <b/>
      <sz val="10"/>
      <name val="Calibri"/>
      <family val="2"/>
      <scheme val="minor"/>
    </font>
    <font>
      <b/>
      <sz val="12"/>
      <color indexed="10"/>
      <name val="Calibri"/>
      <family val="2"/>
      <scheme val="minor"/>
    </font>
    <font>
      <b/>
      <sz val="8"/>
      <name val="Calibri"/>
      <family val="2"/>
      <scheme val="minor"/>
    </font>
    <font>
      <sz val="10"/>
      <color indexed="9"/>
      <name val="Calibri"/>
      <family val="2"/>
      <scheme val="minor"/>
    </font>
    <font>
      <sz val="8"/>
      <name val="Calibri"/>
      <family val="2"/>
      <scheme val="minor"/>
    </font>
    <font>
      <sz val="8"/>
      <color rgb="FFFF0000"/>
      <name val="Calibri"/>
      <family val="2"/>
      <scheme val="minor"/>
    </font>
    <font>
      <b/>
      <sz val="8"/>
      <color theme="0" tint="-0.499984740745262"/>
      <name val="Calibri"/>
      <family val="2"/>
      <scheme val="minor"/>
    </font>
    <font>
      <b/>
      <sz val="11"/>
      <color indexed="10"/>
      <name val="Calibri"/>
      <family val="2"/>
      <scheme val="minor"/>
    </font>
    <font>
      <sz val="11"/>
      <color rgb="FFFF0000"/>
      <name val="Calibri"/>
      <family val="2"/>
      <scheme val="minor"/>
    </font>
    <font>
      <b/>
      <sz val="11"/>
      <color rgb="FFFF0000"/>
      <name val="Calibri"/>
      <family val="2"/>
      <scheme val="minor"/>
    </font>
    <font>
      <b/>
      <sz val="8"/>
      <name val="Arial"/>
      <family val="2"/>
    </font>
    <font>
      <sz val="8"/>
      <color indexed="9"/>
      <name val="Arial"/>
      <family val="2"/>
    </font>
    <font>
      <b/>
      <sz val="7"/>
      <name val="Arial"/>
      <family val="2"/>
    </font>
    <font>
      <sz val="8"/>
      <color rgb="FFFF0000"/>
      <name val="Arial"/>
      <family val="2"/>
    </font>
    <font>
      <b/>
      <sz val="8"/>
      <color rgb="FFFF0000"/>
      <name val="Calibri"/>
      <family val="2"/>
      <scheme val="minor"/>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s>
  <cellStyleXfs count="149">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4"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6" fillId="16"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7" fillId="18"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3" borderId="0" applyNumberFormat="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10" fillId="3" borderId="0" applyNumberFormat="0" applyBorder="0" applyAlignment="0" applyProtection="0"/>
    <xf numFmtId="0" fontId="11" fillId="0" borderId="0" applyNumberFormat="0" applyAlignment="0">
      <alignment horizontal="left"/>
    </xf>
    <xf numFmtId="0" fontId="12" fillId="14" borderId="1" applyNumberFormat="0" applyAlignment="0" applyProtection="0"/>
    <xf numFmtId="0" fontId="13" fillId="8" borderId="1" applyNumberFormat="0" applyAlignment="0" applyProtection="0"/>
    <xf numFmtId="0" fontId="13" fillId="8" borderId="1" applyNumberFormat="0" applyAlignment="0" applyProtection="0"/>
    <xf numFmtId="0" fontId="14" fillId="24" borderId="2" applyNumberFormat="0" applyAlignment="0" applyProtection="0"/>
    <xf numFmtId="0" fontId="15" fillId="0" borderId="3" applyNumberFormat="0" applyFill="0" applyAlignment="0" applyProtection="0"/>
    <xf numFmtId="0" fontId="16" fillId="0" borderId="3" applyNumberFormat="0" applyFill="0" applyAlignment="0" applyProtection="0"/>
    <xf numFmtId="0" fontId="14" fillId="24" borderId="2" applyNumberFormat="0" applyAlignment="0" applyProtection="0"/>
    <xf numFmtId="165" fontId="3" fillId="0" borderId="0" applyFont="0" applyFill="0" applyBorder="0" applyAlignment="0" applyProtection="0"/>
    <xf numFmtId="165" fontId="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0" fontId="3" fillId="9" borderId="4" applyNumberFormat="0" applyFont="0" applyAlignment="0" applyProtection="0"/>
    <xf numFmtId="0" fontId="3" fillId="9" borderId="4" applyNumberFormat="0" applyFont="0" applyAlignment="0" applyProtection="0"/>
    <xf numFmtId="0" fontId="19" fillId="4"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7" fillId="18"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18" borderId="0" applyNumberFormat="0" applyBorder="0" applyAlignment="0" applyProtection="0"/>
    <xf numFmtId="0" fontId="7" fillId="23" borderId="0" applyNumberFormat="0" applyBorder="0" applyAlignment="0" applyProtection="0"/>
    <xf numFmtId="0" fontId="23" fillId="7" borderId="1" applyNumberFormat="0" applyAlignment="0" applyProtection="0"/>
    <xf numFmtId="0" fontId="24" fillId="7" borderId="1" applyNumberFormat="0" applyAlignment="0" applyProtection="0"/>
    <xf numFmtId="168" fontId="3" fillId="0" borderId="0" applyFont="0" applyFill="0" applyBorder="0" applyAlignment="0" applyProtection="0"/>
    <xf numFmtId="168" fontId="3"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9" fillId="4"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10" fillId="3" borderId="0" applyNumberFormat="0" applyBorder="0" applyAlignment="0" applyProtection="0"/>
    <xf numFmtId="0" fontId="23" fillId="7" borderId="1" applyNumberFormat="0" applyAlignment="0" applyProtection="0"/>
    <xf numFmtId="0" fontId="26" fillId="3" borderId="0" applyNumberFormat="0" applyBorder="0" applyAlignment="0" applyProtection="0"/>
    <xf numFmtId="0" fontId="15" fillId="0" borderId="3" applyNumberFormat="0" applyFill="0" applyAlignment="0" applyProtection="0"/>
    <xf numFmtId="165" fontId="3" fillId="0" borderId="0" applyFont="0" applyFill="0" applyBorder="0" applyAlignment="0" applyProtection="0"/>
    <xf numFmtId="165" fontId="18" fillId="0" borderId="0" applyFont="0" applyFill="0" applyBorder="0" applyAlignment="0" applyProtection="0"/>
    <xf numFmtId="0" fontId="27" fillId="15" borderId="0" applyNumberFormat="0" applyBorder="0" applyAlignment="0" applyProtection="0"/>
    <xf numFmtId="0" fontId="28" fillId="15" borderId="0" applyNumberFormat="0" applyBorder="0" applyAlignment="0" applyProtection="0"/>
    <xf numFmtId="167" fontId="29" fillId="0" borderId="0"/>
    <xf numFmtId="0" fontId="30" fillId="0" borderId="0">
      <alignment vertical="top"/>
    </xf>
    <xf numFmtId="0" fontId="17" fillId="0" borderId="0">
      <alignment vertical="top"/>
    </xf>
    <xf numFmtId="0" fontId="17" fillId="0" borderId="0">
      <alignment vertical="top"/>
    </xf>
    <xf numFmtId="0" fontId="30" fillId="0" borderId="0">
      <alignment vertical="top"/>
    </xf>
    <xf numFmtId="0" fontId="18" fillId="0" borderId="0"/>
    <xf numFmtId="0" fontId="3" fillId="9" borderId="4" applyNumberFormat="0" applyFont="0" applyAlignment="0" applyProtection="0"/>
    <xf numFmtId="0" fontId="3" fillId="9" borderId="4" applyNumberFormat="0" applyFont="0" applyAlignment="0" applyProtection="0"/>
    <xf numFmtId="0" fontId="3" fillId="9" borderId="4" applyNumberFormat="0" applyFont="0" applyAlignment="0" applyProtection="0"/>
    <xf numFmtId="0" fontId="3" fillId="9" borderId="4" applyNumberFormat="0" applyFont="0" applyAlignment="0" applyProtection="0"/>
    <xf numFmtId="0" fontId="31" fillId="8"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8" fillId="0" borderId="0" applyFont="0" applyFill="0" applyBorder="0" applyAlignment="0" applyProtection="0"/>
    <xf numFmtId="0" fontId="31" fillId="8" borderId="8" applyNumberFormat="0" applyAlignment="0" applyProtection="0"/>
    <xf numFmtId="0" fontId="32" fillId="4" borderId="0" applyNumberFormat="0" applyBorder="0" applyAlignment="0" applyProtection="0"/>
    <xf numFmtId="0" fontId="33" fillId="14" borderId="8"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6" applyNumberFormat="0" applyFill="0" applyAlignment="0" applyProtection="0"/>
    <xf numFmtId="0" fontId="39" fillId="0" borderId="10" applyNumberFormat="0" applyFill="0" applyAlignment="0" applyProtection="0"/>
    <xf numFmtId="0" fontId="39" fillId="0" borderId="0" applyNumberFormat="0" applyFill="0" applyBorder="0" applyAlignment="0" applyProtection="0"/>
    <xf numFmtId="0" fontId="35" fillId="0" borderId="0" applyNumberFormat="0" applyFill="0" applyBorder="0" applyAlignment="0" applyProtection="0"/>
    <xf numFmtId="0" fontId="40" fillId="0" borderId="11" applyNumberFormat="0" applyFill="0" applyAlignment="0" applyProtection="0"/>
    <xf numFmtId="0" fontId="41" fillId="24" borderId="2" applyNumberFormat="0" applyAlignment="0" applyProtection="0"/>
    <xf numFmtId="0" fontId="8" fillId="0" borderId="0" applyNumberFormat="0" applyFill="0" applyBorder="0" applyAlignment="0" applyProtection="0"/>
    <xf numFmtId="9" fontId="50"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cellStyleXfs>
  <cellXfs count="335">
    <xf numFmtId="0" fontId="0" fillId="0" borderId="0" xfId="0"/>
    <xf numFmtId="0" fontId="43" fillId="27" borderId="0" xfId="0" applyFont="1" applyFill="1" applyBorder="1"/>
    <xf numFmtId="0" fontId="44" fillId="27" borderId="0" xfId="0" applyFont="1" applyFill="1"/>
    <xf numFmtId="0" fontId="45" fillId="27" borderId="0" xfId="0" applyFont="1" applyFill="1"/>
    <xf numFmtId="0" fontId="46" fillId="27" borderId="0" xfId="0" applyFont="1" applyFill="1"/>
    <xf numFmtId="0" fontId="47" fillId="27" borderId="0" xfId="0" applyFont="1" applyFill="1" applyBorder="1" applyAlignment="1" applyProtection="1">
      <alignment horizontal="center"/>
      <protection locked="0"/>
    </xf>
    <xf numFmtId="0" fontId="47" fillId="27" borderId="0" xfId="0" applyFont="1" applyFill="1" applyBorder="1" applyAlignment="1" applyProtection="1">
      <alignment horizontal="left"/>
      <protection locked="0"/>
    </xf>
    <xf numFmtId="165" fontId="47" fillId="27" borderId="0" xfId="107" applyFont="1" applyFill="1"/>
    <xf numFmtId="0" fontId="0" fillId="0" borderId="0" xfId="0" applyAlignment="1">
      <alignment horizontal="center"/>
    </xf>
    <xf numFmtId="0" fontId="48" fillId="27" borderId="0" xfId="0" applyFont="1" applyFill="1" applyBorder="1"/>
    <xf numFmtId="0" fontId="48" fillId="27" borderId="0" xfId="0" applyFont="1" applyFill="1" applyBorder="1" applyAlignment="1">
      <alignment horizontal="left"/>
    </xf>
    <xf numFmtId="0" fontId="48" fillId="27" borderId="0" xfId="0" applyFont="1" applyFill="1" applyBorder="1" applyAlignment="1">
      <alignment horizontal="center"/>
    </xf>
    <xf numFmtId="166" fontId="48" fillId="27" borderId="0" xfId="0" applyNumberFormat="1" applyFont="1" applyFill="1" applyBorder="1" applyAlignment="1">
      <alignment horizontal="left"/>
    </xf>
    <xf numFmtId="165" fontId="44" fillId="27" borderId="0" xfId="107" applyFont="1" applyFill="1" applyBorder="1"/>
    <xf numFmtId="165" fontId="44" fillId="27" borderId="0" xfId="107" applyFont="1" applyFill="1"/>
    <xf numFmtId="166" fontId="3" fillId="27" borderId="0" xfId="0" applyNumberFormat="1" applyFont="1" applyFill="1" applyBorder="1" applyAlignment="1">
      <alignment horizontal="left"/>
    </xf>
    <xf numFmtId="166" fontId="3" fillId="27" borderId="0" xfId="0" applyNumberFormat="1" applyFont="1" applyFill="1" applyBorder="1" applyAlignment="1">
      <alignment horizontal="center"/>
    </xf>
    <xf numFmtId="165" fontId="45" fillId="27" borderId="0" xfId="107" applyFont="1" applyFill="1"/>
    <xf numFmtId="0" fontId="3" fillId="27" borderId="0" xfId="0" applyFont="1" applyFill="1" applyBorder="1" applyAlignment="1">
      <alignment horizontal="left"/>
    </xf>
    <xf numFmtId="0" fontId="3" fillId="27" borderId="0" xfId="0" applyFont="1" applyFill="1" applyBorder="1" applyAlignment="1">
      <alignment horizontal="center"/>
    </xf>
    <xf numFmtId="166" fontId="47" fillId="27" borderId="0" xfId="0" applyNumberFormat="1" applyFont="1" applyFill="1" applyBorder="1" applyAlignment="1" applyProtection="1">
      <alignment horizontal="left"/>
      <protection locked="0"/>
    </xf>
    <xf numFmtId="165" fontId="49" fillId="27" borderId="0" xfId="107" applyFont="1" applyFill="1"/>
    <xf numFmtId="0" fontId="0" fillId="0" borderId="0" xfId="0" applyAlignment="1">
      <alignment horizontal="left"/>
    </xf>
    <xf numFmtId="166" fontId="0" fillId="0" borderId="0" xfId="0" applyNumberFormat="1" applyAlignment="1">
      <alignment horizontal="left"/>
    </xf>
    <xf numFmtId="165" fontId="3" fillId="0" borderId="0" xfId="107"/>
    <xf numFmtId="0" fontId="51" fillId="0" borderId="0" xfId="0" applyFont="1"/>
    <xf numFmtId="10" fontId="51" fillId="0" borderId="18" xfId="143" applyNumberFormat="1" applyFont="1" applyBorder="1" applyAlignment="1">
      <alignment horizontal="center" vertical="center"/>
    </xf>
    <xf numFmtId="10" fontId="51" fillId="0" borderId="20" xfId="143" applyNumberFormat="1" applyFont="1" applyBorder="1" applyAlignment="1">
      <alignment horizontal="center" vertical="center"/>
    </xf>
    <xf numFmtId="10" fontId="51" fillId="0" borderId="22" xfId="143" applyNumberFormat="1" applyFont="1" applyBorder="1" applyAlignment="1">
      <alignment horizontal="center" vertical="center"/>
    </xf>
    <xf numFmtId="0" fontId="52" fillId="30" borderId="25" xfId="0" applyFont="1" applyFill="1" applyBorder="1" applyAlignment="1">
      <alignment horizontal="center" vertical="center"/>
    </xf>
    <xf numFmtId="170" fontId="51" fillId="0" borderId="21" xfId="107" applyNumberFormat="1" applyFont="1" applyBorder="1" applyAlignment="1">
      <alignment horizontal="center" vertical="center"/>
    </xf>
    <xf numFmtId="170" fontId="51" fillId="0" borderId="22" xfId="107" applyNumberFormat="1" applyFont="1" applyBorder="1" applyAlignment="1">
      <alignment horizontal="center" vertical="center"/>
    </xf>
    <xf numFmtId="0" fontId="52" fillId="30" borderId="0" xfId="0" applyFont="1" applyFill="1" applyAlignment="1">
      <alignment horizontal="center" vertical="center"/>
    </xf>
    <xf numFmtId="10" fontId="51" fillId="0" borderId="26" xfId="143" applyNumberFormat="1" applyFont="1" applyBorder="1" applyAlignment="1">
      <alignment horizontal="center" vertical="center"/>
    </xf>
    <xf numFmtId="10" fontId="51" fillId="0" borderId="0" xfId="143" applyNumberFormat="1" applyFont="1" applyBorder="1" applyAlignment="1">
      <alignment horizontal="center" vertical="center"/>
    </xf>
    <xf numFmtId="10" fontId="51" fillId="0" borderId="25" xfId="143" applyNumberFormat="1" applyFont="1" applyBorder="1" applyAlignment="1">
      <alignment horizontal="center" vertical="center"/>
    </xf>
    <xf numFmtId="0" fontId="52" fillId="30" borderId="0" xfId="0" applyFont="1" applyFill="1" applyBorder="1" applyAlignment="1">
      <alignment horizontal="center" vertical="center"/>
    </xf>
    <xf numFmtId="170" fontId="51" fillId="0" borderId="17" xfId="107" applyNumberFormat="1" applyFont="1" applyBorder="1" applyAlignment="1">
      <alignment horizontal="center" vertical="center"/>
    </xf>
    <xf numFmtId="170" fontId="51" fillId="0" borderId="18" xfId="107" applyNumberFormat="1" applyFont="1" applyBorder="1" applyAlignment="1">
      <alignment horizontal="center" vertical="center"/>
    </xf>
    <xf numFmtId="170" fontId="51" fillId="0" borderId="19" xfId="107" applyNumberFormat="1" applyFont="1" applyBorder="1" applyAlignment="1">
      <alignment horizontal="center" vertical="center"/>
    </xf>
    <xf numFmtId="170" fontId="51" fillId="0" borderId="20" xfId="107" applyNumberFormat="1" applyFont="1" applyBorder="1" applyAlignment="1">
      <alignment horizontal="center" vertical="center"/>
    </xf>
    <xf numFmtId="0" fontId="54" fillId="27" borderId="0" xfId="0" applyFont="1" applyFill="1"/>
    <xf numFmtId="0" fontId="55" fillId="27" borderId="0" xfId="0" applyFont="1" applyFill="1"/>
    <xf numFmtId="0" fontId="51" fillId="0" borderId="0" xfId="0" applyFont="1" applyAlignment="1">
      <alignment horizontal="center" vertical="center"/>
    </xf>
    <xf numFmtId="0" fontId="53" fillId="0" borderId="0" xfId="0" applyFont="1" applyAlignment="1">
      <alignment horizontal="center" vertical="center"/>
    </xf>
    <xf numFmtId="10" fontId="51" fillId="0" borderId="0" xfId="143" applyNumberFormat="1" applyFont="1" applyAlignment="1">
      <alignment horizontal="center" vertical="center"/>
    </xf>
    <xf numFmtId="170" fontId="51" fillId="0" borderId="0" xfId="107" applyNumberFormat="1" applyFont="1" applyAlignment="1">
      <alignment horizontal="center" vertical="center"/>
    </xf>
    <xf numFmtId="0" fontId="52" fillId="30" borderId="0" xfId="147" applyFont="1" applyFill="1" applyAlignment="1">
      <alignment horizontal="center"/>
    </xf>
    <xf numFmtId="0" fontId="52" fillId="0" borderId="0" xfId="147" applyFont="1" applyFill="1" applyAlignment="1">
      <alignment horizontal="center"/>
    </xf>
    <xf numFmtId="0" fontId="52" fillId="30" borderId="0" xfId="148" applyFont="1" applyFill="1" applyAlignment="1">
      <alignment horizontal="center"/>
    </xf>
    <xf numFmtId="0" fontId="51" fillId="0" borderId="0" xfId="0" applyFont="1" applyBorder="1" applyAlignment="1">
      <alignment horizontal="center" vertical="center"/>
    </xf>
    <xf numFmtId="171" fontId="51" fillId="0" borderId="0" xfId="143" applyNumberFormat="1" applyFont="1" applyBorder="1" applyAlignment="1">
      <alignment horizontal="center" vertical="center"/>
    </xf>
    <xf numFmtId="9" fontId="51" fillId="0" borderId="15" xfId="0" applyNumberFormat="1" applyFont="1" applyBorder="1" applyAlignment="1">
      <alignment horizontal="center" vertical="center"/>
    </xf>
    <xf numFmtId="14" fontId="56" fillId="30" borderId="17" xfId="147" applyNumberFormat="1" applyFont="1" applyFill="1" applyBorder="1" applyAlignment="1">
      <alignment horizontal="center"/>
    </xf>
    <xf numFmtId="14" fontId="56" fillId="30" borderId="18" xfId="147" applyNumberFormat="1" applyFont="1" applyFill="1" applyBorder="1" applyAlignment="1">
      <alignment horizontal="center"/>
    </xf>
    <xf numFmtId="0" fontId="56" fillId="0" borderId="26" xfId="0" applyFont="1" applyBorder="1" applyAlignment="1">
      <alignment horizontal="center" vertical="center"/>
    </xf>
    <xf numFmtId="9" fontId="56" fillId="0" borderId="14" xfId="0" applyNumberFormat="1" applyFont="1" applyBorder="1" applyAlignment="1">
      <alignment horizontal="center" vertical="center"/>
    </xf>
    <xf numFmtId="170" fontId="56" fillId="0" borderId="0" xfId="107" applyNumberFormat="1" applyFont="1" applyAlignment="1">
      <alignment horizontal="center" vertical="center"/>
    </xf>
    <xf numFmtId="14" fontId="56" fillId="0" borderId="19" xfId="147" applyNumberFormat="1" applyFont="1" applyFill="1" applyBorder="1" applyAlignment="1">
      <alignment horizontal="center"/>
    </xf>
    <xf numFmtId="14" fontId="56" fillId="0" borderId="20" xfId="147" applyNumberFormat="1" applyFont="1" applyFill="1" applyBorder="1" applyAlignment="1">
      <alignment horizontal="center"/>
    </xf>
    <xf numFmtId="0" fontId="56" fillId="0" borderId="0" xfId="0" applyFont="1" applyFill="1" applyBorder="1" applyAlignment="1">
      <alignment horizontal="center" vertical="center"/>
    </xf>
    <xf numFmtId="0" fontId="56" fillId="0" borderId="0" xfId="0" applyFont="1" applyBorder="1" applyAlignment="1">
      <alignment horizontal="center" vertical="center"/>
    </xf>
    <xf numFmtId="9" fontId="56" fillId="0" borderId="15" xfId="0" applyNumberFormat="1" applyFont="1" applyBorder="1" applyAlignment="1">
      <alignment horizontal="center" vertical="center"/>
    </xf>
    <xf numFmtId="14" fontId="56" fillId="30" borderId="21" xfId="147" applyNumberFormat="1" applyFont="1" applyFill="1" applyBorder="1" applyAlignment="1">
      <alignment horizontal="center"/>
    </xf>
    <xf numFmtId="14" fontId="56" fillId="30" borderId="22" xfId="147" applyNumberFormat="1" applyFont="1" applyFill="1" applyBorder="1" applyAlignment="1">
      <alignment horizontal="center"/>
    </xf>
    <xf numFmtId="0" fontId="56" fillId="0" borderId="25" xfId="0" applyFont="1" applyBorder="1" applyAlignment="1">
      <alignment horizontal="center" vertical="center"/>
    </xf>
    <xf numFmtId="9" fontId="56" fillId="0" borderId="16" xfId="0" applyNumberFormat="1" applyFont="1" applyBorder="1" applyAlignment="1">
      <alignment horizontal="center" vertical="center"/>
    </xf>
    <xf numFmtId="0" fontId="57" fillId="27" borderId="0" xfId="0" applyFont="1" applyFill="1" applyBorder="1"/>
    <xf numFmtId="0" fontId="58" fillId="27" borderId="0" xfId="0" applyFont="1" applyFill="1" applyBorder="1"/>
    <xf numFmtId="0" fontId="58" fillId="27" borderId="0" xfId="0" applyFont="1" applyFill="1" applyBorder="1" applyAlignment="1">
      <alignment horizontal="center"/>
    </xf>
    <xf numFmtId="166" fontId="58" fillId="27" borderId="0" xfId="0" applyNumberFormat="1" applyFont="1" applyFill="1" applyBorder="1"/>
    <xf numFmtId="165" fontId="58" fillId="27" borderId="0" xfId="0" applyNumberFormat="1" applyFont="1" applyFill="1" applyBorder="1"/>
    <xf numFmtId="169" fontId="58" fillId="27" borderId="0" xfId="0" applyNumberFormat="1" applyFont="1" applyFill="1" applyBorder="1" applyAlignment="1">
      <alignment horizontal="center"/>
    </xf>
    <xf numFmtId="165" fontId="58" fillId="27" borderId="0" xfId="0" applyNumberFormat="1" applyFont="1" applyFill="1" applyBorder="1" applyAlignment="1">
      <alignment horizontal="center"/>
    </xf>
    <xf numFmtId="0" fontId="59" fillId="27" borderId="0" xfId="0" applyFont="1" applyFill="1" applyBorder="1"/>
    <xf numFmtId="169" fontId="59" fillId="27" borderId="0" xfId="0" applyNumberFormat="1" applyFont="1" applyFill="1" applyBorder="1"/>
    <xf numFmtId="165" fontId="59" fillId="27" borderId="0" xfId="0" applyNumberFormat="1" applyFont="1" applyFill="1"/>
    <xf numFmtId="0" fontId="59" fillId="27" borderId="0" xfId="0" applyFont="1" applyFill="1"/>
    <xf numFmtId="166" fontId="60" fillId="27" borderId="0" xfId="0" applyNumberFormat="1" applyFont="1" applyFill="1" applyBorder="1" applyAlignment="1">
      <alignment horizontal="left"/>
    </xf>
    <xf numFmtId="166" fontId="60" fillId="27" borderId="0" xfId="0" applyNumberFormat="1" applyFont="1" applyFill="1" applyBorder="1" applyAlignment="1">
      <alignment horizontal="center"/>
    </xf>
    <xf numFmtId="166" fontId="61" fillId="27" borderId="0" xfId="0" applyNumberFormat="1" applyFont="1" applyFill="1" applyBorder="1"/>
    <xf numFmtId="0" fontId="61" fillId="27" borderId="0" xfId="0" applyFont="1" applyFill="1" applyBorder="1"/>
    <xf numFmtId="165" fontId="61" fillId="27" borderId="0" xfId="0" applyNumberFormat="1" applyFont="1" applyFill="1" applyBorder="1"/>
    <xf numFmtId="169" fontId="61" fillId="27" borderId="0" xfId="0" applyNumberFormat="1" applyFont="1" applyFill="1" applyBorder="1" applyAlignment="1">
      <alignment horizontal="center"/>
    </xf>
    <xf numFmtId="165" fontId="61" fillId="27" borderId="0" xfId="0" applyNumberFormat="1" applyFont="1" applyFill="1" applyBorder="1" applyAlignment="1">
      <alignment horizontal="center"/>
    </xf>
    <xf numFmtId="0" fontId="62" fillId="27" borderId="0" xfId="0" applyFont="1" applyFill="1" applyBorder="1"/>
    <xf numFmtId="169" fontId="63" fillId="27" borderId="0" xfId="0" applyNumberFormat="1" applyFont="1" applyFill="1"/>
    <xf numFmtId="165" fontId="63" fillId="27" borderId="0" xfId="0" applyNumberFormat="1" applyFont="1" applyFill="1"/>
    <xf numFmtId="0" fontId="63" fillId="27" borderId="0" xfId="0" applyFont="1" applyFill="1"/>
    <xf numFmtId="0" fontId="60" fillId="27" borderId="0" xfId="0" applyFont="1" applyFill="1" applyBorder="1" applyAlignment="1"/>
    <xf numFmtId="0" fontId="60" fillId="27" borderId="0" xfId="0" applyFont="1" applyFill="1" applyBorder="1" applyAlignment="1">
      <alignment horizontal="center"/>
    </xf>
    <xf numFmtId="0" fontId="60" fillId="27" borderId="0" xfId="0" applyFont="1" applyFill="1" applyBorder="1" applyAlignment="1">
      <alignment horizontal="left"/>
    </xf>
    <xf numFmtId="165" fontId="66" fillId="27" borderId="0" xfId="0" applyNumberFormat="1" applyFont="1" applyFill="1"/>
    <xf numFmtId="0" fontId="68" fillId="27" borderId="0" xfId="0" applyFont="1" applyFill="1"/>
    <xf numFmtId="0" fontId="69" fillId="29" borderId="0" xfId="0" applyFont="1" applyFill="1" applyAlignment="1">
      <alignment horizontal="center"/>
    </xf>
    <xf numFmtId="166" fontId="69" fillId="29" borderId="0" xfId="0" applyNumberFormat="1" applyFont="1" applyFill="1" applyAlignment="1">
      <alignment horizontal="center"/>
    </xf>
    <xf numFmtId="165" fontId="69" fillId="29" borderId="0" xfId="0" applyNumberFormat="1" applyFont="1" applyFill="1" applyAlignment="1">
      <alignment horizontal="center"/>
    </xf>
    <xf numFmtId="169" fontId="69" fillId="29" borderId="0" xfId="0" applyNumberFormat="1" applyFont="1" applyFill="1" applyAlignment="1">
      <alignment horizontal="center"/>
    </xf>
    <xf numFmtId="0" fontId="60" fillId="0" borderId="0" xfId="0" applyFont="1"/>
    <xf numFmtId="0" fontId="69" fillId="29" borderId="0" xfId="0" applyFont="1" applyFill="1" applyAlignment="1">
      <alignment horizontal="center" vertical="center"/>
    </xf>
    <xf numFmtId="166" fontId="69" fillId="29" borderId="0" xfId="0" applyNumberFormat="1" applyFont="1" applyFill="1" applyAlignment="1">
      <alignment horizontal="center" vertical="center"/>
    </xf>
    <xf numFmtId="165" fontId="70" fillId="29" borderId="0" xfId="0" applyNumberFormat="1" applyFont="1" applyFill="1" applyAlignment="1">
      <alignment horizontal="center" vertical="center"/>
    </xf>
    <xf numFmtId="165" fontId="69" fillId="29" borderId="0" xfId="0" applyNumberFormat="1" applyFont="1" applyFill="1" applyAlignment="1">
      <alignment horizontal="center" vertical="center"/>
    </xf>
    <xf numFmtId="169" fontId="69" fillId="29" borderId="0" xfId="0" applyNumberFormat="1" applyFont="1" applyFill="1" applyAlignment="1">
      <alignment horizontal="center" vertical="center"/>
    </xf>
    <xf numFmtId="0" fontId="60" fillId="0" borderId="0" xfId="0" applyFont="1" applyAlignment="1">
      <alignment horizontal="center" vertical="center"/>
    </xf>
    <xf numFmtId="165" fontId="60" fillId="0" borderId="0" xfId="107" applyFont="1" applyAlignment="1">
      <alignment horizontal="center" vertical="center"/>
    </xf>
    <xf numFmtId="14" fontId="1" fillId="30" borderId="19" xfId="147" applyNumberFormat="1" applyFont="1" applyFill="1" applyBorder="1" applyAlignment="1">
      <alignment horizontal="center"/>
    </xf>
    <xf numFmtId="14" fontId="1" fillId="30" borderId="20" xfId="147" applyNumberFormat="1" applyFont="1" applyFill="1" applyBorder="1" applyAlignment="1">
      <alignment horizontal="center"/>
    </xf>
    <xf numFmtId="0" fontId="60" fillId="0" borderId="0" xfId="0" applyFont="1" applyBorder="1" applyAlignment="1">
      <alignment horizontal="center" vertical="center"/>
    </xf>
    <xf numFmtId="0" fontId="69" fillId="29" borderId="0" xfId="0" applyFont="1" applyFill="1" applyBorder="1" applyAlignment="1">
      <alignment horizontal="center" vertical="center"/>
    </xf>
    <xf numFmtId="0" fontId="67" fillId="29" borderId="0" xfId="0" applyFont="1" applyFill="1" applyBorder="1" applyAlignment="1">
      <alignment horizontal="center" vertical="center"/>
    </xf>
    <xf numFmtId="166" fontId="67" fillId="29" borderId="0" xfId="0" applyNumberFormat="1" applyFont="1" applyFill="1" applyBorder="1" applyAlignment="1">
      <alignment horizontal="center" vertical="center"/>
    </xf>
    <xf numFmtId="165" fontId="67" fillId="29" borderId="0" xfId="0" applyNumberFormat="1" applyFont="1" applyFill="1" applyBorder="1" applyAlignment="1">
      <alignment horizontal="center" vertical="center"/>
    </xf>
    <xf numFmtId="169" fontId="67" fillId="29" borderId="0" xfId="0" applyNumberFormat="1" applyFont="1" applyFill="1" applyBorder="1" applyAlignment="1">
      <alignment horizontal="center" vertical="center"/>
    </xf>
    <xf numFmtId="0" fontId="65" fillId="0" borderId="0" xfId="0" applyFont="1" applyAlignment="1">
      <alignment horizontal="center" vertical="center"/>
    </xf>
    <xf numFmtId="0" fontId="67" fillId="29" borderId="0" xfId="0" applyFont="1" applyFill="1" applyAlignment="1">
      <alignment horizontal="center" vertical="center"/>
    </xf>
    <xf numFmtId="166" fontId="67" fillId="29" borderId="0" xfId="0" applyNumberFormat="1" applyFont="1" applyFill="1" applyAlignment="1">
      <alignment horizontal="center" vertical="center"/>
    </xf>
    <xf numFmtId="165" fontId="67" fillId="29" borderId="0" xfId="0" applyNumberFormat="1" applyFont="1" applyFill="1" applyAlignment="1">
      <alignment horizontal="center" vertical="center"/>
    </xf>
    <xf numFmtId="169" fontId="67" fillId="29" borderId="0" xfId="0" applyNumberFormat="1" applyFont="1" applyFill="1" applyAlignment="1">
      <alignment horizontal="center" vertical="center"/>
    </xf>
    <xf numFmtId="169" fontId="67" fillId="29" borderId="12" xfId="0" applyNumberFormat="1" applyFont="1" applyFill="1" applyBorder="1" applyAlignment="1">
      <alignment horizontal="center" vertical="center"/>
    </xf>
    <xf numFmtId="165" fontId="67" fillId="29" borderId="12" xfId="0" applyNumberFormat="1" applyFont="1" applyFill="1" applyBorder="1" applyAlignment="1">
      <alignment horizontal="center" vertical="center"/>
    </xf>
    <xf numFmtId="166" fontId="60" fillId="0" borderId="0" xfId="0" applyNumberFormat="1" applyFont="1"/>
    <xf numFmtId="165" fontId="60" fillId="0" borderId="0" xfId="0" applyNumberFormat="1" applyFont="1"/>
    <xf numFmtId="169" fontId="60" fillId="0" borderId="0" xfId="0" applyNumberFormat="1" applyFont="1"/>
    <xf numFmtId="0" fontId="60" fillId="0" borderId="0" xfId="0" applyFont="1" applyAlignment="1">
      <alignment horizontal="center"/>
    </xf>
    <xf numFmtId="169" fontId="60" fillId="0" borderId="0" xfId="0" applyNumberFormat="1" applyFont="1" applyAlignment="1">
      <alignment horizontal="center"/>
    </xf>
    <xf numFmtId="165" fontId="60" fillId="0" borderId="0" xfId="0" applyNumberFormat="1" applyFont="1" applyAlignment="1">
      <alignment horizontal="center"/>
    </xf>
    <xf numFmtId="165" fontId="61" fillId="27" borderId="0" xfId="0" applyNumberFormat="1" applyFont="1" applyFill="1" applyBorder="1" applyAlignment="1">
      <alignment horizontal="center" vertical="center"/>
    </xf>
    <xf numFmtId="165" fontId="61" fillId="27" borderId="25" xfId="0" applyNumberFormat="1" applyFont="1" applyFill="1" applyBorder="1" applyAlignment="1">
      <alignment horizontal="center" vertical="center"/>
    </xf>
    <xf numFmtId="165" fontId="64" fillId="27" borderId="0" xfId="0" applyNumberFormat="1" applyFont="1" applyFill="1" applyBorder="1" applyAlignment="1">
      <alignment horizontal="center" vertical="center"/>
    </xf>
    <xf numFmtId="0" fontId="71" fillId="27" borderId="0" xfId="0" applyFont="1" applyFill="1"/>
    <xf numFmtId="165" fontId="63" fillId="27" borderId="0" xfId="0" applyNumberFormat="1" applyFont="1" applyFill="1" applyAlignment="1"/>
    <xf numFmtId="166" fontId="51" fillId="27" borderId="0" xfId="0" applyNumberFormat="1" applyFont="1" applyFill="1" applyBorder="1" applyAlignment="1">
      <alignment horizontal="left"/>
    </xf>
    <xf numFmtId="166" fontId="51" fillId="27" borderId="0" xfId="0" applyNumberFormat="1" applyFont="1" applyFill="1" applyBorder="1" applyAlignment="1">
      <alignment horizontal="center"/>
    </xf>
    <xf numFmtId="166" fontId="51" fillId="27" borderId="0" xfId="0" applyNumberFormat="1" applyFont="1" applyFill="1" applyBorder="1"/>
    <xf numFmtId="0" fontId="51" fillId="27" borderId="0" xfId="0" applyFont="1" applyFill="1" applyBorder="1"/>
    <xf numFmtId="165" fontId="51" fillId="27" borderId="0" xfId="0" applyNumberFormat="1" applyFont="1" applyFill="1" applyBorder="1"/>
    <xf numFmtId="169" fontId="51" fillId="27" borderId="0" xfId="0" applyNumberFormat="1" applyFont="1" applyFill="1" applyBorder="1" applyAlignment="1">
      <alignment horizontal="center"/>
    </xf>
    <xf numFmtId="165" fontId="51" fillId="27" borderId="0" xfId="0" applyNumberFormat="1" applyFont="1" applyFill="1" applyBorder="1" applyAlignment="1">
      <alignment horizontal="center"/>
    </xf>
    <xf numFmtId="0" fontId="55" fillId="27" borderId="0" xfId="0" applyFont="1" applyFill="1" applyBorder="1"/>
    <xf numFmtId="169" fontId="54" fillId="27" borderId="0" xfId="0" applyNumberFormat="1" applyFont="1" applyFill="1"/>
    <xf numFmtId="165" fontId="54" fillId="27" borderId="0" xfId="0" applyNumberFormat="1" applyFont="1" applyFill="1"/>
    <xf numFmtId="0" fontId="51" fillId="27" borderId="0" xfId="0" applyFont="1" applyFill="1" applyBorder="1" applyAlignment="1"/>
    <xf numFmtId="0" fontId="51" fillId="27" borderId="0" xfId="0" applyFont="1" applyFill="1" applyBorder="1" applyAlignment="1">
      <alignment horizontal="center"/>
    </xf>
    <xf numFmtId="165" fontId="54" fillId="27" borderId="0" xfId="0" applyNumberFormat="1" applyFont="1" applyFill="1" applyAlignment="1"/>
    <xf numFmtId="0" fontId="51" fillId="27" borderId="0" xfId="0" applyFont="1" applyFill="1" applyBorder="1" applyAlignment="1">
      <alignment horizontal="left"/>
    </xf>
    <xf numFmtId="165" fontId="72" fillId="27" borderId="0" xfId="0" applyNumberFormat="1" applyFont="1" applyFill="1"/>
    <xf numFmtId="0" fontId="55" fillId="27" borderId="15" xfId="0" applyFont="1" applyFill="1" applyBorder="1"/>
    <xf numFmtId="165" fontId="53" fillId="28" borderId="16" xfId="107" applyNumberFormat="1" applyFont="1" applyFill="1" applyBorder="1" applyAlignment="1">
      <alignment horizontal="center"/>
    </xf>
    <xf numFmtId="0" fontId="53" fillId="29" borderId="0" xfId="0" applyFont="1" applyFill="1" applyAlignment="1">
      <alignment horizontal="center"/>
    </xf>
    <xf numFmtId="166" fontId="53" fillId="29" borderId="0" xfId="0" applyNumberFormat="1" applyFont="1" applyFill="1" applyAlignment="1">
      <alignment horizontal="center"/>
    </xf>
    <xf numFmtId="172" fontId="53" fillId="29" borderId="0" xfId="0" applyNumberFormat="1" applyFont="1" applyFill="1" applyAlignment="1">
      <alignment horizontal="center"/>
    </xf>
    <xf numFmtId="165" fontId="53" fillId="29" borderId="0" xfId="0" applyNumberFormat="1" applyFont="1" applyFill="1" applyAlignment="1">
      <alignment horizontal="center"/>
    </xf>
    <xf numFmtId="10" fontId="53" fillId="29" borderId="0" xfId="0" applyNumberFormat="1" applyFont="1" applyFill="1" applyAlignment="1">
      <alignment horizontal="center"/>
    </xf>
    <xf numFmtId="165" fontId="53" fillId="0" borderId="0" xfId="0" applyNumberFormat="1" applyFont="1"/>
    <xf numFmtId="0" fontId="51" fillId="29" borderId="0" xfId="0" applyFont="1" applyFill="1" applyAlignment="1">
      <alignment horizontal="center"/>
    </xf>
    <xf numFmtId="166" fontId="51" fillId="29" borderId="0" xfId="0" applyNumberFormat="1" applyFont="1" applyFill="1" applyAlignment="1">
      <alignment horizontal="center"/>
    </xf>
    <xf numFmtId="172" fontId="51" fillId="29" borderId="0" xfId="0" applyNumberFormat="1" applyFont="1" applyFill="1" applyAlignment="1">
      <alignment horizontal="center"/>
    </xf>
    <xf numFmtId="165" fontId="51" fillId="29" borderId="0" xfId="0" applyNumberFormat="1" applyFont="1" applyFill="1" applyAlignment="1">
      <alignment horizontal="center"/>
    </xf>
    <xf numFmtId="10" fontId="73" fillId="29" borderId="0" xfId="0" applyNumberFormat="1" applyFont="1" applyFill="1" applyAlignment="1">
      <alignment horizontal="center"/>
    </xf>
    <xf numFmtId="165" fontId="73" fillId="0" borderId="0" xfId="0" applyNumberFormat="1" applyFont="1"/>
    <xf numFmtId="165" fontId="51" fillId="0" borderId="0" xfId="0" applyNumberFormat="1" applyFont="1"/>
    <xf numFmtId="165" fontId="51" fillId="27" borderId="0" xfId="0" applyNumberFormat="1" applyFont="1" applyFill="1" applyBorder="1" applyAlignment="1">
      <alignment horizontal="center" vertical="center"/>
    </xf>
    <xf numFmtId="165" fontId="51" fillId="0" borderId="0" xfId="107" applyFont="1" applyAlignment="1">
      <alignment horizontal="center" vertical="center"/>
    </xf>
    <xf numFmtId="0" fontId="51" fillId="29" borderId="0" xfId="0" applyFont="1" applyFill="1" applyBorder="1" applyAlignment="1">
      <alignment horizontal="center"/>
    </xf>
    <xf numFmtId="0" fontId="51" fillId="29" borderId="0" xfId="0" applyFont="1" applyFill="1" applyAlignment="1">
      <alignment horizontal="center" vertical="center"/>
    </xf>
    <xf numFmtId="0" fontId="51" fillId="0" borderId="0" xfId="0" applyFont="1" applyFill="1" applyAlignment="1">
      <alignment horizontal="center"/>
    </xf>
    <xf numFmtId="166" fontId="51" fillId="0" borderId="0" xfId="0" applyNumberFormat="1" applyFont="1" applyFill="1" applyAlignment="1">
      <alignment horizontal="center"/>
    </xf>
    <xf numFmtId="172" fontId="51" fillId="0" borderId="0" xfId="0" applyNumberFormat="1" applyFont="1" applyFill="1" applyAlignment="1">
      <alignment horizontal="center"/>
    </xf>
    <xf numFmtId="165" fontId="51" fillId="0" borderId="0" xfId="0" applyNumberFormat="1" applyFont="1" applyFill="1" applyAlignment="1">
      <alignment horizontal="center"/>
    </xf>
    <xf numFmtId="0" fontId="51" fillId="0" borderId="0" xfId="0" applyFont="1" applyFill="1" applyBorder="1" applyAlignment="1">
      <alignment horizontal="center"/>
    </xf>
    <xf numFmtId="166" fontId="51" fillId="0" borderId="0" xfId="0" applyNumberFormat="1" applyFont="1" applyFill="1" applyBorder="1" applyAlignment="1">
      <alignment horizontal="center"/>
    </xf>
    <xf numFmtId="172" fontId="51" fillId="0" borderId="0" xfId="0" applyNumberFormat="1" applyFont="1" applyFill="1" applyBorder="1" applyAlignment="1">
      <alignment horizontal="center"/>
    </xf>
    <xf numFmtId="165" fontId="51" fillId="0" borderId="0" xfId="0" applyNumberFormat="1" applyFont="1" applyFill="1" applyBorder="1" applyAlignment="1">
      <alignment horizontal="center"/>
    </xf>
    <xf numFmtId="166" fontId="51" fillId="29" borderId="0" xfId="0" applyNumberFormat="1" applyFont="1" applyFill="1" applyBorder="1" applyAlignment="1">
      <alignment horizontal="center"/>
    </xf>
    <xf numFmtId="172" fontId="51" fillId="29" borderId="0" xfId="0" applyNumberFormat="1" applyFont="1" applyFill="1" applyBorder="1" applyAlignment="1">
      <alignment horizontal="center"/>
    </xf>
    <xf numFmtId="165" fontId="51" fillId="29" borderId="0" xfId="0" applyNumberFormat="1" applyFont="1" applyFill="1" applyBorder="1" applyAlignment="1">
      <alignment horizontal="center"/>
    </xf>
    <xf numFmtId="165" fontId="73" fillId="0" borderId="0" xfId="0" applyNumberFormat="1" applyFont="1" applyAlignment="1">
      <alignment vertical="center"/>
    </xf>
    <xf numFmtId="0" fontId="53" fillId="29" borderId="0" xfId="0" applyFont="1" applyFill="1" applyBorder="1" applyAlignment="1">
      <alignment horizontal="center"/>
    </xf>
    <xf numFmtId="165" fontId="73" fillId="0" borderId="0" xfId="0" applyNumberFormat="1" applyFont="1" applyFill="1"/>
    <xf numFmtId="165" fontId="73" fillId="0" borderId="0" xfId="0" applyNumberFormat="1" applyFont="1" applyBorder="1" applyAlignment="1">
      <alignment vertical="center"/>
    </xf>
    <xf numFmtId="0" fontId="51" fillId="29" borderId="25" xfId="0" applyFont="1" applyFill="1" applyBorder="1" applyAlignment="1">
      <alignment horizontal="center"/>
    </xf>
    <xf numFmtId="166" fontId="51" fillId="29" borderId="25" xfId="0" applyNumberFormat="1" applyFont="1" applyFill="1" applyBorder="1" applyAlignment="1">
      <alignment horizontal="center"/>
    </xf>
    <xf numFmtId="172" fontId="51" fillId="29" borderId="25" xfId="0" applyNumberFormat="1" applyFont="1" applyFill="1" applyBorder="1" applyAlignment="1">
      <alignment horizontal="center"/>
    </xf>
    <xf numFmtId="165" fontId="51" fillId="29" borderId="25" xfId="0" applyNumberFormat="1" applyFont="1" applyFill="1" applyBorder="1" applyAlignment="1">
      <alignment horizontal="center"/>
    </xf>
    <xf numFmtId="10" fontId="73" fillId="29" borderId="25" xfId="0" applyNumberFormat="1" applyFont="1" applyFill="1" applyBorder="1" applyAlignment="1">
      <alignment horizontal="center"/>
    </xf>
    <xf numFmtId="165" fontId="51" fillId="0" borderId="25" xfId="0" applyNumberFormat="1" applyFont="1" applyBorder="1"/>
    <xf numFmtId="166" fontId="53" fillId="29" borderId="0" xfId="0" applyNumberFormat="1" applyFont="1" applyFill="1" applyBorder="1" applyAlignment="1">
      <alignment horizontal="center"/>
    </xf>
    <xf numFmtId="172" fontId="53" fillId="29" borderId="0" xfId="0" applyNumberFormat="1" applyFont="1" applyFill="1" applyBorder="1" applyAlignment="1">
      <alignment horizontal="center"/>
    </xf>
    <xf numFmtId="165" fontId="53" fillId="29" borderId="0" xfId="0" applyNumberFormat="1" applyFont="1" applyFill="1" applyBorder="1" applyAlignment="1">
      <alignment horizontal="center"/>
    </xf>
    <xf numFmtId="10" fontId="53" fillId="29" borderId="0" xfId="0" applyNumberFormat="1" applyFont="1" applyFill="1" applyBorder="1" applyAlignment="1">
      <alignment horizontal="center"/>
    </xf>
    <xf numFmtId="165" fontId="74" fillId="0" borderId="0" xfId="0" applyNumberFormat="1" applyFont="1" applyBorder="1"/>
    <xf numFmtId="165" fontId="53" fillId="0" borderId="0" xfId="0" applyNumberFormat="1" applyFont="1" applyBorder="1"/>
    <xf numFmtId="165" fontId="53" fillId="29" borderId="12" xfId="0" applyNumberFormat="1" applyFont="1" applyFill="1" applyBorder="1" applyAlignment="1">
      <alignment horizontal="center"/>
    </xf>
    <xf numFmtId="0" fontId="53" fillId="29" borderId="12" xfId="0" applyFont="1" applyFill="1" applyBorder="1" applyAlignment="1">
      <alignment horizontal="center"/>
    </xf>
    <xf numFmtId="10" fontId="53" fillId="29" borderId="12" xfId="0" applyNumberFormat="1" applyFont="1" applyFill="1" applyBorder="1" applyAlignment="1">
      <alignment horizontal="center"/>
    </xf>
    <xf numFmtId="165" fontId="74" fillId="0" borderId="12" xfId="0" applyNumberFormat="1" applyFont="1" applyBorder="1"/>
    <xf numFmtId="166" fontId="51" fillId="29" borderId="0" xfId="0" applyNumberFormat="1" applyFont="1" applyFill="1" applyAlignment="1">
      <alignment horizontal="center" vertical="center"/>
    </xf>
    <xf numFmtId="165" fontId="73" fillId="29" borderId="0" xfId="0" applyNumberFormat="1" applyFont="1" applyFill="1" applyAlignment="1">
      <alignment horizontal="center" vertical="center"/>
    </xf>
    <xf numFmtId="165" fontId="51" fillId="29" borderId="0" xfId="0" applyNumberFormat="1" applyFont="1" applyFill="1" applyAlignment="1">
      <alignment horizontal="center" vertical="center"/>
    </xf>
    <xf numFmtId="169" fontId="51" fillId="29" borderId="0" xfId="0" applyNumberFormat="1" applyFont="1" applyFill="1" applyAlignment="1">
      <alignment horizontal="center" vertical="center"/>
    </xf>
    <xf numFmtId="0" fontId="51" fillId="29" borderId="0" xfId="0" applyFont="1" applyFill="1" applyBorder="1" applyAlignment="1">
      <alignment horizontal="center" vertical="center"/>
    </xf>
    <xf numFmtId="165" fontId="51" fillId="27" borderId="25" xfId="0" applyNumberFormat="1" applyFont="1" applyFill="1" applyBorder="1" applyAlignment="1">
      <alignment horizontal="center" vertical="center"/>
    </xf>
    <xf numFmtId="165" fontId="53" fillId="27" borderId="0" xfId="0" applyNumberFormat="1" applyFont="1" applyFill="1" applyBorder="1" applyAlignment="1">
      <alignment horizontal="center" vertical="center"/>
    </xf>
    <xf numFmtId="0" fontId="51" fillId="0" borderId="25" xfId="0" applyFont="1" applyBorder="1" applyAlignment="1">
      <alignment horizontal="center" vertical="center"/>
    </xf>
    <xf numFmtId="165" fontId="64" fillId="31" borderId="27" xfId="0" applyNumberFormat="1" applyFont="1" applyFill="1" applyBorder="1" applyAlignment="1">
      <alignment horizontal="center" vertical="center"/>
    </xf>
    <xf numFmtId="165" fontId="64" fillId="31" borderId="35" xfId="0" applyNumberFormat="1" applyFont="1" applyFill="1" applyBorder="1" applyAlignment="1">
      <alignment horizontal="center" vertical="center"/>
    </xf>
    <xf numFmtId="165" fontId="64" fillId="31" borderId="36" xfId="0" applyNumberFormat="1" applyFont="1" applyFill="1" applyBorder="1" applyAlignment="1">
      <alignment horizontal="center" vertical="center"/>
    </xf>
    <xf numFmtId="165" fontId="64" fillId="31" borderId="37" xfId="0" applyNumberFormat="1" applyFont="1" applyFill="1" applyBorder="1" applyAlignment="1">
      <alignment horizontal="center" vertical="center"/>
    </xf>
    <xf numFmtId="165" fontId="64" fillId="31" borderId="29" xfId="0" applyNumberFormat="1" applyFont="1" applyFill="1" applyBorder="1" applyAlignment="1">
      <alignment horizontal="center" vertical="center"/>
    </xf>
    <xf numFmtId="165" fontId="64" fillId="31" borderId="30" xfId="0" applyNumberFormat="1" applyFont="1" applyFill="1" applyBorder="1" applyAlignment="1">
      <alignment horizontal="center" vertical="center"/>
    </xf>
    <xf numFmtId="165" fontId="64" fillId="31" borderId="31" xfId="0" applyNumberFormat="1" applyFont="1" applyFill="1" applyBorder="1" applyAlignment="1">
      <alignment horizontal="center" vertical="center"/>
    </xf>
    <xf numFmtId="165" fontId="64" fillId="31" borderId="32" xfId="0" applyNumberFormat="1" applyFont="1" applyFill="1" applyBorder="1" applyAlignment="1">
      <alignment horizontal="center" vertical="center"/>
    </xf>
    <xf numFmtId="165" fontId="64" fillId="31" borderId="33" xfId="0" applyNumberFormat="1" applyFont="1" applyFill="1" applyBorder="1" applyAlignment="1">
      <alignment horizontal="center" vertical="center"/>
    </xf>
    <xf numFmtId="165" fontId="64" fillId="31" borderId="34" xfId="0" applyNumberFormat="1" applyFont="1" applyFill="1" applyBorder="1" applyAlignment="1">
      <alignment horizontal="center" vertical="center"/>
    </xf>
    <xf numFmtId="165" fontId="64" fillId="31" borderId="28" xfId="0" applyNumberFormat="1" applyFont="1" applyFill="1" applyBorder="1" applyAlignment="1">
      <alignment horizontal="center" vertical="center"/>
    </xf>
    <xf numFmtId="165" fontId="64" fillId="31" borderId="38" xfId="0" applyNumberFormat="1" applyFont="1" applyFill="1" applyBorder="1" applyAlignment="1">
      <alignment horizontal="center" vertical="center"/>
    </xf>
    <xf numFmtId="165" fontId="53" fillId="31" borderId="27" xfId="0" applyNumberFormat="1" applyFont="1" applyFill="1" applyBorder="1" applyAlignment="1">
      <alignment horizontal="center" vertical="center"/>
    </xf>
    <xf numFmtId="165" fontId="53" fillId="31" borderId="28" xfId="0" applyNumberFormat="1" applyFont="1" applyFill="1" applyBorder="1" applyAlignment="1">
      <alignment horizontal="center" vertical="center"/>
    </xf>
    <xf numFmtId="165" fontId="53" fillId="31" borderId="38" xfId="0" applyNumberFormat="1" applyFont="1" applyFill="1" applyBorder="1" applyAlignment="1">
      <alignment horizontal="center" vertical="center"/>
    </xf>
    <xf numFmtId="0" fontId="76" fillId="27" borderId="0" xfId="0" applyFont="1" applyFill="1"/>
    <xf numFmtId="165" fontId="77" fillId="28" borderId="13" xfId="0" applyNumberFormat="1" applyFont="1" applyFill="1" applyBorder="1" applyAlignment="1">
      <alignment horizontal="center"/>
    </xf>
    <xf numFmtId="0" fontId="42" fillId="29" borderId="0" xfId="0" applyFont="1" applyFill="1" applyAlignment="1">
      <alignment horizontal="center"/>
    </xf>
    <xf numFmtId="166" fontId="42" fillId="29" borderId="0" xfId="0" applyNumberFormat="1" applyFont="1" applyFill="1" applyAlignment="1">
      <alignment horizontal="center"/>
    </xf>
    <xf numFmtId="165" fontId="42" fillId="29" borderId="0" xfId="0" applyNumberFormat="1" applyFont="1" applyFill="1" applyAlignment="1">
      <alignment horizontal="center"/>
    </xf>
    <xf numFmtId="169" fontId="42" fillId="29" borderId="0" xfId="0" applyNumberFormat="1" applyFont="1" applyFill="1" applyAlignment="1">
      <alignment horizontal="center"/>
    </xf>
    <xf numFmtId="0" fontId="42" fillId="29" borderId="0" xfId="0" applyFont="1" applyFill="1" applyAlignment="1">
      <alignment horizontal="center" vertical="center"/>
    </xf>
    <xf numFmtId="166" fontId="42" fillId="29" borderId="0" xfId="0" applyNumberFormat="1" applyFont="1" applyFill="1" applyAlignment="1">
      <alignment horizontal="center" vertical="center"/>
    </xf>
    <xf numFmtId="165" fontId="78" fillId="29" borderId="0" xfId="0" applyNumberFormat="1" applyFont="1" applyFill="1" applyAlignment="1">
      <alignment horizontal="center" vertical="center"/>
    </xf>
    <xf numFmtId="165" fontId="42" fillId="29" borderId="0" xfId="0" applyNumberFormat="1" applyFont="1" applyFill="1" applyAlignment="1">
      <alignment horizontal="center" vertical="center"/>
    </xf>
    <xf numFmtId="169" fontId="42" fillId="29" borderId="0" xfId="0" applyNumberFormat="1" applyFont="1" applyFill="1" applyAlignment="1">
      <alignment horizontal="center" vertical="center"/>
    </xf>
    <xf numFmtId="170" fontId="42" fillId="29" borderId="0" xfId="0" applyNumberFormat="1" applyFont="1" applyFill="1" applyAlignment="1">
      <alignment horizontal="center" vertical="center"/>
    </xf>
    <xf numFmtId="169" fontId="42" fillId="0" borderId="0" xfId="0" applyNumberFormat="1" applyFont="1" applyFill="1" applyAlignment="1">
      <alignment horizontal="center" vertical="center"/>
    </xf>
    <xf numFmtId="0" fontId="42" fillId="29" borderId="0" xfId="0" applyFont="1" applyFill="1" applyBorder="1" applyAlignment="1">
      <alignment horizontal="center" vertical="center"/>
    </xf>
    <xf numFmtId="166" fontId="42" fillId="29" borderId="0" xfId="0" applyNumberFormat="1" applyFont="1" applyFill="1" applyBorder="1" applyAlignment="1">
      <alignment horizontal="center" vertical="center"/>
    </xf>
    <xf numFmtId="165" fontId="78" fillId="29" borderId="0" xfId="0" applyNumberFormat="1" applyFont="1" applyFill="1" applyBorder="1" applyAlignment="1">
      <alignment horizontal="center" vertical="center"/>
    </xf>
    <xf numFmtId="165" fontId="42" fillId="29" borderId="0" xfId="0" applyNumberFormat="1" applyFont="1" applyFill="1" applyBorder="1" applyAlignment="1">
      <alignment horizontal="center" vertical="center"/>
    </xf>
    <xf numFmtId="169" fontId="42" fillId="29" borderId="0" xfId="0" applyNumberFormat="1" applyFont="1" applyFill="1" applyBorder="1" applyAlignment="1">
      <alignment horizontal="center" vertical="center"/>
    </xf>
    <xf numFmtId="170" fontId="42" fillId="29" borderId="0" xfId="0" applyNumberFormat="1" applyFont="1" applyFill="1" applyBorder="1" applyAlignment="1">
      <alignment horizontal="center" vertical="center"/>
    </xf>
    <xf numFmtId="0" fontId="42" fillId="29" borderId="25" xfId="0" applyFont="1" applyFill="1" applyBorder="1" applyAlignment="1">
      <alignment horizontal="center" vertical="center"/>
    </xf>
    <xf numFmtId="166" fontId="42" fillId="29" borderId="25" xfId="0" applyNumberFormat="1" applyFont="1" applyFill="1" applyBorder="1" applyAlignment="1">
      <alignment horizontal="center" vertical="center"/>
    </xf>
    <xf numFmtId="165" fontId="78" fillId="29" borderId="25" xfId="0" applyNumberFormat="1" applyFont="1" applyFill="1" applyBorder="1" applyAlignment="1">
      <alignment horizontal="center" vertical="center"/>
    </xf>
    <xf numFmtId="165" fontId="42" fillId="29" borderId="25" xfId="0" applyNumberFormat="1" applyFont="1" applyFill="1" applyBorder="1" applyAlignment="1">
      <alignment horizontal="center" vertical="center"/>
    </xf>
    <xf numFmtId="169" fontId="42" fillId="29" borderId="25" xfId="0" applyNumberFormat="1" applyFont="1" applyFill="1" applyBorder="1" applyAlignment="1">
      <alignment horizontal="center" vertical="center"/>
    </xf>
    <xf numFmtId="170" fontId="42" fillId="29" borderId="25" xfId="0" applyNumberFormat="1" applyFont="1" applyFill="1" applyBorder="1" applyAlignment="1">
      <alignment horizontal="center" vertical="center"/>
    </xf>
    <xf numFmtId="173" fontId="42" fillId="29" borderId="0" xfId="0" applyNumberFormat="1" applyFont="1" applyFill="1" applyBorder="1" applyAlignment="1">
      <alignment horizontal="center" vertical="center"/>
    </xf>
    <xf numFmtId="165" fontId="42" fillId="0" borderId="0" xfId="0" applyNumberFormat="1" applyFont="1" applyFill="1" applyBorder="1" applyAlignment="1">
      <alignment horizontal="center" vertical="center"/>
    </xf>
    <xf numFmtId="0" fontId="42" fillId="0" borderId="0" xfId="0" applyFont="1" applyFill="1" applyBorder="1" applyAlignment="1">
      <alignment horizontal="center" vertical="center"/>
    </xf>
    <xf numFmtId="166" fontId="42" fillId="0" borderId="0" xfId="0" applyNumberFormat="1" applyFont="1" applyFill="1" applyBorder="1" applyAlignment="1">
      <alignment horizontal="center" vertical="center"/>
    </xf>
    <xf numFmtId="165" fontId="78" fillId="0" borderId="0" xfId="0" applyNumberFormat="1" applyFont="1" applyFill="1" applyBorder="1" applyAlignment="1">
      <alignment horizontal="center" vertical="center"/>
    </xf>
    <xf numFmtId="169" fontId="42" fillId="0" borderId="0" xfId="0" applyNumberFormat="1" applyFont="1" applyFill="1" applyBorder="1" applyAlignment="1">
      <alignment horizontal="center" vertical="center"/>
    </xf>
    <xf numFmtId="173" fontId="42" fillId="0" borderId="0" xfId="0" applyNumberFormat="1" applyFont="1" applyFill="1" applyBorder="1" applyAlignment="1">
      <alignment horizontal="center" vertical="center"/>
    </xf>
    <xf numFmtId="0" fontId="42" fillId="0" borderId="25" xfId="0" applyFont="1" applyFill="1" applyBorder="1" applyAlignment="1">
      <alignment horizontal="center" vertical="center"/>
    </xf>
    <xf numFmtId="166" fontId="42" fillId="0" borderId="25" xfId="0" applyNumberFormat="1" applyFont="1" applyFill="1" applyBorder="1" applyAlignment="1">
      <alignment horizontal="center" vertical="center"/>
    </xf>
    <xf numFmtId="165" fontId="42" fillId="0" borderId="25" xfId="0" applyNumberFormat="1" applyFont="1" applyFill="1" applyBorder="1" applyAlignment="1">
      <alignment horizontal="center" vertical="center"/>
    </xf>
    <xf numFmtId="165" fontId="78" fillId="0" borderId="25" xfId="0" applyNumberFormat="1" applyFont="1" applyFill="1" applyBorder="1" applyAlignment="1">
      <alignment horizontal="center" vertical="center"/>
    </xf>
    <xf numFmtId="169" fontId="42" fillId="0" borderId="25" xfId="0" applyNumberFormat="1" applyFont="1" applyFill="1" applyBorder="1" applyAlignment="1">
      <alignment horizontal="center" vertical="center"/>
    </xf>
    <xf numFmtId="173" fontId="42" fillId="0" borderId="25" xfId="0" applyNumberFormat="1" applyFont="1" applyFill="1" applyBorder="1" applyAlignment="1">
      <alignment horizontal="center" vertical="center"/>
    </xf>
    <xf numFmtId="173" fontId="42" fillId="29" borderId="25" xfId="0" applyNumberFormat="1" applyFont="1" applyFill="1" applyBorder="1" applyAlignment="1">
      <alignment horizontal="center" vertical="center"/>
    </xf>
    <xf numFmtId="173" fontId="42" fillId="29" borderId="0" xfId="0" applyNumberFormat="1" applyFont="1" applyFill="1" applyAlignment="1">
      <alignment horizontal="center" vertical="center"/>
    </xf>
    <xf numFmtId="165" fontId="79" fillId="29" borderId="12" xfId="0" applyNumberFormat="1" applyFont="1" applyFill="1" applyBorder="1" applyAlignment="1">
      <alignment horizontal="center" vertical="center"/>
    </xf>
    <xf numFmtId="165" fontId="69" fillId="29" borderId="0" xfId="0" applyNumberFormat="1" applyFont="1" applyFill="1" applyAlignment="1">
      <alignment horizontal="center" vertical="center"/>
    </xf>
    <xf numFmtId="166" fontId="53" fillId="28" borderId="14" xfId="0" applyNumberFormat="1" applyFont="1" applyFill="1" applyBorder="1" applyAlignment="1">
      <alignment horizontal="center" vertical="center"/>
    </xf>
    <xf numFmtId="166" fontId="53" fillId="28" borderId="15" xfId="0" applyNumberFormat="1" applyFont="1" applyFill="1" applyBorder="1" applyAlignment="1">
      <alignment horizontal="center" vertical="center"/>
    </xf>
    <xf numFmtId="166" fontId="53" fillId="28" borderId="16" xfId="0" applyNumberFormat="1" applyFont="1" applyFill="1" applyBorder="1" applyAlignment="1">
      <alignment horizontal="center" vertical="center"/>
    </xf>
    <xf numFmtId="166" fontId="53" fillId="28" borderId="17" xfId="0" applyNumberFormat="1" applyFont="1" applyFill="1" applyBorder="1" applyAlignment="1">
      <alignment horizontal="center" vertical="center"/>
    </xf>
    <xf numFmtId="166" fontId="53" fillId="28" borderId="18" xfId="0" applyNumberFormat="1" applyFont="1" applyFill="1" applyBorder="1" applyAlignment="1">
      <alignment horizontal="center" vertical="center"/>
    </xf>
    <xf numFmtId="166" fontId="53" fillId="28" borderId="19" xfId="0" applyNumberFormat="1" applyFont="1" applyFill="1" applyBorder="1" applyAlignment="1">
      <alignment horizontal="center" vertical="center"/>
    </xf>
    <xf numFmtId="166" fontId="53" fillId="28" borderId="20" xfId="0" applyNumberFormat="1" applyFont="1" applyFill="1" applyBorder="1" applyAlignment="1">
      <alignment horizontal="center" vertical="center"/>
    </xf>
    <xf numFmtId="166" fontId="53" fillId="28" borderId="21" xfId="0" applyNumberFormat="1" applyFont="1" applyFill="1" applyBorder="1" applyAlignment="1">
      <alignment horizontal="center" vertical="center"/>
    </xf>
    <xf numFmtId="166" fontId="53" fillId="28" borderId="22" xfId="0" applyNumberFormat="1" applyFont="1" applyFill="1" applyBorder="1" applyAlignment="1">
      <alignment horizontal="center" vertical="center"/>
    </xf>
    <xf numFmtId="172" fontId="53" fillId="28" borderId="14" xfId="0" applyNumberFormat="1" applyFont="1" applyFill="1" applyBorder="1" applyAlignment="1">
      <alignment horizontal="center" vertical="center" wrapText="1"/>
    </xf>
    <xf numFmtId="172" fontId="53" fillId="28" borderId="15" xfId="0" applyNumberFormat="1" applyFont="1" applyFill="1" applyBorder="1" applyAlignment="1">
      <alignment horizontal="center" vertical="center" wrapText="1"/>
    </xf>
    <xf numFmtId="172" fontId="53" fillId="28" borderId="16" xfId="0" applyNumberFormat="1" applyFont="1" applyFill="1" applyBorder="1" applyAlignment="1">
      <alignment horizontal="center" vertical="center" wrapText="1"/>
    </xf>
    <xf numFmtId="0" fontId="53" fillId="28" borderId="17" xfId="0" applyFont="1" applyFill="1" applyBorder="1" applyAlignment="1">
      <alignment horizontal="center" vertical="center"/>
    </xf>
    <xf numFmtId="0" fontId="53" fillId="28" borderId="18" xfId="0" applyFont="1" applyFill="1" applyBorder="1" applyAlignment="1">
      <alignment horizontal="center" vertical="center"/>
    </xf>
    <xf numFmtId="0" fontId="53" fillId="28" borderId="19" xfId="0" applyFont="1" applyFill="1" applyBorder="1" applyAlignment="1">
      <alignment horizontal="center" vertical="center"/>
    </xf>
    <xf numFmtId="0" fontId="53" fillId="28" borderId="20" xfId="0" applyFont="1" applyFill="1" applyBorder="1" applyAlignment="1">
      <alignment horizontal="center" vertical="center"/>
    </xf>
    <xf numFmtId="0" fontId="53" fillId="28" borderId="21" xfId="0" applyFont="1" applyFill="1" applyBorder="1" applyAlignment="1">
      <alignment horizontal="center" vertical="center"/>
    </xf>
    <xf numFmtId="0" fontId="53" fillId="28" borderId="22" xfId="0" applyFont="1" applyFill="1" applyBorder="1" applyAlignment="1">
      <alignment horizontal="center" vertical="center"/>
    </xf>
    <xf numFmtId="0" fontId="53" fillId="28" borderId="17" xfId="0" applyFont="1" applyFill="1" applyBorder="1" applyAlignment="1">
      <alignment horizontal="center" vertical="center" wrapText="1"/>
    </xf>
    <xf numFmtId="0" fontId="53" fillId="28" borderId="18" xfId="0" applyFont="1" applyFill="1" applyBorder="1" applyAlignment="1">
      <alignment horizontal="center" vertical="center" wrapText="1"/>
    </xf>
    <xf numFmtId="0" fontId="53" fillId="28" borderId="19" xfId="0" applyFont="1" applyFill="1" applyBorder="1" applyAlignment="1">
      <alignment horizontal="center" vertical="center" wrapText="1"/>
    </xf>
    <xf numFmtId="0" fontId="53" fillId="28" borderId="20" xfId="0" applyFont="1" applyFill="1" applyBorder="1" applyAlignment="1">
      <alignment horizontal="center" vertical="center" wrapText="1"/>
    </xf>
    <xf numFmtId="0" fontId="53" fillId="28" borderId="21" xfId="0" applyFont="1" applyFill="1" applyBorder="1" applyAlignment="1">
      <alignment horizontal="center" vertical="center" wrapText="1"/>
    </xf>
    <xf numFmtId="0" fontId="53" fillId="28" borderId="22" xfId="0" applyFont="1" applyFill="1" applyBorder="1" applyAlignment="1">
      <alignment horizontal="center" vertical="center" wrapText="1"/>
    </xf>
    <xf numFmtId="0" fontId="53" fillId="28" borderId="12" xfId="0" applyFont="1" applyFill="1" applyBorder="1" applyAlignment="1">
      <alignment horizontal="center" vertical="center"/>
    </xf>
    <xf numFmtId="0" fontId="53" fillId="28" borderId="24" xfId="0" applyFont="1" applyFill="1" applyBorder="1" applyAlignment="1">
      <alignment horizontal="center" vertical="center"/>
    </xf>
    <xf numFmtId="165" fontId="53" fillId="28" borderId="23" xfId="107" applyFont="1" applyFill="1" applyBorder="1" applyAlignment="1">
      <alignment horizontal="center" vertical="center"/>
    </xf>
    <xf numFmtId="165" fontId="53" fillId="28" borderId="12" xfId="107" applyFont="1" applyFill="1" applyBorder="1" applyAlignment="1">
      <alignment horizontal="center" vertical="center"/>
    </xf>
    <xf numFmtId="165" fontId="53" fillId="28" borderId="24" xfId="107" applyFont="1" applyFill="1" applyBorder="1" applyAlignment="1">
      <alignment horizontal="center" vertical="center"/>
    </xf>
    <xf numFmtId="165" fontId="53" fillId="28" borderId="23" xfId="107" applyFont="1" applyFill="1" applyBorder="1" applyAlignment="1">
      <alignment horizontal="center"/>
    </xf>
    <xf numFmtId="165" fontId="53" fillId="28" borderId="24" xfId="107" applyFont="1" applyFill="1" applyBorder="1" applyAlignment="1">
      <alignment horizontal="center"/>
    </xf>
    <xf numFmtId="0" fontId="52" fillId="30" borderId="0" xfId="0" applyFont="1" applyFill="1" applyAlignment="1">
      <alignment horizontal="center" vertical="center"/>
    </xf>
    <xf numFmtId="0" fontId="53" fillId="28" borderId="13" xfId="0" applyFont="1" applyFill="1" applyBorder="1" applyAlignment="1">
      <alignment horizontal="center" vertical="center"/>
    </xf>
    <xf numFmtId="0" fontId="53" fillId="28" borderId="14" xfId="0" applyFont="1" applyFill="1" applyBorder="1" applyAlignment="1">
      <alignment horizontal="center" vertical="center" wrapText="1"/>
    </xf>
    <xf numFmtId="0" fontId="53" fillId="28" borderId="15" xfId="0" applyFont="1" applyFill="1" applyBorder="1" applyAlignment="1">
      <alignment horizontal="center" vertical="center" wrapText="1"/>
    </xf>
    <xf numFmtId="0" fontId="53" fillId="28" borderId="16" xfId="0" applyFont="1" applyFill="1" applyBorder="1" applyAlignment="1">
      <alignment horizontal="center" vertical="center" wrapText="1"/>
    </xf>
    <xf numFmtId="0" fontId="53" fillId="28" borderId="14" xfId="0" applyFont="1" applyFill="1" applyBorder="1" applyAlignment="1">
      <alignment horizontal="center" vertical="center"/>
    </xf>
    <xf numFmtId="0" fontId="53" fillId="28" borderId="15" xfId="0" applyFont="1" applyFill="1" applyBorder="1" applyAlignment="1">
      <alignment horizontal="center" vertical="center"/>
    </xf>
    <xf numFmtId="0" fontId="53" fillId="28" borderId="16" xfId="0" applyFont="1" applyFill="1" applyBorder="1" applyAlignment="1">
      <alignment horizontal="center" vertical="center"/>
    </xf>
    <xf numFmtId="165" fontId="42" fillId="29" borderId="0" xfId="0" applyNumberFormat="1" applyFont="1" applyFill="1" applyBorder="1" applyAlignment="1">
      <alignment horizontal="center" vertical="center"/>
    </xf>
    <xf numFmtId="165" fontId="42" fillId="29" borderId="25" xfId="0" applyNumberFormat="1" applyFont="1" applyFill="1" applyBorder="1" applyAlignment="1">
      <alignment horizontal="center" vertical="center"/>
    </xf>
    <xf numFmtId="165" fontId="42" fillId="29" borderId="0" xfId="0" applyNumberFormat="1" applyFont="1" applyFill="1" applyAlignment="1">
      <alignment horizontal="center" vertical="center"/>
    </xf>
    <xf numFmtId="0" fontId="67" fillId="28" borderId="13" xfId="0" applyFont="1" applyFill="1" applyBorder="1" applyAlignment="1">
      <alignment horizontal="center" vertical="center"/>
    </xf>
    <xf numFmtId="169" fontId="75" fillId="28" borderId="14" xfId="0" applyNumberFormat="1" applyFont="1" applyFill="1" applyBorder="1" applyAlignment="1">
      <alignment horizontal="center" vertical="center" wrapText="1"/>
    </xf>
    <xf numFmtId="169" fontId="75" fillId="28" borderId="16" xfId="0" applyNumberFormat="1" applyFont="1" applyFill="1" applyBorder="1" applyAlignment="1">
      <alignment horizontal="center" vertical="center" wrapText="1"/>
    </xf>
    <xf numFmtId="0" fontId="75" fillId="28" borderId="23" xfId="0" applyFont="1" applyFill="1" applyBorder="1" applyAlignment="1">
      <alignment horizontal="center" vertical="center"/>
    </xf>
    <xf numFmtId="0" fontId="75" fillId="28" borderId="12" xfId="0" applyFont="1" applyFill="1" applyBorder="1" applyAlignment="1">
      <alignment horizontal="center" vertical="center"/>
    </xf>
    <xf numFmtId="0" fontId="75" fillId="28" borderId="24" xfId="0" applyFont="1" applyFill="1" applyBorder="1" applyAlignment="1">
      <alignment horizontal="center" vertical="center"/>
    </xf>
    <xf numFmtId="0" fontId="77" fillId="28" borderId="23" xfId="0" applyFont="1" applyFill="1" applyBorder="1" applyAlignment="1">
      <alignment horizontal="center"/>
    </xf>
    <xf numFmtId="0" fontId="77" fillId="28" borderId="24" xfId="0" applyFont="1" applyFill="1" applyBorder="1" applyAlignment="1">
      <alignment horizontal="center"/>
    </xf>
    <xf numFmtId="0" fontId="67" fillId="28" borderId="14" xfId="0" applyFont="1" applyFill="1" applyBorder="1" applyAlignment="1">
      <alignment horizontal="center" vertical="center"/>
    </xf>
    <xf numFmtId="0" fontId="67" fillId="28" borderId="15" xfId="0" applyFont="1" applyFill="1" applyBorder="1" applyAlignment="1">
      <alignment horizontal="center" vertical="center"/>
    </xf>
    <xf numFmtId="0" fontId="67" fillId="28" borderId="16" xfId="0" applyFont="1" applyFill="1" applyBorder="1" applyAlignment="1">
      <alignment horizontal="center" vertical="center"/>
    </xf>
    <xf numFmtId="0" fontId="75" fillId="28" borderId="17" xfId="0" applyFont="1" applyFill="1" applyBorder="1" applyAlignment="1">
      <alignment horizontal="center" vertical="center"/>
    </xf>
    <xf numFmtId="0" fontId="75" fillId="28" borderId="18" xfId="0" applyFont="1" applyFill="1" applyBorder="1" applyAlignment="1">
      <alignment horizontal="center" vertical="center"/>
    </xf>
    <xf numFmtId="0" fontId="75" fillId="28" borderId="19" xfId="0" applyFont="1" applyFill="1" applyBorder="1" applyAlignment="1">
      <alignment horizontal="center" vertical="center"/>
    </xf>
    <xf numFmtId="0" fontId="75" fillId="28" borderId="20" xfId="0" applyFont="1" applyFill="1" applyBorder="1" applyAlignment="1">
      <alignment horizontal="center" vertical="center"/>
    </xf>
    <xf numFmtId="0" fontId="75" fillId="28" borderId="21" xfId="0" applyFont="1" applyFill="1" applyBorder="1" applyAlignment="1">
      <alignment horizontal="center" vertical="center"/>
    </xf>
    <xf numFmtId="0" fontId="75" fillId="28" borderId="22" xfId="0" applyFont="1" applyFill="1" applyBorder="1" applyAlignment="1">
      <alignment horizontal="center" vertical="center"/>
    </xf>
    <xf numFmtId="0" fontId="75" fillId="28" borderId="14" xfId="0" applyFont="1" applyFill="1" applyBorder="1" applyAlignment="1">
      <alignment horizontal="center" vertical="center"/>
    </xf>
    <xf numFmtId="0" fontId="75" fillId="28" borderId="15" xfId="0" applyFont="1" applyFill="1" applyBorder="1" applyAlignment="1">
      <alignment horizontal="center" vertical="center"/>
    </xf>
    <xf numFmtId="0" fontId="75" fillId="28" borderId="16" xfId="0" applyFont="1" applyFill="1" applyBorder="1" applyAlignment="1">
      <alignment horizontal="center" vertical="center"/>
    </xf>
    <xf numFmtId="0" fontId="75" fillId="28" borderId="14" xfId="0" applyFont="1" applyFill="1" applyBorder="1" applyAlignment="1">
      <alignment horizontal="center" vertical="center" wrapText="1"/>
    </xf>
    <xf numFmtId="0" fontId="75" fillId="28" borderId="15" xfId="0" applyFont="1" applyFill="1" applyBorder="1" applyAlignment="1">
      <alignment horizontal="center" vertical="center" wrapText="1"/>
    </xf>
    <xf numFmtId="0" fontId="75" fillId="28" borderId="16" xfId="0" applyFont="1" applyFill="1" applyBorder="1" applyAlignment="1">
      <alignment horizontal="center" vertical="center" wrapText="1"/>
    </xf>
    <xf numFmtId="0" fontId="75" fillId="28" borderId="13" xfId="0" applyFont="1" applyFill="1" applyBorder="1" applyAlignment="1">
      <alignment horizontal="center" vertical="center"/>
    </xf>
    <xf numFmtId="166" fontId="75" fillId="28" borderId="14" xfId="0" applyNumberFormat="1" applyFont="1" applyFill="1" applyBorder="1" applyAlignment="1">
      <alignment horizontal="center" vertical="center"/>
    </xf>
    <xf numFmtId="166" fontId="75" fillId="28" borderId="15" xfId="0" applyNumberFormat="1" applyFont="1" applyFill="1" applyBorder="1" applyAlignment="1">
      <alignment horizontal="center" vertical="center"/>
    </xf>
    <xf numFmtId="166" fontId="75" fillId="28" borderId="16" xfId="0" applyNumberFormat="1" applyFont="1" applyFill="1" applyBorder="1" applyAlignment="1">
      <alignment horizontal="center" vertical="center"/>
    </xf>
    <xf numFmtId="166" fontId="0" fillId="27" borderId="0" xfId="0" applyNumberFormat="1" applyFont="1" applyFill="1" applyBorder="1" applyAlignment="1">
      <alignment horizontal="left"/>
    </xf>
    <xf numFmtId="166" fontId="3" fillId="27" borderId="0" xfId="0" applyNumberFormat="1" applyFont="1" applyFill="1" applyBorder="1" applyAlignment="1">
      <alignment horizontal="left"/>
    </xf>
    <xf numFmtId="0" fontId="3" fillId="27" borderId="0" xfId="0" applyFont="1" applyFill="1" applyBorder="1" applyAlignment="1">
      <alignment horizontal="left"/>
    </xf>
    <xf numFmtId="0" fontId="75" fillId="28" borderId="17" xfId="0" applyFont="1" applyFill="1" applyBorder="1" applyAlignment="1">
      <alignment horizontal="center" vertical="center" wrapText="1"/>
    </xf>
  </cellXfs>
  <cellStyles count="14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79" builtinId="10" customBuiltin="1"/>
    <cellStyle name="Commentaire 2" xfId="80"/>
    <cellStyle name="Correcto" xfId="81"/>
    <cellStyle name="Encabez. 1" xfId="82"/>
    <cellStyle name="Encabez. 2" xfId="83"/>
    <cellStyle name="Encabezado 3" xfId="84"/>
    <cellStyle name="Encabezado 4" xfId="85"/>
    <cellStyle name="Énfasis1" xfId="86"/>
    <cellStyle name="Énfasis2" xfId="87"/>
    <cellStyle name="Énfasis3" xfId="88"/>
    <cellStyle name="Énfasis4" xfId="89"/>
    <cellStyle name="Énfasis5" xfId="90"/>
    <cellStyle name="Énfasis6" xfId="91"/>
    <cellStyle name="Entrada" xfId="92"/>
    <cellStyle name="Entrée" xfId="93" builtinId="20" customBuiltin="1"/>
    <cellStyle name="Euro" xfId="94"/>
    <cellStyle name="Euro 2" xfId="95"/>
    <cellStyle name="Explanatory Text" xfId="96"/>
    <cellStyle name="Explicación" xfId="97"/>
    <cellStyle name="Good" xfId="98"/>
    <cellStyle name="Heading 1" xfId="99"/>
    <cellStyle name="Heading 2" xfId="100"/>
    <cellStyle name="Heading 3" xfId="101"/>
    <cellStyle name="Heading 4" xfId="102"/>
    <cellStyle name="Incorrecto" xfId="103"/>
    <cellStyle name="Input" xfId="104"/>
    <cellStyle name="Insatisfaisant" xfId="105" builtinId="27" customBuiltin="1"/>
    <cellStyle name="Linked Cell" xfId="106"/>
    <cellStyle name="Milliers" xfId="107" builtinId="3"/>
    <cellStyle name="Milliers 2" xfId="108"/>
    <cellStyle name="Milliers 3" xfId="145"/>
    <cellStyle name="Neutral" xfId="109"/>
    <cellStyle name="Neutre" xfId="110" builtinId="28" customBuiltin="1"/>
    <cellStyle name="Normal" xfId="0" builtinId="0"/>
    <cellStyle name="Normal - Style1" xfId="111"/>
    <cellStyle name="Normal 2" xfId="112"/>
    <cellStyle name="Normal 2 2" xfId="113"/>
    <cellStyle name="Normal 2_portfolio_OR" xfId="114"/>
    <cellStyle name="Normal 3" xfId="115"/>
    <cellStyle name="Normal 4" xfId="116"/>
    <cellStyle name="Normal 5" xfId="144"/>
    <cellStyle name="Normal 6" xfId="147"/>
    <cellStyle name="Normal 7" xfId="148"/>
    <cellStyle name="Nota" xfId="117"/>
    <cellStyle name="Nota 2" xfId="118"/>
    <cellStyle name="Note" xfId="119"/>
    <cellStyle name="Note 2" xfId="120"/>
    <cellStyle name="Output" xfId="121"/>
    <cellStyle name="Percent 2" xfId="122"/>
    <cellStyle name="Percent 2 2" xfId="123"/>
    <cellStyle name="Percent 3" xfId="124"/>
    <cellStyle name="Percent 4" xfId="125"/>
    <cellStyle name="Percent 5" xfId="126"/>
    <cellStyle name="Percent 6" xfId="127"/>
    <cellStyle name="Pourcentage" xfId="143" builtinId="5"/>
    <cellStyle name="Pourcentage 2" xfId="128"/>
    <cellStyle name="Pourcentage 3" xfId="146"/>
    <cellStyle name="Salida" xfId="129"/>
    <cellStyle name="Satisfaisant" xfId="130" builtinId="26" customBuiltin="1"/>
    <cellStyle name="Sortie" xfId="131" builtinId="21" customBuiltin="1"/>
    <cellStyle name="Texte explicatif" xfId="132" builtinId="53" customBuiltin="1"/>
    <cellStyle name="Title" xfId="133"/>
    <cellStyle name="Titre" xfId="134" builtinId="15" customBuiltin="1"/>
    <cellStyle name="Titre 1" xfId="135" builtinId="16" customBuiltin="1"/>
    <cellStyle name="Titre 2" xfId="136" builtinId="17" customBuiltin="1"/>
    <cellStyle name="Titre 3" xfId="137" builtinId="18" customBuiltin="1"/>
    <cellStyle name="Titre 4" xfId="138" builtinId="19" customBuiltin="1"/>
    <cellStyle name="Título" xfId="139"/>
    <cellStyle name="Total" xfId="140" builtinId="25" customBuiltin="1"/>
    <cellStyle name="Vérification" xfId="141" builtinId="23" customBuiltin="1"/>
    <cellStyle name="Warning Text" xfId="142"/>
  </cellStyles>
  <dxfs count="46">
    <dxf>
      <font>
        <condense val="0"/>
        <extend val="0"/>
        <color indexed="1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color auto="1"/>
      </font>
    </dxf>
    <dxf>
      <font>
        <color rgb="FFFF0000"/>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strike val="0"/>
        <color rgb="FFFF0000"/>
      </font>
    </dxf>
    <dxf>
      <font>
        <color auto="1"/>
      </font>
    </dxf>
    <dxf>
      <font>
        <condense val="0"/>
        <extend val="0"/>
        <color indexed="10"/>
      </font>
    </dxf>
    <dxf>
      <font>
        <color auto="1"/>
      </font>
    </dxf>
    <dxf>
      <font>
        <color rgb="FFFF0000"/>
      </font>
    </dxf>
    <dxf>
      <font>
        <color auto="1"/>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26</xdr:col>
      <xdr:colOff>28575</xdr:colOff>
      <xdr:row>0</xdr:row>
      <xdr:rowOff>109419</xdr:rowOff>
    </xdr:from>
    <xdr:to>
      <xdr:col>27</xdr:col>
      <xdr:colOff>962025</xdr:colOff>
      <xdr:row>2</xdr:row>
      <xdr:rowOff>88135</xdr:rowOff>
    </xdr:to>
    <xdr:pic>
      <xdr:nvPicPr>
        <xdr:cNvPr id="1037"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335625" y="109419"/>
          <a:ext cx="1914525" cy="569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515471</xdr:colOff>
      <xdr:row>2</xdr:row>
      <xdr:rowOff>71658</xdr:rowOff>
    </xdr:from>
    <xdr:to>
      <xdr:col>26</xdr:col>
      <xdr:colOff>806825</xdr:colOff>
      <xdr:row>6</xdr:row>
      <xdr:rowOff>156010</xdr:rowOff>
    </xdr:to>
    <xdr:pic>
      <xdr:nvPicPr>
        <xdr:cNvPr id="2"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91147" y="665570"/>
          <a:ext cx="2375648" cy="711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J903"/>
  <sheetViews>
    <sheetView showGridLines="0" zoomScale="85" zoomScaleNormal="85" workbookViewId="0">
      <selection activeCell="AB4" sqref="AB4"/>
    </sheetView>
  </sheetViews>
  <sheetFormatPr baseColWidth="10" defaultColWidth="9.140625" defaultRowHeight="15" x14ac:dyDescent="0.25"/>
  <cols>
    <col min="1" max="1" width="15.42578125" style="98" customWidth="1"/>
    <col min="2" max="2" width="9.5703125" style="98" bestFit="1" customWidth="1"/>
    <col min="3" max="3" width="7.42578125" style="98" customWidth="1"/>
    <col min="4" max="4" width="11.42578125" style="124" bestFit="1" customWidth="1"/>
    <col min="5" max="6" width="9.85546875" style="121" bestFit="1" customWidth="1"/>
    <col min="7" max="7" width="9.7109375" style="121" bestFit="1" customWidth="1"/>
    <col min="8" max="8" width="5.140625" style="98" bestFit="1" customWidth="1"/>
    <col min="9" max="9" width="6" style="98" bestFit="1" customWidth="1"/>
    <col min="10" max="10" width="16.7109375" style="98" customWidth="1"/>
    <col min="11" max="11" width="11" style="122" customWidth="1"/>
    <col min="12" max="12" width="16.140625" style="98" customWidth="1"/>
    <col min="13" max="13" width="3.85546875" style="98" bestFit="1" customWidth="1"/>
    <col min="14" max="14" width="13.5703125" style="98" bestFit="1" customWidth="1"/>
    <col min="15" max="15" width="3.85546875" style="122" bestFit="1" customWidth="1"/>
    <col min="16" max="16" width="13.5703125" style="98" bestFit="1" customWidth="1"/>
    <col min="17" max="17" width="3.7109375" style="125" customWidth="1"/>
    <col min="18" max="18" width="6.85546875" style="126" bestFit="1" customWidth="1"/>
    <col min="19" max="19" width="13.28515625" style="126" bestFit="1" customWidth="1"/>
    <col min="20" max="20" width="15.85546875" style="98" customWidth="1"/>
    <col min="21" max="21" width="13" style="123" customWidth="1"/>
    <col min="22" max="22" width="14.28515625" style="123" customWidth="1"/>
    <col min="23" max="23" width="17.42578125" style="122" customWidth="1"/>
    <col min="24" max="24" width="1.7109375" style="122" customWidth="1"/>
    <col min="25" max="25" width="17.42578125" style="98" customWidth="1"/>
    <col min="26" max="26" width="1.7109375" style="98" customWidth="1"/>
    <col min="27" max="28" width="14.7109375" style="98" customWidth="1"/>
    <col min="29" max="29" width="7.42578125" style="98" customWidth="1"/>
    <col min="30" max="30" width="17.42578125" style="25" customWidth="1"/>
    <col min="31" max="31" width="12" style="25" bestFit="1" customWidth="1"/>
    <col min="32" max="32" width="13" style="25" customWidth="1"/>
    <col min="33" max="33" width="13.5703125" style="25" customWidth="1"/>
    <col min="34" max="34" width="9.42578125" style="25" bestFit="1" customWidth="1"/>
    <col min="35" max="35" width="9.28515625" style="25" bestFit="1" customWidth="1"/>
    <col min="36" max="36" width="9.42578125" style="25" bestFit="1" customWidth="1"/>
    <col min="37" max="16384" width="9.140625" style="98"/>
  </cols>
  <sheetData>
    <row r="1" spans="1:36" s="77" customFormat="1" ht="31.5" x14ac:dyDescent="0.5">
      <c r="A1" s="67" t="s">
        <v>133</v>
      </c>
      <c r="B1" s="68"/>
      <c r="C1" s="68"/>
      <c r="D1" s="69"/>
      <c r="E1" s="70"/>
      <c r="F1" s="70"/>
      <c r="G1" s="70"/>
      <c r="H1" s="68"/>
      <c r="I1" s="68"/>
      <c r="J1" s="68"/>
      <c r="K1" s="71"/>
      <c r="L1" s="68"/>
      <c r="M1" s="68"/>
      <c r="N1" s="68"/>
      <c r="O1" s="71"/>
      <c r="P1" s="68"/>
      <c r="Q1" s="72"/>
      <c r="R1" s="73"/>
      <c r="S1" s="73"/>
      <c r="T1" s="74"/>
      <c r="U1" s="75"/>
      <c r="V1" s="75"/>
      <c r="W1" s="76"/>
      <c r="X1" s="76"/>
      <c r="Y1" s="130"/>
      <c r="Z1" s="130"/>
      <c r="AA1" s="130"/>
      <c r="AB1" s="130"/>
      <c r="AD1" s="41"/>
      <c r="AE1" s="41"/>
      <c r="AF1" s="41"/>
      <c r="AG1" s="41"/>
      <c r="AH1" s="41"/>
      <c r="AI1" s="41"/>
      <c r="AJ1" s="41"/>
    </row>
    <row r="2" spans="1:36" s="41" customFormat="1" ht="15" customHeight="1" x14ac:dyDescent="0.25">
      <c r="A2" s="132" t="s">
        <v>130</v>
      </c>
      <c r="B2" s="132">
        <v>41820</v>
      </c>
      <c r="C2" s="132"/>
      <c r="D2" s="133"/>
      <c r="E2" s="134"/>
      <c r="F2" s="134"/>
      <c r="G2" s="134"/>
      <c r="H2" s="135"/>
      <c r="I2" s="135"/>
      <c r="J2" s="135"/>
      <c r="K2" s="136"/>
      <c r="L2" s="135"/>
      <c r="M2" s="135"/>
      <c r="N2" s="135"/>
      <c r="O2" s="136"/>
      <c r="P2" s="135"/>
      <c r="Q2" s="137"/>
      <c r="R2" s="138"/>
      <c r="S2" s="138"/>
      <c r="T2" s="139"/>
      <c r="U2" s="140"/>
      <c r="V2" s="140"/>
      <c r="W2" s="141"/>
      <c r="X2" s="141"/>
    </row>
    <row r="3" spans="1:36" s="41" customFormat="1" ht="15" customHeight="1" thickBot="1" x14ac:dyDescent="0.3">
      <c r="A3" s="132" t="s">
        <v>21</v>
      </c>
      <c r="B3" s="142"/>
      <c r="C3" s="142"/>
      <c r="D3" s="143"/>
      <c r="E3" s="134"/>
      <c r="F3" s="134"/>
      <c r="G3" s="134"/>
      <c r="H3" s="135"/>
      <c r="I3" s="135"/>
      <c r="J3" s="135"/>
      <c r="K3" s="136"/>
      <c r="L3" s="135"/>
      <c r="M3" s="135"/>
      <c r="N3" s="135"/>
      <c r="O3" s="136"/>
      <c r="P3" s="135"/>
      <c r="Q3" s="137"/>
      <c r="R3" s="138"/>
      <c r="S3" s="138"/>
      <c r="T3" s="139"/>
      <c r="U3" s="140"/>
      <c r="V3" s="140"/>
      <c r="W3" s="141"/>
      <c r="X3" s="141"/>
    </row>
    <row r="4" spans="1:36" s="41" customFormat="1" ht="15" customHeight="1" thickBot="1" x14ac:dyDescent="0.3">
      <c r="A4" s="132"/>
      <c r="B4" s="142"/>
      <c r="C4" s="142"/>
      <c r="D4" s="143"/>
      <c r="E4" s="134"/>
      <c r="F4" s="134"/>
      <c r="G4" s="134"/>
      <c r="H4" s="135"/>
      <c r="I4" s="135"/>
      <c r="J4" s="135"/>
      <c r="K4" s="136"/>
      <c r="L4" s="135"/>
      <c r="M4" s="135"/>
      <c r="N4" s="135"/>
      <c r="O4" s="136"/>
      <c r="P4" s="135"/>
      <c r="Q4" s="137"/>
      <c r="R4" s="138"/>
      <c r="S4" s="138"/>
      <c r="T4" s="139"/>
      <c r="U4" s="140"/>
      <c r="V4" s="140"/>
      <c r="W4" s="141"/>
      <c r="X4" s="141"/>
      <c r="Y4" s="217" t="s">
        <v>134</v>
      </c>
      <c r="AA4" s="218">
        <f>SUM(AA11:AA20)</f>
        <v>-6.2005530000000002</v>
      </c>
      <c r="AB4" s="219">
        <f>SUM(AB11:AB20)</f>
        <v>6603.9087765457271</v>
      </c>
    </row>
    <row r="5" spans="1:36" s="41" customFormat="1" ht="15" customHeight="1" x14ac:dyDescent="0.25">
      <c r="B5" s="145"/>
      <c r="C5" s="145"/>
      <c r="D5" s="143"/>
      <c r="E5" s="134"/>
      <c r="F5" s="134"/>
      <c r="G5" s="134"/>
      <c r="H5" s="135"/>
      <c r="I5" s="135"/>
      <c r="J5" s="135"/>
      <c r="K5" s="136"/>
      <c r="L5" s="135"/>
      <c r="M5" s="135"/>
      <c r="N5" s="135"/>
      <c r="O5" s="136"/>
      <c r="P5" s="135"/>
      <c r="Q5" s="137"/>
      <c r="R5" s="138"/>
      <c r="S5" s="138"/>
      <c r="T5" s="139"/>
      <c r="U5" s="140"/>
      <c r="V5" s="140"/>
      <c r="W5" s="141"/>
      <c r="X5" s="141"/>
      <c r="Y5" s="141"/>
      <c r="Z5" s="141"/>
      <c r="AA5" s="141"/>
      <c r="AB5" s="141"/>
    </row>
    <row r="6" spans="1:36" s="41" customFormat="1" ht="5.0999999999999996" customHeight="1" x14ac:dyDescent="0.25">
      <c r="B6" s="145"/>
      <c r="C6" s="145"/>
      <c r="D6" s="143"/>
      <c r="E6" s="134"/>
      <c r="F6" s="134"/>
      <c r="G6" s="134"/>
      <c r="H6" s="135"/>
      <c r="I6" s="135"/>
      <c r="J6" s="135"/>
      <c r="K6" s="136"/>
      <c r="L6" s="135"/>
      <c r="M6" s="135"/>
      <c r="N6" s="135"/>
      <c r="O6" s="136"/>
      <c r="P6" s="135"/>
      <c r="Q6" s="137"/>
      <c r="R6" s="138"/>
      <c r="S6" s="138"/>
      <c r="T6" s="139"/>
      <c r="U6" s="140"/>
      <c r="V6" s="140"/>
      <c r="W6" s="146"/>
      <c r="X6" s="144"/>
    </row>
    <row r="7" spans="1:36" s="42" customFormat="1" ht="15" customHeight="1" x14ac:dyDescent="0.25">
      <c r="A7" s="295" t="s">
        <v>135</v>
      </c>
      <c r="B7" s="294" t="s">
        <v>1</v>
      </c>
      <c r="C7" s="295" t="s">
        <v>2</v>
      </c>
      <c r="D7" s="298" t="s">
        <v>3</v>
      </c>
      <c r="E7" s="262" t="s">
        <v>136</v>
      </c>
      <c r="F7" s="262" t="s">
        <v>137</v>
      </c>
      <c r="G7" s="262" t="s">
        <v>138</v>
      </c>
      <c r="H7" s="265" t="s">
        <v>8</v>
      </c>
      <c r="I7" s="266"/>
      <c r="J7" s="271" t="s">
        <v>11</v>
      </c>
      <c r="K7" s="265" t="s">
        <v>139</v>
      </c>
      <c r="L7" s="266"/>
      <c r="M7" s="274" t="s">
        <v>140</v>
      </c>
      <c r="N7" s="275"/>
      <c r="O7" s="280" t="s">
        <v>141</v>
      </c>
      <c r="P7" s="281"/>
      <c r="Q7" s="147"/>
      <c r="R7" s="286" t="s">
        <v>12</v>
      </c>
      <c r="S7" s="286"/>
      <c r="T7" s="286"/>
      <c r="U7" s="286"/>
      <c r="V7" s="286"/>
      <c r="W7" s="287"/>
      <c r="X7" s="144"/>
      <c r="Y7" s="294" t="s">
        <v>129</v>
      </c>
      <c r="Z7" s="41"/>
      <c r="AA7" s="294" t="s">
        <v>131</v>
      </c>
      <c r="AB7" s="294" t="s">
        <v>132</v>
      </c>
      <c r="AC7" s="41"/>
      <c r="AD7" s="47" t="s">
        <v>124</v>
      </c>
      <c r="AE7" s="47" t="s">
        <v>125</v>
      </c>
      <c r="AF7" s="47" t="s">
        <v>126</v>
      </c>
      <c r="AG7" s="49" t="s">
        <v>119</v>
      </c>
      <c r="AH7" s="49" t="s">
        <v>120</v>
      </c>
      <c r="AI7" s="49" t="s">
        <v>127</v>
      </c>
      <c r="AJ7" s="44" t="s">
        <v>128</v>
      </c>
    </row>
    <row r="8" spans="1:36" s="42" customFormat="1" ht="15" customHeight="1" x14ac:dyDescent="0.25">
      <c r="A8" s="296"/>
      <c r="B8" s="294"/>
      <c r="C8" s="296"/>
      <c r="D8" s="299"/>
      <c r="E8" s="263"/>
      <c r="F8" s="263"/>
      <c r="G8" s="263"/>
      <c r="H8" s="267"/>
      <c r="I8" s="268"/>
      <c r="J8" s="272"/>
      <c r="K8" s="267"/>
      <c r="L8" s="268"/>
      <c r="M8" s="276"/>
      <c r="N8" s="277"/>
      <c r="O8" s="282"/>
      <c r="P8" s="283"/>
      <c r="Q8" s="147"/>
      <c r="R8" s="288" t="s">
        <v>27</v>
      </c>
      <c r="S8" s="289"/>
      <c r="T8" s="289"/>
      <c r="U8" s="289"/>
      <c r="V8" s="289"/>
      <c r="W8" s="290"/>
      <c r="X8" s="144"/>
      <c r="Y8" s="294"/>
      <c r="Z8" s="41"/>
      <c r="AA8" s="294"/>
      <c r="AB8" s="294"/>
      <c r="AC8" s="41"/>
      <c r="AD8" s="47">
        <v>14</v>
      </c>
      <c r="AE8" s="53">
        <v>40441</v>
      </c>
      <c r="AF8" s="54">
        <v>41628</v>
      </c>
      <c r="AG8" s="55"/>
      <c r="AH8" s="55"/>
      <c r="AI8" s="56">
        <v>0.4</v>
      </c>
      <c r="AJ8" s="57">
        <v>0</v>
      </c>
    </row>
    <row r="9" spans="1:36" s="42" customFormat="1" ht="15" customHeight="1" x14ac:dyDescent="0.25">
      <c r="A9" s="297"/>
      <c r="B9" s="294"/>
      <c r="C9" s="297"/>
      <c r="D9" s="300"/>
      <c r="E9" s="264"/>
      <c r="F9" s="264"/>
      <c r="G9" s="264"/>
      <c r="H9" s="269"/>
      <c r="I9" s="270"/>
      <c r="J9" s="273"/>
      <c r="K9" s="269"/>
      <c r="L9" s="270"/>
      <c r="M9" s="278"/>
      <c r="N9" s="279"/>
      <c r="O9" s="284"/>
      <c r="P9" s="285"/>
      <c r="Q9" s="147"/>
      <c r="R9" s="291" t="s">
        <v>142</v>
      </c>
      <c r="S9" s="292"/>
      <c r="T9" s="148" t="s">
        <v>16</v>
      </c>
      <c r="U9" s="148" t="s">
        <v>17</v>
      </c>
      <c r="V9" s="148" t="s">
        <v>143</v>
      </c>
      <c r="W9" s="148" t="s">
        <v>144</v>
      </c>
      <c r="X9" s="144"/>
      <c r="Y9" s="294"/>
      <c r="Z9" s="41"/>
      <c r="AA9" s="294"/>
      <c r="AB9" s="294"/>
      <c r="AC9" s="41"/>
      <c r="AD9" s="48">
        <v>15</v>
      </c>
      <c r="AE9" s="58">
        <v>40623</v>
      </c>
      <c r="AF9" s="59">
        <v>41810</v>
      </c>
      <c r="AG9" s="60"/>
      <c r="AH9" s="61"/>
      <c r="AI9" s="62">
        <v>0.4</v>
      </c>
      <c r="AJ9" s="57">
        <v>0</v>
      </c>
    </row>
    <row r="10" spans="1:36" s="25" customFormat="1" ht="15" customHeight="1" x14ac:dyDescent="0.25">
      <c r="A10" s="149" t="s">
        <v>145</v>
      </c>
      <c r="B10" s="149"/>
      <c r="C10" s="149"/>
      <c r="D10" s="149"/>
      <c r="E10" s="150"/>
      <c r="F10" s="150"/>
      <c r="G10" s="150"/>
      <c r="H10" s="149"/>
      <c r="I10" s="149"/>
      <c r="J10" s="151"/>
      <c r="K10" s="149"/>
      <c r="L10" s="149"/>
      <c r="M10" s="149"/>
      <c r="N10" s="152"/>
      <c r="O10" s="149"/>
      <c r="P10" s="152"/>
      <c r="Q10" s="149"/>
      <c r="R10" s="153"/>
      <c r="S10" s="154"/>
      <c r="T10" s="154"/>
      <c r="U10" s="154"/>
      <c r="V10" s="154"/>
      <c r="W10" s="154"/>
      <c r="X10" s="144"/>
      <c r="Z10" s="41"/>
      <c r="AD10" s="47">
        <v>16</v>
      </c>
      <c r="AE10" s="106">
        <v>40806</v>
      </c>
      <c r="AF10" s="107">
        <v>41993</v>
      </c>
      <c r="AG10" s="50">
        <v>35.375</v>
      </c>
      <c r="AH10" s="51">
        <f>1-EXP(-AG10/10000*AJ10/(1-AI10))</f>
        <v>2.9435758268555601E-3</v>
      </c>
      <c r="AI10" s="52">
        <v>0.4</v>
      </c>
      <c r="AJ10" s="46">
        <v>0.5</v>
      </c>
    </row>
    <row r="11" spans="1:36" s="43" customFormat="1" ht="15" customHeight="1" x14ac:dyDescent="0.25">
      <c r="A11" s="155" t="s">
        <v>146</v>
      </c>
      <c r="B11" s="155" t="s">
        <v>147</v>
      </c>
      <c r="C11" s="155">
        <v>2</v>
      </c>
      <c r="D11" s="155" t="s">
        <v>76</v>
      </c>
      <c r="E11" s="156">
        <v>40079</v>
      </c>
      <c r="F11" s="156">
        <v>40209</v>
      </c>
      <c r="G11" s="156">
        <v>42035</v>
      </c>
      <c r="H11" s="155" t="s">
        <v>148</v>
      </c>
      <c r="I11" s="155" t="s">
        <v>149</v>
      </c>
      <c r="J11" s="157" t="s">
        <v>150</v>
      </c>
      <c r="K11" s="155" t="s">
        <v>151</v>
      </c>
      <c r="L11" s="155" t="s">
        <v>152</v>
      </c>
      <c r="M11" s="155" t="s">
        <v>27</v>
      </c>
      <c r="N11" s="158">
        <v>50000000</v>
      </c>
      <c r="O11" s="155" t="s">
        <v>27</v>
      </c>
      <c r="P11" s="158">
        <v>50000000</v>
      </c>
      <c r="Q11" s="155"/>
      <c r="R11" s="159">
        <v>-2.95410326570489E-3</v>
      </c>
      <c r="S11" s="160">
        <v>-147705.16328524449</v>
      </c>
      <c r="T11" s="160">
        <v>-147705.16328524449</v>
      </c>
      <c r="U11" s="161">
        <v>0</v>
      </c>
      <c r="V11" s="160">
        <v>-107080.5699045543</v>
      </c>
      <c r="W11" s="160">
        <v>-40624.593380690188</v>
      </c>
      <c r="X11" s="144"/>
      <c r="Y11" s="43">
        <f t="array" ref="Y11:Y20">MIN(IF((SUMPRODUCT($G$11:$G$20,P11:P20)/SUM($P$11:P20))&lt;$AF$8:$AF$14,$AD$8:$AD$14))</f>
        <v>17</v>
      </c>
      <c r="Z11" s="41"/>
      <c r="AA11" s="162">
        <f t="shared" ref="AA11:AA20" si="0">-IF($S11&gt;0,$S11*(1-VLOOKUP($D11,$AD$19:$AI$26,6,FALSE))*VLOOKUP($D11,$AD$19:$AI$26,IF(($G11-$B$2)/365&lt;1,4,5),FALSE),0)</f>
        <v>0</v>
      </c>
      <c r="AB11" s="162">
        <f t="shared" ref="AB11:AB20" si="1">-IF($S11&lt;0,$S11*(1-VLOOKUP($Y11,$AD$8:$AI$14,6,FALSE))*VLOOKUP($Y11,$AD$8:$AI$14,5,FALSE),0)</f>
        <v>630.44197408978403</v>
      </c>
      <c r="AC11" s="163"/>
      <c r="AD11" s="47">
        <v>17</v>
      </c>
      <c r="AE11" s="106">
        <v>40988</v>
      </c>
      <c r="AF11" s="107">
        <v>42175</v>
      </c>
      <c r="AG11" s="50">
        <v>42.835000000000001</v>
      </c>
      <c r="AH11" s="51">
        <f t="shared" ref="AH11:AH13" si="2">1-EXP(-AG11/10000*AJ11/(1-AI11))</f>
        <v>7.1137433527209692E-3</v>
      </c>
      <c r="AI11" s="52">
        <v>0.4</v>
      </c>
      <c r="AJ11" s="46">
        <v>1</v>
      </c>
    </row>
    <row r="12" spans="1:36" s="43" customFormat="1" ht="15" customHeight="1" x14ac:dyDescent="0.25">
      <c r="A12" s="164" t="s">
        <v>146</v>
      </c>
      <c r="B12" s="155" t="s">
        <v>147</v>
      </c>
      <c r="C12" s="155">
        <v>9</v>
      </c>
      <c r="D12" s="155" t="s">
        <v>76</v>
      </c>
      <c r="E12" s="156">
        <v>40079</v>
      </c>
      <c r="F12" s="156">
        <v>40209</v>
      </c>
      <c r="G12" s="156">
        <v>42035</v>
      </c>
      <c r="H12" s="164" t="s">
        <v>32</v>
      </c>
      <c r="I12" s="164" t="s">
        <v>153</v>
      </c>
      <c r="J12" s="157">
        <v>3.5799999999999998E-2</v>
      </c>
      <c r="K12" s="155"/>
      <c r="L12" s="155" t="s">
        <v>150</v>
      </c>
      <c r="M12" s="155" t="s">
        <v>27</v>
      </c>
      <c r="N12" s="158">
        <v>50000000</v>
      </c>
      <c r="O12" s="155" t="s">
        <v>27</v>
      </c>
      <c r="P12" s="158">
        <v>50000000</v>
      </c>
      <c r="Q12" s="155"/>
      <c r="R12" s="159">
        <v>0</v>
      </c>
      <c r="S12" s="161">
        <v>0</v>
      </c>
      <c r="T12" s="161">
        <v>0</v>
      </c>
      <c r="U12" s="161">
        <v>0</v>
      </c>
      <c r="V12" s="161">
        <v>0</v>
      </c>
      <c r="W12" s="161">
        <v>0</v>
      </c>
      <c r="X12" s="144"/>
      <c r="Y12" s="43">
        <v>17</v>
      </c>
      <c r="Z12" s="41"/>
      <c r="AA12" s="162">
        <f t="shared" si="0"/>
        <v>0</v>
      </c>
      <c r="AB12" s="162">
        <f t="shared" si="1"/>
        <v>0</v>
      </c>
      <c r="AC12" s="163"/>
      <c r="AD12" s="47">
        <v>18</v>
      </c>
      <c r="AE12" s="106">
        <v>41172</v>
      </c>
      <c r="AF12" s="107">
        <v>42358</v>
      </c>
      <c r="AG12" s="50">
        <v>68.81</v>
      </c>
      <c r="AH12" s="51">
        <f t="shared" si="2"/>
        <v>1.7055381805071601E-2</v>
      </c>
      <c r="AI12" s="52">
        <v>0.4</v>
      </c>
      <c r="AJ12" s="46">
        <v>1.5</v>
      </c>
    </row>
    <row r="13" spans="1:36" s="43" customFormat="1" ht="15" customHeight="1" x14ac:dyDescent="0.25">
      <c r="A13" s="155" t="s">
        <v>146</v>
      </c>
      <c r="B13" s="155" t="s">
        <v>112</v>
      </c>
      <c r="C13" s="155">
        <v>1</v>
      </c>
      <c r="D13" s="155" t="s">
        <v>154</v>
      </c>
      <c r="E13" s="156">
        <v>40207</v>
      </c>
      <c r="F13" s="156">
        <v>40209</v>
      </c>
      <c r="G13" s="156">
        <v>42035</v>
      </c>
      <c r="H13" s="155" t="s">
        <v>148</v>
      </c>
      <c r="I13" s="155" t="s">
        <v>149</v>
      </c>
      <c r="J13" s="157" t="s">
        <v>150</v>
      </c>
      <c r="K13" s="155" t="s">
        <v>151</v>
      </c>
      <c r="L13" s="155" t="s">
        <v>152</v>
      </c>
      <c r="M13" s="155" t="s">
        <v>27</v>
      </c>
      <c r="N13" s="158">
        <v>50000000</v>
      </c>
      <c r="O13" s="155" t="s">
        <v>27</v>
      </c>
      <c r="P13" s="158">
        <v>50000000</v>
      </c>
      <c r="Q13" s="155"/>
      <c r="R13" s="159">
        <v>-2.95410326570489E-3</v>
      </c>
      <c r="S13" s="160">
        <v>-147705.16328524449</v>
      </c>
      <c r="T13" s="160">
        <v>-147705.16328524449</v>
      </c>
      <c r="U13" s="161">
        <v>0</v>
      </c>
      <c r="V13" s="160">
        <v>-107080.5699045543</v>
      </c>
      <c r="W13" s="160">
        <v>-40624.593380690188</v>
      </c>
      <c r="X13" s="144"/>
      <c r="Y13" s="43">
        <v>17</v>
      </c>
      <c r="Z13" s="41"/>
      <c r="AA13" s="162">
        <f t="shared" si="0"/>
        <v>0</v>
      </c>
      <c r="AB13" s="162">
        <f>-IF($S13&lt;0,$S13*(1-VLOOKUP($Y13,$AD$8:$AI$14,6,FALSE))*VLOOKUP($Y13,$AD$8:$AI$14,5,FALSE),0)</f>
        <v>630.44197408978403</v>
      </c>
      <c r="AC13" s="163"/>
      <c r="AD13" s="47">
        <v>19</v>
      </c>
      <c r="AE13" s="106">
        <v>41353</v>
      </c>
      <c r="AF13" s="107">
        <v>42541</v>
      </c>
      <c r="AG13" s="50">
        <v>91.71</v>
      </c>
      <c r="AH13" s="51">
        <f t="shared" si="2"/>
        <v>3.0107462786686523E-2</v>
      </c>
      <c r="AI13" s="52">
        <v>0.4</v>
      </c>
      <c r="AJ13" s="46">
        <v>2</v>
      </c>
    </row>
    <row r="14" spans="1:36" s="43" customFormat="1" ht="15" customHeight="1" x14ac:dyDescent="0.25">
      <c r="A14" s="164" t="s">
        <v>146</v>
      </c>
      <c r="B14" s="155" t="s">
        <v>112</v>
      </c>
      <c r="C14" s="155">
        <v>8</v>
      </c>
      <c r="D14" s="155" t="s">
        <v>154</v>
      </c>
      <c r="E14" s="156">
        <v>40030</v>
      </c>
      <c r="F14" s="156">
        <v>40209</v>
      </c>
      <c r="G14" s="156">
        <v>42035</v>
      </c>
      <c r="H14" s="164" t="s">
        <v>32</v>
      </c>
      <c r="I14" s="164" t="s">
        <v>153</v>
      </c>
      <c r="J14" s="157">
        <v>4.07E-2</v>
      </c>
      <c r="K14" s="155"/>
      <c r="L14" s="155" t="s">
        <v>150</v>
      </c>
      <c r="M14" s="155" t="s">
        <v>27</v>
      </c>
      <c r="N14" s="158">
        <v>50000000</v>
      </c>
      <c r="O14" s="155" t="s">
        <v>27</v>
      </c>
      <c r="P14" s="158">
        <v>50000000</v>
      </c>
      <c r="Q14" s="155"/>
      <c r="R14" s="159">
        <v>0</v>
      </c>
      <c r="S14" s="161">
        <v>0</v>
      </c>
      <c r="T14" s="161">
        <v>0</v>
      </c>
      <c r="U14" s="161">
        <v>0</v>
      </c>
      <c r="V14" s="161">
        <v>0</v>
      </c>
      <c r="W14" s="161">
        <v>0</v>
      </c>
      <c r="X14" s="144"/>
      <c r="Y14" s="43">
        <v>17</v>
      </c>
      <c r="Z14" s="165"/>
      <c r="AA14" s="162">
        <f t="shared" si="0"/>
        <v>0</v>
      </c>
      <c r="AB14" s="162">
        <f t="shared" si="1"/>
        <v>0</v>
      </c>
      <c r="AC14" s="163"/>
      <c r="AD14" s="47">
        <v>20</v>
      </c>
      <c r="AE14" s="63">
        <v>41537</v>
      </c>
      <c r="AF14" s="64">
        <v>42724</v>
      </c>
      <c r="AG14" s="65"/>
      <c r="AH14" s="65"/>
      <c r="AI14" s="66">
        <v>0.4</v>
      </c>
      <c r="AJ14" s="57">
        <v>2.5</v>
      </c>
    </row>
    <row r="15" spans="1:36" s="43" customFormat="1" ht="15" customHeight="1" x14ac:dyDescent="0.25">
      <c r="A15" s="166" t="s">
        <v>146</v>
      </c>
      <c r="B15" s="166" t="s">
        <v>155</v>
      </c>
      <c r="C15" s="166">
        <v>4</v>
      </c>
      <c r="D15" s="166" t="s">
        <v>59</v>
      </c>
      <c r="E15" s="167">
        <v>40977</v>
      </c>
      <c r="F15" s="167">
        <v>41305</v>
      </c>
      <c r="G15" s="167">
        <v>42004</v>
      </c>
      <c r="H15" s="166" t="s">
        <v>148</v>
      </c>
      <c r="I15" s="166" t="s">
        <v>149</v>
      </c>
      <c r="J15" s="168">
        <v>1.1050000000000001E-2</v>
      </c>
      <c r="K15" s="166" t="s">
        <v>151</v>
      </c>
      <c r="L15" s="166" t="s">
        <v>156</v>
      </c>
      <c r="M15" s="166" t="s">
        <v>27</v>
      </c>
      <c r="N15" s="169">
        <v>60000000</v>
      </c>
      <c r="O15" s="166" t="s">
        <v>27</v>
      </c>
      <c r="P15" s="169">
        <v>60000000</v>
      </c>
      <c r="Q15" s="155"/>
      <c r="R15" s="159">
        <v>-4.6663647418265916E-3</v>
      </c>
      <c r="S15" s="160">
        <v>-279981.88450959552</v>
      </c>
      <c r="T15" s="160">
        <v>-279981.88450959552</v>
      </c>
      <c r="U15" s="161">
        <v>0</v>
      </c>
      <c r="V15" s="160">
        <v>-279981.88450959552</v>
      </c>
      <c r="W15" s="160">
        <v>0</v>
      </c>
      <c r="X15" s="144"/>
      <c r="Y15" s="43">
        <v>17</v>
      </c>
      <c r="Z15" s="165"/>
      <c r="AA15" s="162">
        <f t="shared" si="0"/>
        <v>0</v>
      </c>
      <c r="AB15" s="162">
        <f t="shared" si="1"/>
        <v>1195.0315618874552</v>
      </c>
      <c r="AC15" s="163"/>
    </row>
    <row r="16" spans="1:36" s="43" customFormat="1" ht="15" customHeight="1" x14ac:dyDescent="0.25">
      <c r="A16" s="170" t="s">
        <v>146</v>
      </c>
      <c r="B16" s="170" t="s">
        <v>22</v>
      </c>
      <c r="C16" s="170">
        <v>5</v>
      </c>
      <c r="D16" s="170" t="s">
        <v>24</v>
      </c>
      <c r="E16" s="171">
        <v>40918</v>
      </c>
      <c r="F16" s="171">
        <v>40938</v>
      </c>
      <c r="G16" s="171">
        <v>42369</v>
      </c>
      <c r="H16" s="170" t="s">
        <v>148</v>
      </c>
      <c r="I16" s="170" t="s">
        <v>149</v>
      </c>
      <c r="J16" s="172" t="s">
        <v>157</v>
      </c>
      <c r="K16" s="170" t="s">
        <v>151</v>
      </c>
      <c r="L16" s="170" t="s">
        <v>156</v>
      </c>
      <c r="M16" s="170" t="s">
        <v>27</v>
      </c>
      <c r="N16" s="173">
        <v>50000000</v>
      </c>
      <c r="O16" s="170" t="s">
        <v>27</v>
      </c>
      <c r="P16" s="173">
        <v>50000000</v>
      </c>
      <c r="Q16" s="164"/>
      <c r="R16" s="159">
        <v>-8.5787176000000007E-3</v>
      </c>
      <c r="S16" s="160">
        <v>-428935.88</v>
      </c>
      <c r="T16" s="160">
        <v>-428935.88</v>
      </c>
      <c r="U16" s="161">
        <v>0</v>
      </c>
      <c r="V16" s="160">
        <v>-428935.88</v>
      </c>
      <c r="W16" s="160">
        <v>0</v>
      </c>
      <c r="X16" s="144"/>
      <c r="Y16" s="43">
        <v>17</v>
      </c>
      <c r="Z16" s="165"/>
      <c r="AA16" s="162">
        <f t="shared" si="0"/>
        <v>0</v>
      </c>
      <c r="AB16" s="162">
        <f t="shared" si="1"/>
        <v>1830.8038590561116</v>
      </c>
      <c r="AC16" s="163"/>
    </row>
    <row r="17" spans="1:36" s="43" customFormat="1" ht="15" customHeight="1" x14ac:dyDescent="0.25">
      <c r="A17" s="164" t="s">
        <v>146</v>
      </c>
      <c r="B17" s="164" t="s">
        <v>22</v>
      </c>
      <c r="C17" s="164">
        <v>6</v>
      </c>
      <c r="D17" s="164" t="s">
        <v>24</v>
      </c>
      <c r="E17" s="174">
        <v>40981</v>
      </c>
      <c r="F17" s="174">
        <v>40981</v>
      </c>
      <c r="G17" s="174">
        <v>42369</v>
      </c>
      <c r="H17" s="164" t="s">
        <v>32</v>
      </c>
      <c r="I17" s="164" t="s">
        <v>153</v>
      </c>
      <c r="J17" s="175">
        <v>3.6700000000000003E-2</v>
      </c>
      <c r="K17" s="164"/>
      <c r="L17" s="175" t="s">
        <v>157</v>
      </c>
      <c r="M17" s="164" t="s">
        <v>27</v>
      </c>
      <c r="N17" s="176">
        <v>50000000</v>
      </c>
      <c r="O17" s="164" t="s">
        <v>27</v>
      </c>
      <c r="P17" s="176">
        <v>50000000</v>
      </c>
      <c r="Q17" s="164"/>
      <c r="R17" s="159">
        <v>0</v>
      </c>
      <c r="S17" s="161">
        <v>504.11</v>
      </c>
      <c r="T17" s="177">
        <v>0</v>
      </c>
      <c r="U17" s="161">
        <v>504.11</v>
      </c>
      <c r="V17" s="161">
        <v>504.11</v>
      </c>
      <c r="W17" s="161">
        <v>0</v>
      </c>
      <c r="X17" s="144"/>
      <c r="Y17" s="43">
        <v>17</v>
      </c>
      <c r="Z17" s="165"/>
      <c r="AA17" s="162">
        <f t="shared" si="0"/>
        <v>-6.2005530000000002</v>
      </c>
      <c r="AB17" s="162">
        <f t="shared" si="1"/>
        <v>0</v>
      </c>
      <c r="AC17" s="163"/>
      <c r="AE17" s="293" t="s">
        <v>119</v>
      </c>
      <c r="AF17" s="293"/>
      <c r="AG17" s="293" t="s">
        <v>120</v>
      </c>
      <c r="AH17" s="293"/>
      <c r="AI17" s="32" t="s">
        <v>123</v>
      </c>
    </row>
    <row r="18" spans="1:36" s="43" customFormat="1" ht="15" customHeight="1" x14ac:dyDescent="0.25">
      <c r="A18" s="164" t="s">
        <v>146</v>
      </c>
      <c r="B18" s="155" t="s">
        <v>22</v>
      </c>
      <c r="C18" s="155">
        <v>7</v>
      </c>
      <c r="D18" s="164" t="s">
        <v>24</v>
      </c>
      <c r="E18" s="156">
        <v>40981</v>
      </c>
      <c r="F18" s="156">
        <v>40981</v>
      </c>
      <c r="G18" s="156">
        <v>42369</v>
      </c>
      <c r="H18" s="155" t="s">
        <v>25</v>
      </c>
      <c r="I18" s="155" t="s">
        <v>158</v>
      </c>
      <c r="J18" s="157">
        <v>1.32E-2</v>
      </c>
      <c r="K18" s="155"/>
      <c r="L18" s="175" t="s">
        <v>157</v>
      </c>
      <c r="M18" s="164" t="s">
        <v>27</v>
      </c>
      <c r="N18" s="158">
        <v>50000000</v>
      </c>
      <c r="O18" s="164" t="s">
        <v>27</v>
      </c>
      <c r="P18" s="176">
        <v>50000000</v>
      </c>
      <c r="Q18" s="178"/>
      <c r="R18" s="159">
        <v>-9.2350872000000004E-3</v>
      </c>
      <c r="S18" s="179">
        <v>-469037.73000000004</v>
      </c>
      <c r="T18" s="177">
        <v>-461754.36000000004</v>
      </c>
      <c r="U18" s="179">
        <v>-7283.37</v>
      </c>
      <c r="V18" s="179">
        <v>-469037.73000000004</v>
      </c>
      <c r="W18" s="160">
        <v>0</v>
      </c>
      <c r="X18" s="144"/>
      <c r="Y18" s="43">
        <v>17</v>
      </c>
      <c r="Z18" s="165"/>
      <c r="AA18" s="162">
        <f t="shared" si="0"/>
        <v>0</v>
      </c>
      <c r="AB18" s="162">
        <f t="shared" si="1"/>
        <v>2001.9684203776999</v>
      </c>
      <c r="AC18" s="163"/>
      <c r="AE18" s="36" t="s">
        <v>121</v>
      </c>
      <c r="AF18" s="36" t="s">
        <v>122</v>
      </c>
      <c r="AG18" s="29" t="s">
        <v>121</v>
      </c>
      <c r="AH18" s="29" t="s">
        <v>122</v>
      </c>
      <c r="AI18" s="29"/>
    </row>
    <row r="19" spans="1:36" s="43" customFormat="1" ht="15" customHeight="1" x14ac:dyDescent="0.25">
      <c r="A19" s="155" t="s">
        <v>146</v>
      </c>
      <c r="B19" s="155" t="s">
        <v>159</v>
      </c>
      <c r="C19" s="155">
        <v>3</v>
      </c>
      <c r="D19" s="155" t="s">
        <v>154</v>
      </c>
      <c r="E19" s="156">
        <v>40079</v>
      </c>
      <c r="F19" s="156">
        <v>40209</v>
      </c>
      <c r="G19" s="156">
        <v>42035</v>
      </c>
      <c r="H19" s="155" t="s">
        <v>148</v>
      </c>
      <c r="I19" s="155" t="s">
        <v>149</v>
      </c>
      <c r="J19" s="157" t="s">
        <v>150</v>
      </c>
      <c r="K19" s="155" t="s">
        <v>151</v>
      </c>
      <c r="L19" s="155" t="s">
        <v>152</v>
      </c>
      <c r="M19" s="155" t="s">
        <v>27</v>
      </c>
      <c r="N19" s="158">
        <v>25000000</v>
      </c>
      <c r="O19" s="155" t="s">
        <v>27</v>
      </c>
      <c r="P19" s="158">
        <v>25000000</v>
      </c>
      <c r="Q19" s="178"/>
      <c r="R19" s="159">
        <v>-2.95410326570489E-3</v>
      </c>
      <c r="S19" s="160">
        <v>-73852.581642622245</v>
      </c>
      <c r="T19" s="180">
        <v>-73852.581642622245</v>
      </c>
      <c r="U19" s="161">
        <v>0</v>
      </c>
      <c r="V19" s="160">
        <v>-53540.28495227715</v>
      </c>
      <c r="W19" s="160">
        <v>-20312.296690345094</v>
      </c>
      <c r="X19" s="144"/>
      <c r="Y19" s="43">
        <v>17</v>
      </c>
      <c r="Z19" s="165"/>
      <c r="AA19" s="162">
        <f t="shared" si="0"/>
        <v>0</v>
      </c>
      <c r="AB19" s="162">
        <f t="shared" si="1"/>
        <v>315.22098704489201</v>
      </c>
      <c r="AC19" s="163"/>
      <c r="AD19" s="44" t="s">
        <v>117</v>
      </c>
      <c r="AE19" s="37">
        <v>48</v>
      </c>
      <c r="AF19" s="38">
        <v>73</v>
      </c>
      <c r="AG19" s="33">
        <v>9.9000000000000008E-3</v>
      </c>
      <c r="AH19" s="26">
        <v>2.7E-2</v>
      </c>
      <c r="AI19" s="26">
        <v>0.4</v>
      </c>
    </row>
    <row r="20" spans="1:36" s="43" customFormat="1" ht="15" customHeight="1" x14ac:dyDescent="0.25">
      <c r="A20" s="181" t="s">
        <v>146</v>
      </c>
      <c r="B20" s="181" t="s">
        <v>159</v>
      </c>
      <c r="C20" s="181">
        <v>10</v>
      </c>
      <c r="D20" s="181" t="s">
        <v>154</v>
      </c>
      <c r="E20" s="182">
        <v>40079</v>
      </c>
      <c r="F20" s="182">
        <v>40209</v>
      </c>
      <c r="G20" s="182">
        <v>42035</v>
      </c>
      <c r="H20" s="183" t="s">
        <v>32</v>
      </c>
      <c r="I20" s="183" t="s">
        <v>153</v>
      </c>
      <c r="J20" s="183">
        <v>3.61E-2</v>
      </c>
      <c r="K20" s="181"/>
      <c r="L20" s="181" t="s">
        <v>150</v>
      </c>
      <c r="M20" s="181" t="s">
        <v>27</v>
      </c>
      <c r="N20" s="184">
        <v>25000000</v>
      </c>
      <c r="O20" s="181" t="s">
        <v>27</v>
      </c>
      <c r="P20" s="184">
        <v>25000000</v>
      </c>
      <c r="Q20" s="178"/>
      <c r="R20" s="185">
        <v>0</v>
      </c>
      <c r="S20" s="186">
        <v>0</v>
      </c>
      <c r="T20" s="186">
        <v>0</v>
      </c>
      <c r="U20" s="186">
        <v>0</v>
      </c>
      <c r="V20" s="186">
        <v>0</v>
      </c>
      <c r="W20" s="186">
        <v>0</v>
      </c>
      <c r="X20" s="144"/>
      <c r="Y20" s="204">
        <v>17</v>
      </c>
      <c r="Z20" s="165"/>
      <c r="AA20" s="202">
        <f t="shared" si="0"/>
        <v>0</v>
      </c>
      <c r="AB20" s="202">
        <f t="shared" si="1"/>
        <v>0</v>
      </c>
      <c r="AC20" s="163"/>
      <c r="AD20" s="44" t="s">
        <v>118</v>
      </c>
      <c r="AE20" s="39">
        <v>42</v>
      </c>
      <c r="AF20" s="40">
        <v>50.64</v>
      </c>
      <c r="AG20" s="34">
        <v>8.6E-3</v>
      </c>
      <c r="AH20" s="27">
        <v>1.89E-2</v>
      </c>
      <c r="AI20" s="27">
        <v>0.4</v>
      </c>
    </row>
    <row r="21" spans="1:36" s="43" customFormat="1" ht="15" customHeight="1" x14ac:dyDescent="0.25">
      <c r="A21" s="178"/>
      <c r="B21" s="178"/>
      <c r="C21" s="178"/>
      <c r="D21" s="178"/>
      <c r="E21" s="187"/>
      <c r="F21" s="187"/>
      <c r="G21" s="187"/>
      <c r="H21" s="178"/>
      <c r="I21" s="178"/>
      <c r="J21" s="188"/>
      <c r="K21" s="178"/>
      <c r="L21" s="178"/>
      <c r="M21" s="178"/>
      <c r="N21" s="189"/>
      <c r="O21" s="178"/>
      <c r="P21" s="189"/>
      <c r="Q21" s="178"/>
      <c r="R21" s="190"/>
      <c r="S21" s="191">
        <v>-1546714.2927227067</v>
      </c>
      <c r="T21" s="191">
        <v>-1539935.0327227069</v>
      </c>
      <c r="U21" s="191">
        <v>-6779.26</v>
      </c>
      <c r="V21" s="191">
        <v>-1445152.8092709812</v>
      </c>
      <c r="W21" s="191">
        <v>-101561.48345172548</v>
      </c>
      <c r="X21" s="144"/>
      <c r="Z21" s="165"/>
      <c r="AA21" s="203">
        <f>SUM(AA11:AA20)</f>
        <v>-6.2005530000000002</v>
      </c>
      <c r="AB21" s="203">
        <f>SUM(AB11:AB20)</f>
        <v>6603.9087765457271</v>
      </c>
      <c r="AC21" s="163"/>
      <c r="AD21" s="44" t="s">
        <v>70</v>
      </c>
      <c r="AE21" s="39">
        <v>43.63</v>
      </c>
      <c r="AF21" s="40">
        <v>53.73</v>
      </c>
      <c r="AG21" s="34">
        <v>8.9999999999999993E-3</v>
      </c>
      <c r="AH21" s="27">
        <v>0.02</v>
      </c>
      <c r="AI21" s="27">
        <v>0.4</v>
      </c>
    </row>
    <row r="22" spans="1:36" s="43" customFormat="1" ht="15" customHeight="1" x14ac:dyDescent="0.25">
      <c r="A22" s="178"/>
      <c r="B22" s="178"/>
      <c r="C22" s="178"/>
      <c r="D22" s="178"/>
      <c r="E22" s="187"/>
      <c r="F22" s="187"/>
      <c r="G22" s="187"/>
      <c r="H22" s="178"/>
      <c r="I22" s="178"/>
      <c r="J22" s="188"/>
      <c r="K22" s="178"/>
      <c r="L22" s="178"/>
      <c r="M22" s="178"/>
      <c r="N22" s="189"/>
      <c r="O22" s="178"/>
      <c r="P22" s="189"/>
      <c r="Q22" s="178"/>
      <c r="R22" s="190"/>
      <c r="S22" s="192"/>
      <c r="T22" s="192"/>
      <c r="U22" s="192"/>
      <c r="V22" s="192"/>
      <c r="W22" s="192"/>
      <c r="X22" s="144"/>
      <c r="Z22" s="165"/>
      <c r="AA22" s="163"/>
      <c r="AB22" s="163"/>
      <c r="AC22" s="163"/>
      <c r="AD22" s="44" t="s">
        <v>63</v>
      </c>
      <c r="AE22" s="39">
        <v>23.6</v>
      </c>
      <c r="AF22" s="40">
        <v>28.65</v>
      </c>
      <c r="AG22" s="34">
        <v>4.8999999999999998E-3</v>
      </c>
      <c r="AH22" s="27">
        <v>1.0699999999999999E-2</v>
      </c>
      <c r="AI22" s="27">
        <v>0.4</v>
      </c>
    </row>
    <row r="23" spans="1:36" s="43" customFormat="1" ht="15" customHeight="1" x14ac:dyDescent="0.25">
      <c r="A23" s="178"/>
      <c r="B23" s="178"/>
      <c r="C23" s="178"/>
      <c r="D23" s="178"/>
      <c r="E23" s="187"/>
      <c r="F23" s="187"/>
      <c r="G23" s="187"/>
      <c r="H23" s="178"/>
      <c r="I23" s="178"/>
      <c r="J23" s="188"/>
      <c r="K23" s="178"/>
      <c r="L23" s="178"/>
      <c r="M23" s="178"/>
      <c r="N23" s="193" t="s">
        <v>134</v>
      </c>
      <c r="O23" s="194"/>
      <c r="P23" s="193"/>
      <c r="Q23" s="194"/>
      <c r="R23" s="195"/>
      <c r="S23" s="196">
        <v>-1546714.2927227067</v>
      </c>
      <c r="T23" s="196">
        <v>-1539935.0327227069</v>
      </c>
      <c r="U23" s="196">
        <v>-6779.26</v>
      </c>
      <c r="V23" s="196">
        <v>-1445152.8092709812</v>
      </c>
      <c r="W23" s="196">
        <v>-101561.48345172548</v>
      </c>
      <c r="X23" s="144"/>
      <c r="Z23" s="165"/>
      <c r="AA23" s="163"/>
      <c r="AB23" s="163"/>
      <c r="AC23" s="163"/>
      <c r="AD23" s="44" t="s">
        <v>59</v>
      </c>
      <c r="AE23" s="39">
        <f>AE20</f>
        <v>42</v>
      </c>
      <c r="AF23" s="40">
        <f>AF20</f>
        <v>50.64</v>
      </c>
      <c r="AG23" s="34">
        <f>AG20</f>
        <v>8.6E-3</v>
      </c>
      <c r="AH23" s="27">
        <f>AH20</f>
        <v>1.89E-2</v>
      </c>
      <c r="AI23" s="27">
        <f>AI20</f>
        <v>0.4</v>
      </c>
    </row>
    <row r="24" spans="1:36" s="43" customFormat="1" ht="15" customHeight="1" x14ac:dyDescent="0.25">
      <c r="A24" s="165"/>
      <c r="B24" s="165"/>
      <c r="C24" s="165"/>
      <c r="D24" s="165"/>
      <c r="E24" s="197"/>
      <c r="F24" s="197"/>
      <c r="G24" s="197"/>
      <c r="H24" s="165"/>
      <c r="I24" s="165"/>
      <c r="J24" s="165"/>
      <c r="K24" s="198"/>
      <c r="L24" s="165"/>
      <c r="M24" s="165"/>
      <c r="N24" s="165"/>
      <c r="O24" s="199"/>
      <c r="P24" s="165"/>
      <c r="Q24" s="200"/>
      <c r="R24" s="199"/>
      <c r="S24" s="199"/>
      <c r="T24" s="165"/>
      <c r="U24" s="200"/>
      <c r="V24" s="200"/>
      <c r="W24" s="198"/>
      <c r="X24" s="144"/>
      <c r="Z24" s="165"/>
      <c r="AA24" s="163"/>
      <c r="AB24" s="163"/>
      <c r="AC24" s="163"/>
      <c r="AD24" s="44" t="s">
        <v>76</v>
      </c>
      <c r="AE24" s="39">
        <v>17.03</v>
      </c>
      <c r="AF24" s="40">
        <v>30.88</v>
      </c>
      <c r="AG24" s="34">
        <v>3.5000000000000001E-3</v>
      </c>
      <c r="AH24" s="27">
        <v>1.1599999999999999E-2</v>
      </c>
      <c r="AI24" s="27">
        <v>0.4</v>
      </c>
    </row>
    <row r="25" spans="1:36" s="43" customFormat="1" ht="15" customHeight="1" x14ac:dyDescent="0.25">
      <c r="A25" s="165"/>
      <c r="B25" s="165"/>
      <c r="C25" s="165"/>
      <c r="D25" s="165"/>
      <c r="E25" s="197"/>
      <c r="F25" s="197"/>
      <c r="G25" s="197"/>
      <c r="H25" s="165"/>
      <c r="I25" s="165"/>
      <c r="J25" s="165"/>
      <c r="K25" s="198"/>
      <c r="L25" s="165"/>
      <c r="M25" s="165"/>
      <c r="N25" s="165"/>
      <c r="O25" s="199"/>
      <c r="P25" s="165"/>
      <c r="Q25" s="200"/>
      <c r="R25" s="199"/>
      <c r="S25" s="199"/>
      <c r="T25" s="165"/>
      <c r="U25" s="200"/>
      <c r="V25" s="200"/>
      <c r="W25" s="198"/>
      <c r="X25" s="144"/>
      <c r="Z25" s="165"/>
      <c r="AA25" s="163"/>
      <c r="AB25" s="163"/>
      <c r="AC25" s="163"/>
      <c r="AD25" s="44" t="s">
        <v>53</v>
      </c>
      <c r="AE25" s="39">
        <v>54.18</v>
      </c>
      <c r="AF25" s="40">
        <v>61.7</v>
      </c>
      <c r="AG25" s="34">
        <v>1.03E-2</v>
      </c>
      <c r="AH25" s="27">
        <v>2.12E-2</v>
      </c>
      <c r="AI25" s="27">
        <v>0.35</v>
      </c>
    </row>
    <row r="26" spans="1:36" s="43" customFormat="1" ht="15" customHeight="1" x14ac:dyDescent="0.25">
      <c r="A26" s="165"/>
      <c r="B26" s="165"/>
      <c r="C26" s="165"/>
      <c r="D26" s="165"/>
      <c r="E26" s="197"/>
      <c r="F26" s="197"/>
      <c r="G26" s="197"/>
      <c r="H26" s="165"/>
      <c r="I26" s="165"/>
      <c r="J26" s="165"/>
      <c r="K26" s="198"/>
      <c r="L26" s="165"/>
      <c r="M26" s="165"/>
      <c r="N26" s="165"/>
      <c r="O26" s="199"/>
      <c r="P26" s="165"/>
      <c r="Q26" s="200"/>
      <c r="R26" s="199"/>
      <c r="S26" s="199"/>
      <c r="T26" s="165"/>
      <c r="U26" s="200"/>
      <c r="V26" s="200"/>
      <c r="W26" s="198"/>
      <c r="X26" s="144"/>
      <c r="Z26" s="165"/>
      <c r="AA26" s="163"/>
      <c r="AB26" s="163"/>
      <c r="AC26" s="163"/>
      <c r="AD26" s="44" t="s">
        <v>24</v>
      </c>
      <c r="AE26" s="30">
        <v>47</v>
      </c>
      <c r="AF26" s="31">
        <v>55.06</v>
      </c>
      <c r="AG26" s="35">
        <v>9.7000000000000003E-3</v>
      </c>
      <c r="AH26" s="28">
        <v>2.0500000000000001E-2</v>
      </c>
      <c r="AI26" s="28">
        <v>0.4</v>
      </c>
    </row>
    <row r="27" spans="1:36" s="43" customFormat="1" ht="15" customHeight="1" x14ac:dyDescent="0.25">
      <c r="A27" s="165"/>
      <c r="B27" s="165"/>
      <c r="C27" s="165"/>
      <c r="D27" s="165"/>
      <c r="E27" s="197"/>
      <c r="F27" s="197"/>
      <c r="G27" s="197"/>
      <c r="H27" s="165"/>
      <c r="I27" s="165"/>
      <c r="J27" s="165"/>
      <c r="K27" s="198"/>
      <c r="L27" s="165"/>
      <c r="M27" s="165"/>
      <c r="N27" s="165"/>
      <c r="O27" s="199"/>
      <c r="P27" s="165"/>
      <c r="Q27" s="200"/>
      <c r="R27" s="199"/>
      <c r="S27" s="199"/>
      <c r="T27" s="165"/>
      <c r="U27" s="200"/>
      <c r="V27" s="200"/>
      <c r="W27" s="198"/>
      <c r="X27" s="144"/>
      <c r="Z27" s="165"/>
      <c r="AA27" s="163"/>
      <c r="AB27" s="163"/>
      <c r="AC27" s="163"/>
    </row>
    <row r="28" spans="1:36" s="43" customFormat="1" ht="15" customHeight="1" x14ac:dyDescent="0.25">
      <c r="A28" s="165"/>
      <c r="B28" s="165"/>
      <c r="C28" s="165"/>
      <c r="D28" s="165"/>
      <c r="E28" s="197"/>
      <c r="F28" s="197"/>
      <c r="G28" s="197"/>
      <c r="H28" s="165"/>
      <c r="I28" s="165"/>
      <c r="J28" s="165"/>
      <c r="K28" s="198"/>
      <c r="L28" s="165"/>
      <c r="M28" s="165"/>
      <c r="N28" s="165"/>
      <c r="O28" s="199"/>
      <c r="P28" s="165"/>
      <c r="Q28" s="200"/>
      <c r="R28" s="199"/>
      <c r="S28" s="199"/>
      <c r="T28" s="165"/>
      <c r="U28" s="200"/>
      <c r="V28" s="200"/>
      <c r="W28" s="198"/>
      <c r="X28" s="144"/>
      <c r="Z28" s="201"/>
      <c r="AA28" s="163"/>
      <c r="AB28" s="163"/>
      <c r="AC28" s="163"/>
    </row>
    <row r="29" spans="1:36" s="43" customFormat="1" ht="15" customHeight="1" x14ac:dyDescent="0.25">
      <c r="A29" s="165"/>
      <c r="B29" s="165"/>
      <c r="C29" s="165"/>
      <c r="D29" s="165"/>
      <c r="E29" s="197"/>
      <c r="F29" s="197"/>
      <c r="G29" s="197"/>
      <c r="H29" s="165"/>
      <c r="I29" s="165"/>
      <c r="J29" s="165"/>
      <c r="K29" s="198"/>
      <c r="L29" s="165"/>
      <c r="M29" s="165"/>
      <c r="N29" s="165"/>
      <c r="O29" s="199"/>
      <c r="P29" s="165"/>
      <c r="Q29" s="200"/>
      <c r="R29" s="199"/>
      <c r="S29" s="199"/>
      <c r="T29" s="165"/>
      <c r="U29" s="200"/>
      <c r="V29" s="200"/>
      <c r="W29" s="198"/>
      <c r="X29" s="144"/>
      <c r="Z29" s="165"/>
      <c r="AA29" s="163"/>
      <c r="AB29" s="163"/>
      <c r="AC29" s="163"/>
    </row>
    <row r="30" spans="1:36" s="43" customFormat="1" ht="15" customHeight="1" x14ac:dyDescent="0.25">
      <c r="A30" s="165"/>
      <c r="B30" s="165"/>
      <c r="C30" s="165"/>
      <c r="D30" s="165"/>
      <c r="E30" s="197"/>
      <c r="F30" s="197"/>
      <c r="G30" s="197"/>
      <c r="H30" s="165"/>
      <c r="I30" s="165"/>
      <c r="J30" s="165"/>
      <c r="K30" s="198"/>
      <c r="L30" s="165"/>
      <c r="M30" s="165"/>
      <c r="N30" s="165"/>
      <c r="O30" s="199"/>
      <c r="P30" s="165"/>
      <c r="Q30" s="200"/>
      <c r="R30" s="199"/>
      <c r="S30" s="199"/>
      <c r="T30" s="165"/>
      <c r="U30" s="200"/>
      <c r="V30" s="200"/>
      <c r="W30" s="198"/>
      <c r="X30" s="144"/>
      <c r="Z30" s="165"/>
      <c r="AA30" s="163"/>
      <c r="AB30" s="163"/>
      <c r="AC30" s="163"/>
    </row>
    <row r="31" spans="1:36" s="104" customFormat="1" ht="15" customHeight="1" x14ac:dyDescent="0.25">
      <c r="A31" s="99"/>
      <c r="B31" s="99"/>
      <c r="C31" s="99"/>
      <c r="D31" s="99"/>
      <c r="E31" s="100"/>
      <c r="F31" s="100"/>
      <c r="G31" s="100"/>
      <c r="H31" s="99"/>
      <c r="I31" s="99"/>
      <c r="J31" s="99"/>
      <c r="K31" s="101"/>
      <c r="L31" s="99"/>
      <c r="M31" s="99"/>
      <c r="N31" s="99"/>
      <c r="O31" s="102"/>
      <c r="P31" s="99"/>
      <c r="Q31" s="103"/>
      <c r="R31" s="102"/>
      <c r="S31" s="102"/>
      <c r="T31" s="99"/>
      <c r="U31" s="103"/>
      <c r="V31" s="103"/>
      <c r="W31" s="101"/>
      <c r="X31" s="131"/>
      <c r="Z31" s="99"/>
      <c r="AA31" s="105"/>
      <c r="AB31" s="105"/>
      <c r="AC31" s="105"/>
      <c r="AD31" s="43"/>
      <c r="AE31" s="43"/>
      <c r="AF31" s="43"/>
      <c r="AG31" s="43"/>
      <c r="AH31" s="43"/>
      <c r="AI31" s="43"/>
      <c r="AJ31" s="43"/>
    </row>
    <row r="32" spans="1:36" s="104" customFormat="1" ht="15" customHeight="1" x14ac:dyDescent="0.25">
      <c r="A32" s="99"/>
      <c r="B32" s="99"/>
      <c r="C32" s="99"/>
      <c r="D32" s="99"/>
      <c r="E32" s="100"/>
      <c r="F32" s="100"/>
      <c r="G32" s="100"/>
      <c r="H32" s="99"/>
      <c r="I32" s="99"/>
      <c r="J32" s="99"/>
      <c r="K32" s="101"/>
      <c r="L32" s="99"/>
      <c r="M32" s="99"/>
      <c r="N32" s="99"/>
      <c r="O32" s="102"/>
      <c r="P32" s="99"/>
      <c r="Q32" s="103"/>
      <c r="R32" s="102"/>
      <c r="S32" s="102"/>
      <c r="T32" s="99"/>
      <c r="U32" s="103"/>
      <c r="V32" s="103"/>
      <c r="W32" s="101"/>
      <c r="X32" s="131"/>
      <c r="Z32" s="99"/>
      <c r="AA32" s="105"/>
      <c r="AB32" s="105"/>
      <c r="AC32" s="105"/>
      <c r="AD32" s="43"/>
      <c r="AE32" s="43"/>
      <c r="AF32" s="43"/>
      <c r="AG32" s="43"/>
      <c r="AH32" s="43"/>
      <c r="AI32" s="43"/>
      <c r="AJ32" s="43"/>
    </row>
    <row r="33" spans="1:36" s="104" customFormat="1" ht="15" customHeight="1" x14ac:dyDescent="0.25">
      <c r="A33" s="99"/>
      <c r="B33" s="99"/>
      <c r="C33" s="99"/>
      <c r="D33" s="99"/>
      <c r="E33" s="100"/>
      <c r="F33" s="100"/>
      <c r="G33" s="100"/>
      <c r="H33" s="99"/>
      <c r="I33" s="99"/>
      <c r="J33" s="99"/>
      <c r="K33" s="101"/>
      <c r="L33" s="99"/>
      <c r="M33" s="99"/>
      <c r="N33" s="99"/>
      <c r="O33" s="102"/>
      <c r="P33" s="99"/>
      <c r="Q33" s="103"/>
      <c r="R33" s="102"/>
      <c r="S33" s="102"/>
      <c r="T33" s="99"/>
      <c r="U33" s="103"/>
      <c r="V33" s="103"/>
      <c r="W33" s="101"/>
      <c r="X33" s="131"/>
      <c r="Z33" s="99"/>
      <c r="AA33" s="105"/>
      <c r="AB33" s="105"/>
      <c r="AC33" s="105"/>
      <c r="AD33" s="43"/>
      <c r="AE33" s="43"/>
      <c r="AF33" s="43"/>
      <c r="AG33" s="43"/>
      <c r="AH33" s="43"/>
      <c r="AI33" s="43"/>
      <c r="AJ33" s="43"/>
    </row>
    <row r="34" spans="1:36" s="104" customFormat="1" ht="15" customHeight="1" x14ac:dyDescent="0.25">
      <c r="A34" s="99"/>
      <c r="B34" s="99"/>
      <c r="C34" s="99"/>
      <c r="D34" s="99"/>
      <c r="E34" s="100"/>
      <c r="F34" s="100"/>
      <c r="G34" s="100"/>
      <c r="H34" s="99"/>
      <c r="I34" s="99"/>
      <c r="J34" s="99"/>
      <c r="K34" s="101"/>
      <c r="L34" s="99"/>
      <c r="M34" s="99"/>
      <c r="N34" s="99"/>
      <c r="O34" s="102"/>
      <c r="P34" s="99"/>
      <c r="Q34" s="103"/>
      <c r="R34" s="102"/>
      <c r="S34" s="102"/>
      <c r="T34" s="99"/>
      <c r="U34" s="103"/>
      <c r="V34" s="103"/>
      <c r="W34" s="101"/>
      <c r="X34" s="131"/>
      <c r="Z34" s="99"/>
      <c r="AA34" s="105"/>
      <c r="AB34" s="105"/>
      <c r="AC34" s="105"/>
    </row>
    <row r="35" spans="1:36" s="104" customFormat="1" ht="15" customHeight="1" x14ac:dyDescent="0.25">
      <c r="A35" s="99"/>
      <c r="B35" s="99"/>
      <c r="C35" s="99"/>
      <c r="D35" s="99"/>
      <c r="E35" s="100"/>
      <c r="F35" s="100"/>
      <c r="G35" s="100"/>
      <c r="H35" s="99"/>
      <c r="I35" s="99"/>
      <c r="J35" s="99"/>
      <c r="K35" s="101"/>
      <c r="L35" s="99"/>
      <c r="M35" s="99"/>
      <c r="N35" s="99"/>
      <c r="O35" s="102"/>
      <c r="P35" s="99"/>
      <c r="Q35" s="103"/>
      <c r="R35" s="102"/>
      <c r="S35" s="102"/>
      <c r="T35" s="99"/>
      <c r="U35" s="103"/>
      <c r="V35" s="103"/>
      <c r="W35" s="101"/>
      <c r="X35" s="131"/>
      <c r="Z35" s="99"/>
      <c r="AA35" s="105"/>
      <c r="AB35" s="105"/>
      <c r="AC35" s="105"/>
    </row>
    <row r="36" spans="1:36" s="104" customFormat="1" ht="15" customHeight="1" x14ac:dyDescent="0.25">
      <c r="A36" s="99"/>
      <c r="B36" s="99"/>
      <c r="C36" s="99"/>
      <c r="D36" s="99"/>
      <c r="E36" s="100"/>
      <c r="F36" s="100"/>
      <c r="G36" s="100"/>
      <c r="H36" s="99"/>
      <c r="I36" s="99"/>
      <c r="J36" s="99"/>
      <c r="K36" s="101"/>
      <c r="L36" s="99"/>
      <c r="M36" s="99"/>
      <c r="N36" s="99"/>
      <c r="O36" s="102"/>
      <c r="P36" s="99"/>
      <c r="Q36" s="103"/>
      <c r="R36" s="102"/>
      <c r="S36" s="102"/>
      <c r="T36" s="99"/>
      <c r="U36" s="103"/>
      <c r="V36" s="103"/>
      <c r="W36" s="101"/>
      <c r="X36" s="131"/>
      <c r="Z36" s="99"/>
      <c r="AA36" s="105"/>
      <c r="AB36" s="105"/>
      <c r="AC36" s="105"/>
    </row>
    <row r="37" spans="1:36" s="104" customFormat="1" ht="15" customHeight="1" x14ac:dyDescent="0.25">
      <c r="A37" s="99"/>
      <c r="B37" s="99"/>
      <c r="C37" s="99"/>
      <c r="D37" s="99"/>
      <c r="E37" s="100"/>
      <c r="F37" s="100"/>
      <c r="G37" s="100"/>
      <c r="H37" s="99"/>
      <c r="I37" s="99"/>
      <c r="J37" s="99"/>
      <c r="K37" s="101"/>
      <c r="L37" s="99"/>
      <c r="M37" s="99"/>
      <c r="N37" s="99"/>
      <c r="O37" s="102"/>
      <c r="P37" s="99"/>
      <c r="Q37" s="103"/>
      <c r="R37" s="102"/>
      <c r="S37" s="102"/>
      <c r="T37" s="99"/>
      <c r="U37" s="103"/>
      <c r="V37" s="103"/>
      <c r="W37" s="101"/>
      <c r="X37" s="131"/>
      <c r="Z37" s="99"/>
      <c r="AA37" s="105"/>
      <c r="AB37" s="105"/>
      <c r="AC37" s="105"/>
    </row>
    <row r="38" spans="1:36" s="104" customFormat="1" ht="15" customHeight="1" x14ac:dyDescent="0.25">
      <c r="A38" s="99"/>
      <c r="B38" s="99"/>
      <c r="C38" s="99"/>
      <c r="D38" s="99"/>
      <c r="E38" s="100"/>
      <c r="F38" s="100"/>
      <c r="G38" s="100"/>
      <c r="H38" s="99"/>
      <c r="I38" s="99"/>
      <c r="J38" s="99"/>
      <c r="K38" s="101"/>
      <c r="L38" s="99"/>
      <c r="M38" s="99"/>
      <c r="N38" s="99"/>
      <c r="O38" s="102"/>
      <c r="P38" s="99"/>
      <c r="Q38" s="103"/>
      <c r="R38" s="102"/>
      <c r="S38" s="102"/>
      <c r="T38" s="99"/>
      <c r="U38" s="103"/>
      <c r="V38" s="103"/>
      <c r="W38" s="102"/>
      <c r="X38" s="131"/>
      <c r="Z38" s="99"/>
      <c r="AA38" s="105"/>
      <c r="AB38" s="105"/>
      <c r="AC38" s="105"/>
    </row>
    <row r="39" spans="1:36" s="104" customFormat="1" ht="15" customHeight="1" x14ac:dyDescent="0.25">
      <c r="A39" s="99"/>
      <c r="B39" s="99"/>
      <c r="C39" s="99"/>
      <c r="D39" s="99"/>
      <c r="E39" s="100"/>
      <c r="F39" s="100"/>
      <c r="G39" s="100"/>
      <c r="H39" s="99"/>
      <c r="I39" s="99"/>
      <c r="J39" s="99"/>
      <c r="K39" s="101"/>
      <c r="L39" s="99"/>
      <c r="M39" s="99"/>
      <c r="N39" s="99"/>
      <c r="O39" s="102"/>
      <c r="P39" s="99"/>
      <c r="Q39" s="103"/>
      <c r="R39" s="102"/>
      <c r="S39" s="102"/>
      <c r="T39" s="99"/>
      <c r="U39" s="103"/>
      <c r="V39" s="103"/>
      <c r="W39" s="101"/>
      <c r="X39" s="131"/>
      <c r="Z39" s="99"/>
      <c r="AA39" s="105"/>
      <c r="AB39" s="105"/>
      <c r="AC39" s="105"/>
    </row>
    <row r="40" spans="1:36" s="104" customFormat="1" ht="12.75" x14ac:dyDescent="0.2">
      <c r="A40" s="99"/>
      <c r="B40" s="99"/>
      <c r="C40" s="99"/>
      <c r="D40" s="99"/>
      <c r="E40" s="100"/>
      <c r="F40" s="100"/>
      <c r="G40" s="100"/>
      <c r="H40" s="99"/>
      <c r="I40" s="99"/>
      <c r="J40" s="99"/>
      <c r="K40" s="102"/>
      <c r="L40" s="99"/>
      <c r="M40" s="99"/>
      <c r="N40" s="99"/>
      <c r="O40" s="101"/>
      <c r="P40" s="99"/>
      <c r="Q40" s="103"/>
      <c r="R40" s="102"/>
      <c r="S40" s="102"/>
      <c r="T40" s="99"/>
      <c r="U40" s="103"/>
      <c r="V40" s="103"/>
      <c r="W40" s="102"/>
      <c r="X40" s="261"/>
      <c r="Z40" s="99"/>
      <c r="AA40" s="105"/>
      <c r="AB40" s="105"/>
      <c r="AC40" s="105"/>
    </row>
    <row r="41" spans="1:36" s="104" customFormat="1" ht="12.75" x14ac:dyDescent="0.2">
      <c r="A41" s="99"/>
      <c r="B41" s="99"/>
      <c r="C41" s="99"/>
      <c r="D41" s="99"/>
      <c r="E41" s="100"/>
      <c r="F41" s="100"/>
      <c r="G41" s="100"/>
      <c r="H41" s="99"/>
      <c r="I41" s="99"/>
      <c r="J41" s="99"/>
      <c r="K41" s="102"/>
      <c r="L41" s="99"/>
      <c r="M41" s="99"/>
      <c r="N41" s="99"/>
      <c r="O41" s="101"/>
      <c r="P41" s="99"/>
      <c r="Q41" s="103"/>
      <c r="R41" s="102"/>
      <c r="S41" s="102"/>
      <c r="T41" s="99"/>
      <c r="U41" s="103"/>
      <c r="V41" s="103"/>
      <c r="W41" s="101"/>
      <c r="X41" s="261"/>
      <c r="Z41" s="99"/>
      <c r="AA41" s="105"/>
      <c r="AB41" s="105"/>
      <c r="AC41" s="105"/>
    </row>
    <row r="42" spans="1:36" s="104" customFormat="1" ht="12.75" x14ac:dyDescent="0.2">
      <c r="A42" s="99"/>
      <c r="B42" s="99"/>
      <c r="C42" s="99"/>
      <c r="D42" s="99"/>
      <c r="E42" s="100"/>
      <c r="F42" s="100"/>
      <c r="G42" s="100"/>
      <c r="H42" s="99"/>
      <c r="I42" s="99"/>
      <c r="J42" s="99"/>
      <c r="K42" s="102"/>
      <c r="L42" s="99"/>
      <c r="M42" s="99"/>
      <c r="N42" s="99"/>
      <c r="O42" s="101"/>
      <c r="P42" s="99"/>
      <c r="Q42" s="103"/>
      <c r="R42" s="102"/>
      <c r="S42" s="102"/>
      <c r="T42" s="99"/>
      <c r="U42" s="103"/>
      <c r="V42" s="103"/>
      <c r="W42" s="101"/>
      <c r="X42" s="261"/>
      <c r="Z42" s="99"/>
      <c r="AA42" s="105"/>
      <c r="AB42" s="105"/>
      <c r="AC42" s="105"/>
    </row>
    <row r="43" spans="1:36" s="104" customFormat="1" ht="12.75" x14ac:dyDescent="0.2">
      <c r="A43" s="99"/>
      <c r="B43" s="99"/>
      <c r="C43" s="99"/>
      <c r="D43" s="99"/>
      <c r="E43" s="100"/>
      <c r="F43" s="100"/>
      <c r="G43" s="100"/>
      <c r="H43" s="99"/>
      <c r="I43" s="99"/>
      <c r="J43" s="99"/>
      <c r="K43" s="102"/>
      <c r="L43" s="99"/>
      <c r="M43" s="99"/>
      <c r="N43" s="99"/>
      <c r="O43" s="101"/>
      <c r="P43" s="99"/>
      <c r="Q43" s="103"/>
      <c r="R43" s="102"/>
      <c r="S43" s="102"/>
      <c r="T43" s="99"/>
      <c r="U43" s="103"/>
      <c r="V43" s="103"/>
      <c r="W43" s="102"/>
      <c r="X43" s="261"/>
      <c r="Z43" s="99"/>
      <c r="AA43" s="105"/>
      <c r="AB43" s="105"/>
      <c r="AC43" s="105"/>
    </row>
    <row r="44" spans="1:36" s="104" customFormat="1" ht="12.75" x14ac:dyDescent="0.2">
      <c r="A44" s="99"/>
      <c r="B44" s="99"/>
      <c r="C44" s="99"/>
      <c r="D44" s="99"/>
      <c r="E44" s="100"/>
      <c r="F44" s="100"/>
      <c r="G44" s="100"/>
      <c r="H44" s="99"/>
      <c r="I44" s="99"/>
      <c r="J44" s="99"/>
      <c r="K44" s="102"/>
      <c r="L44" s="99"/>
      <c r="M44" s="99"/>
      <c r="N44" s="99"/>
      <c r="O44" s="101"/>
      <c r="P44" s="99"/>
      <c r="Q44" s="103"/>
      <c r="R44" s="102"/>
      <c r="S44" s="102"/>
      <c r="T44" s="99"/>
      <c r="U44" s="103"/>
      <c r="V44" s="103"/>
      <c r="W44" s="101"/>
      <c r="X44" s="261"/>
      <c r="Z44" s="99"/>
      <c r="AA44" s="105"/>
      <c r="AB44" s="105"/>
      <c r="AC44" s="105"/>
    </row>
    <row r="45" spans="1:36" s="104" customFormat="1" ht="12.75" x14ac:dyDescent="0.2">
      <c r="A45" s="99"/>
      <c r="B45" s="99"/>
      <c r="C45" s="99"/>
      <c r="D45" s="99"/>
      <c r="E45" s="100"/>
      <c r="F45" s="100"/>
      <c r="G45" s="100"/>
      <c r="H45" s="99"/>
      <c r="I45" s="99"/>
      <c r="J45" s="99"/>
      <c r="K45" s="102"/>
      <c r="L45" s="99"/>
      <c r="M45" s="99"/>
      <c r="N45" s="99"/>
      <c r="O45" s="101"/>
      <c r="P45" s="99"/>
      <c r="Q45" s="103"/>
      <c r="R45" s="102"/>
      <c r="S45" s="102"/>
      <c r="T45" s="99"/>
      <c r="U45" s="103"/>
      <c r="V45" s="103"/>
      <c r="W45" s="101"/>
      <c r="X45" s="261"/>
      <c r="Z45" s="99"/>
      <c r="AA45" s="105"/>
      <c r="AB45" s="105"/>
      <c r="AC45" s="105"/>
    </row>
    <row r="46" spans="1:36" s="104" customFormat="1" ht="12.75" x14ac:dyDescent="0.2">
      <c r="A46" s="99"/>
      <c r="B46" s="99"/>
      <c r="C46" s="99"/>
      <c r="D46" s="99"/>
      <c r="E46" s="100"/>
      <c r="F46" s="100"/>
      <c r="G46" s="100"/>
      <c r="H46" s="99"/>
      <c r="I46" s="99"/>
      <c r="J46" s="99"/>
      <c r="K46" s="102"/>
      <c r="L46" s="99"/>
      <c r="M46" s="99"/>
      <c r="N46" s="99"/>
      <c r="O46" s="101"/>
      <c r="P46" s="99"/>
      <c r="Q46" s="103"/>
      <c r="R46" s="102"/>
      <c r="S46" s="102"/>
      <c r="T46" s="99"/>
      <c r="U46" s="103"/>
      <c r="V46" s="103"/>
      <c r="W46" s="102"/>
      <c r="X46" s="261"/>
      <c r="Z46" s="99"/>
      <c r="AA46" s="105"/>
      <c r="AB46" s="105"/>
      <c r="AC46" s="105"/>
    </row>
    <row r="47" spans="1:36" s="104" customFormat="1" ht="12.75" x14ac:dyDescent="0.2">
      <c r="A47" s="99"/>
      <c r="B47" s="99"/>
      <c r="C47" s="99"/>
      <c r="D47" s="99"/>
      <c r="E47" s="100"/>
      <c r="F47" s="100"/>
      <c r="G47" s="100"/>
      <c r="H47" s="99"/>
      <c r="I47" s="99"/>
      <c r="J47" s="99"/>
      <c r="K47" s="102"/>
      <c r="L47" s="99"/>
      <c r="M47" s="99"/>
      <c r="N47" s="99"/>
      <c r="O47" s="101"/>
      <c r="P47" s="99"/>
      <c r="Q47" s="103"/>
      <c r="R47" s="102"/>
      <c r="S47" s="102"/>
      <c r="T47" s="99"/>
      <c r="U47" s="103"/>
      <c r="V47" s="103"/>
      <c r="W47" s="101"/>
      <c r="X47" s="261"/>
      <c r="Z47" s="99"/>
      <c r="AA47" s="105"/>
      <c r="AB47" s="105"/>
      <c r="AC47" s="105"/>
    </row>
    <row r="48" spans="1:36" s="104" customFormat="1" ht="12.75" x14ac:dyDescent="0.2">
      <c r="A48" s="99"/>
      <c r="B48" s="99"/>
      <c r="C48" s="99"/>
      <c r="D48" s="99"/>
      <c r="E48" s="100"/>
      <c r="F48" s="100"/>
      <c r="G48" s="100"/>
      <c r="H48" s="99"/>
      <c r="I48" s="99"/>
      <c r="J48" s="99"/>
      <c r="K48" s="102"/>
      <c r="L48" s="99"/>
      <c r="M48" s="99"/>
      <c r="N48" s="99"/>
      <c r="O48" s="101"/>
      <c r="P48" s="99"/>
      <c r="Q48" s="103"/>
      <c r="R48" s="102"/>
      <c r="S48" s="102"/>
      <c r="T48" s="99"/>
      <c r="U48" s="103"/>
      <c r="V48" s="103"/>
      <c r="W48" s="101"/>
      <c r="X48" s="261"/>
      <c r="Z48" s="99"/>
      <c r="AA48" s="105"/>
      <c r="AB48" s="105"/>
      <c r="AC48" s="105"/>
    </row>
    <row r="49" spans="1:36" s="104" customFormat="1" ht="12.75" x14ac:dyDescent="0.2">
      <c r="A49" s="99"/>
      <c r="B49" s="99"/>
      <c r="C49" s="99"/>
      <c r="D49" s="99"/>
      <c r="E49" s="100"/>
      <c r="F49" s="100"/>
      <c r="G49" s="100"/>
      <c r="H49" s="99"/>
      <c r="I49" s="99"/>
      <c r="J49" s="99"/>
      <c r="K49" s="102"/>
      <c r="L49" s="99"/>
      <c r="M49" s="99"/>
      <c r="N49" s="99"/>
      <c r="O49" s="101"/>
      <c r="P49" s="99"/>
      <c r="Q49" s="103"/>
      <c r="R49" s="102"/>
      <c r="S49" s="102"/>
      <c r="T49" s="99"/>
      <c r="U49" s="103"/>
      <c r="V49" s="103"/>
      <c r="W49" s="102"/>
      <c r="X49" s="261"/>
      <c r="Z49" s="99"/>
      <c r="AA49" s="105"/>
      <c r="AB49" s="105"/>
      <c r="AC49" s="105"/>
    </row>
    <row r="50" spans="1:36" s="104" customFormat="1" ht="12.75" x14ac:dyDescent="0.2">
      <c r="A50" s="99"/>
      <c r="B50" s="99"/>
      <c r="C50" s="99"/>
      <c r="D50" s="99"/>
      <c r="E50" s="100"/>
      <c r="F50" s="100"/>
      <c r="G50" s="100"/>
      <c r="H50" s="99"/>
      <c r="I50" s="99"/>
      <c r="J50" s="99"/>
      <c r="K50" s="102"/>
      <c r="L50" s="99"/>
      <c r="M50" s="99"/>
      <c r="N50" s="99"/>
      <c r="O50" s="101"/>
      <c r="P50" s="99"/>
      <c r="Q50" s="103"/>
      <c r="R50" s="102"/>
      <c r="S50" s="102"/>
      <c r="T50" s="99"/>
      <c r="U50" s="103"/>
      <c r="V50" s="103"/>
      <c r="W50" s="101"/>
      <c r="X50" s="261"/>
      <c r="Z50" s="99"/>
      <c r="AA50" s="105"/>
      <c r="AB50" s="105"/>
      <c r="AC50" s="105"/>
    </row>
    <row r="51" spans="1:36" s="104" customFormat="1" ht="12.75" x14ac:dyDescent="0.2">
      <c r="A51" s="99"/>
      <c r="B51" s="99"/>
      <c r="C51" s="99"/>
      <c r="D51" s="99"/>
      <c r="E51" s="100"/>
      <c r="F51" s="100"/>
      <c r="G51" s="100"/>
      <c r="H51" s="99"/>
      <c r="I51" s="99"/>
      <c r="J51" s="99"/>
      <c r="K51" s="102"/>
      <c r="L51" s="99"/>
      <c r="M51" s="99"/>
      <c r="N51" s="99"/>
      <c r="O51" s="101"/>
      <c r="P51" s="99"/>
      <c r="Q51" s="103"/>
      <c r="R51" s="102"/>
      <c r="S51" s="102"/>
      <c r="T51" s="99"/>
      <c r="U51" s="103"/>
      <c r="V51" s="103"/>
      <c r="W51" s="101"/>
      <c r="X51" s="261"/>
      <c r="Z51" s="99"/>
      <c r="AA51" s="105"/>
      <c r="AB51" s="105"/>
      <c r="AC51" s="105"/>
    </row>
    <row r="52" spans="1:36" s="104" customFormat="1" ht="12.75" x14ac:dyDescent="0.2">
      <c r="A52" s="99"/>
      <c r="B52" s="99"/>
      <c r="C52" s="99"/>
      <c r="D52" s="99"/>
      <c r="E52" s="100"/>
      <c r="F52" s="100"/>
      <c r="G52" s="100"/>
      <c r="H52" s="99"/>
      <c r="I52" s="99"/>
      <c r="J52" s="99"/>
      <c r="K52" s="102"/>
      <c r="L52" s="99"/>
      <c r="M52" s="99"/>
      <c r="N52" s="99"/>
      <c r="O52" s="101"/>
      <c r="P52" s="99"/>
      <c r="Q52" s="103"/>
      <c r="R52" s="102"/>
      <c r="S52" s="102"/>
      <c r="T52" s="99"/>
      <c r="U52" s="103"/>
      <c r="V52" s="103"/>
      <c r="W52" s="102"/>
      <c r="X52" s="261"/>
      <c r="Z52" s="99"/>
      <c r="AA52" s="105"/>
      <c r="AB52" s="105"/>
      <c r="AC52" s="105"/>
    </row>
    <row r="53" spans="1:36" s="104" customFormat="1" ht="12.75" x14ac:dyDescent="0.2">
      <c r="A53" s="99"/>
      <c r="B53" s="99"/>
      <c r="C53" s="99"/>
      <c r="D53" s="99"/>
      <c r="E53" s="100"/>
      <c r="F53" s="100"/>
      <c r="G53" s="100"/>
      <c r="H53" s="99"/>
      <c r="I53" s="99"/>
      <c r="J53" s="99"/>
      <c r="K53" s="102"/>
      <c r="L53" s="99"/>
      <c r="M53" s="99"/>
      <c r="N53" s="99"/>
      <c r="O53" s="101"/>
      <c r="P53" s="99"/>
      <c r="Q53" s="103"/>
      <c r="R53" s="102"/>
      <c r="S53" s="102"/>
      <c r="T53" s="99"/>
      <c r="U53" s="103"/>
      <c r="V53" s="103"/>
      <c r="W53" s="101"/>
      <c r="X53" s="261"/>
      <c r="Z53" s="99"/>
      <c r="AA53" s="105"/>
      <c r="AB53" s="105"/>
      <c r="AC53" s="105"/>
    </row>
    <row r="54" spans="1:36" s="104" customFormat="1" x14ac:dyDescent="0.2">
      <c r="A54" s="99"/>
      <c r="B54" s="99"/>
      <c r="C54" s="99"/>
      <c r="D54" s="99"/>
      <c r="E54" s="100"/>
      <c r="F54" s="100"/>
      <c r="G54" s="100"/>
      <c r="H54" s="99"/>
      <c r="I54" s="99"/>
      <c r="J54" s="99"/>
      <c r="K54" s="102"/>
      <c r="L54" s="99"/>
      <c r="M54" s="99"/>
      <c r="N54" s="99"/>
      <c r="O54" s="101"/>
      <c r="P54" s="99"/>
      <c r="Q54" s="103"/>
      <c r="R54" s="102"/>
      <c r="S54" s="102"/>
      <c r="T54" s="99"/>
      <c r="U54" s="103"/>
      <c r="V54" s="103"/>
      <c r="W54" s="101"/>
      <c r="X54" s="261"/>
      <c r="Z54" s="99"/>
      <c r="AA54" s="105"/>
      <c r="AB54" s="105"/>
      <c r="AC54" s="105"/>
      <c r="AD54" s="43"/>
      <c r="AE54" s="43"/>
      <c r="AF54" s="43"/>
      <c r="AG54" s="43"/>
      <c r="AH54" s="43"/>
      <c r="AI54" s="43"/>
      <c r="AJ54" s="43"/>
    </row>
    <row r="55" spans="1:36" s="104" customFormat="1" x14ac:dyDescent="0.2">
      <c r="A55" s="99"/>
      <c r="B55" s="99"/>
      <c r="C55" s="99"/>
      <c r="D55" s="99"/>
      <c r="E55" s="100"/>
      <c r="F55" s="100"/>
      <c r="G55" s="100"/>
      <c r="H55" s="99"/>
      <c r="I55" s="99"/>
      <c r="J55" s="99"/>
      <c r="K55" s="102"/>
      <c r="L55" s="99"/>
      <c r="M55" s="99"/>
      <c r="N55" s="99"/>
      <c r="O55" s="101"/>
      <c r="P55" s="99"/>
      <c r="Q55" s="103"/>
      <c r="R55" s="102"/>
      <c r="S55" s="102"/>
      <c r="T55" s="99"/>
      <c r="U55" s="103"/>
      <c r="V55" s="103"/>
      <c r="W55" s="102"/>
      <c r="X55" s="261"/>
      <c r="Z55" s="99"/>
      <c r="AA55" s="105"/>
      <c r="AB55" s="105"/>
      <c r="AC55" s="105"/>
      <c r="AD55" s="43"/>
      <c r="AE55" s="43"/>
      <c r="AF55" s="43"/>
      <c r="AG55" s="43"/>
      <c r="AH55" s="43"/>
      <c r="AI55" s="43"/>
      <c r="AJ55" s="43"/>
    </row>
    <row r="56" spans="1:36" s="104" customFormat="1" x14ac:dyDescent="0.2">
      <c r="A56" s="99"/>
      <c r="B56" s="99"/>
      <c r="C56" s="99"/>
      <c r="D56" s="99"/>
      <c r="E56" s="100"/>
      <c r="F56" s="100"/>
      <c r="G56" s="100"/>
      <c r="H56" s="99"/>
      <c r="I56" s="99"/>
      <c r="J56" s="99"/>
      <c r="K56" s="102"/>
      <c r="L56" s="99"/>
      <c r="M56" s="99"/>
      <c r="N56" s="99"/>
      <c r="O56" s="101"/>
      <c r="P56" s="99"/>
      <c r="Q56" s="103"/>
      <c r="R56" s="102"/>
      <c r="S56" s="102"/>
      <c r="T56" s="99"/>
      <c r="U56" s="103"/>
      <c r="V56" s="103"/>
      <c r="W56" s="101"/>
      <c r="X56" s="261"/>
      <c r="Z56" s="99"/>
      <c r="AA56" s="105"/>
      <c r="AB56" s="105"/>
      <c r="AC56" s="105"/>
      <c r="AD56" s="43"/>
      <c r="AE56" s="43"/>
      <c r="AF56" s="43"/>
      <c r="AG56" s="43"/>
      <c r="AH56" s="43"/>
      <c r="AI56" s="43"/>
      <c r="AJ56" s="43"/>
    </row>
    <row r="57" spans="1:36" s="104" customFormat="1" x14ac:dyDescent="0.2">
      <c r="A57" s="99"/>
      <c r="B57" s="99"/>
      <c r="C57" s="99"/>
      <c r="D57" s="99"/>
      <c r="E57" s="100"/>
      <c r="F57" s="100"/>
      <c r="G57" s="100"/>
      <c r="H57" s="99"/>
      <c r="I57" s="99"/>
      <c r="J57" s="99"/>
      <c r="K57" s="102"/>
      <c r="L57" s="99"/>
      <c r="M57" s="99"/>
      <c r="N57" s="99"/>
      <c r="O57" s="101"/>
      <c r="P57" s="99"/>
      <c r="Q57" s="103"/>
      <c r="R57" s="102"/>
      <c r="S57" s="102"/>
      <c r="T57" s="99"/>
      <c r="U57" s="103"/>
      <c r="V57" s="103"/>
      <c r="W57" s="101"/>
      <c r="X57" s="261"/>
      <c r="Z57" s="99"/>
      <c r="AA57" s="105"/>
      <c r="AB57" s="105"/>
      <c r="AC57" s="105"/>
      <c r="AD57" s="43"/>
      <c r="AE57" s="43"/>
      <c r="AF57" s="43"/>
      <c r="AG57" s="43"/>
      <c r="AH57" s="43"/>
      <c r="AI57" s="43"/>
      <c r="AJ57" s="43"/>
    </row>
    <row r="58" spans="1:36" s="104" customFormat="1" x14ac:dyDescent="0.2">
      <c r="A58" s="99"/>
      <c r="B58" s="99"/>
      <c r="C58" s="99"/>
      <c r="D58" s="99"/>
      <c r="E58" s="100"/>
      <c r="F58" s="100"/>
      <c r="G58" s="100"/>
      <c r="H58" s="99"/>
      <c r="I58" s="99"/>
      <c r="J58" s="99"/>
      <c r="K58" s="102"/>
      <c r="L58" s="99"/>
      <c r="M58" s="99"/>
      <c r="N58" s="99"/>
      <c r="O58" s="101"/>
      <c r="P58" s="99"/>
      <c r="Q58" s="103"/>
      <c r="R58" s="102"/>
      <c r="S58" s="102"/>
      <c r="T58" s="99"/>
      <c r="U58" s="103"/>
      <c r="V58" s="103"/>
      <c r="W58" s="101"/>
      <c r="X58" s="261"/>
      <c r="Z58" s="99"/>
      <c r="AA58" s="105"/>
      <c r="AB58" s="105"/>
      <c r="AC58" s="105"/>
      <c r="AD58" s="43"/>
      <c r="AE58" s="43"/>
      <c r="AF58" s="43"/>
      <c r="AG58" s="43"/>
      <c r="AH58" s="43"/>
      <c r="AI58" s="43"/>
      <c r="AJ58" s="43"/>
    </row>
    <row r="59" spans="1:36" s="104" customFormat="1" x14ac:dyDescent="0.2">
      <c r="A59" s="99"/>
      <c r="B59" s="99"/>
      <c r="C59" s="99"/>
      <c r="D59" s="99"/>
      <c r="E59" s="100"/>
      <c r="F59" s="100"/>
      <c r="G59" s="100"/>
      <c r="H59" s="99"/>
      <c r="I59" s="99"/>
      <c r="J59" s="99"/>
      <c r="K59" s="102"/>
      <c r="L59" s="99"/>
      <c r="M59" s="99"/>
      <c r="N59" s="99"/>
      <c r="O59" s="101"/>
      <c r="P59" s="99"/>
      <c r="Q59" s="103"/>
      <c r="R59" s="102"/>
      <c r="S59" s="102"/>
      <c r="T59" s="99"/>
      <c r="U59" s="103"/>
      <c r="V59" s="103"/>
      <c r="W59" s="102"/>
      <c r="X59" s="261"/>
      <c r="Z59" s="99"/>
      <c r="AA59" s="105"/>
      <c r="AB59" s="105"/>
      <c r="AC59" s="105"/>
      <c r="AD59" s="43"/>
      <c r="AE59" s="43"/>
      <c r="AF59" s="43"/>
      <c r="AG59" s="43"/>
      <c r="AH59" s="43"/>
      <c r="AI59" s="43"/>
      <c r="AJ59" s="43"/>
    </row>
    <row r="60" spans="1:36" s="104" customFormat="1" x14ac:dyDescent="0.2">
      <c r="A60" s="99"/>
      <c r="B60" s="99"/>
      <c r="C60" s="99"/>
      <c r="D60" s="99"/>
      <c r="E60" s="100"/>
      <c r="F60" s="100"/>
      <c r="G60" s="100"/>
      <c r="H60" s="99"/>
      <c r="I60" s="99"/>
      <c r="J60" s="99"/>
      <c r="K60" s="102"/>
      <c r="L60" s="99"/>
      <c r="M60" s="99"/>
      <c r="N60" s="99"/>
      <c r="O60" s="101"/>
      <c r="P60" s="99"/>
      <c r="Q60" s="103"/>
      <c r="R60" s="102"/>
      <c r="S60" s="102"/>
      <c r="T60" s="99"/>
      <c r="U60" s="103"/>
      <c r="V60" s="103"/>
      <c r="W60" s="101"/>
      <c r="X60" s="261"/>
      <c r="Z60" s="99"/>
      <c r="AA60" s="105"/>
      <c r="AB60" s="105"/>
      <c r="AC60" s="105"/>
      <c r="AD60" s="43"/>
      <c r="AE60" s="43"/>
      <c r="AF60" s="43"/>
      <c r="AG60" s="43"/>
      <c r="AH60" s="43"/>
      <c r="AI60" s="43"/>
      <c r="AJ60" s="43"/>
    </row>
    <row r="61" spans="1:36" s="104" customFormat="1" x14ac:dyDescent="0.2">
      <c r="A61" s="99"/>
      <c r="B61" s="99"/>
      <c r="C61" s="99"/>
      <c r="D61" s="99"/>
      <c r="E61" s="100"/>
      <c r="F61" s="100"/>
      <c r="G61" s="100"/>
      <c r="H61" s="99"/>
      <c r="I61" s="99"/>
      <c r="J61" s="99"/>
      <c r="K61" s="102"/>
      <c r="L61" s="99"/>
      <c r="M61" s="99"/>
      <c r="N61" s="99"/>
      <c r="O61" s="101"/>
      <c r="P61" s="99"/>
      <c r="Q61" s="103"/>
      <c r="R61" s="102"/>
      <c r="S61" s="102"/>
      <c r="T61" s="99"/>
      <c r="U61" s="103"/>
      <c r="V61" s="103"/>
      <c r="W61" s="101"/>
      <c r="X61" s="261"/>
      <c r="Z61" s="99"/>
      <c r="AA61" s="105"/>
      <c r="AB61" s="105"/>
      <c r="AC61" s="105"/>
      <c r="AD61" s="43"/>
      <c r="AE61" s="43"/>
      <c r="AF61" s="43"/>
      <c r="AG61" s="43"/>
      <c r="AH61" s="43"/>
      <c r="AI61" s="43"/>
      <c r="AJ61" s="43"/>
    </row>
    <row r="62" spans="1:36" s="104" customFormat="1" x14ac:dyDescent="0.2">
      <c r="A62" s="99"/>
      <c r="B62" s="99"/>
      <c r="C62" s="99"/>
      <c r="D62" s="99"/>
      <c r="E62" s="100"/>
      <c r="F62" s="100"/>
      <c r="G62" s="100"/>
      <c r="H62" s="99"/>
      <c r="I62" s="99"/>
      <c r="J62" s="99"/>
      <c r="K62" s="102"/>
      <c r="L62" s="99"/>
      <c r="M62" s="99"/>
      <c r="N62" s="99"/>
      <c r="O62" s="101"/>
      <c r="P62" s="99"/>
      <c r="Q62" s="103"/>
      <c r="R62" s="102"/>
      <c r="S62" s="102"/>
      <c r="T62" s="99"/>
      <c r="U62" s="103"/>
      <c r="V62" s="103"/>
      <c r="W62" s="102"/>
      <c r="X62" s="261"/>
      <c r="Z62" s="99"/>
      <c r="AA62" s="105"/>
      <c r="AB62" s="105"/>
      <c r="AC62" s="105"/>
      <c r="AD62" s="43"/>
      <c r="AE62" s="43"/>
      <c r="AF62" s="43"/>
      <c r="AG62" s="43"/>
      <c r="AH62" s="43"/>
      <c r="AI62" s="43"/>
      <c r="AJ62" s="43"/>
    </row>
    <row r="63" spans="1:36" s="104" customFormat="1" x14ac:dyDescent="0.2">
      <c r="A63" s="99"/>
      <c r="B63" s="99"/>
      <c r="C63" s="99"/>
      <c r="D63" s="99"/>
      <c r="E63" s="100"/>
      <c r="F63" s="100"/>
      <c r="G63" s="100"/>
      <c r="H63" s="99"/>
      <c r="I63" s="99"/>
      <c r="J63" s="99"/>
      <c r="K63" s="102"/>
      <c r="L63" s="99"/>
      <c r="M63" s="99"/>
      <c r="N63" s="99"/>
      <c r="O63" s="101"/>
      <c r="P63" s="99"/>
      <c r="Q63" s="103"/>
      <c r="R63" s="102"/>
      <c r="S63" s="102"/>
      <c r="T63" s="99"/>
      <c r="U63" s="103"/>
      <c r="V63" s="103"/>
      <c r="W63" s="101"/>
      <c r="X63" s="261"/>
      <c r="Z63" s="99"/>
      <c r="AA63" s="105"/>
      <c r="AB63" s="105"/>
      <c r="AC63" s="105"/>
      <c r="AD63" s="43"/>
      <c r="AE63" s="43"/>
      <c r="AF63" s="43"/>
      <c r="AG63" s="43"/>
      <c r="AH63" s="43"/>
      <c r="AI63" s="43"/>
      <c r="AJ63" s="43"/>
    </row>
    <row r="64" spans="1:36" s="104" customFormat="1" x14ac:dyDescent="0.2">
      <c r="A64" s="99"/>
      <c r="B64" s="99"/>
      <c r="C64" s="99"/>
      <c r="D64" s="99"/>
      <c r="E64" s="100"/>
      <c r="F64" s="100"/>
      <c r="G64" s="100"/>
      <c r="H64" s="99"/>
      <c r="I64" s="99"/>
      <c r="J64" s="99"/>
      <c r="K64" s="102"/>
      <c r="L64" s="99"/>
      <c r="M64" s="99"/>
      <c r="N64" s="99"/>
      <c r="O64" s="101"/>
      <c r="P64" s="99"/>
      <c r="Q64" s="103"/>
      <c r="R64" s="102"/>
      <c r="S64" s="102"/>
      <c r="T64" s="99"/>
      <c r="U64" s="103"/>
      <c r="V64" s="103"/>
      <c r="W64" s="102"/>
      <c r="X64" s="261"/>
      <c r="Z64" s="99"/>
      <c r="AA64" s="105"/>
      <c r="AB64" s="105"/>
      <c r="AC64" s="105"/>
      <c r="AD64" s="43"/>
      <c r="AE64" s="43"/>
      <c r="AF64" s="43"/>
      <c r="AG64" s="43"/>
      <c r="AH64" s="43"/>
      <c r="AI64" s="43"/>
      <c r="AJ64" s="43"/>
    </row>
    <row r="65" spans="1:36" s="104" customFormat="1" x14ac:dyDescent="0.2">
      <c r="A65" s="99"/>
      <c r="B65" s="99"/>
      <c r="C65" s="99"/>
      <c r="D65" s="99"/>
      <c r="E65" s="100"/>
      <c r="F65" s="100"/>
      <c r="G65" s="100"/>
      <c r="H65" s="99"/>
      <c r="I65" s="99"/>
      <c r="J65" s="99"/>
      <c r="K65" s="102"/>
      <c r="L65" s="99"/>
      <c r="M65" s="99"/>
      <c r="N65" s="99"/>
      <c r="O65" s="101"/>
      <c r="P65" s="99"/>
      <c r="Q65" s="103"/>
      <c r="R65" s="102"/>
      <c r="S65" s="102"/>
      <c r="T65" s="99"/>
      <c r="U65" s="103"/>
      <c r="V65" s="103"/>
      <c r="W65" s="101"/>
      <c r="X65" s="261"/>
      <c r="Z65" s="99"/>
      <c r="AA65" s="105"/>
      <c r="AB65" s="105"/>
      <c r="AC65" s="105"/>
      <c r="AD65" s="43"/>
      <c r="AE65" s="43"/>
      <c r="AF65" s="43"/>
      <c r="AG65" s="43"/>
      <c r="AH65" s="43"/>
      <c r="AI65" s="43"/>
      <c r="AJ65" s="43"/>
    </row>
    <row r="66" spans="1:36" s="104" customFormat="1" x14ac:dyDescent="0.2">
      <c r="A66" s="99"/>
      <c r="B66" s="99"/>
      <c r="C66" s="99"/>
      <c r="D66" s="99"/>
      <c r="E66" s="100"/>
      <c r="F66" s="100"/>
      <c r="G66" s="100"/>
      <c r="H66" s="99"/>
      <c r="I66" s="99"/>
      <c r="J66" s="99"/>
      <c r="K66" s="102"/>
      <c r="L66" s="99"/>
      <c r="M66" s="99"/>
      <c r="N66" s="99"/>
      <c r="O66" s="101"/>
      <c r="P66" s="99"/>
      <c r="Q66" s="103"/>
      <c r="R66" s="102"/>
      <c r="S66" s="102"/>
      <c r="T66" s="99"/>
      <c r="U66" s="103"/>
      <c r="V66" s="103"/>
      <c r="W66" s="101"/>
      <c r="X66" s="261"/>
      <c r="Z66" s="99"/>
      <c r="AA66" s="105"/>
      <c r="AB66" s="105"/>
      <c r="AC66" s="105"/>
      <c r="AD66" s="43"/>
      <c r="AE66" s="43"/>
      <c r="AF66" s="43"/>
      <c r="AG66" s="43"/>
      <c r="AH66" s="43"/>
      <c r="AI66" s="43"/>
      <c r="AJ66" s="43"/>
    </row>
    <row r="67" spans="1:36" s="104" customFormat="1" x14ac:dyDescent="0.2">
      <c r="A67" s="99"/>
      <c r="B67" s="99"/>
      <c r="C67" s="99"/>
      <c r="D67" s="99"/>
      <c r="E67" s="100"/>
      <c r="F67" s="100"/>
      <c r="G67" s="100"/>
      <c r="H67" s="99"/>
      <c r="I67" s="99"/>
      <c r="J67" s="99"/>
      <c r="K67" s="102"/>
      <c r="L67" s="99"/>
      <c r="M67" s="99"/>
      <c r="N67" s="99"/>
      <c r="O67" s="101"/>
      <c r="P67" s="99"/>
      <c r="Q67" s="103"/>
      <c r="R67" s="102"/>
      <c r="S67" s="102"/>
      <c r="T67" s="99"/>
      <c r="U67" s="103"/>
      <c r="V67" s="103"/>
      <c r="W67" s="101"/>
      <c r="X67" s="261"/>
      <c r="Z67" s="99"/>
      <c r="AA67" s="105"/>
      <c r="AB67" s="105"/>
      <c r="AC67" s="105"/>
      <c r="AD67" s="43"/>
      <c r="AE67" s="43"/>
      <c r="AF67" s="43"/>
      <c r="AG67" s="43"/>
      <c r="AH67" s="43"/>
      <c r="AI67" s="43"/>
      <c r="AJ67" s="43"/>
    </row>
    <row r="68" spans="1:36" s="104" customFormat="1" x14ac:dyDescent="0.2">
      <c r="A68" s="99"/>
      <c r="B68" s="99"/>
      <c r="C68" s="99"/>
      <c r="D68" s="99"/>
      <c r="E68" s="100"/>
      <c r="F68" s="100"/>
      <c r="G68" s="100"/>
      <c r="H68" s="99"/>
      <c r="I68" s="99"/>
      <c r="J68" s="99"/>
      <c r="K68" s="102"/>
      <c r="L68" s="99"/>
      <c r="M68" s="99"/>
      <c r="N68" s="99"/>
      <c r="O68" s="101"/>
      <c r="P68" s="99"/>
      <c r="Q68" s="103"/>
      <c r="R68" s="102"/>
      <c r="S68" s="102"/>
      <c r="T68" s="99"/>
      <c r="U68" s="103"/>
      <c r="V68" s="103"/>
      <c r="W68" s="102"/>
      <c r="X68" s="261"/>
      <c r="Z68" s="99"/>
      <c r="AA68" s="105"/>
      <c r="AB68" s="105"/>
      <c r="AC68" s="105"/>
      <c r="AD68" s="43"/>
      <c r="AE68" s="43"/>
      <c r="AF68" s="43"/>
      <c r="AG68" s="43"/>
      <c r="AH68" s="43"/>
      <c r="AI68" s="43"/>
      <c r="AJ68" s="43"/>
    </row>
    <row r="69" spans="1:36" s="104" customFormat="1" x14ac:dyDescent="0.2">
      <c r="A69" s="99"/>
      <c r="B69" s="99"/>
      <c r="C69" s="99"/>
      <c r="D69" s="99"/>
      <c r="E69" s="100"/>
      <c r="F69" s="100"/>
      <c r="G69" s="100"/>
      <c r="H69" s="99"/>
      <c r="I69" s="99"/>
      <c r="J69" s="99"/>
      <c r="K69" s="102"/>
      <c r="L69" s="99"/>
      <c r="M69" s="99"/>
      <c r="N69" s="99"/>
      <c r="O69" s="101"/>
      <c r="P69" s="99"/>
      <c r="Q69" s="103"/>
      <c r="R69" s="102"/>
      <c r="S69" s="102"/>
      <c r="T69" s="99"/>
      <c r="U69" s="103"/>
      <c r="V69" s="103"/>
      <c r="W69" s="101"/>
      <c r="X69" s="261"/>
      <c r="Z69" s="99"/>
      <c r="AA69" s="105"/>
      <c r="AB69" s="105"/>
      <c r="AC69" s="105"/>
      <c r="AD69" s="43"/>
      <c r="AE69" s="43"/>
      <c r="AF69" s="43"/>
      <c r="AG69" s="43"/>
      <c r="AH69" s="43"/>
      <c r="AI69" s="43"/>
      <c r="AJ69" s="43"/>
    </row>
    <row r="70" spans="1:36" s="104" customFormat="1" x14ac:dyDescent="0.2">
      <c r="A70" s="99"/>
      <c r="B70" s="99"/>
      <c r="C70" s="99"/>
      <c r="D70" s="99"/>
      <c r="E70" s="100"/>
      <c r="F70" s="100"/>
      <c r="G70" s="100"/>
      <c r="H70" s="99"/>
      <c r="I70" s="99"/>
      <c r="J70" s="99"/>
      <c r="K70" s="102"/>
      <c r="L70" s="99"/>
      <c r="M70" s="99"/>
      <c r="N70" s="99"/>
      <c r="O70" s="101"/>
      <c r="P70" s="99"/>
      <c r="Q70" s="103"/>
      <c r="R70" s="102"/>
      <c r="S70" s="102"/>
      <c r="T70" s="99"/>
      <c r="U70" s="103"/>
      <c r="V70" s="103"/>
      <c r="W70" s="101"/>
      <c r="X70" s="102"/>
      <c r="Z70" s="99"/>
      <c r="AA70" s="105"/>
      <c r="AB70" s="105"/>
      <c r="AC70" s="105"/>
      <c r="AD70" s="43"/>
      <c r="AE70" s="43"/>
      <c r="AF70" s="43"/>
      <c r="AG70" s="43"/>
      <c r="AH70" s="43"/>
      <c r="AI70" s="43"/>
      <c r="AJ70" s="43"/>
    </row>
    <row r="71" spans="1:36" x14ac:dyDescent="0.25">
      <c r="D71" s="98"/>
      <c r="Q71" s="123"/>
      <c r="R71" s="122"/>
      <c r="S71" s="122"/>
    </row>
    <row r="72" spans="1:36" x14ac:dyDescent="0.25">
      <c r="D72" s="98"/>
      <c r="Q72" s="123"/>
      <c r="R72" s="122"/>
      <c r="S72" s="122"/>
    </row>
    <row r="73" spans="1:36" x14ac:dyDescent="0.25">
      <c r="D73" s="98"/>
      <c r="Q73" s="123"/>
      <c r="R73" s="122"/>
      <c r="S73" s="122"/>
    </row>
    <row r="74" spans="1:36" x14ac:dyDescent="0.25">
      <c r="D74" s="98"/>
      <c r="Q74" s="123"/>
      <c r="R74" s="122"/>
      <c r="S74" s="122"/>
    </row>
    <row r="75" spans="1:36" x14ac:dyDescent="0.25">
      <c r="D75" s="98"/>
      <c r="Q75" s="123"/>
      <c r="R75" s="122"/>
      <c r="S75" s="122"/>
    </row>
    <row r="76" spans="1:36" x14ac:dyDescent="0.25">
      <c r="D76" s="98"/>
      <c r="Q76" s="123"/>
      <c r="R76" s="122"/>
      <c r="S76" s="122"/>
    </row>
    <row r="77" spans="1:36" x14ac:dyDescent="0.25">
      <c r="D77" s="98"/>
      <c r="Q77" s="123"/>
      <c r="R77" s="122"/>
      <c r="S77" s="122"/>
    </row>
    <row r="78" spans="1:36" x14ac:dyDescent="0.25">
      <c r="D78" s="98"/>
      <c r="Q78" s="123"/>
      <c r="R78" s="122"/>
      <c r="S78" s="122"/>
    </row>
    <row r="79" spans="1:36" x14ac:dyDescent="0.25">
      <c r="D79" s="98"/>
      <c r="Q79" s="123"/>
      <c r="R79" s="122"/>
      <c r="S79" s="122"/>
    </row>
    <row r="80" spans="1:36" x14ac:dyDescent="0.25">
      <c r="D80" s="98"/>
      <c r="Q80" s="123"/>
      <c r="R80" s="122"/>
      <c r="S80" s="122"/>
    </row>
    <row r="81" spans="4:19" x14ac:dyDescent="0.25">
      <c r="D81" s="98"/>
      <c r="Q81" s="123"/>
      <c r="R81" s="122"/>
      <c r="S81" s="122"/>
    </row>
    <row r="82" spans="4:19" x14ac:dyDescent="0.25">
      <c r="D82" s="98"/>
      <c r="Q82" s="123"/>
      <c r="R82" s="122"/>
      <c r="S82" s="122"/>
    </row>
    <row r="83" spans="4:19" x14ac:dyDescent="0.25">
      <c r="D83" s="98"/>
      <c r="Q83" s="123"/>
      <c r="R83" s="122"/>
      <c r="S83" s="122"/>
    </row>
    <row r="84" spans="4:19" x14ac:dyDescent="0.25">
      <c r="D84" s="98"/>
      <c r="Q84" s="123"/>
      <c r="R84" s="122"/>
      <c r="S84" s="122"/>
    </row>
    <row r="85" spans="4:19" x14ac:dyDescent="0.25">
      <c r="D85" s="98"/>
      <c r="Q85" s="123"/>
      <c r="R85" s="122"/>
      <c r="S85" s="122"/>
    </row>
    <row r="86" spans="4:19" x14ac:dyDescent="0.25">
      <c r="D86" s="98"/>
      <c r="Q86" s="123"/>
      <c r="R86" s="122"/>
      <c r="S86" s="122"/>
    </row>
    <row r="87" spans="4:19" x14ac:dyDescent="0.25">
      <c r="D87" s="98"/>
      <c r="Q87" s="123"/>
      <c r="R87" s="122"/>
      <c r="S87" s="122"/>
    </row>
    <row r="88" spans="4:19" x14ac:dyDescent="0.25">
      <c r="D88" s="98"/>
      <c r="Q88" s="123"/>
      <c r="R88" s="122"/>
      <c r="S88" s="122"/>
    </row>
    <row r="89" spans="4:19" x14ac:dyDescent="0.25">
      <c r="D89" s="98"/>
      <c r="Q89" s="123"/>
      <c r="R89" s="122"/>
      <c r="S89" s="122"/>
    </row>
    <row r="90" spans="4:19" x14ac:dyDescent="0.25">
      <c r="D90" s="98"/>
      <c r="Q90" s="123"/>
      <c r="R90" s="122"/>
      <c r="S90" s="122"/>
    </row>
    <row r="91" spans="4:19" x14ac:dyDescent="0.25">
      <c r="D91" s="98"/>
      <c r="Q91" s="123"/>
      <c r="R91" s="122"/>
      <c r="S91" s="122"/>
    </row>
    <row r="92" spans="4:19" x14ac:dyDescent="0.25">
      <c r="D92" s="98"/>
      <c r="Q92" s="123"/>
      <c r="R92" s="122"/>
      <c r="S92" s="122"/>
    </row>
    <row r="93" spans="4:19" x14ac:dyDescent="0.25">
      <c r="D93" s="98"/>
      <c r="Q93" s="123"/>
      <c r="R93" s="122"/>
      <c r="S93" s="122"/>
    </row>
    <row r="94" spans="4:19" x14ac:dyDescent="0.25">
      <c r="D94" s="98"/>
      <c r="Q94" s="123"/>
      <c r="R94" s="122"/>
      <c r="S94" s="122"/>
    </row>
    <row r="95" spans="4:19" x14ac:dyDescent="0.25">
      <c r="D95" s="98"/>
      <c r="Q95" s="123"/>
      <c r="R95" s="122"/>
      <c r="S95" s="122"/>
    </row>
    <row r="96" spans="4:19" x14ac:dyDescent="0.25">
      <c r="D96" s="98"/>
      <c r="Q96" s="123"/>
      <c r="R96" s="122"/>
      <c r="S96" s="122"/>
    </row>
    <row r="97" spans="4:19" x14ac:dyDescent="0.25">
      <c r="D97" s="98"/>
      <c r="Q97" s="123"/>
      <c r="R97" s="122"/>
      <c r="S97" s="122"/>
    </row>
    <row r="98" spans="4:19" x14ac:dyDescent="0.25">
      <c r="D98" s="98"/>
      <c r="Q98" s="123"/>
      <c r="R98" s="122"/>
      <c r="S98" s="122"/>
    </row>
    <row r="99" spans="4:19" x14ac:dyDescent="0.25">
      <c r="D99" s="98"/>
      <c r="Q99" s="123"/>
      <c r="R99" s="122"/>
      <c r="S99" s="122"/>
    </row>
    <row r="100" spans="4:19" x14ac:dyDescent="0.25">
      <c r="D100" s="98"/>
      <c r="Q100" s="123"/>
      <c r="R100" s="122"/>
      <c r="S100" s="122"/>
    </row>
    <row r="101" spans="4:19" x14ac:dyDescent="0.25">
      <c r="D101" s="98"/>
      <c r="Q101" s="123"/>
      <c r="R101" s="122"/>
      <c r="S101" s="122"/>
    </row>
    <row r="102" spans="4:19" x14ac:dyDescent="0.25">
      <c r="D102" s="98"/>
      <c r="Q102" s="123"/>
      <c r="R102" s="122"/>
      <c r="S102" s="122"/>
    </row>
    <row r="103" spans="4:19" x14ac:dyDescent="0.25">
      <c r="D103" s="98"/>
      <c r="Q103" s="123"/>
      <c r="R103" s="122"/>
      <c r="S103" s="122"/>
    </row>
    <row r="104" spans="4:19" x14ac:dyDescent="0.25">
      <c r="D104" s="98"/>
      <c r="Q104" s="123"/>
      <c r="R104" s="122"/>
      <c r="S104" s="122"/>
    </row>
    <row r="105" spans="4:19" x14ac:dyDescent="0.25">
      <c r="D105" s="98"/>
      <c r="Q105" s="123"/>
      <c r="R105" s="122"/>
      <c r="S105" s="122"/>
    </row>
    <row r="106" spans="4:19" x14ac:dyDescent="0.25">
      <c r="D106" s="98"/>
      <c r="Q106" s="123"/>
      <c r="R106" s="122"/>
      <c r="S106" s="122"/>
    </row>
    <row r="107" spans="4:19" x14ac:dyDescent="0.25">
      <c r="D107" s="98"/>
      <c r="Q107" s="123"/>
      <c r="R107" s="122"/>
      <c r="S107" s="122"/>
    </row>
    <row r="108" spans="4:19" x14ac:dyDescent="0.25">
      <c r="D108" s="98"/>
      <c r="Q108" s="123"/>
      <c r="R108" s="122"/>
      <c r="S108" s="122"/>
    </row>
    <row r="109" spans="4:19" x14ac:dyDescent="0.25">
      <c r="D109" s="98"/>
      <c r="Q109" s="123"/>
      <c r="R109" s="122"/>
      <c r="S109" s="122"/>
    </row>
    <row r="110" spans="4:19" x14ac:dyDescent="0.25">
      <c r="D110" s="98"/>
      <c r="Q110" s="123"/>
      <c r="R110" s="122"/>
      <c r="S110" s="122"/>
    </row>
    <row r="111" spans="4:19" x14ac:dyDescent="0.25">
      <c r="D111" s="98"/>
      <c r="Q111" s="123"/>
      <c r="R111" s="122"/>
      <c r="S111" s="122"/>
    </row>
    <row r="112" spans="4:19" x14ac:dyDescent="0.25">
      <c r="D112" s="98"/>
      <c r="Q112" s="123"/>
      <c r="R112" s="122"/>
      <c r="S112" s="122"/>
    </row>
    <row r="113" spans="4:19" x14ac:dyDescent="0.25">
      <c r="D113" s="98"/>
      <c r="Q113" s="123"/>
      <c r="R113" s="122"/>
      <c r="S113" s="122"/>
    </row>
    <row r="114" spans="4:19" x14ac:dyDescent="0.25">
      <c r="D114" s="98"/>
      <c r="Q114" s="123"/>
      <c r="R114" s="122"/>
      <c r="S114" s="122"/>
    </row>
    <row r="115" spans="4:19" x14ac:dyDescent="0.25">
      <c r="D115" s="98"/>
      <c r="Q115" s="123"/>
      <c r="R115" s="122"/>
      <c r="S115" s="122"/>
    </row>
    <row r="116" spans="4:19" x14ac:dyDescent="0.25">
      <c r="D116" s="98"/>
      <c r="Q116" s="123"/>
      <c r="R116" s="122"/>
      <c r="S116" s="122"/>
    </row>
    <row r="117" spans="4:19" x14ac:dyDescent="0.25">
      <c r="D117" s="98"/>
      <c r="Q117" s="123"/>
      <c r="R117" s="122"/>
      <c r="S117" s="122"/>
    </row>
    <row r="118" spans="4:19" x14ac:dyDescent="0.25">
      <c r="D118" s="98"/>
      <c r="Q118" s="123"/>
      <c r="R118" s="122"/>
      <c r="S118" s="122"/>
    </row>
    <row r="119" spans="4:19" x14ac:dyDescent="0.25">
      <c r="D119" s="98"/>
      <c r="Q119" s="123"/>
      <c r="R119" s="122"/>
      <c r="S119" s="122"/>
    </row>
    <row r="120" spans="4:19" x14ac:dyDescent="0.25">
      <c r="D120" s="98"/>
      <c r="Q120" s="123"/>
      <c r="R120" s="122"/>
      <c r="S120" s="122"/>
    </row>
    <row r="121" spans="4:19" x14ac:dyDescent="0.25">
      <c r="D121" s="98"/>
      <c r="Q121" s="123"/>
      <c r="R121" s="122"/>
      <c r="S121" s="122"/>
    </row>
    <row r="122" spans="4:19" x14ac:dyDescent="0.25">
      <c r="D122" s="98"/>
      <c r="Q122" s="123"/>
      <c r="R122" s="122"/>
      <c r="S122" s="122"/>
    </row>
    <row r="123" spans="4:19" x14ac:dyDescent="0.25">
      <c r="D123" s="98"/>
      <c r="Q123" s="123"/>
      <c r="R123" s="122"/>
      <c r="S123" s="122"/>
    </row>
    <row r="124" spans="4:19" x14ac:dyDescent="0.25">
      <c r="D124" s="98"/>
      <c r="Q124" s="123"/>
      <c r="R124" s="122"/>
      <c r="S124" s="122"/>
    </row>
    <row r="125" spans="4:19" x14ac:dyDescent="0.25">
      <c r="D125" s="98"/>
      <c r="Q125" s="123"/>
      <c r="R125" s="122"/>
      <c r="S125" s="122"/>
    </row>
    <row r="126" spans="4:19" x14ac:dyDescent="0.25">
      <c r="D126" s="98"/>
      <c r="Q126" s="123"/>
      <c r="R126" s="122"/>
      <c r="S126" s="122"/>
    </row>
    <row r="127" spans="4:19" x14ac:dyDescent="0.25">
      <c r="D127" s="98"/>
      <c r="Q127" s="123"/>
      <c r="R127" s="122"/>
      <c r="S127" s="122"/>
    </row>
    <row r="128" spans="4:19" x14ac:dyDescent="0.25">
      <c r="D128" s="98"/>
      <c r="Q128" s="123"/>
      <c r="R128" s="122"/>
      <c r="S128" s="122"/>
    </row>
    <row r="129" spans="4:19" x14ac:dyDescent="0.25">
      <c r="D129" s="98"/>
      <c r="Q129" s="123"/>
      <c r="R129" s="122"/>
      <c r="S129" s="122"/>
    </row>
    <row r="130" spans="4:19" x14ac:dyDescent="0.25">
      <c r="D130" s="98"/>
      <c r="Q130" s="123"/>
      <c r="R130" s="122"/>
      <c r="S130" s="122"/>
    </row>
    <row r="131" spans="4:19" x14ac:dyDescent="0.25">
      <c r="D131" s="98"/>
      <c r="Q131" s="123"/>
      <c r="R131" s="122"/>
      <c r="S131" s="122"/>
    </row>
    <row r="132" spans="4:19" x14ac:dyDescent="0.25">
      <c r="D132" s="98"/>
      <c r="Q132" s="123"/>
      <c r="R132" s="122"/>
      <c r="S132" s="122"/>
    </row>
    <row r="133" spans="4:19" x14ac:dyDescent="0.25">
      <c r="D133" s="98"/>
      <c r="Q133" s="123"/>
      <c r="R133" s="122"/>
      <c r="S133" s="122"/>
    </row>
    <row r="134" spans="4:19" x14ac:dyDescent="0.25">
      <c r="D134" s="98"/>
      <c r="Q134" s="123"/>
      <c r="R134" s="122"/>
      <c r="S134" s="122"/>
    </row>
    <row r="135" spans="4:19" x14ac:dyDescent="0.25">
      <c r="D135" s="98"/>
      <c r="Q135" s="123"/>
      <c r="R135" s="122"/>
      <c r="S135" s="122"/>
    </row>
    <row r="136" spans="4:19" x14ac:dyDescent="0.25">
      <c r="D136" s="98"/>
      <c r="Q136" s="123"/>
      <c r="R136" s="122"/>
      <c r="S136" s="122"/>
    </row>
    <row r="137" spans="4:19" x14ac:dyDescent="0.25">
      <c r="D137" s="98"/>
      <c r="Q137" s="123"/>
      <c r="R137" s="122"/>
      <c r="S137" s="122"/>
    </row>
    <row r="138" spans="4:19" x14ac:dyDescent="0.25">
      <c r="D138" s="98"/>
      <c r="Q138" s="123"/>
      <c r="R138" s="122"/>
      <c r="S138" s="122"/>
    </row>
    <row r="139" spans="4:19" x14ac:dyDescent="0.25">
      <c r="D139" s="98"/>
      <c r="Q139" s="123"/>
      <c r="R139" s="122"/>
      <c r="S139" s="122"/>
    </row>
    <row r="140" spans="4:19" x14ac:dyDescent="0.25">
      <c r="D140" s="98"/>
      <c r="Q140" s="123"/>
      <c r="R140" s="122"/>
      <c r="S140" s="122"/>
    </row>
    <row r="141" spans="4:19" x14ac:dyDescent="0.25">
      <c r="D141" s="98"/>
      <c r="Q141" s="123"/>
      <c r="R141" s="122"/>
      <c r="S141" s="122"/>
    </row>
    <row r="142" spans="4:19" x14ac:dyDescent="0.25">
      <c r="D142" s="98"/>
      <c r="Q142" s="123"/>
      <c r="R142" s="122"/>
      <c r="S142" s="122"/>
    </row>
    <row r="143" spans="4:19" x14ac:dyDescent="0.25">
      <c r="D143" s="98"/>
      <c r="Q143" s="123"/>
      <c r="R143" s="122"/>
      <c r="S143" s="122"/>
    </row>
    <row r="144" spans="4:19" x14ac:dyDescent="0.25">
      <c r="D144" s="98"/>
      <c r="Q144" s="123"/>
      <c r="R144" s="122"/>
      <c r="S144" s="122"/>
    </row>
    <row r="145" spans="4:19" x14ac:dyDescent="0.25">
      <c r="D145" s="98"/>
      <c r="Q145" s="123"/>
      <c r="R145" s="122"/>
      <c r="S145" s="122"/>
    </row>
    <row r="146" spans="4:19" x14ac:dyDescent="0.25">
      <c r="D146" s="98"/>
      <c r="Q146" s="123"/>
      <c r="R146" s="122"/>
      <c r="S146" s="122"/>
    </row>
    <row r="147" spans="4:19" x14ac:dyDescent="0.25">
      <c r="D147" s="98"/>
      <c r="Q147" s="123"/>
      <c r="R147" s="122"/>
      <c r="S147" s="122"/>
    </row>
    <row r="148" spans="4:19" x14ac:dyDescent="0.25">
      <c r="D148" s="98"/>
      <c r="Q148" s="123"/>
      <c r="R148" s="122"/>
      <c r="S148" s="122"/>
    </row>
    <row r="149" spans="4:19" x14ac:dyDescent="0.25">
      <c r="D149" s="98"/>
      <c r="Q149" s="123"/>
      <c r="R149" s="122"/>
      <c r="S149" s="122"/>
    </row>
    <row r="150" spans="4:19" x14ac:dyDescent="0.25">
      <c r="D150" s="98"/>
      <c r="Q150" s="123"/>
      <c r="R150" s="122"/>
      <c r="S150" s="122"/>
    </row>
    <row r="151" spans="4:19" x14ac:dyDescent="0.25">
      <c r="D151" s="98"/>
      <c r="Q151" s="123"/>
      <c r="R151" s="122"/>
      <c r="S151" s="122"/>
    </row>
    <row r="152" spans="4:19" x14ac:dyDescent="0.25">
      <c r="D152" s="98"/>
      <c r="Q152" s="123"/>
      <c r="R152" s="122"/>
      <c r="S152" s="122"/>
    </row>
    <row r="153" spans="4:19" x14ac:dyDescent="0.25">
      <c r="D153" s="98"/>
      <c r="Q153" s="123"/>
      <c r="R153" s="122"/>
      <c r="S153" s="122"/>
    </row>
    <row r="154" spans="4:19" x14ac:dyDescent="0.25">
      <c r="D154" s="98"/>
      <c r="Q154" s="123"/>
      <c r="R154" s="122"/>
      <c r="S154" s="122"/>
    </row>
    <row r="155" spans="4:19" x14ac:dyDescent="0.25">
      <c r="D155" s="98"/>
      <c r="Q155" s="123"/>
      <c r="R155" s="122"/>
      <c r="S155" s="122"/>
    </row>
    <row r="156" spans="4:19" x14ac:dyDescent="0.25">
      <c r="D156" s="98"/>
      <c r="Q156" s="123"/>
      <c r="R156" s="122"/>
      <c r="S156" s="122"/>
    </row>
    <row r="157" spans="4:19" x14ac:dyDescent="0.25">
      <c r="D157" s="98"/>
      <c r="Q157" s="123"/>
      <c r="R157" s="122"/>
      <c r="S157" s="122"/>
    </row>
    <row r="158" spans="4:19" x14ac:dyDescent="0.25">
      <c r="D158" s="98"/>
      <c r="Q158" s="123"/>
      <c r="R158" s="122"/>
      <c r="S158" s="122"/>
    </row>
    <row r="159" spans="4:19" x14ac:dyDescent="0.25">
      <c r="D159" s="98"/>
      <c r="Q159" s="123"/>
      <c r="R159" s="122"/>
      <c r="S159" s="122"/>
    </row>
    <row r="160" spans="4:19" x14ac:dyDescent="0.25">
      <c r="D160" s="98"/>
      <c r="Q160" s="123"/>
      <c r="R160" s="122"/>
      <c r="S160" s="122"/>
    </row>
    <row r="161" spans="4:19" x14ac:dyDescent="0.25">
      <c r="D161" s="98"/>
      <c r="Q161" s="123"/>
      <c r="R161" s="122"/>
      <c r="S161" s="122"/>
    </row>
    <row r="162" spans="4:19" x14ac:dyDescent="0.25">
      <c r="D162" s="98"/>
      <c r="Q162" s="123"/>
      <c r="R162" s="122"/>
      <c r="S162" s="122"/>
    </row>
    <row r="163" spans="4:19" x14ac:dyDescent="0.25">
      <c r="D163" s="98"/>
      <c r="Q163" s="123"/>
      <c r="R163" s="122"/>
      <c r="S163" s="122"/>
    </row>
    <row r="164" spans="4:19" x14ac:dyDescent="0.25">
      <c r="D164" s="98"/>
      <c r="Q164" s="123"/>
      <c r="R164" s="122"/>
      <c r="S164" s="122"/>
    </row>
    <row r="165" spans="4:19" x14ac:dyDescent="0.25">
      <c r="D165" s="98"/>
      <c r="Q165" s="123"/>
      <c r="R165" s="122"/>
      <c r="S165" s="122"/>
    </row>
    <row r="166" spans="4:19" x14ac:dyDescent="0.25">
      <c r="D166" s="98"/>
      <c r="Q166" s="123"/>
      <c r="R166" s="122"/>
      <c r="S166" s="122"/>
    </row>
    <row r="167" spans="4:19" x14ac:dyDescent="0.25">
      <c r="D167" s="98"/>
      <c r="Q167" s="123"/>
      <c r="R167" s="122"/>
      <c r="S167" s="122"/>
    </row>
    <row r="168" spans="4:19" x14ac:dyDescent="0.25">
      <c r="D168" s="98"/>
      <c r="Q168" s="123"/>
      <c r="R168" s="122"/>
      <c r="S168" s="122"/>
    </row>
    <row r="169" spans="4:19" x14ac:dyDescent="0.25">
      <c r="D169" s="98"/>
      <c r="Q169" s="123"/>
      <c r="R169" s="122"/>
      <c r="S169" s="122"/>
    </row>
    <row r="170" spans="4:19" x14ac:dyDescent="0.25">
      <c r="D170" s="98"/>
      <c r="Q170" s="123"/>
      <c r="R170" s="122"/>
      <c r="S170" s="122"/>
    </row>
    <row r="171" spans="4:19" x14ac:dyDescent="0.25">
      <c r="D171" s="98"/>
      <c r="Q171" s="123"/>
      <c r="R171" s="122"/>
      <c r="S171" s="122"/>
    </row>
    <row r="172" spans="4:19" x14ac:dyDescent="0.25">
      <c r="D172" s="98"/>
      <c r="Q172" s="123"/>
      <c r="R172" s="122"/>
      <c r="S172" s="122"/>
    </row>
    <row r="173" spans="4:19" x14ac:dyDescent="0.25">
      <c r="D173" s="98"/>
      <c r="Q173" s="123"/>
      <c r="R173" s="122"/>
      <c r="S173" s="122"/>
    </row>
    <row r="174" spans="4:19" x14ac:dyDescent="0.25">
      <c r="D174" s="98"/>
      <c r="Q174" s="123"/>
      <c r="R174" s="122"/>
      <c r="S174" s="122"/>
    </row>
    <row r="175" spans="4:19" x14ac:dyDescent="0.25">
      <c r="D175" s="98"/>
      <c r="Q175" s="123"/>
      <c r="R175" s="122"/>
      <c r="S175" s="122"/>
    </row>
    <row r="176" spans="4:19" x14ac:dyDescent="0.25">
      <c r="D176" s="98"/>
      <c r="Q176" s="123"/>
      <c r="R176" s="122"/>
      <c r="S176" s="122"/>
    </row>
    <row r="177" spans="4:19" x14ac:dyDescent="0.25">
      <c r="D177" s="98"/>
      <c r="Q177" s="123"/>
      <c r="R177" s="122"/>
      <c r="S177" s="122"/>
    </row>
    <row r="178" spans="4:19" x14ac:dyDescent="0.25">
      <c r="D178" s="98"/>
      <c r="Q178" s="123"/>
      <c r="R178" s="122"/>
      <c r="S178" s="122"/>
    </row>
    <row r="179" spans="4:19" x14ac:dyDescent="0.25">
      <c r="D179" s="98"/>
      <c r="Q179" s="123"/>
      <c r="R179" s="122"/>
      <c r="S179" s="122"/>
    </row>
    <row r="180" spans="4:19" x14ac:dyDescent="0.25">
      <c r="D180" s="98"/>
      <c r="Q180" s="123"/>
      <c r="R180" s="122"/>
      <c r="S180" s="122"/>
    </row>
    <row r="181" spans="4:19" x14ac:dyDescent="0.25">
      <c r="D181" s="98"/>
      <c r="Q181" s="123"/>
      <c r="R181" s="122"/>
      <c r="S181" s="122"/>
    </row>
    <row r="182" spans="4:19" x14ac:dyDescent="0.25">
      <c r="D182" s="98"/>
      <c r="Q182" s="123"/>
      <c r="R182" s="122"/>
      <c r="S182" s="122"/>
    </row>
    <row r="183" spans="4:19" x14ac:dyDescent="0.25">
      <c r="D183" s="98"/>
      <c r="Q183" s="123"/>
      <c r="R183" s="122"/>
      <c r="S183" s="122"/>
    </row>
    <row r="184" spans="4:19" x14ac:dyDescent="0.25">
      <c r="D184" s="98"/>
      <c r="Q184" s="123"/>
      <c r="R184" s="122"/>
      <c r="S184" s="122"/>
    </row>
    <row r="185" spans="4:19" x14ac:dyDescent="0.25">
      <c r="D185" s="98"/>
      <c r="Q185" s="123"/>
      <c r="R185" s="122"/>
      <c r="S185" s="122"/>
    </row>
    <row r="186" spans="4:19" x14ac:dyDescent="0.25">
      <c r="D186" s="98"/>
      <c r="Q186" s="123"/>
      <c r="R186" s="122"/>
      <c r="S186" s="122"/>
    </row>
    <row r="187" spans="4:19" x14ac:dyDescent="0.25">
      <c r="D187" s="98"/>
      <c r="Q187" s="123"/>
      <c r="R187" s="122"/>
      <c r="S187" s="122"/>
    </row>
    <row r="188" spans="4:19" x14ac:dyDescent="0.25">
      <c r="D188" s="98"/>
      <c r="Q188" s="123"/>
      <c r="R188" s="122"/>
      <c r="S188" s="122"/>
    </row>
    <row r="189" spans="4:19" x14ac:dyDescent="0.25">
      <c r="D189" s="98"/>
      <c r="Q189" s="123"/>
      <c r="R189" s="122"/>
      <c r="S189" s="122"/>
    </row>
    <row r="190" spans="4:19" x14ac:dyDescent="0.25">
      <c r="D190" s="98"/>
      <c r="Q190" s="123"/>
      <c r="R190" s="122"/>
      <c r="S190" s="122"/>
    </row>
    <row r="191" spans="4:19" x14ac:dyDescent="0.25">
      <c r="D191" s="98"/>
      <c r="Q191" s="123"/>
      <c r="R191" s="122"/>
      <c r="S191" s="122"/>
    </row>
    <row r="192" spans="4:19" x14ac:dyDescent="0.25">
      <c r="D192" s="98"/>
      <c r="Q192" s="123"/>
      <c r="R192" s="122"/>
      <c r="S192" s="122"/>
    </row>
    <row r="193" spans="4:19" x14ac:dyDescent="0.25">
      <c r="D193" s="98"/>
      <c r="Q193" s="123"/>
      <c r="R193" s="122"/>
      <c r="S193" s="122"/>
    </row>
    <row r="194" spans="4:19" x14ac:dyDescent="0.25">
      <c r="D194" s="98"/>
      <c r="Q194" s="123"/>
      <c r="R194" s="122"/>
      <c r="S194" s="122"/>
    </row>
    <row r="195" spans="4:19" x14ac:dyDescent="0.25">
      <c r="D195" s="98"/>
      <c r="Q195" s="123"/>
      <c r="R195" s="122"/>
      <c r="S195" s="122"/>
    </row>
    <row r="196" spans="4:19" x14ac:dyDescent="0.25">
      <c r="D196" s="98"/>
      <c r="Q196" s="123"/>
      <c r="R196" s="122"/>
      <c r="S196" s="122"/>
    </row>
    <row r="197" spans="4:19" x14ac:dyDescent="0.25">
      <c r="D197" s="98"/>
      <c r="Q197" s="123"/>
      <c r="R197" s="122"/>
      <c r="S197" s="122"/>
    </row>
    <row r="198" spans="4:19" x14ac:dyDescent="0.25">
      <c r="D198" s="98"/>
      <c r="Q198" s="123"/>
      <c r="R198" s="122"/>
      <c r="S198" s="122"/>
    </row>
    <row r="199" spans="4:19" x14ac:dyDescent="0.25">
      <c r="D199" s="98"/>
      <c r="Q199" s="123"/>
      <c r="R199" s="122"/>
      <c r="S199" s="122"/>
    </row>
    <row r="200" spans="4:19" x14ac:dyDescent="0.25">
      <c r="D200" s="98"/>
      <c r="Q200" s="123"/>
      <c r="R200" s="122"/>
      <c r="S200" s="122"/>
    </row>
    <row r="201" spans="4:19" x14ac:dyDescent="0.25">
      <c r="D201" s="98"/>
      <c r="Q201" s="123"/>
      <c r="R201" s="122"/>
      <c r="S201" s="122"/>
    </row>
    <row r="202" spans="4:19" x14ac:dyDescent="0.25">
      <c r="D202" s="98"/>
      <c r="Q202" s="123"/>
      <c r="R202" s="122"/>
      <c r="S202" s="122"/>
    </row>
    <row r="203" spans="4:19" x14ac:dyDescent="0.25">
      <c r="D203" s="98"/>
      <c r="Q203" s="123"/>
      <c r="R203" s="122"/>
      <c r="S203" s="122"/>
    </row>
    <row r="204" spans="4:19" x14ac:dyDescent="0.25">
      <c r="D204" s="98"/>
      <c r="Q204" s="123"/>
      <c r="R204" s="122"/>
      <c r="S204" s="122"/>
    </row>
    <row r="205" spans="4:19" x14ac:dyDescent="0.25">
      <c r="D205" s="98"/>
      <c r="Q205" s="123"/>
      <c r="R205" s="122"/>
      <c r="S205" s="122"/>
    </row>
    <row r="206" spans="4:19" x14ac:dyDescent="0.25">
      <c r="D206" s="98"/>
      <c r="Q206" s="123"/>
      <c r="R206" s="122"/>
      <c r="S206" s="122"/>
    </row>
    <row r="207" spans="4:19" x14ac:dyDescent="0.25">
      <c r="D207" s="98"/>
      <c r="Q207" s="123"/>
      <c r="R207" s="122"/>
      <c r="S207" s="122"/>
    </row>
    <row r="208" spans="4:19" x14ac:dyDescent="0.25">
      <c r="D208" s="98"/>
      <c r="Q208" s="123"/>
      <c r="R208" s="122"/>
      <c r="S208" s="122"/>
    </row>
    <row r="209" spans="4:19" x14ac:dyDescent="0.25">
      <c r="D209" s="98"/>
      <c r="Q209" s="123"/>
      <c r="R209" s="122"/>
      <c r="S209" s="122"/>
    </row>
    <row r="210" spans="4:19" x14ac:dyDescent="0.25">
      <c r="D210" s="98"/>
      <c r="Q210" s="123"/>
      <c r="R210" s="122"/>
      <c r="S210" s="122"/>
    </row>
    <row r="211" spans="4:19" x14ac:dyDescent="0.25">
      <c r="D211" s="98"/>
      <c r="Q211" s="123"/>
      <c r="R211" s="122"/>
      <c r="S211" s="122"/>
    </row>
    <row r="212" spans="4:19" x14ac:dyDescent="0.25">
      <c r="D212" s="98"/>
      <c r="Q212" s="123"/>
      <c r="R212" s="122"/>
      <c r="S212" s="122"/>
    </row>
    <row r="213" spans="4:19" x14ac:dyDescent="0.25">
      <c r="D213" s="98"/>
      <c r="Q213" s="123"/>
      <c r="R213" s="122"/>
      <c r="S213" s="122"/>
    </row>
    <row r="214" spans="4:19" x14ac:dyDescent="0.25">
      <c r="D214" s="98"/>
      <c r="Q214" s="123"/>
      <c r="R214" s="122"/>
      <c r="S214" s="122"/>
    </row>
    <row r="215" spans="4:19" x14ac:dyDescent="0.25">
      <c r="D215" s="98"/>
      <c r="Q215" s="123"/>
      <c r="R215" s="122"/>
      <c r="S215" s="122"/>
    </row>
    <row r="216" spans="4:19" x14ac:dyDescent="0.25">
      <c r="D216" s="98"/>
      <c r="Q216" s="123"/>
      <c r="R216" s="122"/>
      <c r="S216" s="122"/>
    </row>
    <row r="217" spans="4:19" x14ac:dyDescent="0.25">
      <c r="D217" s="98"/>
      <c r="Q217" s="123"/>
      <c r="R217" s="122"/>
      <c r="S217" s="122"/>
    </row>
    <row r="218" spans="4:19" x14ac:dyDescent="0.25">
      <c r="D218" s="98"/>
      <c r="Q218" s="123"/>
      <c r="R218" s="122"/>
      <c r="S218" s="122"/>
    </row>
    <row r="219" spans="4:19" x14ac:dyDescent="0.25">
      <c r="D219" s="98"/>
      <c r="Q219" s="123"/>
      <c r="R219" s="122"/>
      <c r="S219" s="122"/>
    </row>
    <row r="220" spans="4:19" x14ac:dyDescent="0.25">
      <c r="D220" s="98"/>
      <c r="Q220" s="123"/>
      <c r="R220" s="122"/>
      <c r="S220" s="122"/>
    </row>
    <row r="221" spans="4:19" x14ac:dyDescent="0.25">
      <c r="D221" s="98"/>
      <c r="Q221" s="123"/>
      <c r="R221" s="122"/>
      <c r="S221" s="122"/>
    </row>
    <row r="222" spans="4:19" x14ac:dyDescent="0.25">
      <c r="D222" s="98"/>
      <c r="Q222" s="123"/>
      <c r="R222" s="122"/>
      <c r="S222" s="122"/>
    </row>
    <row r="223" spans="4:19" x14ac:dyDescent="0.25">
      <c r="D223" s="98"/>
      <c r="Q223" s="123"/>
      <c r="R223" s="122"/>
      <c r="S223" s="122"/>
    </row>
    <row r="224" spans="4:19" x14ac:dyDescent="0.25">
      <c r="D224" s="98"/>
      <c r="Q224" s="123"/>
      <c r="R224" s="122"/>
      <c r="S224" s="122"/>
    </row>
    <row r="225" spans="4:19" x14ac:dyDescent="0.25">
      <c r="D225" s="98"/>
      <c r="Q225" s="123"/>
      <c r="R225" s="122"/>
      <c r="S225" s="122"/>
    </row>
    <row r="226" spans="4:19" x14ac:dyDescent="0.25">
      <c r="D226" s="98"/>
      <c r="Q226" s="123"/>
      <c r="R226" s="122"/>
      <c r="S226" s="122"/>
    </row>
    <row r="227" spans="4:19" x14ac:dyDescent="0.25">
      <c r="D227" s="98"/>
      <c r="Q227" s="123"/>
      <c r="R227" s="122"/>
      <c r="S227" s="122"/>
    </row>
    <row r="228" spans="4:19" x14ac:dyDescent="0.25">
      <c r="D228" s="98"/>
      <c r="Q228" s="123"/>
      <c r="R228" s="122"/>
      <c r="S228" s="122"/>
    </row>
    <row r="229" spans="4:19" x14ac:dyDescent="0.25">
      <c r="D229" s="98"/>
      <c r="Q229" s="123"/>
      <c r="R229" s="122"/>
      <c r="S229" s="122"/>
    </row>
    <row r="230" spans="4:19" x14ac:dyDescent="0.25">
      <c r="D230" s="98"/>
      <c r="Q230" s="123"/>
      <c r="R230" s="122"/>
      <c r="S230" s="122"/>
    </row>
    <row r="231" spans="4:19" x14ac:dyDescent="0.25">
      <c r="D231" s="98"/>
      <c r="Q231" s="123"/>
      <c r="R231" s="122"/>
      <c r="S231" s="122"/>
    </row>
    <row r="232" spans="4:19" x14ac:dyDescent="0.25">
      <c r="D232" s="98"/>
      <c r="Q232" s="123"/>
      <c r="R232" s="122"/>
      <c r="S232" s="122"/>
    </row>
    <row r="233" spans="4:19" x14ac:dyDescent="0.25">
      <c r="D233" s="98"/>
      <c r="Q233" s="123"/>
      <c r="R233" s="122"/>
      <c r="S233" s="122"/>
    </row>
    <row r="234" spans="4:19" x14ac:dyDescent="0.25">
      <c r="D234" s="98"/>
      <c r="Q234" s="123"/>
      <c r="R234" s="122"/>
      <c r="S234" s="122"/>
    </row>
    <row r="235" spans="4:19" x14ac:dyDescent="0.25">
      <c r="D235" s="98"/>
      <c r="Q235" s="123"/>
      <c r="R235" s="122"/>
      <c r="S235" s="122"/>
    </row>
    <row r="236" spans="4:19" x14ac:dyDescent="0.25">
      <c r="D236" s="98"/>
      <c r="Q236" s="123"/>
      <c r="R236" s="122"/>
      <c r="S236" s="122"/>
    </row>
    <row r="237" spans="4:19" x14ac:dyDescent="0.25">
      <c r="D237" s="98"/>
      <c r="Q237" s="123"/>
      <c r="R237" s="122"/>
      <c r="S237" s="122"/>
    </row>
    <row r="238" spans="4:19" x14ac:dyDescent="0.25">
      <c r="D238" s="98"/>
      <c r="Q238" s="123"/>
      <c r="R238" s="122"/>
      <c r="S238" s="122"/>
    </row>
    <row r="239" spans="4:19" x14ac:dyDescent="0.25">
      <c r="D239" s="98"/>
      <c r="Q239" s="123"/>
      <c r="R239" s="122"/>
      <c r="S239" s="122"/>
    </row>
    <row r="240" spans="4:19" x14ac:dyDescent="0.25">
      <c r="D240" s="98"/>
      <c r="Q240" s="123"/>
      <c r="R240" s="122"/>
      <c r="S240" s="122"/>
    </row>
    <row r="241" spans="4:19" x14ac:dyDescent="0.25">
      <c r="D241" s="98"/>
      <c r="Q241" s="123"/>
      <c r="R241" s="122"/>
      <c r="S241" s="122"/>
    </row>
    <row r="242" spans="4:19" x14ac:dyDescent="0.25">
      <c r="D242" s="98"/>
      <c r="Q242" s="123"/>
      <c r="R242" s="122"/>
      <c r="S242" s="122"/>
    </row>
    <row r="243" spans="4:19" x14ac:dyDescent="0.25">
      <c r="D243" s="98"/>
      <c r="Q243" s="123"/>
      <c r="R243" s="122"/>
      <c r="S243" s="122"/>
    </row>
    <row r="244" spans="4:19" x14ac:dyDescent="0.25">
      <c r="D244" s="98"/>
      <c r="Q244" s="123"/>
      <c r="R244" s="122"/>
      <c r="S244" s="122"/>
    </row>
    <row r="245" spans="4:19" x14ac:dyDescent="0.25">
      <c r="D245" s="98"/>
      <c r="Q245" s="123"/>
      <c r="R245" s="122"/>
      <c r="S245" s="122"/>
    </row>
    <row r="246" spans="4:19" x14ac:dyDescent="0.25">
      <c r="D246" s="98"/>
      <c r="Q246" s="123"/>
      <c r="R246" s="122"/>
      <c r="S246" s="122"/>
    </row>
    <row r="247" spans="4:19" x14ac:dyDescent="0.25">
      <c r="D247" s="98"/>
      <c r="Q247" s="123"/>
      <c r="R247" s="122"/>
      <c r="S247" s="122"/>
    </row>
    <row r="248" spans="4:19" x14ac:dyDescent="0.25">
      <c r="D248" s="98"/>
      <c r="Q248" s="123"/>
      <c r="R248" s="122"/>
      <c r="S248" s="122"/>
    </row>
    <row r="249" spans="4:19" x14ac:dyDescent="0.25">
      <c r="D249" s="98"/>
      <c r="Q249" s="123"/>
      <c r="R249" s="122"/>
      <c r="S249" s="122"/>
    </row>
    <row r="250" spans="4:19" x14ac:dyDescent="0.25">
      <c r="D250" s="98"/>
      <c r="Q250" s="123"/>
      <c r="R250" s="122"/>
      <c r="S250" s="122"/>
    </row>
    <row r="251" spans="4:19" x14ac:dyDescent="0.25">
      <c r="D251" s="98"/>
      <c r="Q251" s="123"/>
      <c r="R251" s="122"/>
      <c r="S251" s="122"/>
    </row>
    <row r="252" spans="4:19" x14ac:dyDescent="0.25">
      <c r="D252" s="98"/>
      <c r="Q252" s="123"/>
      <c r="R252" s="122"/>
      <c r="S252" s="122"/>
    </row>
    <row r="253" spans="4:19" x14ac:dyDescent="0.25">
      <c r="D253" s="98"/>
      <c r="Q253" s="123"/>
      <c r="R253" s="122"/>
      <c r="S253" s="122"/>
    </row>
    <row r="254" spans="4:19" x14ac:dyDescent="0.25">
      <c r="D254" s="98"/>
      <c r="Q254" s="123"/>
      <c r="R254" s="122"/>
      <c r="S254" s="122"/>
    </row>
    <row r="255" spans="4:19" x14ac:dyDescent="0.25">
      <c r="D255" s="98"/>
      <c r="Q255" s="123"/>
      <c r="R255" s="122"/>
      <c r="S255" s="122"/>
    </row>
    <row r="256" spans="4:19" x14ac:dyDescent="0.25">
      <c r="D256" s="98"/>
      <c r="Q256" s="123"/>
      <c r="R256" s="122"/>
      <c r="S256" s="122"/>
    </row>
    <row r="257" spans="4:19" x14ac:dyDescent="0.25">
      <c r="D257" s="98"/>
      <c r="Q257" s="123"/>
      <c r="R257" s="122"/>
      <c r="S257" s="122"/>
    </row>
    <row r="258" spans="4:19" x14ac:dyDescent="0.25">
      <c r="D258" s="98"/>
      <c r="Q258" s="123"/>
      <c r="R258" s="122"/>
      <c r="S258" s="122"/>
    </row>
    <row r="259" spans="4:19" x14ac:dyDescent="0.25">
      <c r="D259" s="98"/>
      <c r="Q259" s="123"/>
      <c r="R259" s="122"/>
      <c r="S259" s="122"/>
    </row>
    <row r="260" spans="4:19" x14ac:dyDescent="0.25">
      <c r="D260" s="98"/>
      <c r="Q260" s="123"/>
      <c r="R260" s="122"/>
      <c r="S260" s="122"/>
    </row>
    <row r="261" spans="4:19" x14ac:dyDescent="0.25">
      <c r="D261" s="98"/>
      <c r="Q261" s="123"/>
      <c r="R261" s="122"/>
      <c r="S261" s="122"/>
    </row>
    <row r="262" spans="4:19" x14ac:dyDescent="0.25">
      <c r="D262" s="98"/>
      <c r="Q262" s="123"/>
      <c r="R262" s="122"/>
      <c r="S262" s="122"/>
    </row>
    <row r="263" spans="4:19" x14ac:dyDescent="0.25">
      <c r="D263" s="98"/>
      <c r="Q263" s="123"/>
      <c r="R263" s="122"/>
      <c r="S263" s="122"/>
    </row>
    <row r="264" spans="4:19" x14ac:dyDescent="0.25">
      <c r="D264" s="98"/>
      <c r="Q264" s="123"/>
      <c r="R264" s="122"/>
      <c r="S264" s="122"/>
    </row>
    <row r="265" spans="4:19" x14ac:dyDescent="0.25">
      <c r="D265" s="98"/>
      <c r="Q265" s="123"/>
      <c r="R265" s="122"/>
      <c r="S265" s="122"/>
    </row>
    <row r="266" spans="4:19" x14ac:dyDescent="0.25">
      <c r="D266" s="98"/>
      <c r="Q266" s="123"/>
      <c r="R266" s="122"/>
      <c r="S266" s="122"/>
    </row>
    <row r="267" spans="4:19" x14ac:dyDescent="0.25">
      <c r="D267" s="98"/>
      <c r="Q267" s="123"/>
      <c r="R267" s="122"/>
      <c r="S267" s="122"/>
    </row>
    <row r="268" spans="4:19" x14ac:dyDescent="0.25">
      <c r="D268" s="98"/>
      <c r="Q268" s="123"/>
      <c r="R268" s="122"/>
      <c r="S268" s="122"/>
    </row>
    <row r="269" spans="4:19" x14ac:dyDescent="0.25">
      <c r="D269" s="98"/>
      <c r="Q269" s="123"/>
      <c r="R269" s="122"/>
      <c r="S269" s="122"/>
    </row>
    <row r="270" spans="4:19" x14ac:dyDescent="0.25">
      <c r="D270" s="98"/>
      <c r="Q270" s="123"/>
      <c r="R270" s="122"/>
      <c r="S270" s="122"/>
    </row>
    <row r="271" spans="4:19" x14ac:dyDescent="0.25">
      <c r="D271" s="98"/>
      <c r="Q271" s="123"/>
      <c r="R271" s="122"/>
      <c r="S271" s="122"/>
    </row>
    <row r="272" spans="4:19" x14ac:dyDescent="0.25">
      <c r="D272" s="98"/>
      <c r="Q272" s="123"/>
      <c r="R272" s="122"/>
      <c r="S272" s="122"/>
    </row>
    <row r="273" spans="4:19" x14ac:dyDescent="0.25">
      <c r="D273" s="98"/>
      <c r="Q273" s="123"/>
      <c r="R273" s="122"/>
      <c r="S273" s="122"/>
    </row>
    <row r="274" spans="4:19" x14ac:dyDescent="0.25">
      <c r="D274" s="98"/>
      <c r="Q274" s="123"/>
      <c r="R274" s="122"/>
      <c r="S274" s="122"/>
    </row>
    <row r="275" spans="4:19" x14ac:dyDescent="0.25">
      <c r="D275" s="98"/>
      <c r="Q275" s="123"/>
      <c r="R275" s="122"/>
      <c r="S275" s="122"/>
    </row>
    <row r="276" spans="4:19" x14ac:dyDescent="0.25">
      <c r="D276" s="98"/>
      <c r="Q276" s="123"/>
      <c r="R276" s="122"/>
      <c r="S276" s="122"/>
    </row>
    <row r="277" spans="4:19" x14ac:dyDescent="0.25">
      <c r="D277" s="98"/>
      <c r="Q277" s="123"/>
      <c r="R277" s="122"/>
      <c r="S277" s="122"/>
    </row>
    <row r="278" spans="4:19" x14ac:dyDescent="0.25">
      <c r="D278" s="98"/>
      <c r="Q278" s="123"/>
      <c r="R278" s="122"/>
      <c r="S278" s="122"/>
    </row>
    <row r="279" spans="4:19" x14ac:dyDescent="0.25">
      <c r="D279" s="98"/>
      <c r="Q279" s="123"/>
      <c r="R279" s="122"/>
      <c r="S279" s="122"/>
    </row>
    <row r="280" spans="4:19" x14ac:dyDescent="0.25">
      <c r="D280" s="98"/>
      <c r="Q280" s="123"/>
      <c r="R280" s="122"/>
      <c r="S280" s="122"/>
    </row>
    <row r="281" spans="4:19" x14ac:dyDescent="0.25">
      <c r="D281" s="98"/>
      <c r="Q281" s="123"/>
      <c r="R281" s="122"/>
      <c r="S281" s="122"/>
    </row>
    <row r="282" spans="4:19" x14ac:dyDescent="0.25">
      <c r="D282" s="98"/>
      <c r="Q282" s="123"/>
      <c r="R282" s="122"/>
      <c r="S282" s="122"/>
    </row>
    <row r="283" spans="4:19" x14ac:dyDescent="0.25">
      <c r="D283" s="98"/>
      <c r="Q283" s="123"/>
      <c r="R283" s="122"/>
      <c r="S283" s="122"/>
    </row>
    <row r="284" spans="4:19" x14ac:dyDescent="0.25">
      <c r="D284" s="98"/>
      <c r="Q284" s="123"/>
      <c r="R284" s="122"/>
      <c r="S284" s="122"/>
    </row>
    <row r="285" spans="4:19" x14ac:dyDescent="0.25">
      <c r="D285" s="98"/>
      <c r="Q285" s="123"/>
      <c r="R285" s="122"/>
      <c r="S285" s="122"/>
    </row>
    <row r="286" spans="4:19" x14ac:dyDescent="0.25">
      <c r="D286" s="98"/>
      <c r="Q286" s="123"/>
      <c r="R286" s="122"/>
      <c r="S286" s="122"/>
    </row>
    <row r="287" spans="4:19" x14ac:dyDescent="0.25">
      <c r="D287" s="98"/>
      <c r="Q287" s="123"/>
      <c r="R287" s="122"/>
      <c r="S287" s="122"/>
    </row>
    <row r="288" spans="4:19" x14ac:dyDescent="0.25">
      <c r="D288" s="98"/>
      <c r="Q288" s="123"/>
      <c r="R288" s="122"/>
      <c r="S288" s="122"/>
    </row>
    <row r="289" spans="4:19" x14ac:dyDescent="0.25">
      <c r="D289" s="98"/>
      <c r="Q289" s="123"/>
      <c r="R289" s="122"/>
      <c r="S289" s="122"/>
    </row>
    <row r="290" spans="4:19" x14ac:dyDescent="0.25">
      <c r="D290" s="98"/>
      <c r="Q290" s="123"/>
      <c r="R290" s="122"/>
      <c r="S290" s="122"/>
    </row>
    <row r="291" spans="4:19" x14ac:dyDescent="0.25">
      <c r="D291" s="98"/>
      <c r="Q291" s="123"/>
      <c r="R291" s="122"/>
      <c r="S291" s="122"/>
    </row>
    <row r="292" spans="4:19" x14ac:dyDescent="0.25">
      <c r="D292" s="98"/>
      <c r="Q292" s="123"/>
      <c r="R292" s="122"/>
      <c r="S292" s="122"/>
    </row>
    <row r="293" spans="4:19" x14ac:dyDescent="0.25">
      <c r="D293" s="98"/>
      <c r="Q293" s="123"/>
      <c r="R293" s="122"/>
      <c r="S293" s="122"/>
    </row>
    <row r="294" spans="4:19" x14ac:dyDescent="0.25">
      <c r="D294" s="98"/>
      <c r="Q294" s="123"/>
      <c r="R294" s="122"/>
      <c r="S294" s="122"/>
    </row>
    <row r="295" spans="4:19" x14ac:dyDescent="0.25">
      <c r="D295" s="98"/>
      <c r="Q295" s="123"/>
      <c r="R295" s="122"/>
      <c r="S295" s="122"/>
    </row>
    <row r="296" spans="4:19" x14ac:dyDescent="0.25">
      <c r="D296" s="98"/>
      <c r="Q296" s="123"/>
      <c r="R296" s="122"/>
      <c r="S296" s="122"/>
    </row>
    <row r="297" spans="4:19" x14ac:dyDescent="0.25">
      <c r="D297" s="98"/>
      <c r="Q297" s="123"/>
      <c r="R297" s="122"/>
      <c r="S297" s="122"/>
    </row>
    <row r="298" spans="4:19" x14ac:dyDescent="0.25">
      <c r="D298" s="98"/>
      <c r="Q298" s="123"/>
      <c r="R298" s="122"/>
      <c r="S298" s="122"/>
    </row>
    <row r="299" spans="4:19" x14ac:dyDescent="0.25">
      <c r="D299" s="98"/>
      <c r="Q299" s="123"/>
      <c r="R299" s="122"/>
      <c r="S299" s="122"/>
    </row>
    <row r="300" spans="4:19" x14ac:dyDescent="0.25">
      <c r="D300" s="98"/>
      <c r="Q300" s="123"/>
      <c r="R300" s="122"/>
      <c r="S300" s="122"/>
    </row>
    <row r="301" spans="4:19" x14ac:dyDescent="0.25">
      <c r="D301" s="98"/>
      <c r="Q301" s="123"/>
      <c r="R301" s="122"/>
      <c r="S301" s="122"/>
    </row>
    <row r="302" spans="4:19" x14ac:dyDescent="0.25">
      <c r="D302" s="98"/>
      <c r="Q302" s="123"/>
      <c r="R302" s="122"/>
      <c r="S302" s="122"/>
    </row>
    <row r="303" spans="4:19" x14ac:dyDescent="0.25">
      <c r="D303" s="98"/>
      <c r="Q303" s="123"/>
      <c r="R303" s="122"/>
      <c r="S303" s="122"/>
    </row>
    <row r="304" spans="4:19" x14ac:dyDescent="0.25">
      <c r="D304" s="98"/>
      <c r="Q304" s="123"/>
      <c r="R304" s="122"/>
      <c r="S304" s="122"/>
    </row>
    <row r="305" spans="4:19" x14ac:dyDescent="0.25">
      <c r="D305" s="98"/>
      <c r="Q305" s="123"/>
      <c r="R305" s="122"/>
      <c r="S305" s="122"/>
    </row>
    <row r="306" spans="4:19" x14ac:dyDescent="0.25">
      <c r="D306" s="98"/>
      <c r="Q306" s="123"/>
      <c r="R306" s="122"/>
      <c r="S306" s="122"/>
    </row>
    <row r="307" spans="4:19" x14ac:dyDescent="0.25">
      <c r="D307" s="98"/>
      <c r="Q307" s="123"/>
      <c r="R307" s="122"/>
      <c r="S307" s="122"/>
    </row>
    <row r="308" spans="4:19" x14ac:dyDescent="0.25">
      <c r="D308" s="98"/>
      <c r="Q308" s="123"/>
      <c r="R308" s="122"/>
      <c r="S308" s="122"/>
    </row>
    <row r="309" spans="4:19" x14ac:dyDescent="0.25">
      <c r="D309" s="98"/>
      <c r="Q309" s="123"/>
      <c r="R309" s="122"/>
      <c r="S309" s="122"/>
    </row>
    <row r="310" spans="4:19" x14ac:dyDescent="0.25">
      <c r="D310" s="98"/>
      <c r="Q310" s="123"/>
      <c r="R310" s="122"/>
      <c r="S310" s="122"/>
    </row>
    <row r="311" spans="4:19" x14ac:dyDescent="0.25">
      <c r="D311" s="98"/>
      <c r="Q311" s="123"/>
      <c r="R311" s="122"/>
      <c r="S311" s="122"/>
    </row>
    <row r="312" spans="4:19" x14ac:dyDescent="0.25">
      <c r="D312" s="98"/>
      <c r="Q312" s="123"/>
      <c r="R312" s="122"/>
      <c r="S312" s="122"/>
    </row>
    <row r="313" spans="4:19" x14ac:dyDescent="0.25">
      <c r="D313" s="98"/>
      <c r="Q313" s="123"/>
      <c r="R313" s="122"/>
      <c r="S313" s="122"/>
    </row>
    <row r="314" spans="4:19" x14ac:dyDescent="0.25">
      <c r="D314" s="98"/>
      <c r="Q314" s="123"/>
      <c r="R314" s="122"/>
      <c r="S314" s="122"/>
    </row>
    <row r="315" spans="4:19" x14ac:dyDescent="0.25">
      <c r="D315" s="98"/>
      <c r="Q315" s="123"/>
      <c r="R315" s="122"/>
      <c r="S315" s="122"/>
    </row>
    <row r="316" spans="4:19" x14ac:dyDescent="0.25">
      <c r="D316" s="98"/>
      <c r="Q316" s="123"/>
      <c r="R316" s="122"/>
      <c r="S316" s="122"/>
    </row>
    <row r="317" spans="4:19" x14ac:dyDescent="0.25">
      <c r="D317" s="98"/>
      <c r="Q317" s="123"/>
      <c r="R317" s="122"/>
      <c r="S317" s="122"/>
    </row>
    <row r="318" spans="4:19" x14ac:dyDescent="0.25">
      <c r="D318" s="98"/>
      <c r="Q318" s="123"/>
      <c r="R318" s="122"/>
      <c r="S318" s="122"/>
    </row>
    <row r="319" spans="4:19" x14ac:dyDescent="0.25">
      <c r="D319" s="98"/>
      <c r="Q319" s="123"/>
      <c r="R319" s="122"/>
      <c r="S319" s="122"/>
    </row>
    <row r="320" spans="4:19" x14ac:dyDescent="0.25">
      <c r="D320" s="98"/>
      <c r="Q320" s="123"/>
      <c r="R320" s="122"/>
      <c r="S320" s="122"/>
    </row>
    <row r="321" spans="4:19" x14ac:dyDescent="0.25">
      <c r="D321" s="98"/>
      <c r="Q321" s="123"/>
      <c r="R321" s="122"/>
      <c r="S321" s="122"/>
    </row>
    <row r="322" spans="4:19" x14ac:dyDescent="0.25">
      <c r="D322" s="98"/>
      <c r="Q322" s="123"/>
      <c r="R322" s="122"/>
      <c r="S322" s="122"/>
    </row>
    <row r="323" spans="4:19" x14ac:dyDescent="0.25">
      <c r="D323" s="98"/>
      <c r="Q323" s="123"/>
      <c r="R323" s="122"/>
      <c r="S323" s="122"/>
    </row>
    <row r="324" spans="4:19" x14ac:dyDescent="0.25">
      <c r="D324" s="98"/>
      <c r="Q324" s="123"/>
      <c r="R324" s="122"/>
      <c r="S324" s="122"/>
    </row>
    <row r="325" spans="4:19" x14ac:dyDescent="0.25">
      <c r="D325" s="98"/>
      <c r="Q325" s="123"/>
      <c r="R325" s="122"/>
      <c r="S325" s="122"/>
    </row>
    <row r="326" spans="4:19" x14ac:dyDescent="0.25">
      <c r="D326" s="98"/>
      <c r="Q326" s="123"/>
      <c r="R326" s="122"/>
      <c r="S326" s="122"/>
    </row>
    <row r="327" spans="4:19" x14ac:dyDescent="0.25">
      <c r="D327" s="98"/>
      <c r="Q327" s="123"/>
      <c r="R327" s="122"/>
      <c r="S327" s="122"/>
    </row>
    <row r="328" spans="4:19" x14ac:dyDescent="0.25">
      <c r="D328" s="98"/>
      <c r="Q328" s="123"/>
      <c r="R328" s="122"/>
      <c r="S328" s="122"/>
    </row>
    <row r="329" spans="4:19" x14ac:dyDescent="0.25">
      <c r="D329" s="98"/>
      <c r="Q329" s="123"/>
      <c r="R329" s="122"/>
      <c r="S329" s="122"/>
    </row>
    <row r="330" spans="4:19" x14ac:dyDescent="0.25">
      <c r="D330" s="98"/>
      <c r="Q330" s="123"/>
      <c r="R330" s="122"/>
      <c r="S330" s="122"/>
    </row>
    <row r="331" spans="4:19" x14ac:dyDescent="0.25">
      <c r="D331" s="98"/>
      <c r="Q331" s="123"/>
      <c r="R331" s="122"/>
      <c r="S331" s="122"/>
    </row>
    <row r="332" spans="4:19" x14ac:dyDescent="0.25">
      <c r="D332" s="98"/>
      <c r="Q332" s="123"/>
      <c r="R332" s="122"/>
      <c r="S332" s="122"/>
    </row>
    <row r="333" spans="4:19" x14ac:dyDescent="0.25">
      <c r="D333" s="98"/>
      <c r="Q333" s="123"/>
      <c r="R333" s="122"/>
      <c r="S333" s="122"/>
    </row>
    <row r="334" spans="4:19" x14ac:dyDescent="0.25">
      <c r="D334" s="98"/>
      <c r="Q334" s="123"/>
      <c r="R334" s="122"/>
      <c r="S334" s="122"/>
    </row>
    <row r="335" spans="4:19" x14ac:dyDescent="0.25">
      <c r="D335" s="98"/>
      <c r="Q335" s="123"/>
      <c r="R335" s="122"/>
      <c r="S335" s="122"/>
    </row>
    <row r="336" spans="4:19" x14ac:dyDescent="0.25">
      <c r="D336" s="98"/>
      <c r="Q336" s="123"/>
      <c r="R336" s="122"/>
      <c r="S336" s="122"/>
    </row>
    <row r="337" spans="4:19" x14ac:dyDescent="0.25">
      <c r="D337" s="98"/>
      <c r="Q337" s="123"/>
      <c r="R337" s="122"/>
      <c r="S337" s="122"/>
    </row>
    <row r="338" spans="4:19" x14ac:dyDescent="0.25">
      <c r="D338" s="98"/>
      <c r="Q338" s="123"/>
      <c r="R338" s="122"/>
      <c r="S338" s="122"/>
    </row>
    <row r="339" spans="4:19" x14ac:dyDescent="0.25">
      <c r="D339" s="98"/>
      <c r="Q339" s="123"/>
      <c r="R339" s="122"/>
      <c r="S339" s="122"/>
    </row>
    <row r="340" spans="4:19" x14ac:dyDescent="0.25">
      <c r="D340" s="98"/>
      <c r="Q340" s="123"/>
      <c r="R340" s="122"/>
      <c r="S340" s="122"/>
    </row>
    <row r="341" spans="4:19" x14ac:dyDescent="0.25">
      <c r="D341" s="98"/>
      <c r="Q341" s="123"/>
      <c r="R341" s="122"/>
      <c r="S341" s="122"/>
    </row>
    <row r="342" spans="4:19" x14ac:dyDescent="0.25">
      <c r="D342" s="98"/>
      <c r="Q342" s="123"/>
      <c r="R342" s="122"/>
      <c r="S342" s="122"/>
    </row>
    <row r="343" spans="4:19" x14ac:dyDescent="0.25">
      <c r="D343" s="98"/>
      <c r="Q343" s="123"/>
      <c r="R343" s="122"/>
      <c r="S343" s="122"/>
    </row>
    <row r="344" spans="4:19" x14ac:dyDescent="0.25">
      <c r="D344" s="98"/>
      <c r="Q344" s="123"/>
      <c r="R344" s="122"/>
      <c r="S344" s="122"/>
    </row>
    <row r="345" spans="4:19" x14ac:dyDescent="0.25">
      <c r="D345" s="98"/>
      <c r="Q345" s="123"/>
      <c r="R345" s="122"/>
      <c r="S345" s="122"/>
    </row>
    <row r="346" spans="4:19" x14ac:dyDescent="0.25">
      <c r="D346" s="98"/>
      <c r="Q346" s="123"/>
      <c r="R346" s="122"/>
      <c r="S346" s="122"/>
    </row>
    <row r="347" spans="4:19" x14ac:dyDescent="0.25">
      <c r="D347" s="98"/>
      <c r="Q347" s="123"/>
      <c r="R347" s="122"/>
      <c r="S347" s="122"/>
    </row>
    <row r="348" spans="4:19" x14ac:dyDescent="0.25">
      <c r="D348" s="98"/>
      <c r="Q348" s="123"/>
      <c r="R348" s="122"/>
      <c r="S348" s="122"/>
    </row>
    <row r="349" spans="4:19" x14ac:dyDescent="0.25">
      <c r="D349" s="98"/>
      <c r="Q349" s="123"/>
      <c r="R349" s="122"/>
      <c r="S349" s="122"/>
    </row>
    <row r="350" spans="4:19" x14ac:dyDescent="0.25">
      <c r="D350" s="98"/>
      <c r="Q350" s="123"/>
      <c r="R350" s="122"/>
      <c r="S350" s="122"/>
    </row>
    <row r="351" spans="4:19" x14ac:dyDescent="0.25">
      <c r="D351" s="98"/>
      <c r="Q351" s="123"/>
      <c r="R351" s="122"/>
      <c r="S351" s="122"/>
    </row>
    <row r="352" spans="4:19" x14ac:dyDescent="0.25">
      <c r="D352" s="98"/>
      <c r="Q352" s="123"/>
      <c r="R352" s="122"/>
      <c r="S352" s="122"/>
    </row>
    <row r="353" spans="4:19" x14ac:dyDescent="0.25">
      <c r="D353" s="98"/>
      <c r="Q353" s="123"/>
      <c r="R353" s="122"/>
      <c r="S353" s="122"/>
    </row>
    <row r="354" spans="4:19" x14ac:dyDescent="0.25">
      <c r="D354" s="98"/>
      <c r="Q354" s="123"/>
      <c r="R354" s="122"/>
      <c r="S354" s="122"/>
    </row>
    <row r="355" spans="4:19" x14ac:dyDescent="0.25">
      <c r="D355" s="98"/>
      <c r="Q355" s="123"/>
      <c r="R355" s="122"/>
      <c r="S355" s="122"/>
    </row>
    <row r="356" spans="4:19" x14ac:dyDescent="0.25">
      <c r="D356" s="98"/>
      <c r="Q356" s="123"/>
      <c r="R356" s="122"/>
      <c r="S356" s="122"/>
    </row>
    <row r="357" spans="4:19" x14ac:dyDescent="0.25">
      <c r="D357" s="98"/>
      <c r="Q357" s="123"/>
      <c r="R357" s="122"/>
      <c r="S357" s="122"/>
    </row>
    <row r="358" spans="4:19" x14ac:dyDescent="0.25">
      <c r="D358" s="98"/>
      <c r="Q358" s="123"/>
      <c r="R358" s="122"/>
      <c r="S358" s="122"/>
    </row>
    <row r="359" spans="4:19" x14ac:dyDescent="0.25">
      <c r="D359" s="98"/>
      <c r="Q359" s="123"/>
      <c r="R359" s="122"/>
      <c r="S359" s="122"/>
    </row>
    <row r="360" spans="4:19" x14ac:dyDescent="0.25">
      <c r="D360" s="98"/>
      <c r="Q360" s="123"/>
      <c r="R360" s="122"/>
      <c r="S360" s="122"/>
    </row>
    <row r="361" spans="4:19" x14ac:dyDescent="0.25">
      <c r="D361" s="98"/>
      <c r="Q361" s="123"/>
      <c r="R361" s="122"/>
      <c r="S361" s="122"/>
    </row>
    <row r="362" spans="4:19" x14ac:dyDescent="0.25">
      <c r="D362" s="98"/>
      <c r="Q362" s="123"/>
      <c r="R362" s="122"/>
      <c r="S362" s="122"/>
    </row>
    <row r="363" spans="4:19" x14ac:dyDescent="0.25">
      <c r="D363" s="98"/>
      <c r="Q363" s="123"/>
      <c r="R363" s="122"/>
      <c r="S363" s="122"/>
    </row>
    <row r="364" spans="4:19" x14ac:dyDescent="0.25">
      <c r="D364" s="98"/>
      <c r="Q364" s="123"/>
      <c r="R364" s="122"/>
      <c r="S364" s="122"/>
    </row>
    <row r="365" spans="4:19" x14ac:dyDescent="0.25">
      <c r="D365" s="98"/>
      <c r="Q365" s="123"/>
      <c r="R365" s="122"/>
      <c r="S365" s="122"/>
    </row>
    <row r="366" spans="4:19" x14ac:dyDescent="0.25">
      <c r="D366" s="98"/>
      <c r="Q366" s="123"/>
      <c r="R366" s="122"/>
      <c r="S366" s="122"/>
    </row>
    <row r="367" spans="4:19" x14ac:dyDescent="0.25">
      <c r="D367" s="98"/>
      <c r="Q367" s="123"/>
      <c r="R367" s="122"/>
      <c r="S367" s="122"/>
    </row>
    <row r="368" spans="4:19" x14ac:dyDescent="0.25">
      <c r="D368" s="98"/>
      <c r="Q368" s="123"/>
      <c r="R368" s="122"/>
      <c r="S368" s="122"/>
    </row>
    <row r="369" spans="4:19" x14ac:dyDescent="0.25">
      <c r="D369" s="98"/>
      <c r="Q369" s="123"/>
      <c r="R369" s="122"/>
      <c r="S369" s="122"/>
    </row>
    <row r="370" spans="4:19" x14ac:dyDescent="0.25">
      <c r="D370" s="98"/>
      <c r="Q370" s="123"/>
      <c r="R370" s="122"/>
      <c r="S370" s="122"/>
    </row>
    <row r="371" spans="4:19" x14ac:dyDescent="0.25">
      <c r="D371" s="98"/>
      <c r="Q371" s="123"/>
      <c r="R371" s="122"/>
      <c r="S371" s="122"/>
    </row>
    <row r="372" spans="4:19" x14ac:dyDescent="0.25">
      <c r="D372" s="98"/>
      <c r="Q372" s="123"/>
      <c r="R372" s="122"/>
      <c r="S372" s="122"/>
    </row>
    <row r="373" spans="4:19" x14ac:dyDescent="0.25">
      <c r="D373" s="98"/>
      <c r="Q373" s="123"/>
      <c r="R373" s="122"/>
      <c r="S373" s="122"/>
    </row>
    <row r="374" spans="4:19" x14ac:dyDescent="0.25">
      <c r="D374" s="98"/>
      <c r="Q374" s="123"/>
      <c r="R374" s="122"/>
      <c r="S374" s="122"/>
    </row>
    <row r="375" spans="4:19" x14ac:dyDescent="0.25">
      <c r="D375" s="98"/>
      <c r="Q375" s="123"/>
      <c r="R375" s="122"/>
      <c r="S375" s="122"/>
    </row>
    <row r="376" spans="4:19" x14ac:dyDescent="0.25">
      <c r="D376" s="98"/>
      <c r="Q376" s="123"/>
      <c r="R376" s="122"/>
      <c r="S376" s="122"/>
    </row>
    <row r="377" spans="4:19" x14ac:dyDescent="0.25">
      <c r="D377" s="98"/>
      <c r="Q377" s="123"/>
      <c r="R377" s="122"/>
      <c r="S377" s="122"/>
    </row>
    <row r="378" spans="4:19" x14ac:dyDescent="0.25">
      <c r="D378" s="98"/>
      <c r="Q378" s="123"/>
      <c r="R378" s="122"/>
      <c r="S378" s="122"/>
    </row>
    <row r="379" spans="4:19" x14ac:dyDescent="0.25">
      <c r="D379" s="98"/>
      <c r="Q379" s="123"/>
      <c r="R379" s="122"/>
      <c r="S379" s="122"/>
    </row>
    <row r="380" spans="4:19" x14ac:dyDescent="0.25">
      <c r="D380" s="98"/>
      <c r="Q380" s="123"/>
      <c r="R380" s="122"/>
      <c r="S380" s="122"/>
    </row>
    <row r="381" spans="4:19" x14ac:dyDescent="0.25">
      <c r="D381" s="98"/>
      <c r="Q381" s="123"/>
      <c r="R381" s="122"/>
      <c r="S381" s="122"/>
    </row>
    <row r="382" spans="4:19" x14ac:dyDescent="0.25">
      <c r="D382" s="98"/>
      <c r="Q382" s="123"/>
      <c r="R382" s="122"/>
      <c r="S382" s="122"/>
    </row>
    <row r="383" spans="4:19" x14ac:dyDescent="0.25">
      <c r="D383" s="98"/>
      <c r="Q383" s="123"/>
      <c r="R383" s="122"/>
      <c r="S383" s="122"/>
    </row>
    <row r="384" spans="4:19" x14ac:dyDescent="0.25">
      <c r="D384" s="98"/>
      <c r="Q384" s="123"/>
      <c r="R384" s="122"/>
      <c r="S384" s="122"/>
    </row>
    <row r="385" spans="4:19" x14ac:dyDescent="0.25">
      <c r="D385" s="98"/>
      <c r="Q385" s="123"/>
      <c r="R385" s="122"/>
      <c r="S385" s="122"/>
    </row>
    <row r="386" spans="4:19" x14ac:dyDescent="0.25">
      <c r="D386" s="98"/>
      <c r="Q386" s="123"/>
      <c r="R386" s="122"/>
      <c r="S386" s="122"/>
    </row>
    <row r="387" spans="4:19" x14ac:dyDescent="0.25">
      <c r="D387" s="98"/>
      <c r="Q387" s="123"/>
      <c r="R387" s="122"/>
      <c r="S387" s="122"/>
    </row>
    <row r="388" spans="4:19" x14ac:dyDescent="0.25">
      <c r="D388" s="98"/>
      <c r="Q388" s="123"/>
      <c r="R388" s="122"/>
      <c r="S388" s="122"/>
    </row>
    <row r="389" spans="4:19" x14ac:dyDescent="0.25">
      <c r="D389" s="98"/>
      <c r="Q389" s="123"/>
      <c r="R389" s="122"/>
      <c r="S389" s="122"/>
    </row>
    <row r="390" spans="4:19" x14ac:dyDescent="0.25">
      <c r="D390" s="98"/>
      <c r="Q390" s="123"/>
      <c r="R390" s="122"/>
      <c r="S390" s="122"/>
    </row>
    <row r="391" spans="4:19" x14ac:dyDescent="0.25">
      <c r="D391" s="98"/>
      <c r="Q391" s="123"/>
      <c r="R391" s="122"/>
      <c r="S391" s="122"/>
    </row>
    <row r="392" spans="4:19" x14ac:dyDescent="0.25">
      <c r="D392" s="98"/>
      <c r="Q392" s="123"/>
      <c r="R392" s="122"/>
      <c r="S392" s="122"/>
    </row>
    <row r="393" spans="4:19" x14ac:dyDescent="0.25">
      <c r="D393" s="98"/>
      <c r="Q393" s="123"/>
      <c r="R393" s="122"/>
      <c r="S393" s="122"/>
    </row>
    <row r="394" spans="4:19" x14ac:dyDescent="0.25">
      <c r="D394" s="98"/>
      <c r="Q394" s="123"/>
      <c r="R394" s="122"/>
      <c r="S394" s="122"/>
    </row>
    <row r="395" spans="4:19" x14ac:dyDescent="0.25">
      <c r="D395" s="98"/>
      <c r="Q395" s="123"/>
      <c r="R395" s="122"/>
      <c r="S395" s="122"/>
    </row>
    <row r="396" spans="4:19" x14ac:dyDescent="0.25">
      <c r="D396" s="98"/>
      <c r="Q396" s="123"/>
      <c r="R396" s="122"/>
      <c r="S396" s="122"/>
    </row>
    <row r="397" spans="4:19" x14ac:dyDescent="0.25">
      <c r="D397" s="98"/>
      <c r="Q397" s="123"/>
      <c r="R397" s="122"/>
      <c r="S397" s="122"/>
    </row>
    <row r="398" spans="4:19" x14ac:dyDescent="0.25">
      <c r="D398" s="98"/>
      <c r="Q398" s="123"/>
      <c r="R398" s="122"/>
      <c r="S398" s="122"/>
    </row>
    <row r="399" spans="4:19" x14ac:dyDescent="0.25">
      <c r="D399" s="98"/>
      <c r="Q399" s="123"/>
      <c r="R399" s="122"/>
      <c r="S399" s="122"/>
    </row>
    <row r="400" spans="4:19" x14ac:dyDescent="0.25">
      <c r="D400" s="98"/>
      <c r="Q400" s="123"/>
      <c r="R400" s="122"/>
      <c r="S400" s="122"/>
    </row>
    <row r="401" spans="4:19" x14ac:dyDescent="0.25">
      <c r="D401" s="98"/>
      <c r="Q401" s="123"/>
      <c r="R401" s="122"/>
      <c r="S401" s="122"/>
    </row>
    <row r="402" spans="4:19" x14ac:dyDescent="0.25">
      <c r="D402" s="98"/>
      <c r="Q402" s="123"/>
      <c r="R402" s="122"/>
      <c r="S402" s="122"/>
    </row>
    <row r="403" spans="4:19" x14ac:dyDescent="0.25">
      <c r="D403" s="98"/>
      <c r="Q403" s="123"/>
      <c r="R403" s="122"/>
      <c r="S403" s="122"/>
    </row>
    <row r="404" spans="4:19" x14ac:dyDescent="0.25">
      <c r="D404" s="98"/>
      <c r="Q404" s="123"/>
      <c r="R404" s="122"/>
      <c r="S404" s="122"/>
    </row>
    <row r="405" spans="4:19" x14ac:dyDescent="0.25">
      <c r="D405" s="98"/>
      <c r="Q405" s="123"/>
      <c r="R405" s="122"/>
      <c r="S405" s="122"/>
    </row>
    <row r="406" spans="4:19" x14ac:dyDescent="0.25">
      <c r="D406" s="98"/>
      <c r="Q406" s="123"/>
      <c r="R406" s="122"/>
      <c r="S406" s="122"/>
    </row>
    <row r="407" spans="4:19" x14ac:dyDescent="0.25">
      <c r="D407" s="98"/>
      <c r="Q407" s="123"/>
      <c r="R407" s="122"/>
      <c r="S407" s="122"/>
    </row>
    <row r="408" spans="4:19" x14ac:dyDescent="0.25">
      <c r="D408" s="98"/>
      <c r="Q408" s="123"/>
      <c r="R408" s="122"/>
      <c r="S408" s="122"/>
    </row>
    <row r="409" spans="4:19" x14ac:dyDescent="0.25">
      <c r="D409" s="98"/>
      <c r="Q409" s="123"/>
      <c r="R409" s="122"/>
      <c r="S409" s="122"/>
    </row>
    <row r="410" spans="4:19" x14ac:dyDescent="0.25">
      <c r="D410" s="98"/>
      <c r="Q410" s="123"/>
      <c r="R410" s="122"/>
      <c r="S410" s="122"/>
    </row>
    <row r="411" spans="4:19" x14ac:dyDescent="0.25">
      <c r="D411" s="98"/>
      <c r="Q411" s="123"/>
      <c r="R411" s="122"/>
      <c r="S411" s="122"/>
    </row>
    <row r="412" spans="4:19" x14ac:dyDescent="0.25">
      <c r="D412" s="98"/>
      <c r="Q412" s="123"/>
      <c r="R412" s="122"/>
      <c r="S412" s="122"/>
    </row>
    <row r="413" spans="4:19" x14ac:dyDescent="0.25">
      <c r="D413" s="98"/>
      <c r="Q413" s="123"/>
      <c r="R413" s="122"/>
      <c r="S413" s="122"/>
    </row>
    <row r="414" spans="4:19" x14ac:dyDescent="0.25">
      <c r="D414" s="98"/>
      <c r="Q414" s="123"/>
      <c r="R414" s="122"/>
      <c r="S414" s="122"/>
    </row>
    <row r="415" spans="4:19" x14ac:dyDescent="0.25">
      <c r="D415" s="98"/>
      <c r="Q415" s="123"/>
      <c r="R415" s="122"/>
      <c r="S415" s="122"/>
    </row>
    <row r="416" spans="4:19" x14ac:dyDescent="0.25">
      <c r="D416" s="98"/>
      <c r="Q416" s="123"/>
      <c r="R416" s="122"/>
      <c r="S416" s="122"/>
    </row>
    <row r="417" spans="4:19" x14ac:dyDescent="0.25">
      <c r="D417" s="98"/>
      <c r="Q417" s="123"/>
      <c r="R417" s="122"/>
      <c r="S417" s="122"/>
    </row>
    <row r="418" spans="4:19" x14ac:dyDescent="0.25">
      <c r="D418" s="98"/>
      <c r="Q418" s="123"/>
      <c r="R418" s="122"/>
      <c r="S418" s="122"/>
    </row>
    <row r="419" spans="4:19" x14ac:dyDescent="0.25">
      <c r="D419" s="98"/>
      <c r="Q419" s="123"/>
      <c r="R419" s="122"/>
      <c r="S419" s="122"/>
    </row>
    <row r="420" spans="4:19" x14ac:dyDescent="0.25">
      <c r="D420" s="98"/>
      <c r="Q420" s="123"/>
      <c r="R420" s="122"/>
      <c r="S420" s="122"/>
    </row>
    <row r="421" spans="4:19" x14ac:dyDescent="0.25">
      <c r="D421" s="98"/>
      <c r="Q421" s="123"/>
      <c r="R421" s="122"/>
      <c r="S421" s="122"/>
    </row>
    <row r="422" spans="4:19" x14ac:dyDescent="0.25">
      <c r="D422" s="98"/>
      <c r="Q422" s="123"/>
      <c r="R422" s="122"/>
      <c r="S422" s="122"/>
    </row>
    <row r="423" spans="4:19" x14ac:dyDescent="0.25">
      <c r="D423" s="98"/>
      <c r="Q423" s="123"/>
      <c r="R423" s="122"/>
      <c r="S423" s="122"/>
    </row>
    <row r="424" spans="4:19" x14ac:dyDescent="0.25">
      <c r="D424" s="98"/>
      <c r="Q424" s="123"/>
      <c r="R424" s="122"/>
      <c r="S424" s="122"/>
    </row>
    <row r="425" spans="4:19" x14ac:dyDescent="0.25">
      <c r="D425" s="98"/>
      <c r="Q425" s="123"/>
      <c r="R425" s="122"/>
      <c r="S425" s="122"/>
    </row>
    <row r="426" spans="4:19" x14ac:dyDescent="0.25">
      <c r="D426" s="98"/>
      <c r="Q426" s="123"/>
      <c r="R426" s="122"/>
      <c r="S426" s="122"/>
    </row>
    <row r="427" spans="4:19" x14ac:dyDescent="0.25">
      <c r="D427" s="98"/>
      <c r="Q427" s="123"/>
      <c r="R427" s="122"/>
      <c r="S427" s="122"/>
    </row>
    <row r="428" spans="4:19" x14ac:dyDescent="0.25">
      <c r="D428" s="98"/>
      <c r="Q428" s="123"/>
      <c r="R428" s="122"/>
      <c r="S428" s="122"/>
    </row>
    <row r="429" spans="4:19" x14ac:dyDescent="0.25">
      <c r="D429" s="98"/>
      <c r="Q429" s="123"/>
      <c r="R429" s="122"/>
      <c r="S429" s="122"/>
    </row>
    <row r="430" spans="4:19" x14ac:dyDescent="0.25">
      <c r="D430" s="98"/>
      <c r="Q430" s="123"/>
      <c r="R430" s="122"/>
      <c r="S430" s="122"/>
    </row>
    <row r="431" spans="4:19" x14ac:dyDescent="0.25">
      <c r="D431" s="98"/>
      <c r="Q431" s="123"/>
      <c r="R431" s="122"/>
      <c r="S431" s="122"/>
    </row>
    <row r="432" spans="4:19" x14ac:dyDescent="0.25">
      <c r="D432" s="98"/>
      <c r="Q432" s="123"/>
      <c r="R432" s="122"/>
      <c r="S432" s="122"/>
    </row>
    <row r="433" spans="4:19" x14ac:dyDescent="0.25">
      <c r="D433" s="98"/>
      <c r="Q433" s="123"/>
      <c r="R433" s="122"/>
      <c r="S433" s="122"/>
    </row>
    <row r="434" spans="4:19" x14ac:dyDescent="0.25">
      <c r="D434" s="98"/>
      <c r="Q434" s="123"/>
      <c r="R434" s="122"/>
      <c r="S434" s="122"/>
    </row>
    <row r="435" spans="4:19" x14ac:dyDescent="0.25">
      <c r="D435" s="98"/>
      <c r="Q435" s="123"/>
      <c r="R435" s="122"/>
      <c r="S435" s="122"/>
    </row>
    <row r="436" spans="4:19" x14ac:dyDescent="0.25">
      <c r="D436" s="98"/>
      <c r="Q436" s="123"/>
      <c r="R436" s="122"/>
      <c r="S436" s="122"/>
    </row>
    <row r="437" spans="4:19" x14ac:dyDescent="0.25">
      <c r="D437" s="98"/>
      <c r="Q437" s="123"/>
      <c r="R437" s="122"/>
      <c r="S437" s="122"/>
    </row>
    <row r="438" spans="4:19" x14ac:dyDescent="0.25">
      <c r="D438" s="98"/>
      <c r="Q438" s="123"/>
      <c r="R438" s="122"/>
      <c r="S438" s="122"/>
    </row>
    <row r="439" spans="4:19" x14ac:dyDescent="0.25">
      <c r="D439" s="98"/>
      <c r="Q439" s="123"/>
      <c r="R439" s="122"/>
      <c r="S439" s="122"/>
    </row>
    <row r="440" spans="4:19" x14ac:dyDescent="0.25">
      <c r="D440" s="98"/>
      <c r="Q440" s="123"/>
      <c r="R440" s="122"/>
      <c r="S440" s="122"/>
    </row>
    <row r="441" spans="4:19" x14ac:dyDescent="0.25">
      <c r="D441" s="98"/>
      <c r="Q441" s="123"/>
      <c r="R441" s="122"/>
      <c r="S441" s="122"/>
    </row>
    <row r="442" spans="4:19" x14ac:dyDescent="0.25">
      <c r="D442" s="98"/>
      <c r="Q442" s="123"/>
      <c r="R442" s="122"/>
      <c r="S442" s="122"/>
    </row>
    <row r="443" spans="4:19" x14ac:dyDescent="0.25">
      <c r="D443" s="98"/>
      <c r="Q443" s="123"/>
      <c r="R443" s="122"/>
      <c r="S443" s="122"/>
    </row>
    <row r="444" spans="4:19" x14ac:dyDescent="0.25">
      <c r="D444" s="98"/>
      <c r="Q444" s="123"/>
      <c r="R444" s="122"/>
      <c r="S444" s="122"/>
    </row>
    <row r="445" spans="4:19" x14ac:dyDescent="0.25">
      <c r="D445" s="98"/>
      <c r="Q445" s="123"/>
      <c r="R445" s="122"/>
      <c r="S445" s="122"/>
    </row>
    <row r="446" spans="4:19" x14ac:dyDescent="0.25">
      <c r="D446" s="98"/>
      <c r="Q446" s="123"/>
      <c r="R446" s="122"/>
      <c r="S446" s="122"/>
    </row>
    <row r="447" spans="4:19" x14ac:dyDescent="0.25">
      <c r="D447" s="98"/>
      <c r="Q447" s="123"/>
      <c r="R447" s="122"/>
      <c r="S447" s="122"/>
    </row>
    <row r="448" spans="4:19" x14ac:dyDescent="0.25">
      <c r="D448" s="98"/>
      <c r="Q448" s="123"/>
      <c r="R448" s="122"/>
      <c r="S448" s="122"/>
    </row>
    <row r="449" spans="4:19" x14ac:dyDescent="0.25">
      <c r="D449" s="98"/>
      <c r="Q449" s="123"/>
      <c r="R449" s="122"/>
      <c r="S449" s="122"/>
    </row>
    <row r="450" spans="4:19" x14ac:dyDescent="0.25">
      <c r="D450" s="98"/>
      <c r="Q450" s="123"/>
      <c r="R450" s="122"/>
      <c r="S450" s="122"/>
    </row>
    <row r="451" spans="4:19" x14ac:dyDescent="0.25">
      <c r="D451" s="98"/>
      <c r="Q451" s="123"/>
      <c r="R451" s="122"/>
      <c r="S451" s="122"/>
    </row>
    <row r="452" spans="4:19" x14ac:dyDescent="0.25">
      <c r="D452" s="98"/>
      <c r="Q452" s="123"/>
      <c r="R452" s="122"/>
      <c r="S452" s="122"/>
    </row>
    <row r="453" spans="4:19" x14ac:dyDescent="0.25">
      <c r="D453" s="98"/>
      <c r="Q453" s="123"/>
      <c r="R453" s="122"/>
      <c r="S453" s="122"/>
    </row>
    <row r="454" spans="4:19" x14ac:dyDescent="0.25">
      <c r="D454" s="98"/>
      <c r="Q454" s="123"/>
      <c r="R454" s="122"/>
      <c r="S454" s="122"/>
    </row>
    <row r="455" spans="4:19" x14ac:dyDescent="0.25">
      <c r="D455" s="98"/>
      <c r="Q455" s="123"/>
      <c r="R455" s="122"/>
      <c r="S455" s="122"/>
    </row>
    <row r="456" spans="4:19" x14ac:dyDescent="0.25">
      <c r="D456" s="98"/>
      <c r="Q456" s="123"/>
      <c r="R456" s="122"/>
      <c r="S456" s="122"/>
    </row>
    <row r="457" spans="4:19" x14ac:dyDescent="0.25">
      <c r="D457" s="98"/>
      <c r="Q457" s="123"/>
      <c r="R457" s="122"/>
      <c r="S457" s="122"/>
    </row>
    <row r="458" spans="4:19" x14ac:dyDescent="0.25">
      <c r="D458" s="98"/>
      <c r="Q458" s="123"/>
      <c r="R458" s="122"/>
      <c r="S458" s="122"/>
    </row>
    <row r="459" spans="4:19" x14ac:dyDescent="0.25">
      <c r="D459" s="98"/>
      <c r="Q459" s="123"/>
      <c r="R459" s="122"/>
      <c r="S459" s="122"/>
    </row>
    <row r="460" spans="4:19" x14ac:dyDescent="0.25">
      <c r="D460" s="98"/>
      <c r="Q460" s="123"/>
      <c r="R460" s="122"/>
      <c r="S460" s="122"/>
    </row>
    <row r="461" spans="4:19" x14ac:dyDescent="0.25">
      <c r="D461" s="98"/>
      <c r="Q461" s="123"/>
      <c r="R461" s="122"/>
      <c r="S461" s="122"/>
    </row>
    <row r="462" spans="4:19" x14ac:dyDescent="0.25">
      <c r="D462" s="98"/>
      <c r="Q462" s="123"/>
      <c r="R462" s="122"/>
      <c r="S462" s="122"/>
    </row>
    <row r="463" spans="4:19" x14ac:dyDescent="0.25">
      <c r="D463" s="98"/>
      <c r="Q463" s="123"/>
      <c r="R463" s="122"/>
      <c r="S463" s="122"/>
    </row>
    <row r="464" spans="4:19" x14ac:dyDescent="0.25">
      <c r="D464" s="98"/>
      <c r="Q464" s="123"/>
      <c r="R464" s="122"/>
      <c r="S464" s="122"/>
    </row>
    <row r="465" spans="4:19" x14ac:dyDescent="0.25">
      <c r="D465" s="98"/>
      <c r="Q465" s="123"/>
      <c r="R465" s="122"/>
      <c r="S465" s="122"/>
    </row>
    <row r="466" spans="4:19" x14ac:dyDescent="0.25">
      <c r="D466" s="98"/>
      <c r="Q466" s="123"/>
      <c r="R466" s="122"/>
      <c r="S466" s="122"/>
    </row>
    <row r="467" spans="4:19" x14ac:dyDescent="0.25">
      <c r="D467" s="98"/>
      <c r="Q467" s="123"/>
      <c r="R467" s="122"/>
      <c r="S467" s="122"/>
    </row>
    <row r="468" spans="4:19" x14ac:dyDescent="0.25">
      <c r="D468" s="98"/>
      <c r="Q468" s="123"/>
      <c r="R468" s="122"/>
      <c r="S468" s="122"/>
    </row>
    <row r="469" spans="4:19" x14ac:dyDescent="0.25">
      <c r="D469" s="98"/>
      <c r="Q469" s="123"/>
      <c r="R469" s="122"/>
      <c r="S469" s="122"/>
    </row>
    <row r="470" spans="4:19" x14ac:dyDescent="0.25">
      <c r="D470" s="98"/>
      <c r="Q470" s="123"/>
      <c r="R470" s="122"/>
      <c r="S470" s="122"/>
    </row>
    <row r="471" spans="4:19" x14ac:dyDescent="0.25">
      <c r="D471" s="98"/>
      <c r="Q471" s="123"/>
      <c r="R471" s="122"/>
      <c r="S471" s="122"/>
    </row>
    <row r="472" spans="4:19" x14ac:dyDescent="0.25">
      <c r="D472" s="98"/>
      <c r="Q472" s="123"/>
      <c r="R472" s="122"/>
      <c r="S472" s="122"/>
    </row>
    <row r="473" spans="4:19" x14ac:dyDescent="0.25">
      <c r="D473" s="98"/>
      <c r="Q473" s="123"/>
      <c r="R473" s="122"/>
      <c r="S473" s="122"/>
    </row>
    <row r="474" spans="4:19" x14ac:dyDescent="0.25">
      <c r="D474" s="98"/>
      <c r="Q474" s="123"/>
      <c r="R474" s="122"/>
      <c r="S474" s="122"/>
    </row>
    <row r="475" spans="4:19" x14ac:dyDescent="0.25">
      <c r="D475" s="98"/>
      <c r="Q475" s="123"/>
      <c r="R475" s="122"/>
      <c r="S475" s="122"/>
    </row>
    <row r="476" spans="4:19" x14ac:dyDescent="0.25">
      <c r="D476" s="98"/>
      <c r="Q476" s="123"/>
      <c r="R476" s="122"/>
      <c r="S476" s="122"/>
    </row>
    <row r="477" spans="4:19" x14ac:dyDescent="0.25">
      <c r="D477" s="98"/>
      <c r="Q477" s="123"/>
      <c r="R477" s="122"/>
      <c r="S477" s="122"/>
    </row>
    <row r="478" spans="4:19" x14ac:dyDescent="0.25">
      <c r="D478" s="98"/>
      <c r="Q478" s="123"/>
      <c r="R478" s="122"/>
      <c r="S478" s="122"/>
    </row>
    <row r="479" spans="4:19" x14ac:dyDescent="0.25">
      <c r="D479" s="98"/>
      <c r="Q479" s="123"/>
      <c r="R479" s="122"/>
      <c r="S479" s="122"/>
    </row>
    <row r="480" spans="4:19" x14ac:dyDescent="0.25">
      <c r="D480" s="98"/>
      <c r="Q480" s="123"/>
      <c r="R480" s="122"/>
      <c r="S480" s="122"/>
    </row>
    <row r="481" spans="4:19" x14ac:dyDescent="0.25">
      <c r="D481" s="98"/>
      <c r="Q481" s="123"/>
      <c r="R481" s="122"/>
      <c r="S481" s="122"/>
    </row>
    <row r="482" spans="4:19" x14ac:dyDescent="0.25">
      <c r="D482" s="98"/>
      <c r="Q482" s="123"/>
      <c r="R482" s="122"/>
      <c r="S482" s="122"/>
    </row>
    <row r="483" spans="4:19" x14ac:dyDescent="0.25">
      <c r="D483" s="98"/>
      <c r="Q483" s="123"/>
      <c r="R483" s="122"/>
      <c r="S483" s="122"/>
    </row>
    <row r="484" spans="4:19" x14ac:dyDescent="0.25">
      <c r="D484" s="98"/>
      <c r="Q484" s="123"/>
      <c r="R484" s="122"/>
      <c r="S484" s="122"/>
    </row>
    <row r="485" spans="4:19" x14ac:dyDescent="0.25">
      <c r="D485" s="98"/>
      <c r="Q485" s="123"/>
      <c r="R485" s="122"/>
      <c r="S485" s="122"/>
    </row>
    <row r="486" spans="4:19" x14ac:dyDescent="0.25">
      <c r="D486" s="98"/>
      <c r="Q486" s="123"/>
      <c r="R486" s="122"/>
      <c r="S486" s="122"/>
    </row>
    <row r="487" spans="4:19" x14ac:dyDescent="0.25">
      <c r="D487" s="98"/>
      <c r="Q487" s="123"/>
      <c r="R487" s="122"/>
      <c r="S487" s="122"/>
    </row>
    <row r="488" spans="4:19" x14ac:dyDescent="0.25">
      <c r="D488" s="98"/>
      <c r="Q488" s="123"/>
      <c r="R488" s="122"/>
      <c r="S488" s="122"/>
    </row>
    <row r="489" spans="4:19" x14ac:dyDescent="0.25">
      <c r="D489" s="98"/>
      <c r="Q489" s="123"/>
      <c r="R489" s="122"/>
      <c r="S489" s="122"/>
    </row>
    <row r="490" spans="4:19" x14ac:dyDescent="0.25">
      <c r="D490" s="98"/>
      <c r="Q490" s="123"/>
      <c r="R490" s="122"/>
      <c r="S490" s="122"/>
    </row>
    <row r="491" spans="4:19" x14ac:dyDescent="0.25">
      <c r="D491" s="98"/>
      <c r="Q491" s="123"/>
      <c r="R491" s="122"/>
      <c r="S491" s="122"/>
    </row>
    <row r="492" spans="4:19" x14ac:dyDescent="0.25">
      <c r="D492" s="98"/>
      <c r="Q492" s="123"/>
      <c r="R492" s="122"/>
      <c r="S492" s="122"/>
    </row>
    <row r="493" spans="4:19" x14ac:dyDescent="0.25">
      <c r="D493" s="98"/>
      <c r="Q493" s="123"/>
      <c r="R493" s="122"/>
      <c r="S493" s="122"/>
    </row>
    <row r="494" spans="4:19" x14ac:dyDescent="0.25">
      <c r="D494" s="98"/>
      <c r="Q494" s="123"/>
      <c r="R494" s="122"/>
      <c r="S494" s="122"/>
    </row>
    <row r="495" spans="4:19" x14ac:dyDescent="0.25">
      <c r="D495" s="98"/>
      <c r="Q495" s="123"/>
      <c r="R495" s="122"/>
      <c r="S495" s="122"/>
    </row>
    <row r="496" spans="4:19" x14ac:dyDescent="0.25">
      <c r="D496" s="98"/>
      <c r="Q496" s="123"/>
      <c r="R496" s="122"/>
      <c r="S496" s="122"/>
    </row>
    <row r="497" spans="4:19" x14ac:dyDescent="0.25">
      <c r="D497" s="98"/>
      <c r="Q497" s="123"/>
      <c r="R497" s="122"/>
      <c r="S497" s="122"/>
    </row>
    <row r="498" spans="4:19" x14ac:dyDescent="0.25">
      <c r="D498" s="98"/>
      <c r="Q498" s="123"/>
      <c r="R498" s="122"/>
      <c r="S498" s="122"/>
    </row>
    <row r="499" spans="4:19" x14ac:dyDescent="0.25">
      <c r="D499" s="98"/>
      <c r="Q499" s="123"/>
      <c r="R499" s="122"/>
      <c r="S499" s="122"/>
    </row>
    <row r="500" spans="4:19" x14ac:dyDescent="0.25">
      <c r="D500" s="98"/>
      <c r="Q500" s="123"/>
      <c r="R500" s="122"/>
      <c r="S500" s="122"/>
    </row>
    <row r="501" spans="4:19" x14ac:dyDescent="0.25">
      <c r="D501" s="98"/>
      <c r="Q501" s="123"/>
      <c r="R501" s="122"/>
      <c r="S501" s="122"/>
    </row>
    <row r="502" spans="4:19" x14ac:dyDescent="0.25">
      <c r="D502" s="98"/>
      <c r="Q502" s="123"/>
      <c r="R502" s="122"/>
      <c r="S502" s="122"/>
    </row>
    <row r="503" spans="4:19" x14ac:dyDescent="0.25">
      <c r="D503" s="98"/>
      <c r="Q503" s="123"/>
      <c r="R503" s="122"/>
      <c r="S503" s="122"/>
    </row>
    <row r="504" spans="4:19" x14ac:dyDescent="0.25">
      <c r="D504" s="98"/>
      <c r="Q504" s="123"/>
      <c r="R504" s="122"/>
      <c r="S504" s="122"/>
    </row>
    <row r="505" spans="4:19" x14ac:dyDescent="0.25">
      <c r="D505" s="98"/>
      <c r="Q505" s="123"/>
      <c r="R505" s="122"/>
      <c r="S505" s="122"/>
    </row>
    <row r="506" spans="4:19" x14ac:dyDescent="0.25">
      <c r="D506" s="98"/>
      <c r="Q506" s="123"/>
      <c r="R506" s="122"/>
      <c r="S506" s="122"/>
    </row>
    <row r="507" spans="4:19" x14ac:dyDescent="0.25">
      <c r="D507" s="98"/>
      <c r="Q507" s="123"/>
      <c r="R507" s="122"/>
      <c r="S507" s="122"/>
    </row>
    <row r="508" spans="4:19" x14ac:dyDescent="0.25">
      <c r="D508" s="98"/>
      <c r="Q508" s="123"/>
      <c r="R508" s="122"/>
      <c r="S508" s="122"/>
    </row>
    <row r="509" spans="4:19" x14ac:dyDescent="0.25">
      <c r="D509" s="98"/>
      <c r="Q509" s="123"/>
      <c r="R509" s="122"/>
      <c r="S509" s="122"/>
    </row>
    <row r="510" spans="4:19" x14ac:dyDescent="0.25">
      <c r="D510" s="98"/>
      <c r="Q510" s="123"/>
      <c r="R510" s="122"/>
      <c r="S510" s="122"/>
    </row>
    <row r="511" spans="4:19" x14ac:dyDescent="0.25">
      <c r="D511" s="98"/>
      <c r="Q511" s="123"/>
      <c r="R511" s="122"/>
      <c r="S511" s="122"/>
    </row>
    <row r="512" spans="4:19" x14ac:dyDescent="0.25">
      <c r="D512" s="98"/>
      <c r="Q512" s="123"/>
      <c r="R512" s="122"/>
      <c r="S512" s="122"/>
    </row>
    <row r="513" spans="4:19" x14ac:dyDescent="0.25">
      <c r="D513" s="98"/>
      <c r="Q513" s="123"/>
      <c r="R513" s="122"/>
      <c r="S513" s="122"/>
    </row>
    <row r="514" spans="4:19" x14ac:dyDescent="0.25">
      <c r="D514" s="98"/>
      <c r="Q514" s="123"/>
      <c r="R514" s="122"/>
      <c r="S514" s="122"/>
    </row>
    <row r="515" spans="4:19" x14ac:dyDescent="0.25">
      <c r="D515" s="98"/>
      <c r="Q515" s="123"/>
      <c r="R515" s="122"/>
      <c r="S515" s="122"/>
    </row>
    <row r="516" spans="4:19" x14ac:dyDescent="0.25">
      <c r="D516" s="98"/>
      <c r="Q516" s="123"/>
      <c r="R516" s="122"/>
      <c r="S516" s="122"/>
    </row>
    <row r="517" spans="4:19" x14ac:dyDescent="0.25">
      <c r="D517" s="98"/>
      <c r="Q517" s="123"/>
      <c r="R517" s="122"/>
      <c r="S517" s="122"/>
    </row>
    <row r="518" spans="4:19" x14ac:dyDescent="0.25">
      <c r="D518" s="98"/>
      <c r="Q518" s="123"/>
      <c r="R518" s="122"/>
      <c r="S518" s="122"/>
    </row>
    <row r="519" spans="4:19" x14ac:dyDescent="0.25">
      <c r="D519" s="98"/>
      <c r="Q519" s="123"/>
      <c r="R519" s="122"/>
      <c r="S519" s="122"/>
    </row>
    <row r="520" spans="4:19" x14ac:dyDescent="0.25">
      <c r="D520" s="98"/>
      <c r="Q520" s="123"/>
      <c r="R520" s="122"/>
      <c r="S520" s="122"/>
    </row>
    <row r="521" spans="4:19" x14ac:dyDescent="0.25">
      <c r="D521" s="98"/>
      <c r="Q521" s="123"/>
      <c r="R521" s="122"/>
      <c r="S521" s="122"/>
    </row>
    <row r="522" spans="4:19" x14ac:dyDescent="0.25">
      <c r="D522" s="98"/>
      <c r="Q522" s="123"/>
      <c r="R522" s="122"/>
      <c r="S522" s="122"/>
    </row>
    <row r="523" spans="4:19" x14ac:dyDescent="0.25">
      <c r="D523" s="98"/>
      <c r="Q523" s="123"/>
      <c r="R523" s="122"/>
      <c r="S523" s="122"/>
    </row>
    <row r="524" spans="4:19" x14ac:dyDescent="0.25">
      <c r="D524" s="98"/>
      <c r="Q524" s="123"/>
      <c r="R524" s="122"/>
      <c r="S524" s="122"/>
    </row>
    <row r="525" spans="4:19" x14ac:dyDescent="0.25">
      <c r="D525" s="98"/>
      <c r="Q525" s="123"/>
      <c r="R525" s="122"/>
      <c r="S525" s="122"/>
    </row>
    <row r="526" spans="4:19" x14ac:dyDescent="0.25">
      <c r="D526" s="98"/>
      <c r="Q526" s="123"/>
      <c r="R526" s="122"/>
      <c r="S526" s="122"/>
    </row>
    <row r="527" spans="4:19" x14ac:dyDescent="0.25">
      <c r="D527" s="98"/>
      <c r="Q527" s="123"/>
      <c r="R527" s="122"/>
      <c r="S527" s="122"/>
    </row>
    <row r="528" spans="4:19" x14ac:dyDescent="0.25">
      <c r="D528" s="98"/>
      <c r="Q528" s="123"/>
      <c r="R528" s="122"/>
      <c r="S528" s="122"/>
    </row>
    <row r="529" spans="4:19" x14ac:dyDescent="0.25">
      <c r="D529" s="98"/>
      <c r="Q529" s="123"/>
      <c r="R529" s="122"/>
      <c r="S529" s="122"/>
    </row>
    <row r="530" spans="4:19" x14ac:dyDescent="0.25">
      <c r="D530" s="98"/>
      <c r="Q530" s="123"/>
      <c r="R530" s="122"/>
      <c r="S530" s="122"/>
    </row>
    <row r="531" spans="4:19" x14ac:dyDescent="0.25">
      <c r="D531" s="98"/>
      <c r="Q531" s="123"/>
      <c r="R531" s="122"/>
      <c r="S531" s="122"/>
    </row>
    <row r="532" spans="4:19" x14ac:dyDescent="0.25">
      <c r="D532" s="98"/>
      <c r="Q532" s="123"/>
      <c r="R532" s="122"/>
      <c r="S532" s="122"/>
    </row>
    <row r="533" spans="4:19" x14ac:dyDescent="0.25">
      <c r="D533" s="98"/>
      <c r="Q533" s="123"/>
      <c r="R533" s="122"/>
      <c r="S533" s="122"/>
    </row>
    <row r="534" spans="4:19" x14ac:dyDescent="0.25">
      <c r="D534" s="98"/>
      <c r="Q534" s="123"/>
      <c r="R534" s="122"/>
      <c r="S534" s="122"/>
    </row>
    <row r="535" spans="4:19" x14ac:dyDescent="0.25">
      <c r="D535" s="98"/>
      <c r="Q535" s="123"/>
      <c r="R535" s="122"/>
      <c r="S535" s="122"/>
    </row>
    <row r="536" spans="4:19" x14ac:dyDescent="0.25">
      <c r="D536" s="98"/>
      <c r="Q536" s="123"/>
      <c r="R536" s="122"/>
      <c r="S536" s="122"/>
    </row>
    <row r="537" spans="4:19" x14ac:dyDescent="0.25">
      <c r="D537" s="98"/>
      <c r="Q537" s="123"/>
      <c r="R537" s="122"/>
      <c r="S537" s="122"/>
    </row>
    <row r="538" spans="4:19" x14ac:dyDescent="0.25">
      <c r="D538" s="98"/>
      <c r="Q538" s="123"/>
      <c r="R538" s="122"/>
      <c r="S538" s="122"/>
    </row>
    <row r="539" spans="4:19" x14ac:dyDescent="0.25">
      <c r="D539" s="98"/>
      <c r="Q539" s="123"/>
      <c r="R539" s="122"/>
      <c r="S539" s="122"/>
    </row>
    <row r="540" spans="4:19" x14ac:dyDescent="0.25">
      <c r="D540" s="98"/>
      <c r="Q540" s="123"/>
      <c r="R540" s="122"/>
      <c r="S540" s="122"/>
    </row>
    <row r="541" spans="4:19" x14ac:dyDescent="0.25">
      <c r="D541" s="98"/>
      <c r="Q541" s="123"/>
      <c r="R541" s="122"/>
      <c r="S541" s="122"/>
    </row>
    <row r="542" spans="4:19" x14ac:dyDescent="0.25">
      <c r="D542" s="98"/>
      <c r="Q542" s="123"/>
      <c r="R542" s="122"/>
      <c r="S542" s="122"/>
    </row>
    <row r="543" spans="4:19" x14ac:dyDescent="0.25">
      <c r="D543" s="98"/>
      <c r="Q543" s="123"/>
      <c r="R543" s="122"/>
      <c r="S543" s="122"/>
    </row>
    <row r="544" spans="4:19" x14ac:dyDescent="0.25">
      <c r="D544" s="98"/>
      <c r="Q544" s="123"/>
      <c r="R544" s="122"/>
      <c r="S544" s="122"/>
    </row>
    <row r="545" spans="4:19" x14ac:dyDescent="0.25">
      <c r="D545" s="98"/>
      <c r="Q545" s="123"/>
      <c r="R545" s="122"/>
      <c r="S545" s="122"/>
    </row>
    <row r="546" spans="4:19" x14ac:dyDescent="0.25">
      <c r="D546" s="98"/>
      <c r="Q546" s="123"/>
      <c r="R546" s="122"/>
      <c r="S546" s="122"/>
    </row>
    <row r="547" spans="4:19" x14ac:dyDescent="0.25">
      <c r="D547" s="98"/>
      <c r="Q547" s="123"/>
      <c r="R547" s="122"/>
      <c r="S547" s="122"/>
    </row>
    <row r="548" spans="4:19" x14ac:dyDescent="0.25">
      <c r="D548" s="98"/>
      <c r="Q548" s="123"/>
      <c r="R548" s="122"/>
      <c r="S548" s="122"/>
    </row>
    <row r="549" spans="4:19" x14ac:dyDescent="0.25">
      <c r="D549" s="98"/>
      <c r="Q549" s="123"/>
      <c r="R549" s="122"/>
      <c r="S549" s="122"/>
    </row>
    <row r="550" spans="4:19" x14ac:dyDescent="0.25">
      <c r="D550" s="98"/>
      <c r="Q550" s="123"/>
      <c r="R550" s="122"/>
      <c r="S550" s="122"/>
    </row>
    <row r="551" spans="4:19" x14ac:dyDescent="0.25">
      <c r="D551" s="98"/>
      <c r="Q551" s="123"/>
      <c r="R551" s="122"/>
      <c r="S551" s="122"/>
    </row>
    <row r="552" spans="4:19" x14ac:dyDescent="0.25">
      <c r="D552" s="98"/>
      <c r="Q552" s="123"/>
      <c r="R552" s="122"/>
      <c r="S552" s="122"/>
    </row>
    <row r="553" spans="4:19" x14ac:dyDescent="0.25">
      <c r="D553" s="98"/>
      <c r="Q553" s="123"/>
      <c r="R553" s="122"/>
      <c r="S553" s="122"/>
    </row>
    <row r="554" spans="4:19" x14ac:dyDescent="0.25">
      <c r="D554" s="98"/>
      <c r="Q554" s="123"/>
      <c r="R554" s="122"/>
      <c r="S554" s="122"/>
    </row>
    <row r="555" spans="4:19" x14ac:dyDescent="0.25">
      <c r="D555" s="98"/>
      <c r="Q555" s="123"/>
      <c r="R555" s="122"/>
      <c r="S555" s="122"/>
    </row>
    <row r="556" spans="4:19" x14ac:dyDescent="0.25">
      <c r="D556" s="98"/>
      <c r="Q556" s="123"/>
      <c r="R556" s="122"/>
      <c r="S556" s="122"/>
    </row>
    <row r="557" spans="4:19" x14ac:dyDescent="0.25">
      <c r="D557" s="98"/>
      <c r="Q557" s="123"/>
      <c r="R557" s="122"/>
      <c r="S557" s="122"/>
    </row>
    <row r="558" spans="4:19" x14ac:dyDescent="0.25">
      <c r="D558" s="98"/>
      <c r="Q558" s="123"/>
      <c r="R558" s="122"/>
      <c r="S558" s="122"/>
    </row>
    <row r="559" spans="4:19" x14ac:dyDescent="0.25">
      <c r="D559" s="98"/>
      <c r="Q559" s="123"/>
      <c r="R559" s="122"/>
      <c r="S559" s="122"/>
    </row>
    <row r="560" spans="4:19" x14ac:dyDescent="0.25">
      <c r="D560" s="98"/>
      <c r="Q560" s="123"/>
      <c r="R560" s="122"/>
      <c r="S560" s="122"/>
    </row>
    <row r="561" spans="4:19" x14ac:dyDescent="0.25">
      <c r="D561" s="98"/>
      <c r="Q561" s="123"/>
      <c r="R561" s="122"/>
      <c r="S561" s="122"/>
    </row>
    <row r="562" spans="4:19" x14ac:dyDescent="0.25">
      <c r="D562" s="98"/>
      <c r="Q562" s="123"/>
      <c r="R562" s="122"/>
      <c r="S562" s="122"/>
    </row>
    <row r="563" spans="4:19" x14ac:dyDescent="0.25">
      <c r="D563" s="98"/>
      <c r="Q563" s="123"/>
      <c r="R563" s="122"/>
      <c r="S563" s="122"/>
    </row>
    <row r="564" spans="4:19" x14ac:dyDescent="0.25">
      <c r="D564" s="98"/>
      <c r="Q564" s="123"/>
      <c r="R564" s="122"/>
      <c r="S564" s="122"/>
    </row>
    <row r="565" spans="4:19" x14ac:dyDescent="0.25">
      <c r="D565" s="98"/>
      <c r="Q565" s="123"/>
      <c r="R565" s="122"/>
      <c r="S565" s="122"/>
    </row>
    <row r="566" spans="4:19" x14ac:dyDescent="0.25">
      <c r="D566" s="98"/>
      <c r="Q566" s="123"/>
      <c r="R566" s="122"/>
      <c r="S566" s="122"/>
    </row>
    <row r="567" spans="4:19" x14ac:dyDescent="0.25">
      <c r="D567" s="98"/>
      <c r="Q567" s="123"/>
      <c r="R567" s="122"/>
      <c r="S567" s="122"/>
    </row>
    <row r="568" spans="4:19" x14ac:dyDescent="0.25">
      <c r="D568" s="98"/>
      <c r="Q568" s="123"/>
      <c r="R568" s="122"/>
      <c r="S568" s="122"/>
    </row>
    <row r="569" spans="4:19" x14ac:dyDescent="0.25">
      <c r="D569" s="98"/>
      <c r="Q569" s="123"/>
      <c r="R569" s="122"/>
      <c r="S569" s="122"/>
    </row>
    <row r="570" spans="4:19" x14ac:dyDescent="0.25">
      <c r="D570" s="98"/>
      <c r="Q570" s="123"/>
      <c r="R570" s="122"/>
      <c r="S570" s="122"/>
    </row>
    <row r="571" spans="4:19" x14ac:dyDescent="0.25">
      <c r="D571" s="98"/>
      <c r="Q571" s="123"/>
      <c r="R571" s="122"/>
      <c r="S571" s="122"/>
    </row>
    <row r="572" spans="4:19" x14ac:dyDescent="0.25">
      <c r="D572" s="98"/>
      <c r="Q572" s="123"/>
      <c r="R572" s="122"/>
      <c r="S572" s="122"/>
    </row>
    <row r="573" spans="4:19" x14ac:dyDescent="0.25">
      <c r="D573" s="98"/>
      <c r="Q573" s="123"/>
      <c r="R573" s="122"/>
      <c r="S573" s="122"/>
    </row>
    <row r="574" spans="4:19" x14ac:dyDescent="0.25">
      <c r="D574" s="98"/>
      <c r="Q574" s="123"/>
      <c r="R574" s="122"/>
      <c r="S574" s="122"/>
    </row>
    <row r="575" spans="4:19" x14ac:dyDescent="0.25">
      <c r="D575" s="98"/>
      <c r="Q575" s="123"/>
      <c r="R575" s="122"/>
      <c r="S575" s="122"/>
    </row>
    <row r="576" spans="4:19" x14ac:dyDescent="0.25">
      <c r="D576" s="98"/>
      <c r="Q576" s="123"/>
      <c r="R576" s="122"/>
      <c r="S576" s="122"/>
    </row>
    <row r="577" spans="4:19" x14ac:dyDescent="0.25">
      <c r="D577" s="98"/>
      <c r="Q577" s="123"/>
      <c r="R577" s="122"/>
      <c r="S577" s="122"/>
    </row>
    <row r="578" spans="4:19" x14ac:dyDescent="0.25">
      <c r="D578" s="98"/>
      <c r="Q578" s="123"/>
      <c r="R578" s="122"/>
      <c r="S578" s="122"/>
    </row>
    <row r="579" spans="4:19" x14ac:dyDescent="0.25">
      <c r="D579" s="98"/>
      <c r="Q579" s="123"/>
      <c r="R579" s="122"/>
      <c r="S579" s="122"/>
    </row>
    <row r="580" spans="4:19" x14ac:dyDescent="0.25">
      <c r="D580" s="98"/>
      <c r="Q580" s="123"/>
      <c r="R580" s="122"/>
      <c r="S580" s="122"/>
    </row>
    <row r="581" spans="4:19" x14ac:dyDescent="0.25">
      <c r="D581" s="98"/>
      <c r="Q581" s="123"/>
      <c r="R581" s="122"/>
      <c r="S581" s="122"/>
    </row>
    <row r="582" spans="4:19" x14ac:dyDescent="0.25">
      <c r="D582" s="98"/>
      <c r="Q582" s="123"/>
      <c r="R582" s="122"/>
      <c r="S582" s="122"/>
    </row>
    <row r="583" spans="4:19" x14ac:dyDescent="0.25">
      <c r="D583" s="98"/>
      <c r="Q583" s="123"/>
      <c r="R583" s="122"/>
      <c r="S583" s="122"/>
    </row>
    <row r="584" spans="4:19" x14ac:dyDescent="0.25">
      <c r="D584" s="98"/>
      <c r="Q584" s="123"/>
      <c r="R584" s="122"/>
      <c r="S584" s="122"/>
    </row>
    <row r="585" spans="4:19" x14ac:dyDescent="0.25">
      <c r="D585" s="98"/>
      <c r="Q585" s="123"/>
      <c r="R585" s="122"/>
      <c r="S585" s="122"/>
    </row>
    <row r="586" spans="4:19" x14ac:dyDescent="0.25">
      <c r="D586" s="98"/>
      <c r="Q586" s="123"/>
      <c r="R586" s="122"/>
      <c r="S586" s="122"/>
    </row>
    <row r="587" spans="4:19" x14ac:dyDescent="0.25">
      <c r="D587" s="98"/>
      <c r="Q587" s="123"/>
      <c r="R587" s="122"/>
      <c r="S587" s="122"/>
    </row>
    <row r="588" spans="4:19" x14ac:dyDescent="0.25">
      <c r="D588" s="98"/>
      <c r="Q588" s="123"/>
      <c r="R588" s="122"/>
      <c r="S588" s="122"/>
    </row>
    <row r="589" spans="4:19" x14ac:dyDescent="0.25">
      <c r="D589" s="98"/>
      <c r="Q589" s="123"/>
      <c r="R589" s="122"/>
      <c r="S589" s="122"/>
    </row>
    <row r="590" spans="4:19" x14ac:dyDescent="0.25">
      <c r="D590" s="98"/>
      <c r="Q590" s="123"/>
      <c r="R590" s="122"/>
      <c r="S590" s="122"/>
    </row>
    <row r="591" spans="4:19" x14ac:dyDescent="0.25">
      <c r="D591" s="98"/>
      <c r="Q591" s="123"/>
      <c r="R591" s="122"/>
      <c r="S591" s="122"/>
    </row>
    <row r="592" spans="4:19" x14ac:dyDescent="0.25">
      <c r="D592" s="98"/>
      <c r="Q592" s="123"/>
      <c r="R592" s="122"/>
      <c r="S592" s="122"/>
    </row>
    <row r="593" spans="4:19" x14ac:dyDescent="0.25">
      <c r="D593" s="98"/>
      <c r="Q593" s="123"/>
      <c r="R593" s="122"/>
      <c r="S593" s="122"/>
    </row>
    <row r="594" spans="4:19" x14ac:dyDescent="0.25">
      <c r="D594" s="98"/>
      <c r="Q594" s="123"/>
      <c r="R594" s="122"/>
      <c r="S594" s="122"/>
    </row>
    <row r="595" spans="4:19" x14ac:dyDescent="0.25">
      <c r="D595" s="98"/>
      <c r="Q595" s="123"/>
      <c r="R595" s="122"/>
      <c r="S595" s="122"/>
    </row>
    <row r="596" spans="4:19" x14ac:dyDescent="0.25">
      <c r="D596" s="98"/>
      <c r="Q596" s="123"/>
      <c r="R596" s="122"/>
      <c r="S596" s="122"/>
    </row>
    <row r="597" spans="4:19" x14ac:dyDescent="0.25">
      <c r="D597" s="98"/>
      <c r="Q597" s="123"/>
      <c r="R597" s="122"/>
      <c r="S597" s="122"/>
    </row>
    <row r="598" spans="4:19" x14ac:dyDescent="0.25">
      <c r="D598" s="98"/>
      <c r="Q598" s="123"/>
      <c r="R598" s="122"/>
      <c r="S598" s="122"/>
    </row>
    <row r="599" spans="4:19" x14ac:dyDescent="0.25">
      <c r="D599" s="98"/>
      <c r="Q599" s="123"/>
      <c r="R599" s="122"/>
      <c r="S599" s="122"/>
    </row>
    <row r="600" spans="4:19" x14ac:dyDescent="0.25">
      <c r="D600" s="98"/>
      <c r="Q600" s="123"/>
      <c r="R600" s="122"/>
      <c r="S600" s="122"/>
    </row>
    <row r="601" spans="4:19" x14ac:dyDescent="0.25">
      <c r="D601" s="98"/>
      <c r="Q601" s="123"/>
      <c r="R601" s="122"/>
      <c r="S601" s="122"/>
    </row>
    <row r="602" spans="4:19" x14ac:dyDescent="0.25">
      <c r="D602" s="98"/>
      <c r="Q602" s="123"/>
      <c r="R602" s="122"/>
      <c r="S602" s="122"/>
    </row>
    <row r="603" spans="4:19" x14ac:dyDescent="0.25">
      <c r="D603" s="98"/>
      <c r="Q603" s="123"/>
      <c r="R603" s="122"/>
      <c r="S603" s="122"/>
    </row>
    <row r="604" spans="4:19" x14ac:dyDescent="0.25">
      <c r="D604" s="98"/>
      <c r="Q604" s="123"/>
      <c r="R604" s="122"/>
      <c r="S604" s="122"/>
    </row>
    <row r="605" spans="4:19" x14ac:dyDescent="0.25">
      <c r="D605" s="98"/>
      <c r="Q605" s="123"/>
      <c r="R605" s="122"/>
      <c r="S605" s="122"/>
    </row>
    <row r="606" spans="4:19" x14ac:dyDescent="0.25">
      <c r="D606" s="98"/>
      <c r="Q606" s="123"/>
      <c r="R606" s="122"/>
      <c r="S606" s="122"/>
    </row>
    <row r="607" spans="4:19" x14ac:dyDescent="0.25">
      <c r="D607" s="98"/>
      <c r="Q607" s="123"/>
      <c r="R607" s="122"/>
      <c r="S607" s="122"/>
    </row>
    <row r="608" spans="4:19" x14ac:dyDescent="0.25">
      <c r="D608" s="98"/>
      <c r="Q608" s="123"/>
      <c r="R608" s="122"/>
      <c r="S608" s="122"/>
    </row>
    <row r="609" spans="4:19" x14ac:dyDescent="0.25">
      <c r="D609" s="98"/>
      <c r="Q609" s="123"/>
      <c r="R609" s="122"/>
      <c r="S609" s="122"/>
    </row>
    <row r="610" spans="4:19" x14ac:dyDescent="0.25">
      <c r="D610" s="98"/>
      <c r="Q610" s="123"/>
      <c r="R610" s="122"/>
      <c r="S610" s="122"/>
    </row>
    <row r="611" spans="4:19" x14ac:dyDescent="0.25">
      <c r="D611" s="98"/>
      <c r="Q611" s="123"/>
      <c r="R611" s="122"/>
      <c r="S611" s="122"/>
    </row>
    <row r="612" spans="4:19" x14ac:dyDescent="0.25">
      <c r="D612" s="98"/>
      <c r="Q612" s="123"/>
      <c r="R612" s="122"/>
      <c r="S612" s="122"/>
    </row>
    <row r="613" spans="4:19" x14ac:dyDescent="0.25">
      <c r="D613" s="98"/>
      <c r="Q613" s="123"/>
      <c r="R613" s="122"/>
      <c r="S613" s="122"/>
    </row>
    <row r="614" spans="4:19" x14ac:dyDescent="0.25">
      <c r="D614" s="98"/>
      <c r="Q614" s="123"/>
      <c r="R614" s="122"/>
      <c r="S614" s="122"/>
    </row>
    <row r="615" spans="4:19" x14ac:dyDescent="0.25">
      <c r="D615" s="98"/>
      <c r="Q615" s="123"/>
      <c r="R615" s="122"/>
      <c r="S615" s="122"/>
    </row>
    <row r="616" spans="4:19" x14ac:dyDescent="0.25">
      <c r="D616" s="98"/>
      <c r="Q616" s="123"/>
      <c r="R616" s="122"/>
      <c r="S616" s="122"/>
    </row>
    <row r="617" spans="4:19" x14ac:dyDescent="0.25">
      <c r="D617" s="98"/>
      <c r="Q617" s="123"/>
      <c r="R617" s="122"/>
      <c r="S617" s="122"/>
    </row>
    <row r="618" spans="4:19" x14ac:dyDescent="0.25">
      <c r="D618" s="98"/>
      <c r="Q618" s="123"/>
      <c r="R618" s="122"/>
      <c r="S618" s="122"/>
    </row>
    <row r="619" spans="4:19" x14ac:dyDescent="0.25">
      <c r="D619" s="98"/>
      <c r="Q619" s="123"/>
      <c r="R619" s="122"/>
      <c r="S619" s="122"/>
    </row>
    <row r="620" spans="4:19" x14ac:dyDescent="0.25">
      <c r="D620" s="98"/>
      <c r="Q620" s="123"/>
      <c r="R620" s="122"/>
      <c r="S620" s="122"/>
    </row>
    <row r="621" spans="4:19" x14ac:dyDescent="0.25">
      <c r="D621" s="98"/>
      <c r="Q621" s="123"/>
      <c r="R621" s="122"/>
      <c r="S621" s="122"/>
    </row>
    <row r="622" spans="4:19" x14ac:dyDescent="0.25">
      <c r="D622" s="98"/>
      <c r="Q622" s="123"/>
      <c r="R622" s="122"/>
      <c r="S622" s="122"/>
    </row>
    <row r="623" spans="4:19" x14ac:dyDescent="0.25">
      <c r="D623" s="98"/>
      <c r="Q623" s="123"/>
      <c r="R623" s="122"/>
      <c r="S623" s="122"/>
    </row>
    <row r="624" spans="4:19" x14ac:dyDescent="0.25">
      <c r="D624" s="98"/>
      <c r="Q624" s="123"/>
      <c r="R624" s="122"/>
      <c r="S624" s="122"/>
    </row>
    <row r="625" spans="4:19" x14ac:dyDescent="0.25">
      <c r="D625" s="98"/>
      <c r="Q625" s="123"/>
      <c r="R625" s="122"/>
      <c r="S625" s="122"/>
    </row>
    <row r="626" spans="4:19" x14ac:dyDescent="0.25">
      <c r="D626" s="98"/>
      <c r="Q626" s="123"/>
      <c r="R626" s="122"/>
      <c r="S626" s="122"/>
    </row>
    <row r="627" spans="4:19" x14ac:dyDescent="0.25">
      <c r="D627" s="98"/>
      <c r="Q627" s="123"/>
      <c r="R627" s="122"/>
      <c r="S627" s="122"/>
    </row>
    <row r="628" spans="4:19" x14ac:dyDescent="0.25">
      <c r="D628" s="98"/>
      <c r="Q628" s="123"/>
      <c r="R628" s="122"/>
      <c r="S628" s="122"/>
    </row>
    <row r="629" spans="4:19" x14ac:dyDescent="0.25">
      <c r="D629" s="98"/>
      <c r="Q629" s="123"/>
      <c r="R629" s="122"/>
      <c r="S629" s="122"/>
    </row>
    <row r="630" spans="4:19" x14ac:dyDescent="0.25">
      <c r="D630" s="98"/>
      <c r="Q630" s="123"/>
      <c r="R630" s="122"/>
      <c r="S630" s="122"/>
    </row>
    <row r="631" spans="4:19" x14ac:dyDescent="0.25">
      <c r="D631" s="98"/>
      <c r="Q631" s="123"/>
      <c r="R631" s="122"/>
      <c r="S631" s="122"/>
    </row>
    <row r="632" spans="4:19" x14ac:dyDescent="0.25">
      <c r="D632" s="98"/>
      <c r="Q632" s="123"/>
      <c r="R632" s="122"/>
      <c r="S632" s="122"/>
    </row>
    <row r="633" spans="4:19" x14ac:dyDescent="0.25">
      <c r="D633" s="98"/>
      <c r="Q633" s="123"/>
      <c r="R633" s="122"/>
      <c r="S633" s="122"/>
    </row>
    <row r="634" spans="4:19" x14ac:dyDescent="0.25">
      <c r="D634" s="98"/>
      <c r="Q634" s="123"/>
      <c r="R634" s="122"/>
      <c r="S634" s="122"/>
    </row>
    <row r="635" spans="4:19" x14ac:dyDescent="0.25">
      <c r="D635" s="98"/>
      <c r="Q635" s="123"/>
      <c r="R635" s="122"/>
      <c r="S635" s="122"/>
    </row>
    <row r="636" spans="4:19" x14ac:dyDescent="0.25">
      <c r="D636" s="98"/>
      <c r="Q636" s="123"/>
      <c r="R636" s="122"/>
      <c r="S636" s="122"/>
    </row>
    <row r="637" spans="4:19" x14ac:dyDescent="0.25">
      <c r="D637" s="98"/>
      <c r="Q637" s="123"/>
      <c r="R637" s="122"/>
      <c r="S637" s="122"/>
    </row>
    <row r="638" spans="4:19" x14ac:dyDescent="0.25">
      <c r="D638" s="98"/>
      <c r="Q638" s="123"/>
      <c r="R638" s="122"/>
      <c r="S638" s="122"/>
    </row>
    <row r="639" spans="4:19" x14ac:dyDescent="0.25">
      <c r="D639" s="98"/>
      <c r="Q639" s="123"/>
      <c r="R639" s="122"/>
      <c r="S639" s="122"/>
    </row>
    <row r="640" spans="4:19" x14ac:dyDescent="0.25">
      <c r="D640" s="98"/>
      <c r="Q640" s="123"/>
      <c r="R640" s="122"/>
      <c r="S640" s="122"/>
    </row>
    <row r="641" spans="4:19" x14ac:dyDescent="0.25">
      <c r="D641" s="98"/>
      <c r="Q641" s="123"/>
      <c r="R641" s="122"/>
      <c r="S641" s="122"/>
    </row>
    <row r="642" spans="4:19" x14ac:dyDescent="0.25">
      <c r="D642" s="98"/>
      <c r="Q642" s="123"/>
      <c r="R642" s="122"/>
      <c r="S642" s="122"/>
    </row>
    <row r="643" spans="4:19" x14ac:dyDescent="0.25">
      <c r="D643" s="98"/>
      <c r="Q643" s="123"/>
      <c r="R643" s="122"/>
      <c r="S643" s="122"/>
    </row>
    <row r="644" spans="4:19" x14ac:dyDescent="0.25">
      <c r="D644" s="98"/>
      <c r="Q644" s="123"/>
      <c r="R644" s="122"/>
      <c r="S644" s="122"/>
    </row>
    <row r="645" spans="4:19" x14ac:dyDescent="0.25">
      <c r="D645" s="98"/>
      <c r="Q645" s="123"/>
      <c r="R645" s="122"/>
      <c r="S645" s="122"/>
    </row>
    <row r="646" spans="4:19" x14ac:dyDescent="0.25">
      <c r="D646" s="98"/>
      <c r="Q646" s="123"/>
      <c r="R646" s="122"/>
      <c r="S646" s="122"/>
    </row>
    <row r="647" spans="4:19" x14ac:dyDescent="0.25">
      <c r="D647" s="98"/>
      <c r="Q647" s="123"/>
      <c r="R647" s="122"/>
      <c r="S647" s="122"/>
    </row>
    <row r="648" spans="4:19" x14ac:dyDescent="0.25">
      <c r="D648" s="98"/>
      <c r="Q648" s="123"/>
      <c r="R648" s="122"/>
      <c r="S648" s="122"/>
    </row>
    <row r="649" spans="4:19" x14ac:dyDescent="0.25">
      <c r="D649" s="98"/>
      <c r="Q649" s="123"/>
      <c r="R649" s="122"/>
      <c r="S649" s="122"/>
    </row>
    <row r="650" spans="4:19" x14ac:dyDescent="0.25">
      <c r="D650" s="98"/>
      <c r="Q650" s="123"/>
      <c r="R650" s="122"/>
      <c r="S650" s="122"/>
    </row>
    <row r="651" spans="4:19" x14ac:dyDescent="0.25">
      <c r="D651" s="98"/>
      <c r="Q651" s="123"/>
      <c r="R651" s="122"/>
      <c r="S651" s="122"/>
    </row>
    <row r="652" spans="4:19" x14ac:dyDescent="0.25">
      <c r="D652" s="98"/>
      <c r="Q652" s="123"/>
      <c r="R652" s="122"/>
      <c r="S652" s="122"/>
    </row>
    <row r="653" spans="4:19" x14ac:dyDescent="0.25">
      <c r="D653" s="98"/>
      <c r="Q653" s="123"/>
      <c r="R653" s="122"/>
      <c r="S653" s="122"/>
    </row>
    <row r="654" spans="4:19" x14ac:dyDescent="0.25">
      <c r="D654" s="98"/>
      <c r="Q654" s="123"/>
      <c r="R654" s="122"/>
      <c r="S654" s="122"/>
    </row>
    <row r="655" spans="4:19" x14ac:dyDescent="0.25">
      <c r="D655" s="98"/>
      <c r="Q655" s="123"/>
      <c r="R655" s="122"/>
      <c r="S655" s="122"/>
    </row>
    <row r="656" spans="4:19" x14ac:dyDescent="0.25">
      <c r="D656" s="98"/>
      <c r="Q656" s="123"/>
      <c r="R656" s="122"/>
      <c r="S656" s="122"/>
    </row>
    <row r="657" spans="4:19" x14ac:dyDescent="0.25">
      <c r="D657" s="98"/>
      <c r="Q657" s="123"/>
      <c r="R657" s="122"/>
      <c r="S657" s="122"/>
    </row>
    <row r="658" spans="4:19" x14ac:dyDescent="0.25">
      <c r="D658" s="98"/>
      <c r="Q658" s="123"/>
      <c r="R658" s="122"/>
      <c r="S658" s="122"/>
    </row>
    <row r="659" spans="4:19" x14ac:dyDescent="0.25">
      <c r="D659" s="98"/>
      <c r="Q659" s="123"/>
      <c r="R659" s="122"/>
      <c r="S659" s="122"/>
    </row>
    <row r="660" spans="4:19" x14ac:dyDescent="0.25">
      <c r="D660" s="98"/>
      <c r="Q660" s="123"/>
      <c r="R660" s="122"/>
      <c r="S660" s="122"/>
    </row>
    <row r="661" spans="4:19" x14ac:dyDescent="0.25">
      <c r="D661" s="98"/>
      <c r="Q661" s="123"/>
      <c r="R661" s="122"/>
      <c r="S661" s="122"/>
    </row>
    <row r="662" spans="4:19" x14ac:dyDescent="0.25">
      <c r="D662" s="98"/>
      <c r="Q662" s="123"/>
      <c r="R662" s="122"/>
      <c r="S662" s="122"/>
    </row>
    <row r="663" spans="4:19" x14ac:dyDescent="0.25">
      <c r="D663" s="98"/>
      <c r="Q663" s="123"/>
      <c r="R663" s="122"/>
      <c r="S663" s="122"/>
    </row>
    <row r="664" spans="4:19" x14ac:dyDescent="0.25">
      <c r="D664" s="98"/>
      <c r="Q664" s="123"/>
      <c r="R664" s="122"/>
      <c r="S664" s="122"/>
    </row>
    <row r="665" spans="4:19" x14ac:dyDescent="0.25">
      <c r="D665" s="98"/>
      <c r="Q665" s="123"/>
      <c r="R665" s="122"/>
      <c r="S665" s="122"/>
    </row>
    <row r="666" spans="4:19" x14ac:dyDescent="0.25">
      <c r="D666" s="98"/>
      <c r="Q666" s="123"/>
      <c r="R666" s="122"/>
      <c r="S666" s="122"/>
    </row>
    <row r="667" spans="4:19" x14ac:dyDescent="0.25">
      <c r="D667" s="98"/>
      <c r="Q667" s="123"/>
      <c r="R667" s="122"/>
      <c r="S667" s="122"/>
    </row>
    <row r="668" spans="4:19" x14ac:dyDescent="0.25">
      <c r="D668" s="98"/>
      <c r="Q668" s="123"/>
      <c r="R668" s="122"/>
      <c r="S668" s="122"/>
    </row>
    <row r="669" spans="4:19" x14ac:dyDescent="0.25">
      <c r="D669" s="98"/>
      <c r="Q669" s="123"/>
      <c r="R669" s="122"/>
      <c r="S669" s="122"/>
    </row>
    <row r="670" spans="4:19" x14ac:dyDescent="0.25">
      <c r="D670" s="98"/>
      <c r="Q670" s="123"/>
      <c r="R670" s="122"/>
      <c r="S670" s="122"/>
    </row>
    <row r="671" spans="4:19" x14ac:dyDescent="0.25">
      <c r="D671" s="98"/>
      <c r="Q671" s="123"/>
      <c r="R671" s="122"/>
      <c r="S671" s="122"/>
    </row>
    <row r="672" spans="4:19" x14ac:dyDescent="0.25">
      <c r="D672" s="98"/>
      <c r="Q672" s="123"/>
      <c r="R672" s="122"/>
      <c r="S672" s="122"/>
    </row>
    <row r="673" spans="4:19" x14ac:dyDescent="0.25">
      <c r="D673" s="98"/>
      <c r="Q673" s="123"/>
      <c r="R673" s="122"/>
      <c r="S673" s="122"/>
    </row>
    <row r="674" spans="4:19" x14ac:dyDescent="0.25">
      <c r="D674" s="98"/>
      <c r="Q674" s="123"/>
      <c r="R674" s="122"/>
      <c r="S674" s="122"/>
    </row>
    <row r="675" spans="4:19" x14ac:dyDescent="0.25">
      <c r="D675" s="98"/>
      <c r="Q675" s="123"/>
      <c r="R675" s="122"/>
      <c r="S675" s="122"/>
    </row>
    <row r="676" spans="4:19" x14ac:dyDescent="0.25">
      <c r="D676" s="98"/>
      <c r="Q676" s="123"/>
      <c r="R676" s="122"/>
      <c r="S676" s="122"/>
    </row>
    <row r="677" spans="4:19" x14ac:dyDescent="0.25">
      <c r="D677" s="98"/>
      <c r="Q677" s="123"/>
      <c r="R677" s="122"/>
      <c r="S677" s="122"/>
    </row>
    <row r="678" spans="4:19" x14ac:dyDescent="0.25">
      <c r="D678" s="98"/>
      <c r="Q678" s="123"/>
      <c r="R678" s="122"/>
      <c r="S678" s="122"/>
    </row>
    <row r="679" spans="4:19" x14ac:dyDescent="0.25">
      <c r="D679" s="98"/>
      <c r="Q679" s="123"/>
      <c r="R679" s="122"/>
      <c r="S679" s="122"/>
    </row>
    <row r="680" spans="4:19" x14ac:dyDescent="0.25">
      <c r="D680" s="98"/>
      <c r="Q680" s="123"/>
      <c r="R680" s="122"/>
      <c r="S680" s="122"/>
    </row>
    <row r="681" spans="4:19" x14ac:dyDescent="0.25">
      <c r="D681" s="98"/>
      <c r="Q681" s="123"/>
      <c r="R681" s="122"/>
      <c r="S681" s="122"/>
    </row>
    <row r="682" spans="4:19" x14ac:dyDescent="0.25">
      <c r="D682" s="98"/>
      <c r="Q682" s="123"/>
      <c r="R682" s="122"/>
      <c r="S682" s="122"/>
    </row>
    <row r="683" spans="4:19" x14ac:dyDescent="0.25">
      <c r="D683" s="98"/>
      <c r="Q683" s="123"/>
      <c r="R683" s="122"/>
      <c r="S683" s="122"/>
    </row>
    <row r="684" spans="4:19" x14ac:dyDescent="0.25">
      <c r="D684" s="98"/>
      <c r="Q684" s="123"/>
      <c r="R684" s="122"/>
      <c r="S684" s="122"/>
    </row>
    <row r="685" spans="4:19" x14ac:dyDescent="0.25">
      <c r="D685" s="98"/>
      <c r="Q685" s="123"/>
      <c r="R685" s="122"/>
      <c r="S685" s="122"/>
    </row>
    <row r="686" spans="4:19" x14ac:dyDescent="0.25">
      <c r="D686" s="98"/>
      <c r="Q686" s="123"/>
      <c r="R686" s="122"/>
      <c r="S686" s="122"/>
    </row>
    <row r="687" spans="4:19" x14ac:dyDescent="0.25">
      <c r="D687" s="98"/>
      <c r="Q687" s="123"/>
      <c r="R687" s="122"/>
      <c r="S687" s="122"/>
    </row>
    <row r="688" spans="4:19" x14ac:dyDescent="0.25">
      <c r="D688" s="98"/>
      <c r="Q688" s="123"/>
      <c r="R688" s="122"/>
      <c r="S688" s="122"/>
    </row>
    <row r="689" spans="4:19" x14ac:dyDescent="0.25">
      <c r="D689" s="98"/>
      <c r="Q689" s="123"/>
      <c r="R689" s="122"/>
      <c r="S689" s="122"/>
    </row>
    <row r="690" spans="4:19" x14ac:dyDescent="0.25">
      <c r="D690" s="98"/>
      <c r="Q690" s="123"/>
      <c r="R690" s="122"/>
      <c r="S690" s="122"/>
    </row>
    <row r="691" spans="4:19" x14ac:dyDescent="0.25">
      <c r="D691" s="98"/>
      <c r="Q691" s="123"/>
      <c r="R691" s="122"/>
      <c r="S691" s="122"/>
    </row>
    <row r="692" spans="4:19" x14ac:dyDescent="0.25">
      <c r="D692" s="98"/>
      <c r="Q692" s="123"/>
      <c r="R692" s="122"/>
      <c r="S692" s="122"/>
    </row>
    <row r="693" spans="4:19" x14ac:dyDescent="0.25">
      <c r="D693" s="98"/>
      <c r="Q693" s="123"/>
      <c r="R693" s="122"/>
      <c r="S693" s="122"/>
    </row>
    <row r="694" spans="4:19" x14ac:dyDescent="0.25">
      <c r="D694" s="98"/>
      <c r="Q694" s="123"/>
      <c r="R694" s="122"/>
      <c r="S694" s="122"/>
    </row>
    <row r="695" spans="4:19" x14ac:dyDescent="0.25">
      <c r="D695" s="98"/>
      <c r="Q695" s="123"/>
      <c r="R695" s="122"/>
      <c r="S695" s="122"/>
    </row>
    <row r="696" spans="4:19" x14ac:dyDescent="0.25">
      <c r="D696" s="98"/>
      <c r="Q696" s="123"/>
      <c r="R696" s="122"/>
      <c r="S696" s="122"/>
    </row>
    <row r="697" spans="4:19" x14ac:dyDescent="0.25">
      <c r="D697" s="98"/>
      <c r="Q697" s="123"/>
      <c r="R697" s="122"/>
      <c r="S697" s="122"/>
    </row>
    <row r="698" spans="4:19" x14ac:dyDescent="0.25">
      <c r="D698" s="98"/>
      <c r="Q698" s="123"/>
      <c r="R698" s="122"/>
      <c r="S698" s="122"/>
    </row>
    <row r="699" spans="4:19" x14ac:dyDescent="0.25">
      <c r="D699" s="98"/>
      <c r="Q699" s="123"/>
      <c r="R699" s="122"/>
      <c r="S699" s="122"/>
    </row>
    <row r="700" spans="4:19" x14ac:dyDescent="0.25">
      <c r="D700" s="98"/>
      <c r="Q700" s="123"/>
      <c r="R700" s="122"/>
      <c r="S700" s="122"/>
    </row>
    <row r="701" spans="4:19" x14ac:dyDescent="0.25">
      <c r="D701" s="98"/>
      <c r="Q701" s="123"/>
      <c r="R701" s="122"/>
      <c r="S701" s="122"/>
    </row>
    <row r="702" spans="4:19" x14ac:dyDescent="0.25">
      <c r="D702" s="98"/>
      <c r="Q702" s="123"/>
      <c r="R702" s="122"/>
      <c r="S702" s="122"/>
    </row>
    <row r="703" spans="4:19" x14ac:dyDescent="0.25">
      <c r="D703" s="98"/>
      <c r="Q703" s="123"/>
      <c r="R703" s="122"/>
      <c r="S703" s="122"/>
    </row>
    <row r="704" spans="4:19" x14ac:dyDescent="0.25">
      <c r="D704" s="98"/>
      <c r="Q704" s="123"/>
      <c r="R704" s="122"/>
      <c r="S704" s="122"/>
    </row>
    <row r="705" spans="4:19" x14ac:dyDescent="0.25">
      <c r="D705" s="98"/>
      <c r="Q705" s="123"/>
      <c r="R705" s="122"/>
      <c r="S705" s="122"/>
    </row>
    <row r="706" spans="4:19" x14ac:dyDescent="0.25">
      <c r="D706" s="98"/>
      <c r="Q706" s="123"/>
      <c r="R706" s="122"/>
      <c r="S706" s="122"/>
    </row>
    <row r="707" spans="4:19" x14ac:dyDescent="0.25">
      <c r="D707" s="98"/>
      <c r="Q707" s="123"/>
      <c r="R707" s="122"/>
      <c r="S707" s="122"/>
    </row>
    <row r="708" spans="4:19" x14ac:dyDescent="0.25">
      <c r="D708" s="98"/>
      <c r="Q708" s="123"/>
      <c r="R708" s="122"/>
      <c r="S708" s="122"/>
    </row>
    <row r="709" spans="4:19" x14ac:dyDescent="0.25">
      <c r="D709" s="98"/>
      <c r="Q709" s="123"/>
      <c r="R709" s="122"/>
      <c r="S709" s="122"/>
    </row>
    <row r="710" spans="4:19" x14ac:dyDescent="0.25">
      <c r="D710" s="98"/>
      <c r="Q710" s="123"/>
      <c r="R710" s="122"/>
      <c r="S710" s="122"/>
    </row>
    <row r="711" spans="4:19" x14ac:dyDescent="0.25">
      <c r="D711" s="98"/>
      <c r="Q711" s="123"/>
      <c r="R711" s="122"/>
      <c r="S711" s="122"/>
    </row>
    <row r="712" spans="4:19" x14ac:dyDescent="0.25">
      <c r="D712" s="98"/>
      <c r="Q712" s="123"/>
      <c r="R712" s="122"/>
      <c r="S712" s="122"/>
    </row>
    <row r="713" spans="4:19" x14ac:dyDescent="0.25">
      <c r="D713" s="98"/>
      <c r="Q713" s="123"/>
      <c r="R713" s="122"/>
      <c r="S713" s="122"/>
    </row>
    <row r="714" spans="4:19" x14ac:dyDescent="0.25">
      <c r="D714" s="98"/>
      <c r="Q714" s="123"/>
      <c r="R714" s="122"/>
      <c r="S714" s="122"/>
    </row>
    <row r="715" spans="4:19" x14ac:dyDescent="0.25">
      <c r="D715" s="98"/>
      <c r="Q715" s="123"/>
      <c r="R715" s="122"/>
      <c r="S715" s="122"/>
    </row>
    <row r="716" spans="4:19" x14ac:dyDescent="0.25">
      <c r="D716" s="98"/>
      <c r="Q716" s="123"/>
      <c r="R716" s="122"/>
      <c r="S716" s="122"/>
    </row>
    <row r="717" spans="4:19" x14ac:dyDescent="0.25">
      <c r="D717" s="98"/>
      <c r="Q717" s="123"/>
      <c r="R717" s="122"/>
      <c r="S717" s="122"/>
    </row>
    <row r="718" spans="4:19" x14ac:dyDescent="0.25">
      <c r="D718" s="98"/>
      <c r="Q718" s="123"/>
      <c r="R718" s="122"/>
      <c r="S718" s="122"/>
    </row>
    <row r="719" spans="4:19" x14ac:dyDescent="0.25">
      <c r="D719" s="98"/>
      <c r="Q719" s="123"/>
      <c r="R719" s="122"/>
      <c r="S719" s="122"/>
    </row>
    <row r="720" spans="4:19" x14ac:dyDescent="0.25">
      <c r="D720" s="98"/>
      <c r="Q720" s="123"/>
      <c r="R720" s="122"/>
      <c r="S720" s="122"/>
    </row>
    <row r="721" spans="4:19" x14ac:dyDescent="0.25">
      <c r="D721" s="98"/>
      <c r="Q721" s="123"/>
      <c r="R721" s="122"/>
      <c r="S721" s="122"/>
    </row>
    <row r="722" spans="4:19" x14ac:dyDescent="0.25">
      <c r="D722" s="98"/>
      <c r="Q722" s="123"/>
      <c r="R722" s="122"/>
      <c r="S722" s="122"/>
    </row>
    <row r="723" spans="4:19" x14ac:dyDescent="0.25">
      <c r="D723" s="98"/>
      <c r="Q723" s="123"/>
      <c r="R723" s="122"/>
      <c r="S723" s="122"/>
    </row>
    <row r="724" spans="4:19" x14ac:dyDescent="0.25">
      <c r="D724" s="98"/>
      <c r="Q724" s="123"/>
      <c r="R724" s="122"/>
      <c r="S724" s="122"/>
    </row>
    <row r="725" spans="4:19" x14ac:dyDescent="0.25">
      <c r="D725" s="98"/>
      <c r="Q725" s="123"/>
      <c r="R725" s="122"/>
      <c r="S725" s="122"/>
    </row>
    <row r="726" spans="4:19" x14ac:dyDescent="0.25">
      <c r="D726" s="98"/>
      <c r="Q726" s="123"/>
      <c r="R726" s="122"/>
      <c r="S726" s="122"/>
    </row>
    <row r="727" spans="4:19" x14ac:dyDescent="0.25">
      <c r="D727" s="98"/>
      <c r="Q727" s="123"/>
      <c r="R727" s="122"/>
      <c r="S727" s="122"/>
    </row>
    <row r="728" spans="4:19" x14ac:dyDescent="0.25">
      <c r="D728" s="98"/>
      <c r="Q728" s="123"/>
      <c r="R728" s="122"/>
      <c r="S728" s="122"/>
    </row>
    <row r="729" spans="4:19" x14ac:dyDescent="0.25">
      <c r="D729" s="98"/>
      <c r="Q729" s="123"/>
      <c r="R729" s="122"/>
      <c r="S729" s="122"/>
    </row>
    <row r="730" spans="4:19" x14ac:dyDescent="0.25">
      <c r="D730" s="98"/>
      <c r="Q730" s="123"/>
      <c r="R730" s="122"/>
      <c r="S730" s="122"/>
    </row>
    <row r="731" spans="4:19" x14ac:dyDescent="0.25">
      <c r="D731" s="98"/>
      <c r="Q731" s="123"/>
      <c r="R731" s="122"/>
      <c r="S731" s="122"/>
    </row>
    <row r="732" spans="4:19" x14ac:dyDescent="0.25">
      <c r="D732" s="98"/>
      <c r="Q732" s="123"/>
      <c r="R732" s="122"/>
      <c r="S732" s="122"/>
    </row>
    <row r="733" spans="4:19" x14ac:dyDescent="0.25">
      <c r="D733" s="98"/>
      <c r="Q733" s="123"/>
      <c r="R733" s="122"/>
      <c r="S733" s="122"/>
    </row>
    <row r="734" spans="4:19" x14ac:dyDescent="0.25">
      <c r="D734" s="98"/>
      <c r="Q734" s="123"/>
      <c r="R734" s="122"/>
      <c r="S734" s="122"/>
    </row>
    <row r="735" spans="4:19" x14ac:dyDescent="0.25">
      <c r="D735" s="98"/>
      <c r="Q735" s="123"/>
      <c r="R735" s="122"/>
      <c r="S735" s="122"/>
    </row>
    <row r="736" spans="4:19" x14ac:dyDescent="0.25">
      <c r="D736" s="98"/>
      <c r="Q736" s="123"/>
      <c r="R736" s="122"/>
      <c r="S736" s="122"/>
    </row>
    <row r="737" spans="4:19" x14ac:dyDescent="0.25">
      <c r="D737" s="98"/>
      <c r="Q737" s="123"/>
      <c r="R737" s="122"/>
      <c r="S737" s="122"/>
    </row>
    <row r="738" spans="4:19" x14ac:dyDescent="0.25">
      <c r="D738" s="98"/>
      <c r="Q738" s="123"/>
      <c r="R738" s="122"/>
      <c r="S738" s="122"/>
    </row>
    <row r="739" spans="4:19" x14ac:dyDescent="0.25">
      <c r="D739" s="98"/>
      <c r="Q739" s="123"/>
      <c r="R739" s="122"/>
      <c r="S739" s="122"/>
    </row>
    <row r="740" spans="4:19" x14ac:dyDescent="0.25">
      <c r="D740" s="98"/>
      <c r="Q740" s="123"/>
      <c r="R740" s="122"/>
      <c r="S740" s="122"/>
    </row>
    <row r="741" spans="4:19" x14ac:dyDescent="0.25">
      <c r="D741" s="98"/>
      <c r="Q741" s="123"/>
      <c r="R741" s="122"/>
      <c r="S741" s="122"/>
    </row>
    <row r="742" spans="4:19" x14ac:dyDescent="0.25">
      <c r="D742" s="98"/>
      <c r="Q742" s="123"/>
      <c r="R742" s="122"/>
      <c r="S742" s="122"/>
    </row>
    <row r="743" spans="4:19" x14ac:dyDescent="0.25">
      <c r="D743" s="98"/>
      <c r="Q743" s="123"/>
      <c r="R743" s="122"/>
      <c r="S743" s="122"/>
    </row>
    <row r="744" spans="4:19" x14ac:dyDescent="0.25">
      <c r="D744" s="98"/>
      <c r="Q744" s="123"/>
      <c r="R744" s="122"/>
      <c r="S744" s="122"/>
    </row>
    <row r="745" spans="4:19" x14ac:dyDescent="0.25">
      <c r="D745" s="98"/>
      <c r="Q745" s="123"/>
      <c r="R745" s="122"/>
      <c r="S745" s="122"/>
    </row>
    <row r="746" spans="4:19" x14ac:dyDescent="0.25">
      <c r="D746" s="98"/>
      <c r="Q746" s="123"/>
      <c r="R746" s="122"/>
      <c r="S746" s="122"/>
    </row>
    <row r="747" spans="4:19" x14ac:dyDescent="0.25">
      <c r="D747" s="98"/>
      <c r="Q747" s="123"/>
      <c r="R747" s="122"/>
      <c r="S747" s="122"/>
    </row>
    <row r="748" spans="4:19" x14ac:dyDescent="0.25">
      <c r="D748" s="98"/>
      <c r="Q748" s="123"/>
      <c r="R748" s="122"/>
      <c r="S748" s="122"/>
    </row>
    <row r="749" spans="4:19" x14ac:dyDescent="0.25">
      <c r="D749" s="98"/>
      <c r="Q749" s="123"/>
      <c r="R749" s="122"/>
      <c r="S749" s="122"/>
    </row>
    <row r="750" spans="4:19" x14ac:dyDescent="0.25">
      <c r="D750" s="98"/>
      <c r="Q750" s="123"/>
      <c r="R750" s="122"/>
      <c r="S750" s="122"/>
    </row>
    <row r="751" spans="4:19" x14ac:dyDescent="0.25">
      <c r="D751" s="98"/>
      <c r="Q751" s="123"/>
      <c r="R751" s="122"/>
      <c r="S751" s="122"/>
    </row>
    <row r="752" spans="4:19" x14ac:dyDescent="0.25">
      <c r="D752" s="98"/>
      <c r="Q752" s="123"/>
      <c r="R752" s="122"/>
      <c r="S752" s="122"/>
    </row>
    <row r="753" spans="4:19" x14ac:dyDescent="0.25">
      <c r="D753" s="98"/>
      <c r="Q753" s="123"/>
      <c r="R753" s="122"/>
      <c r="S753" s="122"/>
    </row>
    <row r="754" spans="4:19" x14ac:dyDescent="0.25">
      <c r="D754" s="98"/>
      <c r="Q754" s="123"/>
      <c r="R754" s="122"/>
      <c r="S754" s="122"/>
    </row>
    <row r="755" spans="4:19" x14ac:dyDescent="0.25">
      <c r="D755" s="98"/>
      <c r="Q755" s="123"/>
      <c r="R755" s="122"/>
      <c r="S755" s="122"/>
    </row>
    <row r="756" spans="4:19" x14ac:dyDescent="0.25">
      <c r="D756" s="98"/>
      <c r="Q756" s="123"/>
      <c r="R756" s="122"/>
      <c r="S756" s="122"/>
    </row>
    <row r="757" spans="4:19" x14ac:dyDescent="0.25">
      <c r="D757" s="98"/>
      <c r="Q757" s="123"/>
      <c r="R757" s="122"/>
      <c r="S757" s="122"/>
    </row>
    <row r="758" spans="4:19" x14ac:dyDescent="0.25">
      <c r="D758" s="98"/>
      <c r="Q758" s="123"/>
      <c r="R758" s="122"/>
      <c r="S758" s="122"/>
    </row>
    <row r="759" spans="4:19" x14ac:dyDescent="0.25">
      <c r="D759" s="98"/>
      <c r="Q759" s="123"/>
      <c r="R759" s="122"/>
      <c r="S759" s="122"/>
    </row>
    <row r="760" spans="4:19" x14ac:dyDescent="0.25">
      <c r="D760" s="98"/>
      <c r="Q760" s="123"/>
      <c r="R760" s="122"/>
      <c r="S760" s="122"/>
    </row>
    <row r="761" spans="4:19" x14ac:dyDescent="0.25">
      <c r="D761" s="98"/>
      <c r="Q761" s="123"/>
      <c r="R761" s="122"/>
      <c r="S761" s="122"/>
    </row>
    <row r="762" spans="4:19" x14ac:dyDescent="0.25">
      <c r="D762" s="98"/>
      <c r="Q762" s="123"/>
      <c r="R762" s="122"/>
      <c r="S762" s="122"/>
    </row>
    <row r="763" spans="4:19" x14ac:dyDescent="0.25">
      <c r="D763" s="98"/>
      <c r="Q763" s="123"/>
      <c r="R763" s="122"/>
      <c r="S763" s="122"/>
    </row>
    <row r="764" spans="4:19" x14ac:dyDescent="0.25">
      <c r="D764" s="98"/>
      <c r="Q764" s="123"/>
      <c r="R764" s="122"/>
      <c r="S764" s="122"/>
    </row>
    <row r="765" spans="4:19" x14ac:dyDescent="0.25">
      <c r="D765" s="98"/>
      <c r="Q765" s="123"/>
      <c r="R765" s="122"/>
      <c r="S765" s="122"/>
    </row>
    <row r="766" spans="4:19" x14ac:dyDescent="0.25">
      <c r="D766" s="98"/>
      <c r="Q766" s="123"/>
      <c r="R766" s="122"/>
      <c r="S766" s="122"/>
    </row>
    <row r="767" spans="4:19" x14ac:dyDescent="0.25">
      <c r="D767" s="98"/>
      <c r="Q767" s="123"/>
      <c r="R767" s="122"/>
      <c r="S767" s="122"/>
    </row>
    <row r="768" spans="4:19" x14ac:dyDescent="0.25">
      <c r="D768" s="98"/>
      <c r="Q768" s="123"/>
      <c r="R768" s="122"/>
      <c r="S768" s="122"/>
    </row>
    <row r="769" spans="4:19" x14ac:dyDescent="0.25">
      <c r="D769" s="98"/>
      <c r="Q769" s="123"/>
      <c r="R769" s="122"/>
      <c r="S769" s="122"/>
    </row>
    <row r="770" spans="4:19" x14ac:dyDescent="0.25">
      <c r="D770" s="98"/>
      <c r="Q770" s="123"/>
      <c r="R770" s="122"/>
      <c r="S770" s="122"/>
    </row>
    <row r="771" spans="4:19" x14ac:dyDescent="0.25">
      <c r="D771" s="98"/>
      <c r="Q771" s="123"/>
      <c r="R771" s="122"/>
      <c r="S771" s="122"/>
    </row>
    <row r="772" spans="4:19" x14ac:dyDescent="0.25">
      <c r="D772" s="98"/>
      <c r="Q772" s="123"/>
      <c r="R772" s="122"/>
      <c r="S772" s="122"/>
    </row>
    <row r="773" spans="4:19" x14ac:dyDescent="0.25">
      <c r="D773" s="98"/>
      <c r="Q773" s="123"/>
      <c r="R773" s="122"/>
      <c r="S773" s="122"/>
    </row>
    <row r="774" spans="4:19" x14ac:dyDescent="0.25">
      <c r="D774" s="98"/>
      <c r="Q774" s="123"/>
      <c r="R774" s="122"/>
      <c r="S774" s="122"/>
    </row>
    <row r="775" spans="4:19" x14ac:dyDescent="0.25">
      <c r="D775" s="98"/>
      <c r="Q775" s="123"/>
      <c r="R775" s="122"/>
      <c r="S775" s="122"/>
    </row>
    <row r="776" spans="4:19" x14ac:dyDescent="0.25">
      <c r="D776" s="98"/>
      <c r="Q776" s="123"/>
      <c r="R776" s="122"/>
      <c r="S776" s="122"/>
    </row>
    <row r="777" spans="4:19" x14ac:dyDescent="0.25">
      <c r="D777" s="98"/>
      <c r="Q777" s="123"/>
      <c r="R777" s="122"/>
      <c r="S777" s="122"/>
    </row>
    <row r="778" spans="4:19" x14ac:dyDescent="0.25">
      <c r="D778" s="98"/>
      <c r="Q778" s="123"/>
      <c r="R778" s="122"/>
      <c r="S778" s="122"/>
    </row>
    <row r="779" spans="4:19" x14ac:dyDescent="0.25">
      <c r="D779" s="98"/>
      <c r="Q779" s="123"/>
      <c r="R779" s="122"/>
      <c r="S779" s="122"/>
    </row>
    <row r="780" spans="4:19" x14ac:dyDescent="0.25">
      <c r="D780" s="98"/>
      <c r="Q780" s="123"/>
      <c r="R780" s="122"/>
      <c r="S780" s="122"/>
    </row>
    <row r="781" spans="4:19" x14ac:dyDescent="0.25">
      <c r="D781" s="98"/>
      <c r="Q781" s="123"/>
      <c r="R781" s="122"/>
      <c r="S781" s="122"/>
    </row>
    <row r="782" spans="4:19" x14ac:dyDescent="0.25">
      <c r="D782" s="98"/>
      <c r="Q782" s="123"/>
      <c r="R782" s="122"/>
      <c r="S782" s="122"/>
    </row>
    <row r="783" spans="4:19" x14ac:dyDescent="0.25">
      <c r="D783" s="98"/>
      <c r="Q783" s="123"/>
      <c r="R783" s="122"/>
      <c r="S783" s="122"/>
    </row>
    <row r="784" spans="4:19" x14ac:dyDescent="0.25">
      <c r="D784" s="98"/>
      <c r="Q784" s="123"/>
      <c r="R784" s="122"/>
      <c r="S784" s="122"/>
    </row>
    <row r="785" spans="4:19" x14ac:dyDescent="0.25">
      <c r="D785" s="98"/>
      <c r="Q785" s="123"/>
      <c r="R785" s="122"/>
      <c r="S785" s="122"/>
    </row>
    <row r="786" spans="4:19" x14ac:dyDescent="0.25">
      <c r="D786" s="98"/>
      <c r="Q786" s="123"/>
      <c r="R786" s="122"/>
      <c r="S786" s="122"/>
    </row>
    <row r="787" spans="4:19" x14ac:dyDescent="0.25">
      <c r="D787" s="98"/>
      <c r="Q787" s="123"/>
      <c r="R787" s="122"/>
      <c r="S787" s="122"/>
    </row>
    <row r="788" spans="4:19" x14ac:dyDescent="0.25">
      <c r="D788" s="98"/>
      <c r="Q788" s="123"/>
      <c r="R788" s="122"/>
      <c r="S788" s="122"/>
    </row>
    <row r="789" spans="4:19" x14ac:dyDescent="0.25">
      <c r="D789" s="98"/>
      <c r="Q789" s="123"/>
      <c r="R789" s="122"/>
      <c r="S789" s="122"/>
    </row>
    <row r="790" spans="4:19" x14ac:dyDescent="0.25">
      <c r="D790" s="98"/>
      <c r="Q790" s="123"/>
      <c r="R790" s="122"/>
      <c r="S790" s="122"/>
    </row>
    <row r="791" spans="4:19" x14ac:dyDescent="0.25">
      <c r="D791" s="98"/>
      <c r="Q791" s="123"/>
      <c r="R791" s="122"/>
      <c r="S791" s="122"/>
    </row>
    <row r="792" spans="4:19" x14ac:dyDescent="0.25">
      <c r="D792" s="98"/>
      <c r="Q792" s="123"/>
      <c r="R792" s="122"/>
      <c r="S792" s="122"/>
    </row>
    <row r="793" spans="4:19" x14ac:dyDescent="0.25">
      <c r="D793" s="98"/>
      <c r="Q793" s="123"/>
      <c r="R793" s="122"/>
      <c r="S793" s="122"/>
    </row>
    <row r="794" spans="4:19" x14ac:dyDescent="0.25">
      <c r="D794" s="98"/>
      <c r="Q794" s="123"/>
      <c r="R794" s="122"/>
      <c r="S794" s="122"/>
    </row>
    <row r="795" spans="4:19" x14ac:dyDescent="0.25">
      <c r="D795" s="98"/>
      <c r="Q795" s="123"/>
      <c r="R795" s="122"/>
      <c r="S795" s="122"/>
    </row>
    <row r="796" spans="4:19" x14ac:dyDescent="0.25">
      <c r="D796" s="98"/>
      <c r="Q796" s="123"/>
      <c r="R796" s="122"/>
      <c r="S796" s="122"/>
    </row>
    <row r="797" spans="4:19" x14ac:dyDescent="0.25">
      <c r="D797" s="98"/>
      <c r="Q797" s="123"/>
      <c r="R797" s="122"/>
      <c r="S797" s="122"/>
    </row>
    <row r="798" spans="4:19" x14ac:dyDescent="0.25">
      <c r="D798" s="98"/>
      <c r="Q798" s="123"/>
      <c r="R798" s="122"/>
      <c r="S798" s="122"/>
    </row>
    <row r="799" spans="4:19" x14ac:dyDescent="0.25">
      <c r="D799" s="98"/>
      <c r="Q799" s="123"/>
      <c r="R799" s="122"/>
      <c r="S799" s="122"/>
    </row>
    <row r="800" spans="4:19" x14ac:dyDescent="0.25">
      <c r="D800" s="98"/>
      <c r="Q800" s="123"/>
      <c r="R800" s="122"/>
      <c r="S800" s="122"/>
    </row>
    <row r="801" spans="4:19" x14ac:dyDescent="0.25">
      <c r="D801" s="98"/>
      <c r="Q801" s="123"/>
      <c r="R801" s="122"/>
      <c r="S801" s="122"/>
    </row>
    <row r="802" spans="4:19" x14ac:dyDescent="0.25">
      <c r="D802" s="98"/>
      <c r="Q802" s="123"/>
      <c r="R802" s="122"/>
      <c r="S802" s="122"/>
    </row>
    <row r="803" spans="4:19" x14ac:dyDescent="0.25">
      <c r="D803" s="98"/>
      <c r="Q803" s="123"/>
      <c r="R803" s="122"/>
      <c r="S803" s="122"/>
    </row>
    <row r="804" spans="4:19" x14ac:dyDescent="0.25">
      <c r="D804" s="98"/>
      <c r="Q804" s="123"/>
      <c r="R804" s="122"/>
      <c r="S804" s="122"/>
    </row>
    <row r="805" spans="4:19" x14ac:dyDescent="0.25">
      <c r="D805" s="98"/>
      <c r="Q805" s="123"/>
      <c r="R805" s="122"/>
      <c r="S805" s="122"/>
    </row>
    <row r="806" spans="4:19" x14ac:dyDescent="0.25">
      <c r="D806" s="98"/>
      <c r="Q806" s="123"/>
      <c r="R806" s="122"/>
      <c r="S806" s="122"/>
    </row>
    <row r="807" spans="4:19" x14ac:dyDescent="0.25">
      <c r="D807" s="98"/>
      <c r="Q807" s="123"/>
      <c r="R807" s="122"/>
      <c r="S807" s="122"/>
    </row>
    <row r="808" spans="4:19" x14ac:dyDescent="0.25">
      <c r="D808" s="98"/>
      <c r="Q808" s="123"/>
      <c r="R808" s="122"/>
      <c r="S808" s="122"/>
    </row>
    <row r="809" spans="4:19" x14ac:dyDescent="0.25">
      <c r="D809" s="98"/>
      <c r="Q809" s="123"/>
      <c r="R809" s="122"/>
      <c r="S809" s="122"/>
    </row>
    <row r="810" spans="4:19" x14ac:dyDescent="0.25">
      <c r="D810" s="98"/>
      <c r="Q810" s="123"/>
      <c r="R810" s="122"/>
      <c r="S810" s="122"/>
    </row>
    <row r="811" spans="4:19" x14ac:dyDescent="0.25">
      <c r="D811" s="98"/>
      <c r="Q811" s="123"/>
      <c r="R811" s="122"/>
      <c r="S811" s="122"/>
    </row>
    <row r="812" spans="4:19" x14ac:dyDescent="0.25">
      <c r="D812" s="98"/>
      <c r="Q812" s="123"/>
      <c r="R812" s="122"/>
      <c r="S812" s="122"/>
    </row>
    <row r="813" spans="4:19" x14ac:dyDescent="0.25">
      <c r="D813" s="98"/>
      <c r="Q813" s="123"/>
      <c r="R813" s="122"/>
      <c r="S813" s="122"/>
    </row>
    <row r="814" spans="4:19" x14ac:dyDescent="0.25">
      <c r="D814" s="98"/>
      <c r="Q814" s="123"/>
      <c r="R814" s="122"/>
      <c r="S814" s="122"/>
    </row>
    <row r="815" spans="4:19" x14ac:dyDescent="0.25">
      <c r="D815" s="98"/>
      <c r="Q815" s="123"/>
      <c r="R815" s="122"/>
      <c r="S815" s="122"/>
    </row>
    <row r="816" spans="4:19" x14ac:dyDescent="0.25">
      <c r="D816" s="98"/>
      <c r="Q816" s="123"/>
      <c r="R816" s="122"/>
      <c r="S816" s="122"/>
    </row>
    <row r="817" spans="4:19" x14ac:dyDescent="0.25">
      <c r="D817" s="98"/>
      <c r="Q817" s="123"/>
      <c r="R817" s="122"/>
      <c r="S817" s="122"/>
    </row>
    <row r="818" spans="4:19" x14ac:dyDescent="0.25">
      <c r="D818" s="98"/>
      <c r="Q818" s="123"/>
      <c r="R818" s="122"/>
      <c r="S818" s="122"/>
    </row>
    <row r="819" spans="4:19" x14ac:dyDescent="0.25">
      <c r="D819" s="98"/>
      <c r="Q819" s="123"/>
      <c r="R819" s="122"/>
      <c r="S819" s="122"/>
    </row>
    <row r="820" spans="4:19" x14ac:dyDescent="0.25">
      <c r="D820" s="98"/>
      <c r="Q820" s="123"/>
      <c r="R820" s="122"/>
      <c r="S820" s="122"/>
    </row>
    <row r="821" spans="4:19" x14ac:dyDescent="0.25">
      <c r="D821" s="98"/>
      <c r="Q821" s="123"/>
      <c r="R821" s="122"/>
      <c r="S821" s="122"/>
    </row>
    <row r="822" spans="4:19" x14ac:dyDescent="0.25">
      <c r="D822" s="98"/>
      <c r="Q822" s="123"/>
      <c r="R822" s="122"/>
      <c r="S822" s="122"/>
    </row>
    <row r="823" spans="4:19" x14ac:dyDescent="0.25">
      <c r="D823" s="98"/>
      <c r="Q823" s="123"/>
      <c r="R823" s="122"/>
      <c r="S823" s="122"/>
    </row>
    <row r="824" spans="4:19" x14ac:dyDescent="0.25">
      <c r="D824" s="98"/>
      <c r="Q824" s="123"/>
      <c r="R824" s="122"/>
      <c r="S824" s="122"/>
    </row>
    <row r="825" spans="4:19" x14ac:dyDescent="0.25">
      <c r="D825" s="98"/>
      <c r="Q825" s="123"/>
      <c r="R825" s="122"/>
      <c r="S825" s="122"/>
    </row>
    <row r="826" spans="4:19" x14ac:dyDescent="0.25">
      <c r="D826" s="98"/>
      <c r="Q826" s="123"/>
      <c r="R826" s="122"/>
      <c r="S826" s="122"/>
    </row>
    <row r="827" spans="4:19" x14ac:dyDescent="0.25">
      <c r="D827" s="98"/>
      <c r="Q827" s="123"/>
      <c r="R827" s="122"/>
      <c r="S827" s="122"/>
    </row>
    <row r="828" spans="4:19" x14ac:dyDescent="0.25">
      <c r="D828" s="98"/>
      <c r="Q828" s="123"/>
      <c r="R828" s="122"/>
      <c r="S828" s="122"/>
    </row>
    <row r="829" spans="4:19" x14ac:dyDescent="0.25">
      <c r="D829" s="98"/>
      <c r="Q829" s="123"/>
      <c r="R829" s="122"/>
      <c r="S829" s="122"/>
    </row>
    <row r="830" spans="4:19" x14ac:dyDescent="0.25">
      <c r="D830" s="98"/>
      <c r="Q830" s="123"/>
      <c r="R830" s="122"/>
      <c r="S830" s="122"/>
    </row>
    <row r="831" spans="4:19" x14ac:dyDescent="0.25">
      <c r="D831" s="98"/>
      <c r="Q831" s="123"/>
      <c r="R831" s="122"/>
      <c r="S831" s="122"/>
    </row>
    <row r="832" spans="4:19" x14ac:dyDescent="0.25">
      <c r="D832" s="98"/>
      <c r="Q832" s="123"/>
      <c r="R832" s="122"/>
      <c r="S832" s="122"/>
    </row>
    <row r="833" spans="4:19" x14ac:dyDescent="0.25">
      <c r="D833" s="98"/>
      <c r="Q833" s="123"/>
      <c r="R833" s="122"/>
      <c r="S833" s="122"/>
    </row>
    <row r="834" spans="4:19" x14ac:dyDescent="0.25">
      <c r="D834" s="98"/>
      <c r="Q834" s="123"/>
      <c r="R834" s="122"/>
      <c r="S834" s="122"/>
    </row>
    <row r="835" spans="4:19" x14ac:dyDescent="0.25">
      <c r="D835" s="98"/>
      <c r="Q835" s="123"/>
      <c r="R835" s="122"/>
      <c r="S835" s="122"/>
    </row>
    <row r="836" spans="4:19" x14ac:dyDescent="0.25">
      <c r="D836" s="98"/>
      <c r="Q836" s="123"/>
      <c r="R836" s="122"/>
      <c r="S836" s="122"/>
    </row>
    <row r="837" spans="4:19" x14ac:dyDescent="0.25">
      <c r="D837" s="98"/>
      <c r="Q837" s="123"/>
      <c r="R837" s="122"/>
      <c r="S837" s="122"/>
    </row>
    <row r="838" spans="4:19" x14ac:dyDescent="0.25">
      <c r="D838" s="98"/>
      <c r="Q838" s="123"/>
      <c r="R838" s="122"/>
      <c r="S838" s="122"/>
    </row>
    <row r="839" spans="4:19" x14ac:dyDescent="0.25">
      <c r="D839" s="98"/>
      <c r="Q839" s="123"/>
      <c r="R839" s="122"/>
      <c r="S839" s="122"/>
    </row>
    <row r="840" spans="4:19" x14ac:dyDescent="0.25">
      <c r="D840" s="98"/>
      <c r="Q840" s="123"/>
      <c r="R840" s="122"/>
      <c r="S840" s="122"/>
    </row>
    <row r="841" spans="4:19" x14ac:dyDescent="0.25">
      <c r="D841" s="98"/>
      <c r="Q841" s="123"/>
      <c r="R841" s="122"/>
      <c r="S841" s="122"/>
    </row>
    <row r="842" spans="4:19" x14ac:dyDescent="0.25">
      <c r="D842" s="98"/>
      <c r="Q842" s="123"/>
      <c r="R842" s="122"/>
      <c r="S842" s="122"/>
    </row>
    <row r="843" spans="4:19" x14ac:dyDescent="0.25">
      <c r="D843" s="98"/>
      <c r="Q843" s="123"/>
      <c r="R843" s="122"/>
      <c r="S843" s="122"/>
    </row>
    <row r="844" spans="4:19" x14ac:dyDescent="0.25">
      <c r="D844" s="98"/>
      <c r="Q844" s="123"/>
      <c r="R844" s="122"/>
      <c r="S844" s="122"/>
    </row>
    <row r="845" spans="4:19" x14ac:dyDescent="0.25">
      <c r="D845" s="98"/>
      <c r="Q845" s="123"/>
      <c r="R845" s="122"/>
      <c r="S845" s="122"/>
    </row>
    <row r="846" spans="4:19" x14ac:dyDescent="0.25">
      <c r="D846" s="98"/>
      <c r="Q846" s="123"/>
      <c r="R846" s="122"/>
      <c r="S846" s="122"/>
    </row>
    <row r="847" spans="4:19" x14ac:dyDescent="0.25">
      <c r="D847" s="98"/>
      <c r="Q847" s="123"/>
      <c r="R847" s="122"/>
      <c r="S847" s="122"/>
    </row>
    <row r="848" spans="4:19" x14ac:dyDescent="0.25">
      <c r="D848" s="98"/>
      <c r="Q848" s="123"/>
      <c r="R848" s="122"/>
      <c r="S848" s="122"/>
    </row>
    <row r="849" spans="4:19" x14ac:dyDescent="0.25">
      <c r="D849" s="98"/>
      <c r="Q849" s="123"/>
      <c r="R849" s="122"/>
      <c r="S849" s="122"/>
    </row>
    <row r="850" spans="4:19" x14ac:dyDescent="0.25">
      <c r="D850" s="98"/>
      <c r="Q850" s="123"/>
      <c r="R850" s="122"/>
      <c r="S850" s="122"/>
    </row>
    <row r="851" spans="4:19" x14ac:dyDescent="0.25">
      <c r="D851" s="98"/>
      <c r="Q851" s="123"/>
      <c r="R851" s="122"/>
      <c r="S851" s="122"/>
    </row>
    <row r="852" spans="4:19" x14ac:dyDescent="0.25">
      <c r="D852" s="98"/>
      <c r="Q852" s="123"/>
      <c r="R852" s="122"/>
      <c r="S852" s="122"/>
    </row>
    <row r="853" spans="4:19" x14ac:dyDescent="0.25">
      <c r="D853" s="98"/>
      <c r="Q853" s="123"/>
      <c r="R853" s="122"/>
      <c r="S853" s="122"/>
    </row>
    <row r="854" spans="4:19" x14ac:dyDescent="0.25">
      <c r="D854" s="98"/>
      <c r="Q854" s="123"/>
      <c r="R854" s="122"/>
      <c r="S854" s="122"/>
    </row>
    <row r="855" spans="4:19" x14ac:dyDescent="0.25">
      <c r="D855" s="98"/>
      <c r="Q855" s="123"/>
      <c r="R855" s="122"/>
      <c r="S855" s="122"/>
    </row>
    <row r="856" spans="4:19" x14ac:dyDescent="0.25">
      <c r="D856" s="98"/>
      <c r="Q856" s="123"/>
      <c r="R856" s="122"/>
      <c r="S856" s="122"/>
    </row>
    <row r="857" spans="4:19" x14ac:dyDescent="0.25">
      <c r="D857" s="98"/>
      <c r="Q857" s="123"/>
      <c r="R857" s="122"/>
      <c r="S857" s="122"/>
    </row>
    <row r="858" spans="4:19" x14ac:dyDescent="0.25">
      <c r="D858" s="98"/>
      <c r="Q858" s="123"/>
      <c r="R858" s="122"/>
      <c r="S858" s="122"/>
    </row>
    <row r="859" spans="4:19" x14ac:dyDescent="0.25">
      <c r="D859" s="98"/>
      <c r="Q859" s="123"/>
      <c r="R859" s="122"/>
      <c r="S859" s="122"/>
    </row>
    <row r="860" spans="4:19" x14ac:dyDescent="0.25">
      <c r="D860" s="98"/>
      <c r="Q860" s="123"/>
      <c r="R860" s="122"/>
      <c r="S860" s="122"/>
    </row>
    <row r="861" spans="4:19" x14ac:dyDescent="0.25">
      <c r="D861" s="98"/>
      <c r="Q861" s="123"/>
      <c r="R861" s="122"/>
      <c r="S861" s="122"/>
    </row>
    <row r="862" spans="4:19" x14ac:dyDescent="0.25">
      <c r="D862" s="98"/>
      <c r="Q862" s="123"/>
      <c r="R862" s="122"/>
      <c r="S862" s="122"/>
    </row>
    <row r="863" spans="4:19" x14ac:dyDescent="0.25">
      <c r="D863" s="98"/>
      <c r="Q863" s="123"/>
      <c r="R863" s="122"/>
      <c r="S863" s="122"/>
    </row>
    <row r="864" spans="4:19" x14ac:dyDescent="0.25">
      <c r="D864" s="98"/>
      <c r="Q864" s="123"/>
      <c r="R864" s="122"/>
      <c r="S864" s="122"/>
    </row>
    <row r="865" spans="4:19" x14ac:dyDescent="0.25">
      <c r="D865" s="98"/>
      <c r="Q865" s="123"/>
      <c r="R865" s="122"/>
      <c r="S865" s="122"/>
    </row>
    <row r="866" spans="4:19" x14ac:dyDescent="0.25">
      <c r="D866" s="98"/>
      <c r="Q866" s="123"/>
      <c r="R866" s="122"/>
      <c r="S866" s="122"/>
    </row>
    <row r="867" spans="4:19" x14ac:dyDescent="0.25">
      <c r="D867" s="98"/>
      <c r="Q867" s="123"/>
      <c r="R867" s="122"/>
      <c r="S867" s="122"/>
    </row>
    <row r="868" spans="4:19" x14ac:dyDescent="0.25">
      <c r="D868" s="98"/>
      <c r="Q868" s="123"/>
      <c r="R868" s="122"/>
      <c r="S868" s="122"/>
    </row>
    <row r="869" spans="4:19" x14ac:dyDescent="0.25">
      <c r="D869" s="98"/>
      <c r="Q869" s="123"/>
      <c r="R869" s="122"/>
      <c r="S869" s="122"/>
    </row>
    <row r="870" spans="4:19" x14ac:dyDescent="0.25">
      <c r="D870" s="98"/>
      <c r="Q870" s="123"/>
      <c r="R870" s="122"/>
      <c r="S870" s="122"/>
    </row>
    <row r="871" spans="4:19" x14ac:dyDescent="0.25">
      <c r="D871" s="98"/>
      <c r="Q871" s="123"/>
      <c r="R871" s="122"/>
      <c r="S871" s="122"/>
    </row>
    <row r="872" spans="4:19" x14ac:dyDescent="0.25">
      <c r="D872" s="98"/>
      <c r="Q872" s="123"/>
      <c r="R872" s="122"/>
      <c r="S872" s="122"/>
    </row>
    <row r="873" spans="4:19" x14ac:dyDescent="0.25">
      <c r="D873" s="98"/>
      <c r="Q873" s="123"/>
      <c r="R873" s="122"/>
      <c r="S873" s="122"/>
    </row>
    <row r="874" spans="4:19" x14ac:dyDescent="0.25">
      <c r="D874" s="98"/>
      <c r="Q874" s="123"/>
      <c r="R874" s="122"/>
      <c r="S874" s="122"/>
    </row>
    <row r="875" spans="4:19" x14ac:dyDescent="0.25">
      <c r="D875" s="98"/>
      <c r="Q875" s="123"/>
      <c r="R875" s="122"/>
      <c r="S875" s="122"/>
    </row>
    <row r="876" spans="4:19" x14ac:dyDescent="0.25">
      <c r="D876" s="98"/>
      <c r="Q876" s="123"/>
      <c r="R876" s="122"/>
      <c r="S876" s="122"/>
    </row>
    <row r="877" spans="4:19" x14ac:dyDescent="0.25">
      <c r="D877" s="98"/>
      <c r="Q877" s="123"/>
      <c r="R877" s="122"/>
      <c r="S877" s="122"/>
    </row>
    <row r="878" spans="4:19" x14ac:dyDescent="0.25">
      <c r="D878" s="98"/>
      <c r="Q878" s="123"/>
      <c r="R878" s="122"/>
      <c r="S878" s="122"/>
    </row>
    <row r="879" spans="4:19" x14ac:dyDescent="0.25">
      <c r="D879" s="98"/>
      <c r="Q879" s="123"/>
      <c r="R879" s="122"/>
      <c r="S879" s="122"/>
    </row>
    <row r="880" spans="4:19" x14ac:dyDescent="0.25">
      <c r="D880" s="98"/>
      <c r="Q880" s="123"/>
      <c r="R880" s="122"/>
      <c r="S880" s="122"/>
    </row>
    <row r="881" spans="4:19" x14ac:dyDescent="0.25">
      <c r="D881" s="98"/>
      <c r="Q881" s="123"/>
      <c r="R881" s="122"/>
      <c r="S881" s="122"/>
    </row>
    <row r="882" spans="4:19" x14ac:dyDescent="0.25">
      <c r="D882" s="98"/>
      <c r="Q882" s="123"/>
      <c r="R882" s="122"/>
      <c r="S882" s="122"/>
    </row>
    <row r="883" spans="4:19" x14ac:dyDescent="0.25">
      <c r="D883" s="98"/>
      <c r="Q883" s="123"/>
      <c r="R883" s="122"/>
      <c r="S883" s="122"/>
    </row>
    <row r="884" spans="4:19" x14ac:dyDescent="0.25">
      <c r="D884" s="98"/>
      <c r="Q884" s="123"/>
      <c r="R884" s="122"/>
      <c r="S884" s="122"/>
    </row>
    <row r="885" spans="4:19" x14ac:dyDescent="0.25">
      <c r="D885" s="98"/>
      <c r="Q885" s="123"/>
      <c r="R885" s="122"/>
      <c r="S885" s="122"/>
    </row>
    <row r="886" spans="4:19" x14ac:dyDescent="0.25">
      <c r="D886" s="98"/>
      <c r="Q886" s="123"/>
      <c r="R886" s="122"/>
      <c r="S886" s="122"/>
    </row>
    <row r="887" spans="4:19" x14ac:dyDescent="0.25">
      <c r="D887" s="98"/>
      <c r="Q887" s="123"/>
      <c r="R887" s="122"/>
      <c r="S887" s="122"/>
    </row>
    <row r="888" spans="4:19" x14ac:dyDescent="0.25">
      <c r="D888" s="98"/>
      <c r="Q888" s="123"/>
      <c r="R888" s="122"/>
      <c r="S888" s="122"/>
    </row>
    <row r="889" spans="4:19" x14ac:dyDescent="0.25">
      <c r="D889" s="98"/>
      <c r="Q889" s="123"/>
      <c r="R889" s="122"/>
      <c r="S889" s="122"/>
    </row>
    <row r="890" spans="4:19" x14ac:dyDescent="0.25">
      <c r="D890" s="98"/>
      <c r="Q890" s="123"/>
      <c r="R890" s="122"/>
      <c r="S890" s="122"/>
    </row>
    <row r="891" spans="4:19" x14ac:dyDescent="0.25">
      <c r="D891" s="98"/>
      <c r="Q891" s="123"/>
      <c r="R891" s="122"/>
      <c r="S891" s="122"/>
    </row>
    <row r="892" spans="4:19" x14ac:dyDescent="0.25">
      <c r="D892" s="98"/>
      <c r="Q892" s="123"/>
      <c r="R892" s="122"/>
      <c r="S892" s="122"/>
    </row>
    <row r="893" spans="4:19" x14ac:dyDescent="0.25">
      <c r="D893" s="98"/>
      <c r="Q893" s="123"/>
      <c r="R893" s="122"/>
      <c r="S893" s="122"/>
    </row>
    <row r="894" spans="4:19" x14ac:dyDescent="0.25">
      <c r="D894" s="98"/>
      <c r="Q894" s="123"/>
      <c r="R894" s="122"/>
      <c r="S894" s="122"/>
    </row>
    <row r="895" spans="4:19" x14ac:dyDescent="0.25">
      <c r="D895" s="98"/>
      <c r="Q895" s="123"/>
      <c r="R895" s="122"/>
      <c r="S895" s="122"/>
    </row>
    <row r="896" spans="4:19" x14ac:dyDescent="0.25">
      <c r="D896" s="98"/>
      <c r="Q896" s="123"/>
      <c r="R896" s="122"/>
      <c r="S896" s="122"/>
    </row>
    <row r="897" spans="4:19" x14ac:dyDescent="0.25">
      <c r="D897" s="98"/>
      <c r="Q897" s="123"/>
      <c r="R897" s="122"/>
      <c r="S897" s="122"/>
    </row>
    <row r="898" spans="4:19" x14ac:dyDescent="0.25">
      <c r="D898" s="98"/>
      <c r="Q898" s="123"/>
      <c r="R898" s="122"/>
      <c r="S898" s="122"/>
    </row>
    <row r="899" spans="4:19" x14ac:dyDescent="0.25">
      <c r="D899" s="98"/>
      <c r="Q899" s="123"/>
      <c r="R899" s="122"/>
      <c r="S899" s="122"/>
    </row>
    <row r="900" spans="4:19" x14ac:dyDescent="0.25">
      <c r="D900" s="98"/>
      <c r="Q900" s="123"/>
      <c r="R900" s="122"/>
      <c r="S900" s="122"/>
    </row>
    <row r="901" spans="4:19" x14ac:dyDescent="0.25">
      <c r="D901" s="98"/>
      <c r="Q901" s="123"/>
      <c r="R901" s="122"/>
      <c r="S901" s="122"/>
    </row>
    <row r="902" spans="4:19" x14ac:dyDescent="0.25">
      <c r="D902" s="98"/>
      <c r="Q902" s="123"/>
      <c r="R902" s="122"/>
      <c r="S902" s="122"/>
    </row>
    <row r="903" spans="4:19" x14ac:dyDescent="0.25">
      <c r="D903" s="98"/>
      <c r="Q903" s="123"/>
      <c r="R903" s="122"/>
      <c r="S903" s="122"/>
    </row>
  </sheetData>
  <mergeCells count="30">
    <mergeCell ref="AE17:AF17"/>
    <mergeCell ref="AG17:AH17"/>
    <mergeCell ref="AA7:AA9"/>
    <mergeCell ref="AB7:AB9"/>
    <mergeCell ref="A7:A9"/>
    <mergeCell ref="E7:E9"/>
    <mergeCell ref="B7:B9"/>
    <mergeCell ref="C7:C9"/>
    <mergeCell ref="D7:D9"/>
    <mergeCell ref="Y7:Y9"/>
    <mergeCell ref="X43:X45"/>
    <mergeCell ref="X46:X48"/>
    <mergeCell ref="X49:X51"/>
    <mergeCell ref="X40:X42"/>
    <mergeCell ref="F7:F9"/>
    <mergeCell ref="G7:G9"/>
    <mergeCell ref="H7:I9"/>
    <mergeCell ref="J7:J9"/>
    <mergeCell ref="K7:L9"/>
    <mergeCell ref="M7:N9"/>
    <mergeCell ref="O7:P9"/>
    <mergeCell ref="R7:W7"/>
    <mergeCell ref="R8:W8"/>
    <mergeCell ref="R9:S9"/>
    <mergeCell ref="X61:X63"/>
    <mergeCell ref="X64:X66"/>
    <mergeCell ref="X67:X69"/>
    <mergeCell ref="X52:X54"/>
    <mergeCell ref="X55:X57"/>
    <mergeCell ref="X58:X60"/>
  </mergeCells>
  <phoneticPr fontId="42" type="noConversion"/>
  <conditionalFormatting sqref="AA4:AB4">
    <cfRule type="cellIs" dxfId="45" priority="26" operator="lessThan">
      <formula>0</formula>
    </cfRule>
    <cfRule type="cellIs" dxfId="44" priority="27" operator="greaterThan">
      <formula>0</formula>
    </cfRule>
  </conditionalFormatting>
  <conditionalFormatting sqref="Y4">
    <cfRule type="cellIs" dxfId="43" priority="24" operator="lessThan">
      <formula>0</formula>
    </cfRule>
    <cfRule type="cellIs" dxfId="42" priority="25" operator="greaterThan">
      <formula>0</formula>
    </cfRule>
  </conditionalFormatting>
  <conditionalFormatting sqref="S7:W7 T9:W9">
    <cfRule type="cellIs" dxfId="41" priority="21" stopIfTrue="1" operator="lessThan">
      <formula>0</formula>
    </cfRule>
  </conditionalFormatting>
  <conditionalFormatting sqref="R12:S14 U12:W14 R17:S20 U17:W20 R11:W11 R15:W16">
    <cfRule type="cellIs" dxfId="40" priority="19" operator="greaterThanOrEqual">
      <formula>0</formula>
    </cfRule>
    <cfRule type="cellIs" dxfId="39" priority="20" operator="lessThan">
      <formula>0</formula>
    </cfRule>
  </conditionalFormatting>
  <conditionalFormatting sqref="T19">
    <cfRule type="cellIs" dxfId="38" priority="17" operator="greaterThanOrEqual">
      <formula>0</formula>
    </cfRule>
    <cfRule type="cellIs" dxfId="37" priority="18" operator="lessThan">
      <formula>0</formula>
    </cfRule>
  </conditionalFormatting>
  <conditionalFormatting sqref="T12">
    <cfRule type="cellIs" dxfId="36" priority="15" operator="greaterThanOrEqual">
      <formula>0</formula>
    </cfRule>
    <cfRule type="cellIs" dxfId="35" priority="16" operator="lessThan">
      <formula>0</formula>
    </cfRule>
  </conditionalFormatting>
  <conditionalFormatting sqref="T13">
    <cfRule type="cellIs" dxfId="34" priority="13" operator="greaterThanOrEqual">
      <formula>0</formula>
    </cfRule>
    <cfRule type="cellIs" dxfId="33" priority="14" operator="lessThan">
      <formula>0</formula>
    </cfRule>
  </conditionalFormatting>
  <conditionalFormatting sqref="T14">
    <cfRule type="cellIs" dxfId="32" priority="11" operator="greaterThanOrEqual">
      <formula>0</formula>
    </cfRule>
    <cfRule type="cellIs" dxfId="31" priority="12" operator="lessThan">
      <formula>0</formula>
    </cfRule>
  </conditionalFormatting>
  <conditionalFormatting sqref="T20">
    <cfRule type="cellIs" dxfId="30" priority="9" operator="greaterThanOrEqual">
      <formula>0</formula>
    </cfRule>
    <cfRule type="cellIs" dxfId="29" priority="10" operator="lessThan">
      <formula>0</formula>
    </cfRule>
  </conditionalFormatting>
  <conditionalFormatting sqref="AA21:AB21">
    <cfRule type="cellIs" dxfId="28" priority="1" operator="lessThan">
      <formula>0</formula>
    </cfRule>
    <cfRule type="cellIs" dxfId="27" priority="2" operator="greaterThan">
      <formula>0</formula>
    </cfRule>
  </conditionalFormatting>
  <conditionalFormatting sqref="AA11:AB11">
    <cfRule type="cellIs" dxfId="26" priority="5" operator="lessThan">
      <formula>0</formula>
    </cfRule>
    <cfRule type="cellIs" dxfId="25" priority="6" operator="greaterThan">
      <formula>0</formula>
    </cfRule>
  </conditionalFormatting>
  <conditionalFormatting sqref="AA12:AB20">
    <cfRule type="cellIs" dxfId="24" priority="3" operator="lessThan">
      <formula>0</formula>
    </cfRule>
    <cfRule type="cellIs" dxfId="23" priority="4" operator="greaterThan">
      <formula>0</formula>
    </cfRule>
  </conditionalFormatting>
  <printOptions horizontalCentered="1"/>
  <pageMargins left="0.25" right="0.25" top="0.38" bottom="0.4" header="0.3" footer="0.3"/>
  <pageSetup scale="53"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987"/>
  <sheetViews>
    <sheetView showGridLines="0" tabSelected="1" zoomScale="70" zoomScaleNormal="70" workbookViewId="0"/>
  </sheetViews>
  <sheetFormatPr baseColWidth="10" defaultColWidth="9.140625" defaultRowHeight="15" x14ac:dyDescent="0.25"/>
  <cols>
    <col min="1" max="1" width="14.5703125" style="98" customWidth="1"/>
    <col min="2" max="2" width="9.42578125" style="98" bestFit="1" customWidth="1"/>
    <col min="3" max="3" width="7.42578125" style="98" customWidth="1"/>
    <col min="4" max="4" width="11.42578125" style="124" bestFit="1" customWidth="1"/>
    <col min="5" max="5" width="9.42578125" style="121" customWidth="1"/>
    <col min="6" max="6" width="9.5703125" style="121" customWidth="1"/>
    <col min="7" max="7" width="9.28515625" style="121" customWidth="1"/>
    <col min="8" max="8" width="7.42578125" style="98" bestFit="1" customWidth="1"/>
    <col min="9" max="9" width="12.7109375" style="98" customWidth="1"/>
    <col min="10" max="10" width="4" style="98" customWidth="1"/>
    <col min="11" max="11" width="15.42578125" style="122" customWidth="1"/>
    <col min="12" max="12" width="7.42578125" style="98" customWidth="1"/>
    <col min="13" max="13" width="9.85546875" style="98" customWidth="1"/>
    <col min="14" max="14" width="4" style="98" customWidth="1"/>
    <col min="15" max="15" width="15.42578125" style="122" customWidth="1"/>
    <col min="16" max="16" width="6.85546875" style="98" bestFit="1" customWidth="1"/>
    <col min="17" max="17" width="12" style="125" bestFit="1" customWidth="1"/>
    <col min="18" max="18" width="8.42578125" style="126" customWidth="1"/>
    <col min="19" max="19" width="4.140625" style="126" customWidth="1"/>
    <col min="20" max="20" width="1.7109375" style="98" customWidth="1"/>
    <col min="21" max="21" width="8.42578125" style="123" customWidth="1"/>
    <col min="22" max="22" width="11.42578125" style="123" customWidth="1"/>
    <col min="23" max="26" width="15.5703125" style="122" customWidth="1"/>
    <col min="27" max="27" width="15.7109375" style="98" customWidth="1"/>
    <col min="28" max="28" width="45.42578125" style="98" customWidth="1"/>
    <col min="29" max="29" width="2.85546875" style="98" customWidth="1"/>
    <col min="30" max="31" width="14.7109375" style="98" customWidth="1"/>
    <col min="32" max="32" width="17.85546875" style="98" customWidth="1"/>
    <col min="33" max="33" width="17.42578125" style="25" customWidth="1"/>
    <col min="34" max="34" width="11.85546875" style="25" bestFit="1" customWidth="1"/>
    <col min="35" max="35" width="13" style="25" customWidth="1"/>
    <col min="36" max="37" width="9.28515625" style="25" bestFit="1" customWidth="1"/>
    <col min="38" max="38" width="9.140625" style="25"/>
    <col min="39" max="39" width="9.28515625" style="25" bestFit="1" customWidth="1"/>
    <col min="40" max="16384" width="9.140625" style="98"/>
  </cols>
  <sheetData>
    <row r="1" spans="1:39" s="77" customFormat="1" ht="31.5" x14ac:dyDescent="0.5">
      <c r="A1" s="67" t="s">
        <v>133</v>
      </c>
      <c r="B1" s="68"/>
      <c r="C1" s="68"/>
      <c r="D1" s="69"/>
      <c r="E1" s="70"/>
      <c r="F1" s="70"/>
      <c r="G1" s="70"/>
      <c r="H1" s="68"/>
      <c r="I1" s="68"/>
      <c r="J1" s="68"/>
      <c r="K1" s="71"/>
      <c r="L1" s="68"/>
      <c r="M1" s="68"/>
      <c r="N1" s="68"/>
      <c r="O1" s="71"/>
      <c r="P1" s="68"/>
      <c r="Q1" s="72"/>
      <c r="R1" s="73"/>
      <c r="S1" s="73"/>
      <c r="T1" s="74"/>
      <c r="U1" s="75"/>
      <c r="V1" s="75"/>
      <c r="W1" s="76"/>
      <c r="X1" s="76"/>
      <c r="Y1" s="76"/>
      <c r="Z1" s="76"/>
      <c r="AG1" s="41"/>
      <c r="AH1" s="41"/>
      <c r="AI1" s="41"/>
      <c r="AJ1" s="41"/>
      <c r="AK1" s="41"/>
      <c r="AL1" s="41"/>
      <c r="AM1" s="41"/>
    </row>
    <row r="2" spans="1:39" s="88" customFormat="1" ht="15" customHeight="1" thickBot="1" x14ac:dyDescent="0.3">
      <c r="A2" s="78" t="s">
        <v>130</v>
      </c>
      <c r="B2" s="78">
        <v>41820</v>
      </c>
      <c r="C2" s="78"/>
      <c r="D2" s="79"/>
      <c r="E2" s="80"/>
      <c r="F2" s="80"/>
      <c r="G2" s="80"/>
      <c r="H2" s="81"/>
      <c r="I2" s="81"/>
      <c r="J2" s="81"/>
      <c r="K2" s="82"/>
      <c r="L2" s="81"/>
      <c r="M2" s="81"/>
      <c r="N2" s="81"/>
      <c r="O2" s="82"/>
      <c r="P2" s="81"/>
      <c r="Q2" s="83"/>
      <c r="R2" s="84"/>
      <c r="S2" s="84"/>
      <c r="T2" s="85"/>
      <c r="U2" s="86"/>
      <c r="V2" s="86"/>
      <c r="W2" s="87"/>
      <c r="X2" s="87"/>
      <c r="Y2" s="87"/>
      <c r="Z2" s="87"/>
      <c r="AG2" s="41"/>
      <c r="AH2" s="41"/>
      <c r="AI2" s="41"/>
      <c r="AJ2" s="41"/>
      <c r="AK2" s="41"/>
      <c r="AL2" s="41"/>
      <c r="AM2" s="41"/>
    </row>
    <row r="3" spans="1:39" s="88" customFormat="1" ht="15" customHeight="1" thickBot="1" x14ac:dyDescent="0.4">
      <c r="A3" s="78" t="s">
        <v>21</v>
      </c>
      <c r="B3" s="89"/>
      <c r="C3" s="89"/>
      <c r="D3" s="90"/>
      <c r="E3" s="80"/>
      <c r="F3" s="80"/>
      <c r="G3" s="80"/>
      <c r="H3" s="81"/>
      <c r="I3" s="81"/>
      <c r="J3" s="81"/>
      <c r="K3" s="82"/>
      <c r="L3" s="81"/>
      <c r="M3" s="81"/>
      <c r="N3" s="81"/>
      <c r="O3" s="82"/>
      <c r="P3" s="81"/>
      <c r="Q3" s="83"/>
      <c r="R3" s="84"/>
      <c r="S3" s="84"/>
      <c r="T3" s="85"/>
      <c r="U3" s="86"/>
      <c r="V3" s="86"/>
      <c r="W3" s="87"/>
      <c r="X3" s="87"/>
      <c r="Y3" s="87"/>
      <c r="Z3" s="87"/>
      <c r="AB3" s="205" t="s">
        <v>134</v>
      </c>
      <c r="AC3" s="77"/>
      <c r="AD3" s="215">
        <f>AD151</f>
        <v>-37251.219136653264</v>
      </c>
      <c r="AE3" s="216">
        <f>AE151</f>
        <v>10402.469938881599</v>
      </c>
      <c r="AG3" s="41"/>
      <c r="AH3" s="41"/>
      <c r="AI3" s="41"/>
      <c r="AJ3" s="41"/>
      <c r="AK3" s="41"/>
      <c r="AL3" s="41"/>
      <c r="AM3" s="41"/>
    </row>
    <row r="4" spans="1:39" s="88" customFormat="1" ht="5.0999999999999996" customHeight="1" thickBot="1" x14ac:dyDescent="0.4">
      <c r="A4" s="78"/>
      <c r="B4" s="89"/>
      <c r="C4" s="89"/>
      <c r="D4" s="90"/>
      <c r="E4" s="80"/>
      <c r="F4" s="80"/>
      <c r="G4" s="80"/>
      <c r="H4" s="81"/>
      <c r="I4" s="81"/>
      <c r="J4" s="81"/>
      <c r="K4" s="82"/>
      <c r="L4" s="81"/>
      <c r="M4" s="81"/>
      <c r="N4" s="81"/>
      <c r="O4" s="82"/>
      <c r="P4" s="81"/>
      <c r="Q4" s="83"/>
      <c r="R4" s="84"/>
      <c r="S4" s="84"/>
      <c r="T4" s="85"/>
      <c r="U4" s="86"/>
      <c r="V4" s="86"/>
      <c r="W4" s="87"/>
      <c r="X4" s="87"/>
      <c r="Y4" s="87"/>
      <c r="Z4" s="87"/>
      <c r="AC4" s="77"/>
      <c r="AG4" s="41"/>
      <c r="AH4" s="41"/>
      <c r="AI4" s="41"/>
      <c r="AJ4" s="41"/>
      <c r="AK4" s="41"/>
      <c r="AL4" s="41"/>
      <c r="AM4" s="41"/>
    </row>
    <row r="5" spans="1:39" s="88" customFormat="1" ht="15" customHeight="1" x14ac:dyDescent="0.35">
      <c r="A5" s="78"/>
      <c r="B5" s="89"/>
      <c r="C5" s="89"/>
      <c r="D5" s="90"/>
      <c r="E5" s="80"/>
      <c r="F5" s="80"/>
      <c r="G5" s="80"/>
      <c r="H5" s="81"/>
      <c r="I5" s="81"/>
      <c r="J5" s="81"/>
      <c r="K5" s="82"/>
      <c r="L5" s="81"/>
      <c r="M5" s="81"/>
      <c r="N5" s="81"/>
      <c r="O5" s="82"/>
      <c r="P5" s="81"/>
      <c r="Q5" s="83"/>
      <c r="R5" s="84"/>
      <c r="S5" s="84"/>
      <c r="T5" s="85"/>
      <c r="U5" s="86"/>
      <c r="V5" s="86"/>
      <c r="W5" s="87"/>
      <c r="X5" s="87"/>
      <c r="Y5" s="87"/>
      <c r="Z5" s="87"/>
      <c r="AB5" s="206" t="s">
        <v>29</v>
      </c>
      <c r="AC5" s="77"/>
      <c r="AD5" s="209">
        <f>SUM(AD13:AD66)</f>
        <v>-1447.9181019806842</v>
      </c>
      <c r="AE5" s="210">
        <f>SUM(AE13:AE66)</f>
        <v>5478.2672963607474</v>
      </c>
      <c r="AG5" s="41"/>
      <c r="AH5" s="41"/>
      <c r="AI5" s="41"/>
      <c r="AJ5" s="41"/>
      <c r="AK5" s="41"/>
      <c r="AL5" s="41"/>
      <c r="AM5" s="41"/>
    </row>
    <row r="6" spans="1:39" s="88" customFormat="1" ht="15" customHeight="1" x14ac:dyDescent="0.35">
      <c r="A6" s="78"/>
      <c r="B6" s="89"/>
      <c r="C6" s="89"/>
      <c r="D6" s="90"/>
      <c r="E6" s="80"/>
      <c r="F6" s="80"/>
      <c r="G6" s="80"/>
      <c r="H6" s="81"/>
      <c r="I6" s="81"/>
      <c r="J6" s="81"/>
      <c r="K6" s="82"/>
      <c r="L6" s="81"/>
      <c r="M6" s="81"/>
      <c r="N6" s="81"/>
      <c r="O6" s="82"/>
      <c r="P6" s="81"/>
      <c r="Q6" s="83"/>
      <c r="R6" s="84"/>
      <c r="S6" s="84"/>
      <c r="T6" s="85"/>
      <c r="U6" s="86"/>
      <c r="V6" s="86"/>
      <c r="W6" s="87"/>
      <c r="X6" s="87"/>
      <c r="Y6" s="87"/>
      <c r="Z6" s="87"/>
      <c r="AB6" s="207" t="s">
        <v>55</v>
      </c>
      <c r="AC6" s="77"/>
      <c r="AD6" s="211">
        <f>SUM(AD67:AD143)</f>
        <v>-35803.301034672579</v>
      </c>
      <c r="AE6" s="212">
        <f>SUM(AE67:AE143)</f>
        <v>4405.4254228243899</v>
      </c>
      <c r="AG6" s="41"/>
      <c r="AH6" s="41"/>
      <c r="AI6" s="41"/>
      <c r="AJ6" s="41"/>
      <c r="AK6" s="41"/>
      <c r="AL6" s="41"/>
      <c r="AM6" s="41"/>
    </row>
    <row r="7" spans="1:39" s="88" customFormat="1" ht="15" customHeight="1" thickBot="1" x14ac:dyDescent="0.4">
      <c r="B7" s="91"/>
      <c r="C7" s="91"/>
      <c r="D7" s="90"/>
      <c r="E7" s="80"/>
      <c r="F7" s="80"/>
      <c r="G7" s="80"/>
      <c r="H7" s="81"/>
      <c r="I7" s="81"/>
      <c r="J7" s="81"/>
      <c r="K7" s="82"/>
      <c r="L7" s="81"/>
      <c r="M7" s="81"/>
      <c r="N7" s="81"/>
      <c r="O7" s="82"/>
      <c r="P7" s="81"/>
      <c r="Q7" s="83"/>
      <c r="R7" s="84"/>
      <c r="S7" s="84"/>
      <c r="T7" s="85"/>
      <c r="U7" s="86"/>
      <c r="V7" s="86"/>
      <c r="W7" s="87"/>
      <c r="X7" s="87"/>
      <c r="Y7" s="87"/>
      <c r="Z7" s="87"/>
      <c r="AB7" s="208" t="s">
        <v>115</v>
      </c>
      <c r="AC7" s="77"/>
      <c r="AD7" s="213">
        <f>SUM(AD144:AD149)</f>
        <v>0</v>
      </c>
      <c r="AE7" s="214">
        <f>SUM(AE144:AE149)</f>
        <v>518.77721969646086</v>
      </c>
      <c r="AG7" s="41"/>
      <c r="AH7" s="41"/>
      <c r="AI7" s="41"/>
      <c r="AJ7" s="41"/>
      <c r="AK7" s="41"/>
      <c r="AL7" s="41"/>
      <c r="AM7" s="41"/>
    </row>
    <row r="8" spans="1:39" s="88" customFormat="1" ht="5.0999999999999996" customHeight="1" x14ac:dyDescent="0.35">
      <c r="B8" s="91"/>
      <c r="C8" s="91"/>
      <c r="D8" s="90"/>
      <c r="E8" s="80"/>
      <c r="F8" s="80"/>
      <c r="G8" s="80"/>
      <c r="H8" s="81"/>
      <c r="I8" s="81"/>
      <c r="J8" s="81"/>
      <c r="K8" s="82"/>
      <c r="L8" s="81"/>
      <c r="M8" s="81"/>
      <c r="N8" s="81"/>
      <c r="O8" s="82"/>
      <c r="P8" s="81"/>
      <c r="Q8" s="83"/>
      <c r="R8" s="84"/>
      <c r="S8" s="84"/>
      <c r="T8" s="85"/>
      <c r="U8" s="86"/>
      <c r="V8" s="86"/>
      <c r="W8" s="92"/>
      <c r="X8" s="92"/>
      <c r="Y8" s="87"/>
      <c r="Z8" s="87"/>
      <c r="AB8" s="91"/>
      <c r="AC8" s="77"/>
      <c r="AG8" s="41"/>
      <c r="AH8" s="41"/>
      <c r="AI8" s="41"/>
      <c r="AJ8" s="41"/>
      <c r="AK8" s="41"/>
      <c r="AL8" s="41"/>
      <c r="AM8" s="41"/>
    </row>
    <row r="9" spans="1:39" s="93" customFormat="1" ht="23.25" customHeight="1" x14ac:dyDescent="0.35">
      <c r="A9" s="324" t="s">
        <v>0</v>
      </c>
      <c r="B9" s="327" t="s">
        <v>1</v>
      </c>
      <c r="C9" s="327" t="s">
        <v>2</v>
      </c>
      <c r="D9" s="327" t="s">
        <v>3</v>
      </c>
      <c r="E9" s="328" t="s">
        <v>4</v>
      </c>
      <c r="F9" s="328" t="s">
        <v>5</v>
      </c>
      <c r="G9" s="328" t="s">
        <v>6</v>
      </c>
      <c r="H9" s="315" t="s">
        <v>7</v>
      </c>
      <c r="I9" s="321" t="s">
        <v>8</v>
      </c>
      <c r="J9" s="315" t="s">
        <v>9</v>
      </c>
      <c r="K9" s="316"/>
      <c r="L9" s="315" t="s">
        <v>7</v>
      </c>
      <c r="M9" s="321" t="s">
        <v>8</v>
      </c>
      <c r="N9" s="315" t="s">
        <v>10</v>
      </c>
      <c r="O9" s="316"/>
      <c r="P9" s="315" t="s">
        <v>11</v>
      </c>
      <c r="Q9" s="316"/>
      <c r="R9" s="334" t="s">
        <v>171</v>
      </c>
      <c r="S9" s="321" t="s">
        <v>160</v>
      </c>
      <c r="T9" s="220"/>
      <c r="U9" s="307" t="s">
        <v>12</v>
      </c>
      <c r="V9" s="308"/>
      <c r="W9" s="308"/>
      <c r="X9" s="308"/>
      <c r="Y9" s="308"/>
      <c r="Z9" s="309"/>
      <c r="AA9" s="312" t="s">
        <v>129</v>
      </c>
      <c r="AB9" s="312" t="s">
        <v>18</v>
      </c>
      <c r="AC9" s="77"/>
      <c r="AD9" s="304" t="s">
        <v>131</v>
      </c>
      <c r="AE9" s="304" t="s">
        <v>132</v>
      </c>
      <c r="AF9" s="88"/>
      <c r="AG9" s="42"/>
      <c r="AH9" s="42"/>
      <c r="AI9" s="42"/>
      <c r="AJ9" s="42"/>
      <c r="AK9" s="42"/>
      <c r="AL9" s="42"/>
      <c r="AM9" s="42"/>
    </row>
    <row r="10" spans="1:39" s="93" customFormat="1" ht="23.25" x14ac:dyDescent="0.35">
      <c r="A10" s="325"/>
      <c r="B10" s="327"/>
      <c r="C10" s="327"/>
      <c r="D10" s="327"/>
      <c r="E10" s="329"/>
      <c r="F10" s="329"/>
      <c r="G10" s="329"/>
      <c r="H10" s="317"/>
      <c r="I10" s="322"/>
      <c r="J10" s="317"/>
      <c r="K10" s="318"/>
      <c r="L10" s="317"/>
      <c r="M10" s="322"/>
      <c r="N10" s="317"/>
      <c r="O10" s="318"/>
      <c r="P10" s="317"/>
      <c r="Q10" s="318"/>
      <c r="R10" s="317"/>
      <c r="S10" s="322"/>
      <c r="T10" s="220"/>
      <c r="U10" s="305" t="s">
        <v>13</v>
      </c>
      <c r="V10" s="305" t="s">
        <v>14</v>
      </c>
      <c r="W10" s="307" t="s">
        <v>27</v>
      </c>
      <c r="X10" s="308"/>
      <c r="Y10" s="308"/>
      <c r="Z10" s="309"/>
      <c r="AA10" s="313"/>
      <c r="AB10" s="313"/>
      <c r="AC10" s="77"/>
      <c r="AD10" s="304"/>
      <c r="AE10" s="304"/>
      <c r="AF10" s="88"/>
      <c r="AG10" s="42"/>
      <c r="AH10" s="42"/>
      <c r="AI10" s="42"/>
      <c r="AJ10" s="42"/>
      <c r="AK10" s="42"/>
      <c r="AL10" s="42"/>
      <c r="AM10" s="42"/>
    </row>
    <row r="11" spans="1:39" s="93" customFormat="1" ht="23.25" x14ac:dyDescent="0.35">
      <c r="A11" s="326"/>
      <c r="B11" s="327"/>
      <c r="C11" s="327"/>
      <c r="D11" s="327"/>
      <c r="E11" s="330"/>
      <c r="F11" s="330"/>
      <c r="G11" s="330"/>
      <c r="H11" s="319"/>
      <c r="I11" s="323"/>
      <c r="J11" s="319"/>
      <c r="K11" s="320"/>
      <c r="L11" s="319"/>
      <c r="M11" s="323"/>
      <c r="N11" s="319"/>
      <c r="O11" s="320"/>
      <c r="P11" s="319"/>
      <c r="Q11" s="320"/>
      <c r="R11" s="319"/>
      <c r="S11" s="323"/>
      <c r="T11" s="220"/>
      <c r="U11" s="306"/>
      <c r="V11" s="306"/>
      <c r="W11" s="310" t="s">
        <v>15</v>
      </c>
      <c r="X11" s="311"/>
      <c r="Y11" s="221" t="s">
        <v>16</v>
      </c>
      <c r="Z11" s="221" t="s">
        <v>17</v>
      </c>
      <c r="AA11" s="314"/>
      <c r="AB11" s="314"/>
      <c r="AC11" s="77"/>
      <c r="AD11" s="304"/>
      <c r="AE11" s="304"/>
      <c r="AF11" s="88"/>
      <c r="AG11" s="42"/>
      <c r="AH11" s="42"/>
      <c r="AI11" s="42"/>
      <c r="AJ11" s="42"/>
      <c r="AK11" s="42"/>
      <c r="AL11" s="42"/>
      <c r="AM11" s="42"/>
    </row>
    <row r="12" spans="1:39" ht="15" customHeight="1" x14ac:dyDescent="0.35">
      <c r="A12" s="222"/>
      <c r="B12" s="222"/>
      <c r="C12" s="222"/>
      <c r="D12" s="222"/>
      <c r="E12" s="223"/>
      <c r="F12" s="223"/>
      <c r="G12" s="223"/>
      <c r="H12" s="222"/>
      <c r="I12" s="222"/>
      <c r="J12" s="222"/>
      <c r="K12" s="224"/>
      <c r="L12" s="222"/>
      <c r="M12" s="222"/>
      <c r="N12" s="222"/>
      <c r="O12" s="224"/>
      <c r="P12" s="222"/>
      <c r="Q12" s="225"/>
      <c r="R12" s="224"/>
      <c r="S12" s="224"/>
      <c r="T12" s="222"/>
      <c r="U12" s="225"/>
      <c r="V12" s="225"/>
      <c r="W12" s="224"/>
      <c r="X12" s="224"/>
      <c r="Y12" s="224"/>
      <c r="Z12" s="224"/>
      <c r="AB12" s="94"/>
      <c r="AC12" s="77"/>
    </row>
    <row r="13" spans="1:39" s="104" customFormat="1" ht="15" customHeight="1" x14ac:dyDescent="0.35">
      <c r="A13" s="226">
        <v>2014</v>
      </c>
      <c r="B13" s="226" t="s">
        <v>22</v>
      </c>
      <c r="C13" s="226">
        <v>19</v>
      </c>
      <c r="D13" s="226" t="s">
        <v>24</v>
      </c>
      <c r="E13" s="227">
        <v>41374</v>
      </c>
      <c r="F13" s="227">
        <v>41848</v>
      </c>
      <c r="G13" s="227">
        <v>41850</v>
      </c>
      <c r="H13" s="226" t="s">
        <v>32</v>
      </c>
      <c r="I13" s="226" t="s">
        <v>30</v>
      </c>
      <c r="J13" s="226" t="s">
        <v>27</v>
      </c>
      <c r="K13" s="228">
        <v>-2000000</v>
      </c>
      <c r="L13" s="226" t="s">
        <v>32</v>
      </c>
      <c r="M13" s="226" t="s">
        <v>26</v>
      </c>
      <c r="N13" s="226" t="s">
        <v>28</v>
      </c>
      <c r="O13" s="229">
        <v>50800000</v>
      </c>
      <c r="P13" s="226" t="s">
        <v>29</v>
      </c>
      <c r="Q13" s="230">
        <v>25.4</v>
      </c>
      <c r="R13" s="231"/>
      <c r="S13" s="229">
        <v>0</v>
      </c>
      <c r="T13" s="226"/>
      <c r="U13" s="230">
        <v>27.452999983499996</v>
      </c>
      <c r="V13" s="232">
        <v>27.445884986434898</v>
      </c>
      <c r="W13" s="229">
        <v>4.528533539831677E-24</v>
      </c>
      <c r="X13" s="303">
        <v>-148992.14511762507</v>
      </c>
      <c r="Y13" s="229">
        <v>0</v>
      </c>
      <c r="Z13" s="229">
        <v>4.528533539831677E-24</v>
      </c>
      <c r="AA13" s="104">
        <f t="array" ref="AA13:AA66">MIN(IF((SUMPRODUCT($G$13:$G$66,K13:K66)/SUM($K$13:K66))&lt;$AI$14:$AI$20,$AG$14:$AG$20))</f>
        <v>17</v>
      </c>
      <c r="AB13" s="226" t="s">
        <v>23</v>
      </c>
      <c r="AC13" s="77"/>
      <c r="AD13" s="127">
        <f>-IF($W13&gt;0,$W13*(1-VLOOKUP($D13,$AG$25:$AL$32,6,FALSE))*VLOOKUP($D13,$AG$25:$AL$32,IF(($G13-$B$2)/365&lt;1,4,5),FALSE),0)</f>
        <v>-2.635606520182036E-26</v>
      </c>
      <c r="AE13" s="127">
        <f>-IF($W13&lt;0,$W13*(1-VLOOKUP($AA13,$AG$14:$AL$20,6,FALSE))*VLOOKUP($AA13,$AG$14:$AL$20,5,FALSE),0)</f>
        <v>0</v>
      </c>
      <c r="AF13" s="105"/>
      <c r="AG13" s="47" t="s">
        <v>124</v>
      </c>
      <c r="AH13" s="47" t="s">
        <v>125</v>
      </c>
      <c r="AI13" s="47" t="s">
        <v>126</v>
      </c>
      <c r="AJ13" s="49" t="s">
        <v>119</v>
      </c>
      <c r="AK13" s="49" t="s">
        <v>120</v>
      </c>
      <c r="AL13" s="49" t="s">
        <v>127</v>
      </c>
      <c r="AM13" s="44" t="s">
        <v>128</v>
      </c>
    </row>
    <row r="14" spans="1:39" s="104" customFormat="1" ht="15" customHeight="1" x14ac:dyDescent="0.35">
      <c r="A14" s="226">
        <v>2014</v>
      </c>
      <c r="B14" s="226" t="s">
        <v>22</v>
      </c>
      <c r="C14" s="226">
        <v>20</v>
      </c>
      <c r="D14" s="226" t="s">
        <v>24</v>
      </c>
      <c r="E14" s="227">
        <v>41374</v>
      </c>
      <c r="F14" s="227">
        <v>41848</v>
      </c>
      <c r="G14" s="227">
        <v>41850</v>
      </c>
      <c r="H14" s="226" t="s">
        <v>25</v>
      </c>
      <c r="I14" s="226" t="s">
        <v>26</v>
      </c>
      <c r="J14" s="226" t="s">
        <v>27</v>
      </c>
      <c r="K14" s="228">
        <v>-2000000</v>
      </c>
      <c r="L14" s="226" t="s">
        <v>25</v>
      </c>
      <c r="M14" s="226" t="s">
        <v>30</v>
      </c>
      <c r="N14" s="226" t="s">
        <v>28</v>
      </c>
      <c r="O14" s="229">
        <v>53000000</v>
      </c>
      <c r="P14" s="226" t="s">
        <v>29</v>
      </c>
      <c r="Q14" s="230">
        <v>26.5</v>
      </c>
      <c r="R14" s="231"/>
      <c r="S14" s="229">
        <v>0</v>
      </c>
      <c r="T14" s="226"/>
      <c r="U14" s="230">
        <v>27.452999983499996</v>
      </c>
      <c r="V14" s="232">
        <v>27.445884986434898</v>
      </c>
      <c r="W14" s="229">
        <v>-68893.576415212359</v>
      </c>
      <c r="X14" s="303"/>
      <c r="Y14" s="229">
        <v>-68893.576415212359</v>
      </c>
      <c r="Z14" s="229">
        <v>0</v>
      </c>
      <c r="AA14" s="104">
        <v>17</v>
      </c>
      <c r="AB14" s="226" t="s">
        <v>23</v>
      </c>
      <c r="AC14" s="77"/>
      <c r="AD14" s="127">
        <f t="shared" ref="AD14:AD76" si="0">-IF($W14&gt;0,$W14*(1-VLOOKUP($D14,$AG$25:$AL$32,6,FALSE))*VLOOKUP($D14,$AG$25:$AL$32,IF(($G14-$B$2)/365&lt;1,4,5),FALSE),0)</f>
        <v>0</v>
      </c>
      <c r="AE14" s="127">
        <f t="shared" ref="AE14:AE66" si="1">-IF($W14&lt;0,$W14*(1-VLOOKUP($AA14,$AG$14:$AL$20,6,FALSE))*VLOOKUP($AA14,$AG$14:$AL$20,5,FALSE),0)</f>
        <v>294.05473276133466</v>
      </c>
      <c r="AF14" s="105"/>
      <c r="AG14" s="47">
        <v>14</v>
      </c>
      <c r="AH14" s="53">
        <v>40441</v>
      </c>
      <c r="AI14" s="54">
        <v>41628</v>
      </c>
      <c r="AJ14" s="55"/>
      <c r="AK14" s="55"/>
      <c r="AL14" s="56">
        <v>0.4</v>
      </c>
      <c r="AM14" s="57">
        <v>0</v>
      </c>
    </row>
    <row r="15" spans="1:39" s="104" customFormat="1" ht="15" customHeight="1" x14ac:dyDescent="0.35">
      <c r="A15" s="226">
        <v>2014</v>
      </c>
      <c r="B15" s="226" t="s">
        <v>22</v>
      </c>
      <c r="C15" s="226">
        <v>21</v>
      </c>
      <c r="D15" s="226" t="s">
        <v>24</v>
      </c>
      <c r="E15" s="227">
        <v>41374</v>
      </c>
      <c r="F15" s="227">
        <v>41848</v>
      </c>
      <c r="G15" s="227">
        <v>41850</v>
      </c>
      <c r="H15" s="226" t="s">
        <v>25</v>
      </c>
      <c r="I15" s="226" t="s">
        <v>26</v>
      </c>
      <c r="J15" s="226" t="s">
        <v>27</v>
      </c>
      <c r="K15" s="228">
        <v>-2000000</v>
      </c>
      <c r="L15" s="226" t="s">
        <v>25</v>
      </c>
      <c r="M15" s="226" t="s">
        <v>30</v>
      </c>
      <c r="N15" s="226" t="s">
        <v>28</v>
      </c>
      <c r="O15" s="229">
        <v>50800000</v>
      </c>
      <c r="P15" s="226" t="s">
        <v>29</v>
      </c>
      <c r="Q15" s="230">
        <v>25.4</v>
      </c>
      <c r="R15" s="231">
        <v>26.5</v>
      </c>
      <c r="S15" s="229">
        <v>0</v>
      </c>
      <c r="T15" s="226"/>
      <c r="U15" s="230">
        <v>27.452999983499996</v>
      </c>
      <c r="V15" s="232">
        <v>27.445884986434898</v>
      </c>
      <c r="W15" s="229">
        <v>-80098.568702412696</v>
      </c>
      <c r="X15" s="303"/>
      <c r="Y15" s="229">
        <v>0</v>
      </c>
      <c r="Z15" s="229">
        <v>-80098.568702412696</v>
      </c>
      <c r="AA15" s="104">
        <v>17</v>
      </c>
      <c r="AB15" s="226" t="s">
        <v>31</v>
      </c>
      <c r="AC15" s="77"/>
      <c r="AD15" s="127">
        <f t="shared" si="0"/>
        <v>0</v>
      </c>
      <c r="AE15" s="127">
        <f>-IF($W15&lt;0,$W15*(1-VLOOKUP($AA15,$AG$14:$AL$20,6,FALSE))*VLOOKUP($AA15,$AG$14:$AL$20,5,FALSE),0)</f>
        <v>341.88039640155131</v>
      </c>
      <c r="AF15" s="105"/>
      <c r="AG15" s="48">
        <v>15</v>
      </c>
      <c r="AH15" s="58">
        <v>40623</v>
      </c>
      <c r="AI15" s="59">
        <v>41810</v>
      </c>
      <c r="AJ15" s="60"/>
      <c r="AK15" s="61"/>
      <c r="AL15" s="62">
        <v>0.4</v>
      </c>
      <c r="AM15" s="57">
        <v>0</v>
      </c>
    </row>
    <row r="16" spans="1:39" s="104" customFormat="1" ht="15" customHeight="1" x14ac:dyDescent="0.25">
      <c r="A16" s="226">
        <v>2014</v>
      </c>
      <c r="B16" s="226" t="s">
        <v>33</v>
      </c>
      <c r="C16" s="226">
        <v>22</v>
      </c>
      <c r="D16" s="226" t="s">
        <v>24</v>
      </c>
      <c r="E16" s="227">
        <v>41374</v>
      </c>
      <c r="F16" s="227">
        <v>41878</v>
      </c>
      <c r="G16" s="227">
        <v>41880</v>
      </c>
      <c r="H16" s="226" t="s">
        <v>32</v>
      </c>
      <c r="I16" s="226" t="s">
        <v>30</v>
      </c>
      <c r="J16" s="226" t="s">
        <v>27</v>
      </c>
      <c r="K16" s="228">
        <v>-2000000</v>
      </c>
      <c r="L16" s="226" t="s">
        <v>32</v>
      </c>
      <c r="M16" s="226" t="s">
        <v>26</v>
      </c>
      <c r="N16" s="226" t="s">
        <v>28</v>
      </c>
      <c r="O16" s="229">
        <v>50800000</v>
      </c>
      <c r="P16" s="226" t="s">
        <v>29</v>
      </c>
      <c r="Q16" s="230">
        <v>25.4</v>
      </c>
      <c r="R16" s="231"/>
      <c r="S16" s="229">
        <v>0</v>
      </c>
      <c r="T16" s="226"/>
      <c r="U16" s="230">
        <v>27.452999983499996</v>
      </c>
      <c r="V16" s="232">
        <v>27.438263821550596</v>
      </c>
      <c r="W16" s="229">
        <v>3.009894332045934E-8</v>
      </c>
      <c r="X16" s="303">
        <v>-147744.04350610275</v>
      </c>
      <c r="Y16" s="229">
        <v>0</v>
      </c>
      <c r="Z16" s="229">
        <v>3.009894332045934E-8</v>
      </c>
      <c r="AA16" s="104">
        <v>17</v>
      </c>
      <c r="AB16" s="226" t="s">
        <v>23</v>
      </c>
      <c r="AC16" s="99"/>
      <c r="AD16" s="127">
        <f t="shared" si="0"/>
        <v>-1.7517585012507336E-10</v>
      </c>
      <c r="AE16" s="127">
        <f t="shared" si="1"/>
        <v>0</v>
      </c>
      <c r="AF16" s="105"/>
      <c r="AG16" s="47">
        <v>16</v>
      </c>
      <c r="AH16" s="106">
        <v>40806</v>
      </c>
      <c r="AI16" s="107">
        <v>41993</v>
      </c>
      <c r="AJ16" s="50">
        <v>35.375</v>
      </c>
      <c r="AK16" s="51">
        <f>1-EXP(-AJ16/10000*AM16/(1-AL16))</f>
        <v>2.9435758268555601E-3</v>
      </c>
      <c r="AL16" s="52">
        <v>0.4</v>
      </c>
      <c r="AM16" s="46">
        <v>0.5</v>
      </c>
    </row>
    <row r="17" spans="1:39" s="104" customFormat="1" ht="15" customHeight="1" x14ac:dyDescent="0.25">
      <c r="A17" s="226">
        <v>2014</v>
      </c>
      <c r="B17" s="226" t="s">
        <v>33</v>
      </c>
      <c r="C17" s="226">
        <v>23</v>
      </c>
      <c r="D17" s="226" t="s">
        <v>24</v>
      </c>
      <c r="E17" s="227">
        <v>41374</v>
      </c>
      <c r="F17" s="227">
        <v>41878</v>
      </c>
      <c r="G17" s="227">
        <v>41880</v>
      </c>
      <c r="H17" s="226" t="s">
        <v>25</v>
      </c>
      <c r="I17" s="226" t="s">
        <v>26</v>
      </c>
      <c r="J17" s="226" t="s">
        <v>27</v>
      </c>
      <c r="K17" s="228">
        <v>-2000000</v>
      </c>
      <c r="L17" s="226" t="s">
        <v>25</v>
      </c>
      <c r="M17" s="226" t="s">
        <v>30</v>
      </c>
      <c r="N17" s="226" t="s">
        <v>28</v>
      </c>
      <c r="O17" s="229">
        <v>53000000</v>
      </c>
      <c r="P17" s="226" t="s">
        <v>29</v>
      </c>
      <c r="Q17" s="230">
        <v>26.5</v>
      </c>
      <c r="R17" s="231"/>
      <c r="S17" s="229">
        <v>0</v>
      </c>
      <c r="T17" s="226"/>
      <c r="U17" s="230">
        <v>27.452999983499996</v>
      </c>
      <c r="V17" s="232">
        <v>27.438263821550596</v>
      </c>
      <c r="W17" s="229">
        <v>-68329.531721757812</v>
      </c>
      <c r="X17" s="303"/>
      <c r="Y17" s="229">
        <v>-68329.531721757812</v>
      </c>
      <c r="Z17" s="229">
        <v>0</v>
      </c>
      <c r="AA17" s="104">
        <v>17</v>
      </c>
      <c r="AB17" s="226" t="s">
        <v>23</v>
      </c>
      <c r="AC17" s="99"/>
      <c r="AD17" s="127">
        <f t="shared" si="0"/>
        <v>0</v>
      </c>
      <c r="AE17" s="127">
        <f t="shared" si="1"/>
        <v>291.64725124811474</v>
      </c>
      <c r="AF17" s="105"/>
      <c r="AG17" s="47">
        <v>17</v>
      </c>
      <c r="AH17" s="106">
        <v>40988</v>
      </c>
      <c r="AI17" s="107">
        <v>42175</v>
      </c>
      <c r="AJ17" s="108">
        <v>42.835000000000001</v>
      </c>
      <c r="AK17" s="51">
        <f t="shared" ref="AK17:AK19" si="2">1-EXP(-AJ17/10000*AM17/(1-AL17))</f>
        <v>7.1137433527209692E-3</v>
      </c>
      <c r="AL17" s="52">
        <v>0.4</v>
      </c>
      <c r="AM17" s="46">
        <v>1</v>
      </c>
    </row>
    <row r="18" spans="1:39" s="104" customFormat="1" ht="15" customHeight="1" x14ac:dyDescent="0.25">
      <c r="A18" s="226">
        <v>2014</v>
      </c>
      <c r="B18" s="226" t="s">
        <v>33</v>
      </c>
      <c r="C18" s="226">
        <v>24</v>
      </c>
      <c r="D18" s="226" t="s">
        <v>24</v>
      </c>
      <c r="E18" s="227">
        <v>41374</v>
      </c>
      <c r="F18" s="227">
        <v>41878</v>
      </c>
      <c r="G18" s="227">
        <v>41880</v>
      </c>
      <c r="H18" s="226" t="s">
        <v>25</v>
      </c>
      <c r="I18" s="226" t="s">
        <v>26</v>
      </c>
      <c r="J18" s="226" t="s">
        <v>27</v>
      </c>
      <c r="K18" s="228">
        <v>-2000000</v>
      </c>
      <c r="L18" s="226" t="s">
        <v>25</v>
      </c>
      <c r="M18" s="226" t="s">
        <v>30</v>
      </c>
      <c r="N18" s="226" t="s">
        <v>28</v>
      </c>
      <c r="O18" s="229">
        <v>50800000</v>
      </c>
      <c r="P18" s="226" t="s">
        <v>29</v>
      </c>
      <c r="Q18" s="230">
        <v>25.4</v>
      </c>
      <c r="R18" s="231">
        <v>26.5</v>
      </c>
      <c r="S18" s="229">
        <v>0</v>
      </c>
      <c r="T18" s="226"/>
      <c r="U18" s="230">
        <v>27.452999983499996</v>
      </c>
      <c r="V18" s="232">
        <v>27.438263821550596</v>
      </c>
      <c r="W18" s="229">
        <v>-79414.511784375019</v>
      </c>
      <c r="X18" s="303"/>
      <c r="Y18" s="229">
        <v>0</v>
      </c>
      <c r="Z18" s="229">
        <v>-79414.511784375019</v>
      </c>
      <c r="AA18" s="104">
        <v>17</v>
      </c>
      <c r="AB18" s="226" t="s">
        <v>31</v>
      </c>
      <c r="AC18" s="99"/>
      <c r="AD18" s="127">
        <f t="shared" si="0"/>
        <v>0</v>
      </c>
      <c r="AE18" s="127">
        <f t="shared" si="1"/>
        <v>338.96067318940732</v>
      </c>
      <c r="AF18" s="105"/>
      <c r="AG18" s="47">
        <v>18</v>
      </c>
      <c r="AH18" s="106">
        <v>41172</v>
      </c>
      <c r="AI18" s="107">
        <v>42358</v>
      </c>
      <c r="AJ18" s="50">
        <v>68.81</v>
      </c>
      <c r="AK18" s="51">
        <f t="shared" si="2"/>
        <v>1.7055381805071601E-2</v>
      </c>
      <c r="AL18" s="52">
        <v>0.4</v>
      </c>
      <c r="AM18" s="46">
        <v>1.5</v>
      </c>
    </row>
    <row r="19" spans="1:39" s="104" customFormat="1" ht="15" customHeight="1" x14ac:dyDescent="0.25">
      <c r="A19" s="226">
        <v>2014</v>
      </c>
      <c r="B19" s="226" t="s">
        <v>34</v>
      </c>
      <c r="C19" s="226">
        <v>25</v>
      </c>
      <c r="D19" s="226" t="s">
        <v>24</v>
      </c>
      <c r="E19" s="227">
        <v>41374</v>
      </c>
      <c r="F19" s="227">
        <v>41908</v>
      </c>
      <c r="G19" s="227">
        <v>41912</v>
      </c>
      <c r="H19" s="226" t="s">
        <v>32</v>
      </c>
      <c r="I19" s="226" t="s">
        <v>30</v>
      </c>
      <c r="J19" s="226" t="s">
        <v>27</v>
      </c>
      <c r="K19" s="228">
        <v>-2000000</v>
      </c>
      <c r="L19" s="226" t="s">
        <v>32</v>
      </c>
      <c r="M19" s="226" t="s">
        <v>26</v>
      </c>
      <c r="N19" s="226" t="s">
        <v>28</v>
      </c>
      <c r="O19" s="229">
        <v>50800000</v>
      </c>
      <c r="P19" s="226" t="s">
        <v>29</v>
      </c>
      <c r="Q19" s="230">
        <v>25.4</v>
      </c>
      <c r="R19" s="231"/>
      <c r="S19" s="229">
        <v>0</v>
      </c>
      <c r="T19" s="226"/>
      <c r="U19" s="230">
        <v>27.452999983499996</v>
      </c>
      <c r="V19" s="232">
        <v>27.430136911562695</v>
      </c>
      <c r="W19" s="229">
        <v>2.0005115197920618E-3</v>
      </c>
      <c r="X19" s="303">
        <v>-145929.37883957778</v>
      </c>
      <c r="Y19" s="229">
        <v>0</v>
      </c>
      <c r="Z19" s="229">
        <v>2.0005115197920618E-3</v>
      </c>
      <c r="AA19" s="104">
        <v>17</v>
      </c>
      <c r="AB19" s="226" t="s">
        <v>23</v>
      </c>
      <c r="AC19" s="99"/>
      <c r="AD19" s="127">
        <f t="shared" si="0"/>
        <v>-1.1642977045189798E-5</v>
      </c>
      <c r="AE19" s="127">
        <f t="shared" si="1"/>
        <v>0</v>
      </c>
      <c r="AF19" s="105"/>
      <c r="AG19" s="47">
        <v>19</v>
      </c>
      <c r="AH19" s="106">
        <v>41353</v>
      </c>
      <c r="AI19" s="107">
        <v>42541</v>
      </c>
      <c r="AJ19" s="50">
        <v>91.71</v>
      </c>
      <c r="AK19" s="51">
        <f t="shared" si="2"/>
        <v>3.0107462786686523E-2</v>
      </c>
      <c r="AL19" s="52">
        <v>0.4</v>
      </c>
      <c r="AM19" s="46">
        <v>2</v>
      </c>
    </row>
    <row r="20" spans="1:39" s="104" customFormat="1" ht="15" customHeight="1" x14ac:dyDescent="0.25">
      <c r="A20" s="226">
        <v>2014</v>
      </c>
      <c r="B20" s="226" t="s">
        <v>34</v>
      </c>
      <c r="C20" s="226">
        <v>26</v>
      </c>
      <c r="D20" s="226" t="s">
        <v>24</v>
      </c>
      <c r="E20" s="227">
        <v>41374</v>
      </c>
      <c r="F20" s="227">
        <v>41908</v>
      </c>
      <c r="G20" s="227">
        <v>41912</v>
      </c>
      <c r="H20" s="226" t="s">
        <v>25</v>
      </c>
      <c r="I20" s="226" t="s">
        <v>26</v>
      </c>
      <c r="J20" s="226" t="s">
        <v>27</v>
      </c>
      <c r="K20" s="228">
        <v>-2000000</v>
      </c>
      <c r="L20" s="226" t="s">
        <v>25</v>
      </c>
      <c r="M20" s="226" t="s">
        <v>30</v>
      </c>
      <c r="N20" s="226" t="s">
        <v>28</v>
      </c>
      <c r="O20" s="229">
        <v>53000000</v>
      </c>
      <c r="P20" s="226" t="s">
        <v>29</v>
      </c>
      <c r="Q20" s="230">
        <v>26.5</v>
      </c>
      <c r="R20" s="231"/>
      <c r="S20" s="229">
        <v>0</v>
      </c>
      <c r="T20" s="226"/>
      <c r="U20" s="230">
        <v>27.452999983499996</v>
      </c>
      <c r="V20" s="232">
        <v>27.430136911562695</v>
      </c>
      <c r="W20" s="229">
        <v>-67850.979447182195</v>
      </c>
      <c r="X20" s="303"/>
      <c r="Y20" s="229">
        <v>-67762.13252626179</v>
      </c>
      <c r="Z20" s="229">
        <v>-88.846920920404955</v>
      </c>
      <c r="AA20" s="104">
        <v>17</v>
      </c>
      <c r="AB20" s="226" t="s">
        <v>23</v>
      </c>
      <c r="AC20" s="99"/>
      <c r="AD20" s="127">
        <f t="shared" si="0"/>
        <v>0</v>
      </c>
      <c r="AE20" s="127">
        <f t="shared" si="1"/>
        <v>289.60467241079965</v>
      </c>
      <c r="AF20" s="105"/>
      <c r="AG20" s="47">
        <v>20</v>
      </c>
      <c r="AH20" s="63">
        <v>41537</v>
      </c>
      <c r="AI20" s="64">
        <v>42724</v>
      </c>
      <c r="AJ20" s="65"/>
      <c r="AK20" s="65"/>
      <c r="AL20" s="66">
        <v>0.4</v>
      </c>
      <c r="AM20" s="57">
        <v>2.5</v>
      </c>
    </row>
    <row r="21" spans="1:39" s="104" customFormat="1" ht="15" customHeight="1" x14ac:dyDescent="0.2">
      <c r="A21" s="226">
        <v>2014</v>
      </c>
      <c r="B21" s="226" t="s">
        <v>34</v>
      </c>
      <c r="C21" s="226">
        <v>27</v>
      </c>
      <c r="D21" s="226" t="s">
        <v>24</v>
      </c>
      <c r="E21" s="227">
        <v>41374</v>
      </c>
      <c r="F21" s="227">
        <v>41908</v>
      </c>
      <c r="G21" s="227">
        <v>41912</v>
      </c>
      <c r="H21" s="226" t="s">
        <v>25</v>
      </c>
      <c r="I21" s="226" t="s">
        <v>26</v>
      </c>
      <c r="J21" s="226" t="s">
        <v>27</v>
      </c>
      <c r="K21" s="228">
        <v>-2000000</v>
      </c>
      <c r="L21" s="226" t="s">
        <v>25</v>
      </c>
      <c r="M21" s="226" t="s">
        <v>30</v>
      </c>
      <c r="N21" s="226" t="s">
        <v>28</v>
      </c>
      <c r="O21" s="229">
        <v>50800000</v>
      </c>
      <c r="P21" s="226" t="s">
        <v>29</v>
      </c>
      <c r="Q21" s="230">
        <v>25.4</v>
      </c>
      <c r="R21" s="231">
        <v>26.5</v>
      </c>
      <c r="S21" s="229">
        <v>0</v>
      </c>
      <c r="T21" s="226"/>
      <c r="U21" s="230">
        <v>27.452999983499996</v>
      </c>
      <c r="V21" s="232">
        <v>27.430136911562695</v>
      </c>
      <c r="W21" s="229">
        <v>-78078.401392907108</v>
      </c>
      <c r="X21" s="303"/>
      <c r="Y21" s="229">
        <v>0</v>
      </c>
      <c r="Z21" s="229">
        <v>-78078.401392907108</v>
      </c>
      <c r="AA21" s="104">
        <v>17</v>
      </c>
      <c r="AB21" s="226" t="s">
        <v>31</v>
      </c>
      <c r="AC21" s="99"/>
      <c r="AD21" s="127">
        <f t="shared" si="0"/>
        <v>0</v>
      </c>
      <c r="AE21" s="127">
        <f t="shared" si="1"/>
        <v>333.25782533992356</v>
      </c>
      <c r="AF21" s="105"/>
      <c r="AG21" s="43"/>
      <c r="AH21" s="43"/>
      <c r="AI21" s="43"/>
      <c r="AJ21" s="43"/>
      <c r="AK21" s="43"/>
      <c r="AL21" s="43"/>
      <c r="AM21" s="43"/>
    </row>
    <row r="22" spans="1:39" s="104" customFormat="1" ht="15" customHeight="1" x14ac:dyDescent="0.2">
      <c r="A22" s="226">
        <v>2014</v>
      </c>
      <c r="B22" s="226" t="s">
        <v>35</v>
      </c>
      <c r="C22" s="226">
        <v>28</v>
      </c>
      <c r="D22" s="226" t="s">
        <v>24</v>
      </c>
      <c r="E22" s="227">
        <v>41374</v>
      </c>
      <c r="F22" s="227">
        <v>41941</v>
      </c>
      <c r="G22" s="227">
        <v>41943</v>
      </c>
      <c r="H22" s="226" t="s">
        <v>32</v>
      </c>
      <c r="I22" s="226" t="s">
        <v>30</v>
      </c>
      <c r="J22" s="226" t="s">
        <v>27</v>
      </c>
      <c r="K22" s="228">
        <v>-2000000</v>
      </c>
      <c r="L22" s="226" t="s">
        <v>32</v>
      </c>
      <c r="M22" s="226" t="s">
        <v>26</v>
      </c>
      <c r="N22" s="226" t="s">
        <v>28</v>
      </c>
      <c r="O22" s="229">
        <v>50800000</v>
      </c>
      <c r="P22" s="226" t="s">
        <v>29</v>
      </c>
      <c r="Q22" s="230">
        <v>25.4</v>
      </c>
      <c r="R22" s="231"/>
      <c r="S22" s="229">
        <v>0</v>
      </c>
      <c r="T22" s="226"/>
      <c r="U22" s="230">
        <v>27.452999983499996</v>
      </c>
      <c r="V22" s="232">
        <v>27.422266262962257</v>
      </c>
      <c r="W22" s="229">
        <v>0.36759389343954757</v>
      </c>
      <c r="X22" s="303">
        <v>-145377.6356912161</v>
      </c>
      <c r="Y22" s="229">
        <v>0</v>
      </c>
      <c r="Z22" s="229">
        <v>0.36759389343954757</v>
      </c>
      <c r="AA22" s="104">
        <v>17</v>
      </c>
      <c r="AB22" s="226" t="s">
        <v>23</v>
      </c>
      <c r="AC22" s="99"/>
      <c r="AD22" s="127">
        <f t="shared" si="0"/>
        <v>-2.1393964598181671E-3</v>
      </c>
      <c r="AE22" s="127">
        <f t="shared" si="1"/>
        <v>0</v>
      </c>
      <c r="AF22" s="105"/>
      <c r="AG22" s="43"/>
      <c r="AH22" s="43"/>
      <c r="AI22" s="43"/>
      <c r="AJ22" s="43"/>
      <c r="AK22" s="43"/>
      <c r="AL22" s="43"/>
      <c r="AM22" s="43"/>
    </row>
    <row r="23" spans="1:39" s="104" customFormat="1" ht="15" customHeight="1" x14ac:dyDescent="0.2">
      <c r="A23" s="226">
        <v>2014</v>
      </c>
      <c r="B23" s="226" t="s">
        <v>35</v>
      </c>
      <c r="C23" s="226">
        <v>29</v>
      </c>
      <c r="D23" s="226" t="s">
        <v>24</v>
      </c>
      <c r="E23" s="227">
        <v>41374</v>
      </c>
      <c r="F23" s="227">
        <v>41941</v>
      </c>
      <c r="G23" s="227">
        <v>41943</v>
      </c>
      <c r="H23" s="226" t="s">
        <v>25</v>
      </c>
      <c r="I23" s="226" t="s">
        <v>26</v>
      </c>
      <c r="J23" s="226" t="s">
        <v>27</v>
      </c>
      <c r="K23" s="228">
        <v>-2000000</v>
      </c>
      <c r="L23" s="226" t="s">
        <v>25</v>
      </c>
      <c r="M23" s="226" t="s">
        <v>30</v>
      </c>
      <c r="N23" s="226" t="s">
        <v>28</v>
      </c>
      <c r="O23" s="229">
        <v>53000000</v>
      </c>
      <c r="P23" s="226" t="s">
        <v>29</v>
      </c>
      <c r="Q23" s="230">
        <v>26.5</v>
      </c>
      <c r="R23" s="231"/>
      <c r="S23" s="229">
        <v>0</v>
      </c>
      <c r="T23" s="226"/>
      <c r="U23" s="230">
        <v>27.452999983499996</v>
      </c>
      <c r="V23" s="232">
        <v>27.422266262962257</v>
      </c>
      <c r="W23" s="229">
        <v>-67734.638388638734</v>
      </c>
      <c r="X23" s="303"/>
      <c r="Y23" s="229">
        <v>-67188.741741635822</v>
      </c>
      <c r="Z23" s="229">
        <v>-545.89664700291178</v>
      </c>
      <c r="AA23" s="104">
        <v>17</v>
      </c>
      <c r="AB23" s="226" t="s">
        <v>23</v>
      </c>
      <c r="AC23" s="99"/>
      <c r="AD23" s="127">
        <f t="shared" si="0"/>
        <v>0</v>
      </c>
      <c r="AE23" s="127">
        <f t="shared" si="1"/>
        <v>289.10810015168238</v>
      </c>
      <c r="AF23" s="105"/>
      <c r="AG23" s="43"/>
      <c r="AH23" s="293" t="s">
        <v>119</v>
      </c>
      <c r="AI23" s="293"/>
      <c r="AJ23" s="293" t="s">
        <v>120</v>
      </c>
      <c r="AK23" s="293"/>
      <c r="AL23" s="32" t="s">
        <v>123</v>
      </c>
      <c r="AM23" s="43"/>
    </row>
    <row r="24" spans="1:39" s="104" customFormat="1" ht="15" customHeight="1" x14ac:dyDescent="0.2">
      <c r="A24" s="226">
        <v>2014</v>
      </c>
      <c r="B24" s="226" t="s">
        <v>35</v>
      </c>
      <c r="C24" s="226">
        <v>30</v>
      </c>
      <c r="D24" s="226" t="s">
        <v>24</v>
      </c>
      <c r="E24" s="227">
        <v>41374</v>
      </c>
      <c r="F24" s="227">
        <v>41941</v>
      </c>
      <c r="G24" s="227">
        <v>41943</v>
      </c>
      <c r="H24" s="226" t="s">
        <v>25</v>
      </c>
      <c r="I24" s="226" t="s">
        <v>26</v>
      </c>
      <c r="J24" s="226" t="s">
        <v>27</v>
      </c>
      <c r="K24" s="228">
        <v>-2000000</v>
      </c>
      <c r="L24" s="226" t="s">
        <v>25</v>
      </c>
      <c r="M24" s="226" t="s">
        <v>30</v>
      </c>
      <c r="N24" s="226" t="s">
        <v>28</v>
      </c>
      <c r="O24" s="229">
        <v>50800000</v>
      </c>
      <c r="P24" s="226" t="s">
        <v>29</v>
      </c>
      <c r="Q24" s="230">
        <v>25.4</v>
      </c>
      <c r="R24" s="231">
        <v>26.5</v>
      </c>
      <c r="S24" s="229">
        <v>0</v>
      </c>
      <c r="T24" s="226"/>
      <c r="U24" s="230">
        <v>27.452999983499996</v>
      </c>
      <c r="V24" s="230">
        <v>27.422266262962257</v>
      </c>
      <c r="W24" s="229">
        <v>-77643.364896470826</v>
      </c>
      <c r="X24" s="303"/>
      <c r="Y24" s="229">
        <v>0</v>
      </c>
      <c r="Z24" s="229">
        <v>-77643.364896470826</v>
      </c>
      <c r="AA24" s="104">
        <v>17</v>
      </c>
      <c r="AB24" s="226" t="s">
        <v>31</v>
      </c>
      <c r="AC24" s="99"/>
      <c r="AD24" s="127">
        <f t="shared" si="0"/>
        <v>0</v>
      </c>
      <c r="AE24" s="127">
        <f t="shared" si="1"/>
        <v>331.40098254909481</v>
      </c>
      <c r="AF24" s="105"/>
      <c r="AG24" s="43"/>
      <c r="AH24" s="36" t="s">
        <v>121</v>
      </c>
      <c r="AI24" s="36" t="s">
        <v>122</v>
      </c>
      <c r="AJ24" s="29" t="s">
        <v>121</v>
      </c>
      <c r="AK24" s="29" t="s">
        <v>122</v>
      </c>
      <c r="AL24" s="29"/>
      <c r="AM24" s="43"/>
    </row>
    <row r="25" spans="1:39" s="104" customFormat="1" ht="15" customHeight="1" x14ac:dyDescent="0.2">
      <c r="A25" s="226">
        <v>2014</v>
      </c>
      <c r="B25" s="226" t="s">
        <v>36</v>
      </c>
      <c r="C25" s="226">
        <v>31</v>
      </c>
      <c r="D25" s="226" t="s">
        <v>24</v>
      </c>
      <c r="E25" s="227">
        <v>41374</v>
      </c>
      <c r="F25" s="227">
        <v>41969</v>
      </c>
      <c r="G25" s="227">
        <v>41971</v>
      </c>
      <c r="H25" s="226" t="s">
        <v>32</v>
      </c>
      <c r="I25" s="226" t="s">
        <v>30</v>
      </c>
      <c r="J25" s="226" t="s">
        <v>27</v>
      </c>
      <c r="K25" s="228">
        <v>-2000000</v>
      </c>
      <c r="L25" s="226" t="s">
        <v>32</v>
      </c>
      <c r="M25" s="226" t="s">
        <v>26</v>
      </c>
      <c r="N25" s="226" t="s">
        <v>28</v>
      </c>
      <c r="O25" s="229">
        <v>50800000</v>
      </c>
      <c r="P25" s="226" t="s">
        <v>29</v>
      </c>
      <c r="Q25" s="230">
        <v>25.4</v>
      </c>
      <c r="R25" s="231"/>
      <c r="S25" s="229">
        <v>0</v>
      </c>
      <c r="T25" s="226"/>
      <c r="U25" s="230">
        <v>27.452999983499996</v>
      </c>
      <c r="V25" s="230">
        <v>27.415159231158935</v>
      </c>
      <c r="W25" s="229">
        <v>5.9645788432596571</v>
      </c>
      <c r="X25" s="303">
        <v>-145467.89122138656</v>
      </c>
      <c r="Y25" s="229">
        <v>0</v>
      </c>
      <c r="Z25" s="229">
        <v>5.9645788432596571</v>
      </c>
      <c r="AA25" s="104">
        <v>17</v>
      </c>
      <c r="AB25" s="226" t="s">
        <v>23</v>
      </c>
      <c r="AC25" s="99"/>
      <c r="AD25" s="127">
        <f t="shared" si="0"/>
        <v>-3.4713848867771208E-2</v>
      </c>
      <c r="AE25" s="127">
        <f t="shared" si="1"/>
        <v>0</v>
      </c>
      <c r="AF25" s="105"/>
      <c r="AG25" s="44" t="s">
        <v>117</v>
      </c>
      <c r="AH25" s="37">
        <v>48</v>
      </c>
      <c r="AI25" s="38">
        <v>73</v>
      </c>
      <c r="AJ25" s="33">
        <v>9.9000000000000008E-3</v>
      </c>
      <c r="AK25" s="26">
        <v>2.7E-2</v>
      </c>
      <c r="AL25" s="26">
        <v>0.4</v>
      </c>
      <c r="AM25" s="43"/>
    </row>
    <row r="26" spans="1:39" s="104" customFormat="1" ht="15" customHeight="1" x14ac:dyDescent="0.2">
      <c r="A26" s="226">
        <v>2014</v>
      </c>
      <c r="B26" s="226" t="s">
        <v>36</v>
      </c>
      <c r="C26" s="226">
        <v>32</v>
      </c>
      <c r="D26" s="226" t="s">
        <v>24</v>
      </c>
      <c r="E26" s="227">
        <v>41374</v>
      </c>
      <c r="F26" s="227">
        <v>41969</v>
      </c>
      <c r="G26" s="227">
        <v>41971</v>
      </c>
      <c r="H26" s="226" t="s">
        <v>25</v>
      </c>
      <c r="I26" s="226" t="s">
        <v>26</v>
      </c>
      <c r="J26" s="226" t="s">
        <v>27</v>
      </c>
      <c r="K26" s="228">
        <v>-2000000</v>
      </c>
      <c r="L26" s="226" t="s">
        <v>25</v>
      </c>
      <c r="M26" s="226" t="s">
        <v>30</v>
      </c>
      <c r="N26" s="226" t="s">
        <v>28</v>
      </c>
      <c r="O26" s="229">
        <v>53000000</v>
      </c>
      <c r="P26" s="226" t="s">
        <v>29</v>
      </c>
      <c r="Q26" s="230">
        <v>26.5</v>
      </c>
      <c r="R26" s="231"/>
      <c r="S26" s="229">
        <v>0</v>
      </c>
      <c r="T26" s="226"/>
      <c r="U26" s="230">
        <v>27.452999983499996</v>
      </c>
      <c r="V26" s="230">
        <v>27.415159231158935</v>
      </c>
      <c r="W26" s="229">
        <v>-68045.509357013274</v>
      </c>
      <c r="X26" s="303"/>
      <c r="Y26" s="229">
        <v>-66670.981802278111</v>
      </c>
      <c r="Z26" s="229">
        <v>-1374.527554735163</v>
      </c>
      <c r="AA26" s="104">
        <v>17</v>
      </c>
      <c r="AB26" s="226" t="s">
        <v>23</v>
      </c>
      <c r="AC26" s="99"/>
      <c r="AD26" s="127">
        <f t="shared" si="0"/>
        <v>0</v>
      </c>
      <c r="AE26" s="127">
        <f t="shared" si="1"/>
        <v>290.43497392257945</v>
      </c>
      <c r="AF26" s="105"/>
      <c r="AG26" s="44" t="s">
        <v>118</v>
      </c>
      <c r="AH26" s="39">
        <v>42</v>
      </c>
      <c r="AI26" s="40">
        <v>50.64</v>
      </c>
      <c r="AJ26" s="34">
        <v>8.6E-3</v>
      </c>
      <c r="AK26" s="27">
        <v>1.89E-2</v>
      </c>
      <c r="AL26" s="27">
        <v>0.4</v>
      </c>
      <c r="AM26" s="43"/>
    </row>
    <row r="27" spans="1:39" s="104" customFormat="1" ht="15" customHeight="1" x14ac:dyDescent="0.2">
      <c r="A27" s="226">
        <v>2014</v>
      </c>
      <c r="B27" s="226" t="s">
        <v>36</v>
      </c>
      <c r="C27" s="226">
        <v>33</v>
      </c>
      <c r="D27" s="226" t="s">
        <v>24</v>
      </c>
      <c r="E27" s="227">
        <v>41374</v>
      </c>
      <c r="F27" s="227">
        <v>41969</v>
      </c>
      <c r="G27" s="227">
        <v>41971</v>
      </c>
      <c r="H27" s="226" t="s">
        <v>25</v>
      </c>
      <c r="I27" s="226" t="s">
        <v>26</v>
      </c>
      <c r="J27" s="226" t="s">
        <v>27</v>
      </c>
      <c r="K27" s="228">
        <v>-2000000</v>
      </c>
      <c r="L27" s="226" t="s">
        <v>25</v>
      </c>
      <c r="M27" s="226" t="s">
        <v>30</v>
      </c>
      <c r="N27" s="226" t="s">
        <v>28</v>
      </c>
      <c r="O27" s="229">
        <v>50800000</v>
      </c>
      <c r="P27" s="226" t="s">
        <v>29</v>
      </c>
      <c r="Q27" s="230">
        <v>25.4</v>
      </c>
      <c r="R27" s="231">
        <v>26.5</v>
      </c>
      <c r="S27" s="229">
        <v>0</v>
      </c>
      <c r="T27" s="226"/>
      <c r="U27" s="230">
        <v>27.452999983499996</v>
      </c>
      <c r="V27" s="230">
        <v>27.415159231158935</v>
      </c>
      <c r="W27" s="229">
        <v>-77428.346443216535</v>
      </c>
      <c r="X27" s="303"/>
      <c r="Y27" s="229">
        <v>0</v>
      </c>
      <c r="Z27" s="229">
        <v>-77428.346443216535</v>
      </c>
      <c r="AA27" s="104">
        <v>17</v>
      </c>
      <c r="AB27" s="226" t="s">
        <v>31</v>
      </c>
      <c r="AC27" s="99"/>
      <c r="AD27" s="127">
        <f t="shared" si="0"/>
        <v>0</v>
      </c>
      <c r="AE27" s="127">
        <f t="shared" si="1"/>
        <v>330.48323089356472</v>
      </c>
      <c r="AF27" s="105"/>
      <c r="AG27" s="44" t="s">
        <v>70</v>
      </c>
      <c r="AH27" s="39">
        <v>43.63</v>
      </c>
      <c r="AI27" s="40">
        <v>53.73</v>
      </c>
      <c r="AJ27" s="34">
        <v>8.9999999999999993E-3</v>
      </c>
      <c r="AK27" s="27">
        <v>0.02</v>
      </c>
      <c r="AL27" s="27">
        <v>0.4</v>
      </c>
      <c r="AM27" s="43"/>
    </row>
    <row r="28" spans="1:39" s="104" customFormat="1" ht="15" customHeight="1" x14ac:dyDescent="0.2">
      <c r="A28" s="226">
        <v>2014</v>
      </c>
      <c r="B28" s="226" t="s">
        <v>37</v>
      </c>
      <c r="C28" s="226">
        <v>34</v>
      </c>
      <c r="D28" s="226" t="s">
        <v>24</v>
      </c>
      <c r="E28" s="227">
        <v>41374</v>
      </c>
      <c r="F28" s="227">
        <v>42002</v>
      </c>
      <c r="G28" s="227">
        <v>42004</v>
      </c>
      <c r="H28" s="226" t="s">
        <v>32</v>
      </c>
      <c r="I28" s="226" t="s">
        <v>30</v>
      </c>
      <c r="J28" s="226" t="s">
        <v>27</v>
      </c>
      <c r="K28" s="228">
        <v>-2000000</v>
      </c>
      <c r="L28" s="226" t="s">
        <v>32</v>
      </c>
      <c r="M28" s="226" t="s">
        <v>26</v>
      </c>
      <c r="N28" s="226" t="s">
        <v>28</v>
      </c>
      <c r="O28" s="229">
        <v>50800000</v>
      </c>
      <c r="P28" s="226" t="s">
        <v>29</v>
      </c>
      <c r="Q28" s="230">
        <v>25.4</v>
      </c>
      <c r="R28" s="231"/>
      <c r="S28" s="229">
        <v>0</v>
      </c>
      <c r="T28" s="226"/>
      <c r="U28" s="230">
        <v>27.452999983499996</v>
      </c>
      <c r="V28" s="230">
        <v>27.406785451169011</v>
      </c>
      <c r="W28" s="229">
        <v>37.261629274747477</v>
      </c>
      <c r="X28" s="301">
        <v>-145864.87114107172</v>
      </c>
      <c r="Y28" s="229">
        <v>0</v>
      </c>
      <c r="Z28" s="229">
        <v>37.261629274747477</v>
      </c>
      <c r="AA28" s="104">
        <v>17</v>
      </c>
      <c r="AB28" s="226" t="s">
        <v>23</v>
      </c>
      <c r="AC28" s="99"/>
      <c r="AD28" s="127">
        <f t="shared" si="0"/>
        <v>-0.21686268237903031</v>
      </c>
      <c r="AE28" s="127">
        <f t="shared" si="1"/>
        <v>0</v>
      </c>
      <c r="AF28" s="105"/>
      <c r="AG28" s="44" t="s">
        <v>63</v>
      </c>
      <c r="AH28" s="39">
        <v>23.6</v>
      </c>
      <c r="AI28" s="40">
        <v>28.65</v>
      </c>
      <c r="AJ28" s="34">
        <v>4.8999999999999998E-3</v>
      </c>
      <c r="AK28" s="27">
        <v>1.0699999999999999E-2</v>
      </c>
      <c r="AL28" s="27">
        <v>0.4</v>
      </c>
      <c r="AM28" s="43"/>
    </row>
    <row r="29" spans="1:39" s="104" customFormat="1" ht="15" customHeight="1" x14ac:dyDescent="0.2">
      <c r="A29" s="233">
        <v>2014</v>
      </c>
      <c r="B29" s="233" t="s">
        <v>37</v>
      </c>
      <c r="C29" s="233">
        <v>35</v>
      </c>
      <c r="D29" s="233" t="s">
        <v>24</v>
      </c>
      <c r="E29" s="234">
        <v>41374</v>
      </c>
      <c r="F29" s="234">
        <v>42002</v>
      </c>
      <c r="G29" s="234">
        <v>42004</v>
      </c>
      <c r="H29" s="233" t="s">
        <v>25</v>
      </c>
      <c r="I29" s="233" t="s">
        <v>26</v>
      </c>
      <c r="J29" s="233" t="s">
        <v>27</v>
      </c>
      <c r="K29" s="235">
        <v>-2000000</v>
      </c>
      <c r="L29" s="233" t="s">
        <v>25</v>
      </c>
      <c r="M29" s="233" t="s">
        <v>30</v>
      </c>
      <c r="N29" s="233" t="s">
        <v>28</v>
      </c>
      <c r="O29" s="236">
        <v>53000000</v>
      </c>
      <c r="P29" s="233" t="s">
        <v>29</v>
      </c>
      <c r="Q29" s="237">
        <v>26.5</v>
      </c>
      <c r="R29" s="238"/>
      <c r="S29" s="236">
        <v>0</v>
      </c>
      <c r="T29" s="233"/>
      <c r="U29" s="237">
        <v>27.452999983499996</v>
      </c>
      <c r="V29" s="237">
        <v>27.406785451169011</v>
      </c>
      <c r="W29" s="236">
        <v>-68659.802401964786</v>
      </c>
      <c r="X29" s="301"/>
      <c r="Y29" s="236">
        <v>-66060.936998798934</v>
      </c>
      <c r="Z29" s="236">
        <v>-2598.8654031658516</v>
      </c>
      <c r="AA29" s="104">
        <v>17</v>
      </c>
      <c r="AB29" s="233" t="s">
        <v>23</v>
      </c>
      <c r="AC29" s="99"/>
      <c r="AD29" s="127">
        <f t="shared" si="0"/>
        <v>0</v>
      </c>
      <c r="AE29" s="127">
        <f t="shared" si="1"/>
        <v>293.05692776166734</v>
      </c>
      <c r="AF29" s="105"/>
      <c r="AG29" s="44" t="s">
        <v>59</v>
      </c>
      <c r="AH29" s="39">
        <f>AH26</f>
        <v>42</v>
      </c>
      <c r="AI29" s="40">
        <f>AI26</f>
        <v>50.64</v>
      </c>
      <c r="AJ29" s="34">
        <f>AJ26</f>
        <v>8.6E-3</v>
      </c>
      <c r="AK29" s="27">
        <f>AK26</f>
        <v>1.89E-2</v>
      </c>
      <c r="AL29" s="27">
        <f>AL26</f>
        <v>0.4</v>
      </c>
      <c r="AM29" s="43"/>
    </row>
    <row r="30" spans="1:39" s="104" customFormat="1" ht="15" customHeight="1" x14ac:dyDescent="0.2">
      <c r="A30" s="239">
        <v>2014</v>
      </c>
      <c r="B30" s="239" t="s">
        <v>37</v>
      </c>
      <c r="C30" s="239">
        <v>36</v>
      </c>
      <c r="D30" s="239" t="s">
        <v>24</v>
      </c>
      <c r="E30" s="240">
        <v>41374</v>
      </c>
      <c r="F30" s="240">
        <v>42002</v>
      </c>
      <c r="G30" s="240">
        <v>42004</v>
      </c>
      <c r="H30" s="239" t="s">
        <v>25</v>
      </c>
      <c r="I30" s="239" t="s">
        <v>26</v>
      </c>
      <c r="J30" s="239" t="s">
        <v>27</v>
      </c>
      <c r="K30" s="241">
        <v>-2000000</v>
      </c>
      <c r="L30" s="239" t="s">
        <v>25</v>
      </c>
      <c r="M30" s="239" t="s">
        <v>30</v>
      </c>
      <c r="N30" s="239" t="s">
        <v>28</v>
      </c>
      <c r="O30" s="242">
        <v>50800000</v>
      </c>
      <c r="P30" s="239" t="s">
        <v>29</v>
      </c>
      <c r="Q30" s="243">
        <v>25.4</v>
      </c>
      <c r="R30" s="244">
        <v>26.5</v>
      </c>
      <c r="S30" s="242">
        <v>0</v>
      </c>
      <c r="T30" s="239"/>
      <c r="U30" s="243">
        <v>27.452999983499996</v>
      </c>
      <c r="V30" s="243">
        <v>27.406785451169011</v>
      </c>
      <c r="W30" s="242">
        <v>-77242.330368381678</v>
      </c>
      <c r="X30" s="302"/>
      <c r="Y30" s="242">
        <v>0</v>
      </c>
      <c r="Z30" s="242">
        <v>-77242.330368381678</v>
      </c>
      <c r="AA30" s="104">
        <v>17</v>
      </c>
      <c r="AB30" s="239" t="s">
        <v>31</v>
      </c>
      <c r="AC30" s="109"/>
      <c r="AD30" s="127">
        <f t="shared" si="0"/>
        <v>0</v>
      </c>
      <c r="AE30" s="127">
        <f t="shared" si="1"/>
        <v>329.68926852405133</v>
      </c>
      <c r="AF30" s="105"/>
      <c r="AG30" s="44" t="s">
        <v>76</v>
      </c>
      <c r="AH30" s="39">
        <v>17.03</v>
      </c>
      <c r="AI30" s="40">
        <v>30.88</v>
      </c>
      <c r="AJ30" s="34">
        <v>3.5000000000000001E-3</v>
      </c>
      <c r="AK30" s="27">
        <v>1.1599999999999999E-2</v>
      </c>
      <c r="AL30" s="27">
        <v>0.4</v>
      </c>
      <c r="AM30" s="43"/>
    </row>
    <row r="31" spans="1:39" s="104" customFormat="1" ht="15" customHeight="1" x14ac:dyDescent="0.2">
      <c r="A31" s="226">
        <v>2015</v>
      </c>
      <c r="B31" s="226" t="s">
        <v>38</v>
      </c>
      <c r="C31" s="226">
        <v>104</v>
      </c>
      <c r="D31" s="226" t="s">
        <v>24</v>
      </c>
      <c r="E31" s="227">
        <v>41809</v>
      </c>
      <c r="F31" s="227">
        <v>42031</v>
      </c>
      <c r="G31" s="227">
        <v>42033</v>
      </c>
      <c r="H31" s="226" t="s">
        <v>32</v>
      </c>
      <c r="I31" s="226" t="s">
        <v>30</v>
      </c>
      <c r="J31" s="226" t="s">
        <v>27</v>
      </c>
      <c r="K31" s="228">
        <v>-2000000</v>
      </c>
      <c r="L31" s="226" t="s">
        <v>32</v>
      </c>
      <c r="M31" s="226" t="s">
        <v>26</v>
      </c>
      <c r="N31" s="226" t="s">
        <v>28</v>
      </c>
      <c r="O31" s="229">
        <v>53500000</v>
      </c>
      <c r="P31" s="226" t="s">
        <v>29</v>
      </c>
      <c r="Q31" s="230">
        <v>26.75</v>
      </c>
      <c r="R31" s="231"/>
      <c r="S31" s="229">
        <v>0</v>
      </c>
      <c r="T31" s="226"/>
      <c r="U31" s="230">
        <v>27.452999983499996</v>
      </c>
      <c r="V31" s="230">
        <v>27.402319879286505</v>
      </c>
      <c r="W31" s="229">
        <v>4926.612014063604</v>
      </c>
      <c r="X31" s="301">
        <v>-19342.680754707602</v>
      </c>
      <c r="Y31" s="229">
        <v>0</v>
      </c>
      <c r="Z31" s="229">
        <v>4926.612014063604</v>
      </c>
      <c r="AA31" s="104">
        <v>17</v>
      </c>
      <c r="AB31" s="226" t="s">
        <v>39</v>
      </c>
      <c r="AC31" s="99"/>
      <c r="AD31" s="127">
        <f t="shared" si="0"/>
        <v>-28.672881921850173</v>
      </c>
      <c r="AE31" s="127">
        <f t="shared" si="1"/>
        <v>0</v>
      </c>
      <c r="AF31" s="105"/>
      <c r="AG31" s="44" t="s">
        <v>53</v>
      </c>
      <c r="AH31" s="39">
        <v>54.18</v>
      </c>
      <c r="AI31" s="40">
        <v>61.7</v>
      </c>
      <c r="AJ31" s="34">
        <v>1.03E-2</v>
      </c>
      <c r="AK31" s="27">
        <v>2.12E-2</v>
      </c>
      <c r="AL31" s="27">
        <v>0.35</v>
      </c>
      <c r="AM31" s="43"/>
    </row>
    <row r="32" spans="1:39" s="104" customFormat="1" ht="15" customHeight="1" x14ac:dyDescent="0.2">
      <c r="A32" s="226">
        <v>2015</v>
      </c>
      <c r="B32" s="226" t="s">
        <v>38</v>
      </c>
      <c r="C32" s="226">
        <v>105</v>
      </c>
      <c r="D32" s="226" t="s">
        <v>24</v>
      </c>
      <c r="E32" s="227">
        <v>41809</v>
      </c>
      <c r="F32" s="227">
        <v>42031</v>
      </c>
      <c r="G32" s="227">
        <v>42033</v>
      </c>
      <c r="H32" s="226" t="s">
        <v>25</v>
      </c>
      <c r="I32" s="226" t="s">
        <v>26</v>
      </c>
      <c r="J32" s="226" t="s">
        <v>27</v>
      </c>
      <c r="K32" s="228">
        <v>-2000000</v>
      </c>
      <c r="L32" s="226" t="s">
        <v>25</v>
      </c>
      <c r="M32" s="226" t="s">
        <v>30</v>
      </c>
      <c r="N32" s="226" t="s">
        <v>28</v>
      </c>
      <c r="O32" s="229">
        <v>55360000</v>
      </c>
      <c r="P32" s="226" t="s">
        <v>29</v>
      </c>
      <c r="Q32" s="230">
        <v>27.68</v>
      </c>
      <c r="R32" s="231"/>
      <c r="S32" s="229">
        <v>0</v>
      </c>
      <c r="T32" s="226"/>
      <c r="U32" s="230">
        <v>27.452999983499996</v>
      </c>
      <c r="V32" s="230">
        <v>27.402319879286505</v>
      </c>
      <c r="W32" s="229">
        <v>-12557.627435537517</v>
      </c>
      <c r="X32" s="301"/>
      <c r="Y32" s="229">
        <v>0</v>
      </c>
      <c r="Z32" s="229">
        <v>-12557.627435537517</v>
      </c>
      <c r="AA32" s="104">
        <v>17</v>
      </c>
      <c r="AB32" s="226" t="s">
        <v>39</v>
      </c>
      <c r="AC32" s="99"/>
      <c r="AD32" s="127">
        <f t="shared" si="0"/>
        <v>0</v>
      </c>
      <c r="AE32" s="127">
        <f t="shared" si="1"/>
        <v>53.599043217300888</v>
      </c>
      <c r="AF32" s="105"/>
      <c r="AG32" s="44" t="s">
        <v>24</v>
      </c>
      <c r="AH32" s="30">
        <v>47</v>
      </c>
      <c r="AI32" s="31">
        <v>55.06</v>
      </c>
      <c r="AJ32" s="35">
        <v>9.7000000000000003E-3</v>
      </c>
      <c r="AK32" s="28">
        <v>2.0500000000000001E-2</v>
      </c>
      <c r="AL32" s="28">
        <v>0.4</v>
      </c>
      <c r="AM32" s="43"/>
    </row>
    <row r="33" spans="1:39" s="104" customFormat="1" ht="15" customHeight="1" x14ac:dyDescent="0.2">
      <c r="A33" s="226">
        <v>2015</v>
      </c>
      <c r="B33" s="226" t="s">
        <v>38</v>
      </c>
      <c r="C33" s="226">
        <v>106</v>
      </c>
      <c r="D33" s="226" t="s">
        <v>24</v>
      </c>
      <c r="E33" s="227">
        <v>41809</v>
      </c>
      <c r="F33" s="227">
        <v>42031</v>
      </c>
      <c r="G33" s="227">
        <v>42033</v>
      </c>
      <c r="H33" s="226" t="s">
        <v>25</v>
      </c>
      <c r="I33" s="226" t="s">
        <v>26</v>
      </c>
      <c r="J33" s="226" t="s">
        <v>27</v>
      </c>
      <c r="K33" s="228">
        <v>-2000000</v>
      </c>
      <c r="L33" s="226" t="s">
        <v>25</v>
      </c>
      <c r="M33" s="226" t="s">
        <v>30</v>
      </c>
      <c r="N33" s="226" t="s">
        <v>28</v>
      </c>
      <c r="O33" s="229">
        <v>53500000</v>
      </c>
      <c r="P33" s="226" t="s">
        <v>29</v>
      </c>
      <c r="Q33" s="230">
        <v>26.75</v>
      </c>
      <c r="R33" s="231">
        <v>27.68</v>
      </c>
      <c r="S33" s="229">
        <v>0</v>
      </c>
      <c r="T33" s="226"/>
      <c r="U33" s="230">
        <v>27.452999983499996</v>
      </c>
      <c r="V33" s="230">
        <v>27.402319879286505</v>
      </c>
      <c r="W33" s="229">
        <v>-11711.66533323369</v>
      </c>
      <c r="X33" s="301"/>
      <c r="Y33" s="229">
        <v>0</v>
      </c>
      <c r="Z33" s="229">
        <v>-11711.66533323369</v>
      </c>
      <c r="AA33" s="104">
        <v>17</v>
      </c>
      <c r="AB33" s="226" t="s">
        <v>161</v>
      </c>
      <c r="AC33" s="99"/>
      <c r="AD33" s="127">
        <f t="shared" si="0"/>
        <v>0</v>
      </c>
      <c r="AE33" s="127">
        <f t="shared" si="1"/>
        <v>49.988268848150263</v>
      </c>
      <c r="AF33" s="105"/>
      <c r="AG33" s="43"/>
      <c r="AH33" s="43"/>
      <c r="AI33" s="43"/>
      <c r="AJ33" s="43"/>
      <c r="AK33" s="43"/>
      <c r="AL33" s="43"/>
      <c r="AM33" s="43"/>
    </row>
    <row r="34" spans="1:39" s="104" customFormat="1" ht="15" customHeight="1" x14ac:dyDescent="0.2">
      <c r="A34" s="226">
        <v>2015</v>
      </c>
      <c r="B34" s="226" t="s">
        <v>40</v>
      </c>
      <c r="C34" s="226">
        <v>107</v>
      </c>
      <c r="D34" s="226" t="s">
        <v>24</v>
      </c>
      <c r="E34" s="227">
        <v>41809</v>
      </c>
      <c r="F34" s="227">
        <v>42059</v>
      </c>
      <c r="G34" s="227">
        <v>42061</v>
      </c>
      <c r="H34" s="226" t="s">
        <v>32</v>
      </c>
      <c r="I34" s="226" t="s">
        <v>30</v>
      </c>
      <c r="J34" s="226" t="s">
        <v>27</v>
      </c>
      <c r="K34" s="228">
        <v>-2000000</v>
      </c>
      <c r="L34" s="226" t="s">
        <v>32</v>
      </c>
      <c r="M34" s="226" t="s">
        <v>26</v>
      </c>
      <c r="N34" s="226" t="s">
        <v>28</v>
      </c>
      <c r="O34" s="229">
        <v>53500000</v>
      </c>
      <c r="P34" s="226" t="s">
        <v>29</v>
      </c>
      <c r="Q34" s="230">
        <v>26.75</v>
      </c>
      <c r="R34" s="231"/>
      <c r="S34" s="229">
        <v>0</v>
      </c>
      <c r="T34" s="226"/>
      <c r="U34" s="230">
        <v>27.452999983499996</v>
      </c>
      <c r="V34" s="230">
        <v>27.395866280280615</v>
      </c>
      <c r="W34" s="229">
        <v>6047.9211562527516</v>
      </c>
      <c r="X34" s="301">
        <v>-19887.622726684975</v>
      </c>
      <c r="Y34" s="229">
        <v>0</v>
      </c>
      <c r="Z34" s="229">
        <v>6047.9211562527516</v>
      </c>
      <c r="AA34" s="104">
        <v>17</v>
      </c>
      <c r="AB34" s="226" t="s">
        <v>39</v>
      </c>
      <c r="AC34" s="99"/>
      <c r="AD34" s="127">
        <f t="shared" si="0"/>
        <v>-35.198901129391018</v>
      </c>
      <c r="AE34" s="127">
        <f t="shared" si="1"/>
        <v>0</v>
      </c>
      <c r="AF34" s="105"/>
      <c r="AG34" s="43"/>
      <c r="AH34" s="43"/>
      <c r="AI34" s="43"/>
      <c r="AJ34" s="43"/>
      <c r="AK34" s="43"/>
      <c r="AL34" s="43"/>
      <c r="AM34" s="43"/>
    </row>
    <row r="35" spans="1:39" s="104" customFormat="1" ht="15" customHeight="1" x14ac:dyDescent="0.2">
      <c r="A35" s="226">
        <v>2015</v>
      </c>
      <c r="B35" s="226" t="s">
        <v>40</v>
      </c>
      <c r="C35" s="226">
        <v>108</v>
      </c>
      <c r="D35" s="226" t="s">
        <v>24</v>
      </c>
      <c r="E35" s="227">
        <v>41809</v>
      </c>
      <c r="F35" s="227">
        <v>42059</v>
      </c>
      <c r="G35" s="227">
        <v>42061</v>
      </c>
      <c r="H35" s="226" t="s">
        <v>25</v>
      </c>
      <c r="I35" s="226" t="s">
        <v>26</v>
      </c>
      <c r="J35" s="226" t="s">
        <v>27</v>
      </c>
      <c r="K35" s="228">
        <v>-2000000</v>
      </c>
      <c r="L35" s="226" t="s">
        <v>25</v>
      </c>
      <c r="M35" s="226" t="s">
        <v>30</v>
      </c>
      <c r="N35" s="226" t="s">
        <v>28</v>
      </c>
      <c r="O35" s="229">
        <v>55360000</v>
      </c>
      <c r="P35" s="226" t="s">
        <v>29</v>
      </c>
      <c r="Q35" s="230">
        <v>27.68</v>
      </c>
      <c r="R35" s="231"/>
      <c r="S35" s="229">
        <v>0</v>
      </c>
      <c r="T35" s="226"/>
      <c r="U35" s="230">
        <v>27.452999983499996</v>
      </c>
      <c r="V35" s="230">
        <v>27.395866280280615</v>
      </c>
      <c r="W35" s="229">
        <v>-13895.500306170214</v>
      </c>
      <c r="X35" s="301"/>
      <c r="Y35" s="229">
        <v>0</v>
      </c>
      <c r="Z35" s="229">
        <v>-13895.500306170214</v>
      </c>
      <c r="AA35" s="104">
        <v>17</v>
      </c>
      <c r="AB35" s="226" t="s">
        <v>39</v>
      </c>
      <c r="AC35" s="99"/>
      <c r="AD35" s="127">
        <f t="shared" si="0"/>
        <v>0</v>
      </c>
      <c r="AE35" s="127">
        <f t="shared" si="1"/>
        <v>59.309413761450323</v>
      </c>
      <c r="AF35" s="105"/>
      <c r="AG35" s="43"/>
      <c r="AH35" s="43"/>
      <c r="AI35" s="43"/>
      <c r="AJ35" s="43"/>
      <c r="AK35" s="43"/>
      <c r="AL35" s="43"/>
      <c r="AM35" s="43"/>
    </row>
    <row r="36" spans="1:39" s="104" customFormat="1" ht="15" customHeight="1" x14ac:dyDescent="0.2">
      <c r="A36" s="226">
        <v>2015</v>
      </c>
      <c r="B36" s="226" t="s">
        <v>40</v>
      </c>
      <c r="C36" s="226">
        <v>109</v>
      </c>
      <c r="D36" s="226" t="s">
        <v>24</v>
      </c>
      <c r="E36" s="227">
        <v>41809</v>
      </c>
      <c r="F36" s="227">
        <v>42059</v>
      </c>
      <c r="G36" s="227">
        <v>42061</v>
      </c>
      <c r="H36" s="226" t="s">
        <v>25</v>
      </c>
      <c r="I36" s="226" t="s">
        <v>26</v>
      </c>
      <c r="J36" s="226" t="s">
        <v>27</v>
      </c>
      <c r="K36" s="228">
        <v>-2000000</v>
      </c>
      <c r="L36" s="226" t="s">
        <v>25</v>
      </c>
      <c r="M36" s="226" t="s">
        <v>30</v>
      </c>
      <c r="N36" s="226" t="s">
        <v>28</v>
      </c>
      <c r="O36" s="229">
        <v>53500000</v>
      </c>
      <c r="P36" s="226" t="s">
        <v>29</v>
      </c>
      <c r="Q36" s="230">
        <v>26.75</v>
      </c>
      <c r="R36" s="231">
        <v>27.68</v>
      </c>
      <c r="S36" s="229">
        <v>0</v>
      </c>
      <c r="T36" s="226"/>
      <c r="U36" s="230">
        <v>27.452999983499996</v>
      </c>
      <c r="V36" s="230">
        <v>27.395866280280615</v>
      </c>
      <c r="W36" s="229">
        <v>-12040.043576767514</v>
      </c>
      <c r="X36" s="301"/>
      <c r="Y36" s="229">
        <v>0</v>
      </c>
      <c r="Z36" s="229">
        <v>-12040.043576767514</v>
      </c>
      <c r="AA36" s="104">
        <v>17</v>
      </c>
      <c r="AB36" s="226" t="s">
        <v>161</v>
      </c>
      <c r="AC36" s="99"/>
      <c r="AD36" s="127">
        <f t="shared" si="0"/>
        <v>0</v>
      </c>
      <c r="AE36" s="127">
        <f t="shared" si="1"/>
        <v>51.389867976420419</v>
      </c>
      <c r="AF36" s="105"/>
      <c r="AG36" s="43"/>
      <c r="AH36" s="43"/>
      <c r="AI36" s="43"/>
      <c r="AJ36" s="43"/>
      <c r="AK36" s="43"/>
      <c r="AL36" s="43"/>
      <c r="AM36" s="43"/>
    </row>
    <row r="37" spans="1:39" s="104" customFormat="1" ht="15" customHeight="1" x14ac:dyDescent="0.2">
      <c r="A37" s="226">
        <v>2015</v>
      </c>
      <c r="B37" s="226" t="s">
        <v>41</v>
      </c>
      <c r="C37" s="226">
        <v>110</v>
      </c>
      <c r="D37" s="226" t="s">
        <v>24</v>
      </c>
      <c r="E37" s="227">
        <v>41809</v>
      </c>
      <c r="F37" s="227">
        <v>42089</v>
      </c>
      <c r="G37" s="227">
        <v>42093</v>
      </c>
      <c r="H37" s="226" t="s">
        <v>32</v>
      </c>
      <c r="I37" s="226" t="s">
        <v>30</v>
      </c>
      <c r="J37" s="226" t="s">
        <v>27</v>
      </c>
      <c r="K37" s="228">
        <v>-2000000</v>
      </c>
      <c r="L37" s="226" t="s">
        <v>32</v>
      </c>
      <c r="M37" s="226" t="s">
        <v>26</v>
      </c>
      <c r="N37" s="226" t="s">
        <v>28</v>
      </c>
      <c r="O37" s="229">
        <v>53500000</v>
      </c>
      <c r="P37" s="226" t="s">
        <v>29</v>
      </c>
      <c r="Q37" s="230">
        <v>26.75</v>
      </c>
      <c r="R37" s="231"/>
      <c r="S37" s="229">
        <v>0</v>
      </c>
      <c r="T37" s="226"/>
      <c r="U37" s="230">
        <v>27.452999983499996</v>
      </c>
      <c r="V37" s="230">
        <v>27.388431006988451</v>
      </c>
      <c r="W37" s="229">
        <v>7252.9649046004552</v>
      </c>
      <c r="X37" s="301">
        <v>-20193.001882741715</v>
      </c>
      <c r="Y37" s="229">
        <v>0</v>
      </c>
      <c r="Z37" s="229">
        <v>7252.9649046004552</v>
      </c>
      <c r="AA37" s="104">
        <v>17</v>
      </c>
      <c r="AB37" s="226" t="s">
        <v>39</v>
      </c>
      <c r="AC37" s="99"/>
      <c r="AD37" s="127">
        <f t="shared" si="0"/>
        <v>-42.212255744774652</v>
      </c>
      <c r="AE37" s="127">
        <f t="shared" si="1"/>
        <v>0</v>
      </c>
      <c r="AF37" s="105"/>
      <c r="AG37" s="43"/>
      <c r="AH37" s="43"/>
      <c r="AI37" s="43"/>
      <c r="AJ37" s="43"/>
      <c r="AK37" s="43"/>
      <c r="AL37" s="43"/>
      <c r="AM37" s="43"/>
    </row>
    <row r="38" spans="1:39" s="104" customFormat="1" ht="15" customHeight="1" x14ac:dyDescent="0.2">
      <c r="A38" s="226">
        <v>2015</v>
      </c>
      <c r="B38" s="226" t="s">
        <v>41</v>
      </c>
      <c r="C38" s="226">
        <v>111</v>
      </c>
      <c r="D38" s="226" t="s">
        <v>24</v>
      </c>
      <c r="E38" s="227">
        <v>41809</v>
      </c>
      <c r="F38" s="227">
        <v>42089</v>
      </c>
      <c r="G38" s="227">
        <v>42093</v>
      </c>
      <c r="H38" s="226" t="s">
        <v>25</v>
      </c>
      <c r="I38" s="226" t="s">
        <v>26</v>
      </c>
      <c r="J38" s="226" t="s">
        <v>27</v>
      </c>
      <c r="K38" s="228">
        <v>-2000000</v>
      </c>
      <c r="L38" s="226" t="s">
        <v>25</v>
      </c>
      <c r="M38" s="226" t="s">
        <v>30</v>
      </c>
      <c r="N38" s="226" t="s">
        <v>28</v>
      </c>
      <c r="O38" s="229">
        <v>55360000</v>
      </c>
      <c r="P38" s="226" t="s">
        <v>29</v>
      </c>
      <c r="Q38" s="230">
        <v>27.68</v>
      </c>
      <c r="R38" s="231"/>
      <c r="S38" s="229">
        <v>0</v>
      </c>
      <c r="T38" s="226"/>
      <c r="U38" s="230">
        <v>27.452999983499996</v>
      </c>
      <c r="V38" s="230">
        <v>27.388431006988451</v>
      </c>
      <c r="W38" s="229">
        <v>-15208.847462880425</v>
      </c>
      <c r="X38" s="301"/>
      <c r="Y38" s="229">
        <v>0</v>
      </c>
      <c r="Z38" s="229">
        <v>-15208.847462880425</v>
      </c>
      <c r="AA38" s="104">
        <v>17</v>
      </c>
      <c r="AB38" s="226" t="s">
        <v>39</v>
      </c>
      <c r="AC38" s="99"/>
      <c r="AD38" s="127">
        <f t="shared" si="0"/>
        <v>0</v>
      </c>
      <c r="AE38" s="127">
        <f t="shared" si="1"/>
        <v>64.915102524967679</v>
      </c>
      <c r="AF38" s="105"/>
      <c r="AG38" s="43"/>
      <c r="AH38" s="43"/>
      <c r="AI38" s="43"/>
      <c r="AJ38" s="43"/>
      <c r="AK38" s="43"/>
      <c r="AL38" s="43"/>
      <c r="AM38" s="43"/>
    </row>
    <row r="39" spans="1:39" s="104" customFormat="1" ht="15" customHeight="1" x14ac:dyDescent="0.2">
      <c r="A39" s="226">
        <v>2015</v>
      </c>
      <c r="B39" s="226" t="s">
        <v>41</v>
      </c>
      <c r="C39" s="226">
        <v>112</v>
      </c>
      <c r="D39" s="226" t="s">
        <v>24</v>
      </c>
      <c r="E39" s="227">
        <v>41809</v>
      </c>
      <c r="F39" s="227">
        <v>42089</v>
      </c>
      <c r="G39" s="227">
        <v>42093</v>
      </c>
      <c r="H39" s="226" t="s">
        <v>25</v>
      </c>
      <c r="I39" s="226" t="s">
        <v>26</v>
      </c>
      <c r="J39" s="226" t="s">
        <v>27</v>
      </c>
      <c r="K39" s="228">
        <v>-2000000</v>
      </c>
      <c r="L39" s="226" t="s">
        <v>25</v>
      </c>
      <c r="M39" s="226" t="s">
        <v>30</v>
      </c>
      <c r="N39" s="226" t="s">
        <v>28</v>
      </c>
      <c r="O39" s="229">
        <v>53500000</v>
      </c>
      <c r="P39" s="226" t="s">
        <v>29</v>
      </c>
      <c r="Q39" s="230">
        <v>26.75</v>
      </c>
      <c r="R39" s="231">
        <v>27.68</v>
      </c>
      <c r="S39" s="229">
        <v>0</v>
      </c>
      <c r="T39" s="226"/>
      <c r="U39" s="230">
        <v>27.452999983499996</v>
      </c>
      <c r="V39" s="230">
        <v>27.388431006988451</v>
      </c>
      <c r="W39" s="229">
        <v>-12237.119324461746</v>
      </c>
      <c r="X39" s="301"/>
      <c r="Y39" s="229">
        <v>0</v>
      </c>
      <c r="Z39" s="229">
        <v>-12237.119324461746</v>
      </c>
      <c r="AA39" s="104">
        <v>17</v>
      </c>
      <c r="AB39" s="226" t="s">
        <v>161</v>
      </c>
      <c r="AC39" s="99"/>
      <c r="AD39" s="127">
        <f t="shared" si="0"/>
        <v>0</v>
      </c>
      <c r="AE39" s="127">
        <f t="shared" si="1"/>
        <v>52.231035750505839</v>
      </c>
      <c r="AF39" s="105"/>
      <c r="AG39" s="43"/>
      <c r="AH39" s="43"/>
      <c r="AI39" s="43"/>
      <c r="AJ39" s="43"/>
      <c r="AK39" s="43"/>
      <c r="AL39" s="43"/>
      <c r="AM39" s="43"/>
    </row>
    <row r="40" spans="1:39" s="104" customFormat="1" ht="15" customHeight="1" x14ac:dyDescent="0.2">
      <c r="A40" s="226">
        <v>2015</v>
      </c>
      <c r="B40" s="226" t="s">
        <v>42</v>
      </c>
      <c r="C40" s="226">
        <v>113</v>
      </c>
      <c r="D40" s="226" t="s">
        <v>24</v>
      </c>
      <c r="E40" s="227">
        <v>41809</v>
      </c>
      <c r="F40" s="227">
        <v>42121</v>
      </c>
      <c r="G40" s="227">
        <v>42123</v>
      </c>
      <c r="H40" s="226" t="s">
        <v>32</v>
      </c>
      <c r="I40" s="226" t="s">
        <v>30</v>
      </c>
      <c r="J40" s="226" t="s">
        <v>27</v>
      </c>
      <c r="K40" s="228">
        <v>-2000000</v>
      </c>
      <c r="L40" s="226" t="s">
        <v>32</v>
      </c>
      <c r="M40" s="226" t="s">
        <v>26</v>
      </c>
      <c r="N40" s="226" t="s">
        <v>28</v>
      </c>
      <c r="O40" s="229">
        <v>53500000</v>
      </c>
      <c r="P40" s="226" t="s">
        <v>29</v>
      </c>
      <c r="Q40" s="230">
        <v>26.75</v>
      </c>
      <c r="R40" s="231"/>
      <c r="S40" s="229">
        <v>0</v>
      </c>
      <c r="T40" s="226"/>
      <c r="U40" s="230">
        <v>27.452999983499996</v>
      </c>
      <c r="V40" s="230">
        <v>27.381244521652135</v>
      </c>
      <c r="W40" s="229">
        <v>8497.749988584621</v>
      </c>
      <c r="X40" s="301">
        <v>-20967.850886648535</v>
      </c>
      <c r="Y40" s="229">
        <v>0</v>
      </c>
      <c r="Z40" s="229">
        <v>8497.749988584621</v>
      </c>
      <c r="AA40" s="104">
        <v>17</v>
      </c>
      <c r="AB40" s="226" t="s">
        <v>39</v>
      </c>
      <c r="AC40" s="99"/>
      <c r="AD40" s="127">
        <f t="shared" si="0"/>
        <v>-49.456904933562491</v>
      </c>
      <c r="AE40" s="127">
        <f t="shared" si="1"/>
        <v>0</v>
      </c>
      <c r="AF40" s="105"/>
      <c r="AG40" s="43"/>
      <c r="AH40" s="43"/>
      <c r="AI40" s="43"/>
      <c r="AJ40" s="43"/>
      <c r="AK40" s="43"/>
      <c r="AL40" s="43"/>
      <c r="AM40" s="43"/>
    </row>
    <row r="41" spans="1:39" s="104" customFormat="1" ht="15" customHeight="1" x14ac:dyDescent="0.2">
      <c r="A41" s="226">
        <v>2015</v>
      </c>
      <c r="B41" s="226" t="s">
        <v>42</v>
      </c>
      <c r="C41" s="226">
        <v>114</v>
      </c>
      <c r="D41" s="226" t="s">
        <v>24</v>
      </c>
      <c r="E41" s="227">
        <v>41809</v>
      </c>
      <c r="F41" s="227">
        <v>42121</v>
      </c>
      <c r="G41" s="227">
        <v>42123</v>
      </c>
      <c r="H41" s="226" t="s">
        <v>25</v>
      </c>
      <c r="I41" s="226" t="s">
        <v>26</v>
      </c>
      <c r="J41" s="226" t="s">
        <v>27</v>
      </c>
      <c r="K41" s="228">
        <v>-2000000</v>
      </c>
      <c r="L41" s="226" t="s">
        <v>25</v>
      </c>
      <c r="M41" s="226" t="s">
        <v>30</v>
      </c>
      <c r="N41" s="226" t="s">
        <v>28</v>
      </c>
      <c r="O41" s="229">
        <v>55360000</v>
      </c>
      <c r="P41" s="226" t="s">
        <v>29</v>
      </c>
      <c r="Q41" s="230">
        <v>27.68</v>
      </c>
      <c r="R41" s="231"/>
      <c r="S41" s="229">
        <v>0</v>
      </c>
      <c r="T41" s="226"/>
      <c r="U41" s="230">
        <v>27.452999983499996</v>
      </c>
      <c r="V41" s="230">
        <v>27.381244521652135</v>
      </c>
      <c r="W41" s="229">
        <v>-16703.750952591774</v>
      </c>
      <c r="X41" s="301"/>
      <c r="Y41" s="229">
        <v>0</v>
      </c>
      <c r="Z41" s="229">
        <v>-16703.750952591774</v>
      </c>
      <c r="AA41" s="104">
        <v>17</v>
      </c>
      <c r="AB41" s="226" t="s">
        <v>39</v>
      </c>
      <c r="AC41" s="99"/>
      <c r="AD41" s="127">
        <f t="shared" si="0"/>
        <v>0</v>
      </c>
      <c r="AE41" s="127">
        <f t="shared" si="1"/>
        <v>71.295718382703768</v>
      </c>
      <c r="AF41" s="105"/>
      <c r="AG41" s="43"/>
      <c r="AH41" s="43"/>
      <c r="AI41" s="43"/>
      <c r="AJ41" s="43"/>
      <c r="AK41" s="43"/>
      <c r="AL41" s="43"/>
      <c r="AM41" s="43"/>
    </row>
    <row r="42" spans="1:39" s="104" customFormat="1" ht="15" customHeight="1" x14ac:dyDescent="0.2">
      <c r="A42" s="226">
        <v>2015</v>
      </c>
      <c r="B42" s="226" t="s">
        <v>42</v>
      </c>
      <c r="C42" s="226">
        <v>115</v>
      </c>
      <c r="D42" s="226" t="s">
        <v>24</v>
      </c>
      <c r="E42" s="227">
        <v>41809</v>
      </c>
      <c r="F42" s="227">
        <v>42121</v>
      </c>
      <c r="G42" s="227">
        <v>42123</v>
      </c>
      <c r="H42" s="226" t="s">
        <v>25</v>
      </c>
      <c r="I42" s="226" t="s">
        <v>26</v>
      </c>
      <c r="J42" s="226" t="s">
        <v>27</v>
      </c>
      <c r="K42" s="228">
        <v>-2000000</v>
      </c>
      <c r="L42" s="226" t="s">
        <v>25</v>
      </c>
      <c r="M42" s="226" t="s">
        <v>30</v>
      </c>
      <c r="N42" s="226" t="s">
        <v>28</v>
      </c>
      <c r="O42" s="229">
        <v>53500000</v>
      </c>
      <c r="P42" s="226" t="s">
        <v>29</v>
      </c>
      <c r="Q42" s="230">
        <v>26.75</v>
      </c>
      <c r="R42" s="231">
        <v>27.68</v>
      </c>
      <c r="S42" s="229">
        <v>0</v>
      </c>
      <c r="T42" s="226"/>
      <c r="U42" s="230">
        <v>27.452999983499996</v>
      </c>
      <c r="V42" s="230">
        <v>27.381244521652135</v>
      </c>
      <c r="W42" s="229">
        <v>-12761.849922641381</v>
      </c>
      <c r="X42" s="301"/>
      <c r="Y42" s="229">
        <v>0</v>
      </c>
      <c r="Z42" s="229">
        <v>-12761.849922641381</v>
      </c>
      <c r="AA42" s="104">
        <v>17</v>
      </c>
      <c r="AB42" s="226" t="s">
        <v>161</v>
      </c>
      <c r="AC42" s="99"/>
      <c r="AD42" s="127">
        <f t="shared" si="0"/>
        <v>0</v>
      </c>
      <c r="AE42" s="127">
        <f t="shared" si="1"/>
        <v>54.47071503336764</v>
      </c>
      <c r="AF42" s="105"/>
      <c r="AG42" s="43"/>
      <c r="AH42" s="43"/>
      <c r="AI42" s="43"/>
      <c r="AJ42" s="43"/>
      <c r="AK42" s="43"/>
      <c r="AL42" s="43"/>
      <c r="AM42" s="43"/>
    </row>
    <row r="43" spans="1:39" s="104" customFormat="1" ht="15" customHeight="1" x14ac:dyDescent="0.2">
      <c r="A43" s="226">
        <v>2015</v>
      </c>
      <c r="B43" s="226" t="s">
        <v>43</v>
      </c>
      <c r="C43" s="226">
        <v>116</v>
      </c>
      <c r="D43" s="226" t="s">
        <v>24</v>
      </c>
      <c r="E43" s="227">
        <v>41809</v>
      </c>
      <c r="F43" s="227">
        <v>42150</v>
      </c>
      <c r="G43" s="227">
        <v>42152</v>
      </c>
      <c r="H43" s="226" t="s">
        <v>32</v>
      </c>
      <c r="I43" s="226" t="s">
        <v>30</v>
      </c>
      <c r="J43" s="226" t="s">
        <v>27</v>
      </c>
      <c r="K43" s="228">
        <v>-2000000</v>
      </c>
      <c r="L43" s="226" t="s">
        <v>32</v>
      </c>
      <c r="M43" s="226" t="s">
        <v>26</v>
      </c>
      <c r="N43" s="226" t="s">
        <v>28</v>
      </c>
      <c r="O43" s="229">
        <v>53500000</v>
      </c>
      <c r="P43" s="226" t="s">
        <v>29</v>
      </c>
      <c r="Q43" s="230">
        <v>26.75</v>
      </c>
      <c r="R43" s="231"/>
      <c r="S43" s="229">
        <v>0</v>
      </c>
      <c r="T43" s="226"/>
      <c r="U43" s="230">
        <v>27.452999983499996</v>
      </c>
      <c r="V43" s="230">
        <v>27.374188245808728</v>
      </c>
      <c r="W43" s="229">
        <v>9618.1463546467585</v>
      </c>
      <c r="X43" s="301">
        <v>-21551.132966157962</v>
      </c>
      <c r="Y43" s="229">
        <v>0</v>
      </c>
      <c r="Z43" s="229">
        <v>9618.1463546467585</v>
      </c>
      <c r="AA43" s="104">
        <v>17</v>
      </c>
      <c r="AB43" s="226" t="s">
        <v>39</v>
      </c>
      <c r="AC43" s="99"/>
      <c r="AD43" s="127">
        <f t="shared" si="0"/>
        <v>-55.977611784044136</v>
      </c>
      <c r="AE43" s="127">
        <f t="shared" si="1"/>
        <v>0</v>
      </c>
      <c r="AF43" s="105"/>
      <c r="AG43" s="43"/>
      <c r="AH43" s="43"/>
      <c r="AI43" s="43"/>
      <c r="AJ43" s="43"/>
      <c r="AK43" s="43"/>
      <c r="AL43" s="43"/>
      <c r="AM43" s="43"/>
    </row>
    <row r="44" spans="1:39" s="104" customFormat="1" ht="15" customHeight="1" x14ac:dyDescent="0.2">
      <c r="A44" s="226">
        <v>2015</v>
      </c>
      <c r="B44" s="226" t="s">
        <v>43</v>
      </c>
      <c r="C44" s="226">
        <v>117</v>
      </c>
      <c r="D44" s="226" t="s">
        <v>24</v>
      </c>
      <c r="E44" s="227">
        <v>41809</v>
      </c>
      <c r="F44" s="227">
        <v>42150</v>
      </c>
      <c r="G44" s="227">
        <v>42152</v>
      </c>
      <c r="H44" s="226" t="s">
        <v>25</v>
      </c>
      <c r="I44" s="226" t="s">
        <v>26</v>
      </c>
      <c r="J44" s="226" t="s">
        <v>27</v>
      </c>
      <c r="K44" s="228">
        <v>-2000000</v>
      </c>
      <c r="L44" s="226" t="s">
        <v>25</v>
      </c>
      <c r="M44" s="226" t="s">
        <v>30</v>
      </c>
      <c r="N44" s="226" t="s">
        <v>28</v>
      </c>
      <c r="O44" s="229">
        <v>55360000</v>
      </c>
      <c r="P44" s="226" t="s">
        <v>29</v>
      </c>
      <c r="Q44" s="230">
        <v>27.68</v>
      </c>
      <c r="R44" s="231"/>
      <c r="S44" s="229">
        <v>0</v>
      </c>
      <c r="T44" s="226"/>
      <c r="U44" s="230">
        <v>27.452999983499996</v>
      </c>
      <c r="V44" s="230">
        <v>27.374188245808728</v>
      </c>
      <c r="W44" s="229">
        <v>-17979.082520280121</v>
      </c>
      <c r="X44" s="301"/>
      <c r="Y44" s="229">
        <v>0</v>
      </c>
      <c r="Z44" s="229">
        <v>-17979.082520280121</v>
      </c>
      <c r="AA44" s="104">
        <v>17</v>
      </c>
      <c r="AB44" s="226" t="s">
        <v>39</v>
      </c>
      <c r="AC44" s="99"/>
      <c r="AD44" s="127">
        <f t="shared" si="0"/>
        <v>0</v>
      </c>
      <c r="AE44" s="127">
        <f t="shared" si="1"/>
        <v>76.739147259998688</v>
      </c>
      <c r="AF44" s="105"/>
      <c r="AG44" s="43"/>
      <c r="AH44" s="43"/>
      <c r="AI44" s="43"/>
      <c r="AJ44" s="43"/>
      <c r="AK44" s="43"/>
      <c r="AL44" s="43"/>
      <c r="AM44" s="43"/>
    </row>
    <row r="45" spans="1:39" s="104" customFormat="1" ht="15" customHeight="1" x14ac:dyDescent="0.2">
      <c r="A45" s="226">
        <v>2015</v>
      </c>
      <c r="B45" s="226" t="s">
        <v>43</v>
      </c>
      <c r="C45" s="226">
        <v>118</v>
      </c>
      <c r="D45" s="226" t="s">
        <v>24</v>
      </c>
      <c r="E45" s="227">
        <v>41809</v>
      </c>
      <c r="F45" s="227">
        <v>42150</v>
      </c>
      <c r="G45" s="227">
        <v>42152</v>
      </c>
      <c r="H45" s="226" t="s">
        <v>25</v>
      </c>
      <c r="I45" s="226" t="s">
        <v>26</v>
      </c>
      <c r="J45" s="226" t="s">
        <v>27</v>
      </c>
      <c r="K45" s="228">
        <v>-2000000</v>
      </c>
      <c r="L45" s="226" t="s">
        <v>25</v>
      </c>
      <c r="M45" s="226" t="s">
        <v>30</v>
      </c>
      <c r="N45" s="226" t="s">
        <v>28</v>
      </c>
      <c r="O45" s="229">
        <v>53500000</v>
      </c>
      <c r="P45" s="226" t="s">
        <v>29</v>
      </c>
      <c r="Q45" s="230">
        <v>26.75</v>
      </c>
      <c r="R45" s="231">
        <v>27.68</v>
      </c>
      <c r="S45" s="229">
        <v>0</v>
      </c>
      <c r="T45" s="226"/>
      <c r="U45" s="230">
        <v>27.452999983499996</v>
      </c>
      <c r="V45" s="230">
        <v>27.374188245808728</v>
      </c>
      <c r="W45" s="229">
        <v>-13190.1968005246</v>
      </c>
      <c r="X45" s="301"/>
      <c r="Y45" s="229">
        <v>0</v>
      </c>
      <c r="Z45" s="229">
        <v>-13190.1968005246</v>
      </c>
      <c r="AA45" s="104">
        <v>17</v>
      </c>
      <c r="AB45" s="226" t="s">
        <v>161</v>
      </c>
      <c r="AC45" s="99"/>
      <c r="AD45" s="127">
        <f t="shared" si="0"/>
        <v>0</v>
      </c>
      <c r="AE45" s="127">
        <f t="shared" si="1"/>
        <v>56.299004886487964</v>
      </c>
      <c r="AF45" s="105"/>
      <c r="AG45" s="43"/>
      <c r="AH45" s="43"/>
      <c r="AI45" s="43"/>
      <c r="AJ45" s="43"/>
      <c r="AK45" s="43"/>
      <c r="AL45" s="43"/>
      <c r="AM45" s="43"/>
    </row>
    <row r="46" spans="1:39" s="104" customFormat="1" ht="15" customHeight="1" x14ac:dyDescent="0.2">
      <c r="A46" s="226">
        <v>2015</v>
      </c>
      <c r="B46" s="226" t="s">
        <v>44</v>
      </c>
      <c r="C46" s="226">
        <v>119</v>
      </c>
      <c r="D46" s="226" t="s">
        <v>24</v>
      </c>
      <c r="E46" s="227">
        <v>41809</v>
      </c>
      <c r="F46" s="227">
        <v>42180</v>
      </c>
      <c r="G46" s="227">
        <v>42184</v>
      </c>
      <c r="H46" s="226" t="s">
        <v>32</v>
      </c>
      <c r="I46" s="226" t="s">
        <v>30</v>
      </c>
      <c r="J46" s="226" t="s">
        <v>27</v>
      </c>
      <c r="K46" s="228">
        <v>-2000000</v>
      </c>
      <c r="L46" s="226" t="s">
        <v>32</v>
      </c>
      <c r="M46" s="226" t="s">
        <v>26</v>
      </c>
      <c r="N46" s="226" t="s">
        <v>28</v>
      </c>
      <c r="O46" s="229">
        <v>53500000</v>
      </c>
      <c r="P46" s="226" t="s">
        <v>29</v>
      </c>
      <c r="Q46" s="230">
        <v>26.75</v>
      </c>
      <c r="R46" s="231"/>
      <c r="S46" s="229">
        <v>0</v>
      </c>
      <c r="T46" s="226"/>
      <c r="U46" s="230">
        <v>27.452999983499996</v>
      </c>
      <c r="V46" s="230">
        <v>27.366226908419286</v>
      </c>
      <c r="W46" s="229">
        <v>10774.391392967351</v>
      </c>
      <c r="X46" s="301">
        <v>-21970.578721322112</v>
      </c>
      <c r="Y46" s="229">
        <v>0</v>
      </c>
      <c r="Z46" s="229">
        <v>10774.391392967351</v>
      </c>
      <c r="AA46" s="104">
        <v>17</v>
      </c>
      <c r="AB46" s="226" t="s">
        <v>39</v>
      </c>
      <c r="AC46" s="99"/>
      <c r="AD46" s="127">
        <f t="shared" si="0"/>
        <v>-62.706957907069977</v>
      </c>
      <c r="AE46" s="127">
        <f t="shared" si="1"/>
        <v>0</v>
      </c>
      <c r="AF46" s="105"/>
      <c r="AG46" s="43"/>
      <c r="AH46" s="43"/>
      <c r="AI46" s="43"/>
      <c r="AJ46" s="43"/>
      <c r="AK46" s="43"/>
      <c r="AL46" s="43"/>
      <c r="AM46" s="43"/>
    </row>
    <row r="47" spans="1:39" s="104" customFormat="1" ht="15" customHeight="1" x14ac:dyDescent="0.2">
      <c r="A47" s="226">
        <v>2015</v>
      </c>
      <c r="B47" s="226" t="s">
        <v>44</v>
      </c>
      <c r="C47" s="226">
        <v>120</v>
      </c>
      <c r="D47" s="226" t="s">
        <v>24</v>
      </c>
      <c r="E47" s="227">
        <v>41809</v>
      </c>
      <c r="F47" s="227">
        <v>42180</v>
      </c>
      <c r="G47" s="227">
        <v>42184</v>
      </c>
      <c r="H47" s="226" t="s">
        <v>25</v>
      </c>
      <c r="I47" s="226" t="s">
        <v>26</v>
      </c>
      <c r="J47" s="226" t="s">
        <v>27</v>
      </c>
      <c r="K47" s="228">
        <v>-2000000</v>
      </c>
      <c r="L47" s="226" t="s">
        <v>25</v>
      </c>
      <c r="M47" s="226" t="s">
        <v>30</v>
      </c>
      <c r="N47" s="226" t="s">
        <v>28</v>
      </c>
      <c r="O47" s="229">
        <v>55360000</v>
      </c>
      <c r="P47" s="226" t="s">
        <v>29</v>
      </c>
      <c r="Q47" s="230">
        <v>27.68</v>
      </c>
      <c r="R47" s="231"/>
      <c r="S47" s="229">
        <v>0</v>
      </c>
      <c r="T47" s="226"/>
      <c r="U47" s="230">
        <v>27.452999983499996</v>
      </c>
      <c r="V47" s="230">
        <v>27.366226908419286</v>
      </c>
      <c r="W47" s="229">
        <v>-19198.847165340936</v>
      </c>
      <c r="X47" s="301"/>
      <c r="Y47" s="229">
        <v>0</v>
      </c>
      <c r="Z47" s="229">
        <v>-19198.847165340936</v>
      </c>
      <c r="AA47" s="104">
        <v>17</v>
      </c>
      <c r="AB47" s="226" t="s">
        <v>39</v>
      </c>
      <c r="AC47" s="99"/>
      <c r="AD47" s="127">
        <f t="shared" si="0"/>
        <v>0</v>
      </c>
      <c r="AE47" s="127">
        <f t="shared" si="1"/>
        <v>81.945402841409944</v>
      </c>
      <c r="AF47" s="105"/>
      <c r="AG47" s="43"/>
      <c r="AH47" s="43"/>
      <c r="AI47" s="43"/>
      <c r="AJ47" s="43"/>
      <c r="AK47" s="43"/>
      <c r="AL47" s="43"/>
      <c r="AM47" s="43"/>
    </row>
    <row r="48" spans="1:39" s="104" customFormat="1" ht="15" customHeight="1" x14ac:dyDescent="0.2">
      <c r="A48" s="226">
        <v>2015</v>
      </c>
      <c r="B48" s="226" t="s">
        <v>44</v>
      </c>
      <c r="C48" s="226">
        <v>121</v>
      </c>
      <c r="D48" s="226" t="s">
        <v>24</v>
      </c>
      <c r="E48" s="227">
        <v>41809</v>
      </c>
      <c r="F48" s="227">
        <v>42180</v>
      </c>
      <c r="G48" s="227">
        <v>42184</v>
      </c>
      <c r="H48" s="226" t="s">
        <v>25</v>
      </c>
      <c r="I48" s="226" t="s">
        <v>26</v>
      </c>
      <c r="J48" s="226" t="s">
        <v>27</v>
      </c>
      <c r="K48" s="228">
        <v>-2000000</v>
      </c>
      <c r="L48" s="226" t="s">
        <v>25</v>
      </c>
      <c r="M48" s="226" t="s">
        <v>30</v>
      </c>
      <c r="N48" s="226" t="s">
        <v>28</v>
      </c>
      <c r="O48" s="229">
        <v>53500000</v>
      </c>
      <c r="P48" s="226" t="s">
        <v>29</v>
      </c>
      <c r="Q48" s="230">
        <v>26.75</v>
      </c>
      <c r="R48" s="231">
        <v>27.68</v>
      </c>
      <c r="S48" s="229">
        <v>0</v>
      </c>
      <c r="T48" s="226"/>
      <c r="U48" s="230">
        <v>27.452999983499996</v>
      </c>
      <c r="V48" s="230">
        <v>27.366226908419286</v>
      </c>
      <c r="W48" s="229">
        <v>-13546.122948948525</v>
      </c>
      <c r="X48" s="301"/>
      <c r="Y48" s="229">
        <v>0</v>
      </c>
      <c r="Z48" s="229">
        <v>-13546.122948948525</v>
      </c>
      <c r="AA48" s="104">
        <v>17</v>
      </c>
      <c r="AB48" s="226" t="s">
        <v>161</v>
      </c>
      <c r="AC48" s="99"/>
      <c r="AD48" s="127">
        <f t="shared" si="0"/>
        <v>0</v>
      </c>
      <c r="AE48" s="127">
        <f t="shared" si="1"/>
        <v>57.818185249934125</v>
      </c>
      <c r="AF48" s="105"/>
      <c r="AG48" s="43"/>
      <c r="AH48" s="43"/>
      <c r="AI48" s="43"/>
      <c r="AJ48" s="43"/>
      <c r="AK48" s="43"/>
      <c r="AL48" s="43"/>
      <c r="AM48" s="43"/>
    </row>
    <row r="49" spans="1:39" s="104" customFormat="1" ht="15" customHeight="1" x14ac:dyDescent="0.2">
      <c r="A49" s="226">
        <v>2015</v>
      </c>
      <c r="B49" s="226" t="s">
        <v>45</v>
      </c>
      <c r="C49" s="226">
        <v>122</v>
      </c>
      <c r="D49" s="226" t="s">
        <v>24</v>
      </c>
      <c r="E49" s="227">
        <v>41809</v>
      </c>
      <c r="F49" s="227">
        <v>42213</v>
      </c>
      <c r="G49" s="227">
        <v>42215</v>
      </c>
      <c r="H49" s="226" t="s">
        <v>32</v>
      </c>
      <c r="I49" s="226" t="s">
        <v>30</v>
      </c>
      <c r="J49" s="226" t="s">
        <v>27</v>
      </c>
      <c r="K49" s="228">
        <v>-2000000</v>
      </c>
      <c r="L49" s="226" t="s">
        <v>32</v>
      </c>
      <c r="M49" s="226" t="s">
        <v>26</v>
      </c>
      <c r="N49" s="226" t="s">
        <v>28</v>
      </c>
      <c r="O49" s="229">
        <v>53500000</v>
      </c>
      <c r="P49" s="226" t="s">
        <v>29</v>
      </c>
      <c r="Q49" s="230">
        <v>26.75</v>
      </c>
      <c r="R49" s="231"/>
      <c r="S49" s="229">
        <v>0</v>
      </c>
      <c r="T49" s="226"/>
      <c r="U49" s="230">
        <v>27.452999983499996</v>
      </c>
      <c r="V49" s="230">
        <v>27.365282812866099</v>
      </c>
      <c r="W49" s="229">
        <v>12333.449984901838</v>
      </c>
      <c r="X49" s="301">
        <v>-22529.855200431193</v>
      </c>
      <c r="Y49" s="229">
        <v>0</v>
      </c>
      <c r="Z49" s="229">
        <v>12333.449984901838</v>
      </c>
      <c r="AA49" s="104">
        <v>17</v>
      </c>
      <c r="AB49" s="226" t="s">
        <v>39</v>
      </c>
      <c r="AC49" s="99"/>
      <c r="AD49" s="127">
        <f t="shared" si="0"/>
        <v>-151.70143481429261</v>
      </c>
      <c r="AE49" s="127">
        <f t="shared" si="1"/>
        <v>0</v>
      </c>
      <c r="AF49" s="105"/>
      <c r="AG49" s="43"/>
      <c r="AH49" s="43"/>
      <c r="AI49" s="43"/>
      <c r="AJ49" s="43"/>
      <c r="AK49" s="43"/>
      <c r="AL49" s="43"/>
      <c r="AM49" s="43"/>
    </row>
    <row r="50" spans="1:39" s="104" customFormat="1" ht="15" customHeight="1" x14ac:dyDescent="0.2">
      <c r="A50" s="226">
        <v>2015</v>
      </c>
      <c r="B50" s="226" t="s">
        <v>45</v>
      </c>
      <c r="C50" s="226">
        <v>123</v>
      </c>
      <c r="D50" s="226" t="s">
        <v>24</v>
      </c>
      <c r="E50" s="227">
        <v>41809</v>
      </c>
      <c r="F50" s="227">
        <v>42213</v>
      </c>
      <c r="G50" s="227">
        <v>42215</v>
      </c>
      <c r="H50" s="226" t="s">
        <v>25</v>
      </c>
      <c r="I50" s="226" t="s">
        <v>26</v>
      </c>
      <c r="J50" s="226" t="s">
        <v>27</v>
      </c>
      <c r="K50" s="228">
        <v>-2000000</v>
      </c>
      <c r="L50" s="226" t="s">
        <v>25</v>
      </c>
      <c r="M50" s="226" t="s">
        <v>30</v>
      </c>
      <c r="N50" s="226" t="s">
        <v>28</v>
      </c>
      <c r="O50" s="229">
        <v>55360000</v>
      </c>
      <c r="P50" s="226" t="s">
        <v>29</v>
      </c>
      <c r="Q50" s="230">
        <v>27.68</v>
      </c>
      <c r="R50" s="231"/>
      <c r="S50" s="229">
        <v>0</v>
      </c>
      <c r="T50" s="226"/>
      <c r="U50" s="230">
        <v>27.452999983499996</v>
      </c>
      <c r="V50" s="230">
        <v>27.365282812866099</v>
      </c>
      <c r="W50" s="229">
        <v>-20878.711841923876</v>
      </c>
      <c r="X50" s="301"/>
      <c r="Y50" s="229">
        <v>0</v>
      </c>
      <c r="Z50" s="229">
        <v>-20878.711841923876</v>
      </c>
      <c r="AA50" s="104">
        <v>17</v>
      </c>
      <c r="AB50" s="226" t="s">
        <v>39</v>
      </c>
      <c r="AC50" s="99"/>
      <c r="AD50" s="127">
        <f t="shared" si="0"/>
        <v>0</v>
      </c>
      <c r="AE50" s="127">
        <f t="shared" si="1"/>
        <v>89.115478547317522</v>
      </c>
      <c r="AF50" s="105"/>
      <c r="AG50" s="43"/>
      <c r="AH50" s="43"/>
      <c r="AI50" s="43"/>
      <c r="AJ50" s="43"/>
      <c r="AK50" s="43"/>
      <c r="AL50" s="43"/>
      <c r="AM50" s="43"/>
    </row>
    <row r="51" spans="1:39" s="104" customFormat="1" ht="15" customHeight="1" x14ac:dyDescent="0.2">
      <c r="A51" s="226">
        <v>2015</v>
      </c>
      <c r="B51" s="226" t="s">
        <v>45</v>
      </c>
      <c r="C51" s="226">
        <v>124</v>
      </c>
      <c r="D51" s="226" t="s">
        <v>24</v>
      </c>
      <c r="E51" s="227">
        <v>41809</v>
      </c>
      <c r="F51" s="227">
        <v>42213</v>
      </c>
      <c r="G51" s="227">
        <v>42215</v>
      </c>
      <c r="H51" s="226" t="s">
        <v>25</v>
      </c>
      <c r="I51" s="226" t="s">
        <v>26</v>
      </c>
      <c r="J51" s="226" t="s">
        <v>27</v>
      </c>
      <c r="K51" s="228">
        <v>-2000000</v>
      </c>
      <c r="L51" s="226" t="s">
        <v>25</v>
      </c>
      <c r="M51" s="226" t="s">
        <v>30</v>
      </c>
      <c r="N51" s="226" t="s">
        <v>28</v>
      </c>
      <c r="O51" s="229">
        <v>53500000</v>
      </c>
      <c r="P51" s="226" t="s">
        <v>29</v>
      </c>
      <c r="Q51" s="230">
        <v>26.75</v>
      </c>
      <c r="R51" s="231">
        <v>27.68</v>
      </c>
      <c r="S51" s="229">
        <v>0</v>
      </c>
      <c r="T51" s="226"/>
      <c r="U51" s="230">
        <v>27.452999983499996</v>
      </c>
      <c r="V51" s="230">
        <v>27.365282812866099</v>
      </c>
      <c r="W51" s="229">
        <v>-13984.593343409157</v>
      </c>
      <c r="X51" s="301"/>
      <c r="Y51" s="229">
        <v>0</v>
      </c>
      <c r="Z51" s="229">
        <v>-13984.593343409157</v>
      </c>
      <c r="AA51" s="104">
        <v>17</v>
      </c>
      <c r="AB51" s="226" t="s">
        <v>161</v>
      </c>
      <c r="AC51" s="99"/>
      <c r="AD51" s="127">
        <f t="shared" si="0"/>
        <v>0</v>
      </c>
      <c r="AE51" s="127">
        <f t="shared" si="1"/>
        <v>59.689684762309682</v>
      </c>
      <c r="AF51" s="105"/>
      <c r="AG51" s="43"/>
      <c r="AH51" s="43"/>
      <c r="AI51" s="43"/>
      <c r="AJ51" s="43"/>
      <c r="AK51" s="43"/>
      <c r="AL51" s="43"/>
      <c r="AM51" s="43"/>
    </row>
    <row r="52" spans="1:39" s="104" customFormat="1" ht="15" customHeight="1" x14ac:dyDescent="0.2">
      <c r="A52" s="226">
        <v>2015</v>
      </c>
      <c r="B52" s="226" t="s">
        <v>46</v>
      </c>
      <c r="C52" s="226">
        <v>125</v>
      </c>
      <c r="D52" s="226" t="s">
        <v>24</v>
      </c>
      <c r="E52" s="227">
        <v>41809</v>
      </c>
      <c r="F52" s="227">
        <v>42242</v>
      </c>
      <c r="G52" s="227">
        <v>42244</v>
      </c>
      <c r="H52" s="226" t="s">
        <v>32</v>
      </c>
      <c r="I52" s="226" t="s">
        <v>30</v>
      </c>
      <c r="J52" s="226" t="s">
        <v>27</v>
      </c>
      <c r="K52" s="228">
        <v>-2000000</v>
      </c>
      <c r="L52" s="226" t="s">
        <v>32</v>
      </c>
      <c r="M52" s="226" t="s">
        <v>26</v>
      </c>
      <c r="N52" s="226" t="s">
        <v>28</v>
      </c>
      <c r="O52" s="229">
        <v>53500000</v>
      </c>
      <c r="P52" s="226" t="s">
        <v>29</v>
      </c>
      <c r="Q52" s="230">
        <v>26.75</v>
      </c>
      <c r="R52" s="231"/>
      <c r="S52" s="229">
        <v>0</v>
      </c>
      <c r="T52" s="226"/>
      <c r="U52" s="230">
        <v>27.452999983499996</v>
      </c>
      <c r="V52" s="230">
        <v>27.36270047604895</v>
      </c>
      <c r="W52" s="229">
        <v>13757.984169819058</v>
      </c>
      <c r="X52" s="301">
        <v>-22804.964320848376</v>
      </c>
      <c r="Y52" s="229">
        <v>0</v>
      </c>
      <c r="Z52" s="229">
        <v>13757.984169819058</v>
      </c>
      <c r="AA52" s="104">
        <v>17</v>
      </c>
      <c r="AB52" s="226" t="s">
        <v>39</v>
      </c>
      <c r="AC52" s="99"/>
      <c r="AD52" s="127">
        <f t="shared" si="0"/>
        <v>-169.22320528877438</v>
      </c>
      <c r="AE52" s="127">
        <f t="shared" si="1"/>
        <v>0</v>
      </c>
      <c r="AF52" s="105"/>
      <c r="AG52" s="43"/>
      <c r="AH52" s="43"/>
      <c r="AI52" s="43"/>
      <c r="AJ52" s="43"/>
      <c r="AK52" s="43"/>
      <c r="AL52" s="43"/>
      <c r="AM52" s="43"/>
    </row>
    <row r="53" spans="1:39" s="104" customFormat="1" ht="15" customHeight="1" x14ac:dyDescent="0.2">
      <c r="A53" s="226">
        <v>2015</v>
      </c>
      <c r="B53" s="226" t="s">
        <v>46</v>
      </c>
      <c r="C53" s="226">
        <v>126</v>
      </c>
      <c r="D53" s="226" t="s">
        <v>24</v>
      </c>
      <c r="E53" s="227">
        <v>41809</v>
      </c>
      <c r="F53" s="227">
        <v>42242</v>
      </c>
      <c r="G53" s="227">
        <v>42244</v>
      </c>
      <c r="H53" s="226" t="s">
        <v>25</v>
      </c>
      <c r="I53" s="226" t="s">
        <v>26</v>
      </c>
      <c r="J53" s="226" t="s">
        <v>27</v>
      </c>
      <c r="K53" s="228">
        <v>-2000000</v>
      </c>
      <c r="L53" s="226" t="s">
        <v>25</v>
      </c>
      <c r="M53" s="226" t="s">
        <v>30</v>
      </c>
      <c r="N53" s="226" t="s">
        <v>28</v>
      </c>
      <c r="O53" s="229">
        <v>55360000</v>
      </c>
      <c r="P53" s="226" t="s">
        <v>29</v>
      </c>
      <c r="Q53" s="230">
        <v>27.68</v>
      </c>
      <c r="R53" s="231"/>
      <c r="S53" s="229">
        <v>0</v>
      </c>
      <c r="T53" s="226"/>
      <c r="U53" s="230">
        <v>27.452999983499996</v>
      </c>
      <c r="V53" s="230">
        <v>27.36270047604895</v>
      </c>
      <c r="W53" s="229">
        <v>-22260.372808719861</v>
      </c>
      <c r="X53" s="301"/>
      <c r="Y53" s="229">
        <v>0</v>
      </c>
      <c r="Z53" s="229">
        <v>-22260.372808719861</v>
      </c>
      <c r="AA53" s="104">
        <v>17</v>
      </c>
      <c r="AB53" s="226" t="s">
        <v>39</v>
      </c>
      <c r="AC53" s="99"/>
      <c r="AD53" s="127">
        <f t="shared" si="0"/>
        <v>0</v>
      </c>
      <c r="AE53" s="127">
        <f t="shared" si="1"/>
        <v>95.012747458272912</v>
      </c>
      <c r="AF53" s="105"/>
      <c r="AG53" s="43"/>
      <c r="AH53" s="43"/>
      <c r="AI53" s="43"/>
      <c r="AJ53" s="43"/>
      <c r="AK53" s="43"/>
      <c r="AL53" s="43"/>
      <c r="AM53" s="43"/>
    </row>
    <row r="54" spans="1:39" s="104" customFormat="1" ht="15" customHeight="1" x14ac:dyDescent="0.2">
      <c r="A54" s="226">
        <v>2015</v>
      </c>
      <c r="B54" s="226" t="s">
        <v>46</v>
      </c>
      <c r="C54" s="226">
        <v>127</v>
      </c>
      <c r="D54" s="226" t="s">
        <v>24</v>
      </c>
      <c r="E54" s="227">
        <v>41809</v>
      </c>
      <c r="F54" s="227">
        <v>42242</v>
      </c>
      <c r="G54" s="227">
        <v>42244</v>
      </c>
      <c r="H54" s="226" t="s">
        <v>25</v>
      </c>
      <c r="I54" s="226" t="s">
        <v>26</v>
      </c>
      <c r="J54" s="226" t="s">
        <v>27</v>
      </c>
      <c r="K54" s="228">
        <v>-2000000</v>
      </c>
      <c r="L54" s="226" t="s">
        <v>25</v>
      </c>
      <c r="M54" s="226" t="s">
        <v>30</v>
      </c>
      <c r="N54" s="226" t="s">
        <v>28</v>
      </c>
      <c r="O54" s="229">
        <v>53500000</v>
      </c>
      <c r="P54" s="226" t="s">
        <v>29</v>
      </c>
      <c r="Q54" s="230">
        <v>26.75</v>
      </c>
      <c r="R54" s="231">
        <v>27.68</v>
      </c>
      <c r="S54" s="229">
        <v>0</v>
      </c>
      <c r="T54" s="226"/>
      <c r="U54" s="230">
        <v>27.452999983499996</v>
      </c>
      <c r="V54" s="230">
        <v>27.36270047604895</v>
      </c>
      <c r="W54" s="229">
        <v>-14302.57568194757</v>
      </c>
      <c r="X54" s="301"/>
      <c r="Y54" s="229">
        <v>0</v>
      </c>
      <c r="Z54" s="229">
        <v>-14302.57568194757</v>
      </c>
      <c r="AA54" s="104">
        <v>17</v>
      </c>
      <c r="AB54" s="226" t="s">
        <v>161</v>
      </c>
      <c r="AC54" s="99"/>
      <c r="AD54" s="127">
        <f t="shared" si="0"/>
        <v>0</v>
      </c>
      <c r="AE54" s="127">
        <f t="shared" si="1"/>
        <v>61.04691161054587</v>
      </c>
      <c r="AF54" s="105"/>
      <c r="AG54" s="43"/>
      <c r="AH54" s="43"/>
      <c r="AI54" s="43"/>
      <c r="AJ54" s="43"/>
      <c r="AK54" s="43"/>
      <c r="AL54" s="43"/>
      <c r="AM54" s="43"/>
    </row>
    <row r="55" spans="1:39" s="104" customFormat="1" ht="15" customHeight="1" x14ac:dyDescent="0.2">
      <c r="A55" s="226">
        <v>2015</v>
      </c>
      <c r="B55" s="226" t="s">
        <v>47</v>
      </c>
      <c r="C55" s="226">
        <v>128</v>
      </c>
      <c r="D55" s="226" t="s">
        <v>24</v>
      </c>
      <c r="E55" s="227">
        <v>41809</v>
      </c>
      <c r="F55" s="227">
        <v>42272</v>
      </c>
      <c r="G55" s="227">
        <v>42276</v>
      </c>
      <c r="H55" s="226" t="s">
        <v>32</v>
      </c>
      <c r="I55" s="226" t="s">
        <v>30</v>
      </c>
      <c r="J55" s="226" t="s">
        <v>27</v>
      </c>
      <c r="K55" s="228">
        <v>-2000000</v>
      </c>
      <c r="L55" s="226" t="s">
        <v>32</v>
      </c>
      <c r="M55" s="226" t="s">
        <v>26</v>
      </c>
      <c r="N55" s="226" t="s">
        <v>28</v>
      </c>
      <c r="O55" s="229">
        <v>53500000</v>
      </c>
      <c r="P55" s="226" t="s">
        <v>29</v>
      </c>
      <c r="Q55" s="230">
        <v>26.75</v>
      </c>
      <c r="R55" s="231"/>
      <c r="S55" s="229">
        <v>0</v>
      </c>
      <c r="T55" s="226"/>
      <c r="U55" s="230">
        <v>27.452999983499996</v>
      </c>
      <c r="V55" s="230">
        <v>27.359523894938036</v>
      </c>
      <c r="W55" s="229">
        <v>15195.088366482212</v>
      </c>
      <c r="X55" s="301">
        <v>-22982.51329373059</v>
      </c>
      <c r="Y55" s="229">
        <v>0</v>
      </c>
      <c r="Z55" s="229">
        <v>15195.088366482212</v>
      </c>
      <c r="AA55" s="104">
        <v>17</v>
      </c>
      <c r="AB55" s="226" t="s">
        <v>39</v>
      </c>
      <c r="AC55" s="99"/>
      <c r="AD55" s="127">
        <f t="shared" si="0"/>
        <v>-186.89958690773119</v>
      </c>
      <c r="AE55" s="127">
        <f t="shared" si="1"/>
        <v>0</v>
      </c>
      <c r="AF55" s="105"/>
      <c r="AG55" s="43"/>
      <c r="AH55" s="43"/>
      <c r="AI55" s="43"/>
      <c r="AJ55" s="43"/>
      <c r="AK55" s="43"/>
      <c r="AL55" s="43"/>
      <c r="AM55" s="43"/>
    </row>
    <row r="56" spans="1:39" s="104" customFormat="1" ht="15" customHeight="1" x14ac:dyDescent="0.2">
      <c r="A56" s="226">
        <v>2015</v>
      </c>
      <c r="B56" s="226" t="s">
        <v>47</v>
      </c>
      <c r="C56" s="226">
        <v>129</v>
      </c>
      <c r="D56" s="226" t="s">
        <v>24</v>
      </c>
      <c r="E56" s="227">
        <v>41809</v>
      </c>
      <c r="F56" s="227">
        <v>42272</v>
      </c>
      <c r="G56" s="227">
        <v>42276</v>
      </c>
      <c r="H56" s="226" t="s">
        <v>25</v>
      </c>
      <c r="I56" s="226" t="s">
        <v>26</v>
      </c>
      <c r="J56" s="226" t="s">
        <v>27</v>
      </c>
      <c r="K56" s="228">
        <v>-2000000</v>
      </c>
      <c r="L56" s="226" t="s">
        <v>25</v>
      </c>
      <c r="M56" s="226" t="s">
        <v>30</v>
      </c>
      <c r="N56" s="226" t="s">
        <v>28</v>
      </c>
      <c r="O56" s="229">
        <v>55360000</v>
      </c>
      <c r="P56" s="226" t="s">
        <v>29</v>
      </c>
      <c r="Q56" s="230">
        <v>27.68</v>
      </c>
      <c r="R56" s="231"/>
      <c r="S56" s="229">
        <v>0</v>
      </c>
      <c r="T56" s="226"/>
      <c r="U56" s="230">
        <v>27.452999983499996</v>
      </c>
      <c r="V56" s="230">
        <v>27.359523894938036</v>
      </c>
      <c r="W56" s="229">
        <v>-23607.562524040866</v>
      </c>
      <c r="X56" s="301"/>
      <c r="Y56" s="229">
        <v>0</v>
      </c>
      <c r="Z56" s="229">
        <v>-23607.562524040866</v>
      </c>
      <c r="AA56" s="104">
        <v>17</v>
      </c>
      <c r="AB56" s="226" t="s">
        <v>39</v>
      </c>
      <c r="AC56" s="99"/>
      <c r="AD56" s="127">
        <f t="shared" si="0"/>
        <v>0</v>
      </c>
      <c r="AE56" s="127">
        <f t="shared" si="1"/>
        <v>100.76288458760422</v>
      </c>
      <c r="AF56" s="105"/>
      <c r="AG56" s="43"/>
      <c r="AH56" s="43"/>
      <c r="AI56" s="43"/>
      <c r="AJ56" s="43"/>
      <c r="AK56" s="43"/>
      <c r="AL56" s="43"/>
      <c r="AM56" s="43"/>
    </row>
    <row r="57" spans="1:39" s="104" customFormat="1" ht="15.75" x14ac:dyDescent="0.2">
      <c r="A57" s="226">
        <v>2015</v>
      </c>
      <c r="B57" s="226" t="s">
        <v>47</v>
      </c>
      <c r="C57" s="226">
        <v>130</v>
      </c>
      <c r="D57" s="226" t="s">
        <v>24</v>
      </c>
      <c r="E57" s="227">
        <v>41809</v>
      </c>
      <c r="F57" s="227">
        <v>42272</v>
      </c>
      <c r="G57" s="227">
        <v>42276</v>
      </c>
      <c r="H57" s="226" t="s">
        <v>25</v>
      </c>
      <c r="I57" s="226" t="s">
        <v>26</v>
      </c>
      <c r="J57" s="226" t="s">
        <v>27</v>
      </c>
      <c r="K57" s="228">
        <v>-2000000</v>
      </c>
      <c r="L57" s="226" t="s">
        <v>25</v>
      </c>
      <c r="M57" s="226" t="s">
        <v>30</v>
      </c>
      <c r="N57" s="226" t="s">
        <v>28</v>
      </c>
      <c r="O57" s="229">
        <v>53500000</v>
      </c>
      <c r="P57" s="226" t="s">
        <v>29</v>
      </c>
      <c r="Q57" s="230">
        <v>26.75</v>
      </c>
      <c r="R57" s="231">
        <v>27.68</v>
      </c>
      <c r="S57" s="229">
        <v>0</v>
      </c>
      <c r="T57" s="226"/>
      <c r="U57" s="230">
        <v>27.452999983499996</v>
      </c>
      <c r="V57" s="230">
        <v>27.359523894938036</v>
      </c>
      <c r="W57" s="229">
        <v>-14570.039136171936</v>
      </c>
      <c r="X57" s="301"/>
      <c r="Y57" s="229">
        <v>0</v>
      </c>
      <c r="Z57" s="229">
        <v>-14570.039136171936</v>
      </c>
      <c r="AA57" s="104">
        <v>17</v>
      </c>
      <c r="AB57" s="226" t="s">
        <v>161</v>
      </c>
      <c r="AC57" s="99"/>
      <c r="AD57" s="127">
        <f t="shared" si="0"/>
        <v>0</v>
      </c>
      <c r="AE57" s="127">
        <f t="shared" si="1"/>
        <v>62.188511432296487</v>
      </c>
      <c r="AF57" s="105"/>
      <c r="AG57" s="43"/>
      <c r="AH57" s="43"/>
      <c r="AI57" s="43"/>
      <c r="AJ57" s="43"/>
      <c r="AK57" s="43"/>
      <c r="AL57" s="43"/>
      <c r="AM57" s="43"/>
    </row>
    <row r="58" spans="1:39" s="104" customFormat="1" ht="15.75" x14ac:dyDescent="0.2">
      <c r="A58" s="226">
        <v>2015</v>
      </c>
      <c r="B58" s="226" t="s">
        <v>48</v>
      </c>
      <c r="C58" s="226">
        <v>131</v>
      </c>
      <c r="D58" s="226" t="s">
        <v>24</v>
      </c>
      <c r="E58" s="227">
        <v>41809</v>
      </c>
      <c r="F58" s="227">
        <v>42304</v>
      </c>
      <c r="G58" s="227">
        <v>42306</v>
      </c>
      <c r="H58" s="226" t="s">
        <v>32</v>
      </c>
      <c r="I58" s="226" t="s">
        <v>30</v>
      </c>
      <c r="J58" s="226" t="s">
        <v>27</v>
      </c>
      <c r="K58" s="228">
        <v>-2000000</v>
      </c>
      <c r="L58" s="226" t="s">
        <v>32</v>
      </c>
      <c r="M58" s="226" t="s">
        <v>26</v>
      </c>
      <c r="N58" s="226" t="s">
        <v>28</v>
      </c>
      <c r="O58" s="229">
        <v>53500000</v>
      </c>
      <c r="P58" s="226" t="s">
        <v>29</v>
      </c>
      <c r="Q58" s="230">
        <v>26.75</v>
      </c>
      <c r="R58" s="231"/>
      <c r="S58" s="229">
        <v>0</v>
      </c>
      <c r="T58" s="226"/>
      <c r="U58" s="230">
        <v>27.452999983499996</v>
      </c>
      <c r="V58" s="230">
        <v>27.35631124860031</v>
      </c>
      <c r="W58" s="229">
        <v>16677.550603858876</v>
      </c>
      <c r="X58" s="301">
        <v>-23096.296172055678</v>
      </c>
      <c r="Y58" s="229">
        <v>0</v>
      </c>
      <c r="Z58" s="229">
        <v>16677.550603858876</v>
      </c>
      <c r="AA58" s="104">
        <v>17</v>
      </c>
      <c r="AB58" s="226" t="s">
        <v>39</v>
      </c>
      <c r="AC58" s="99"/>
      <c r="AD58" s="127">
        <f t="shared" si="0"/>
        <v>-205.13387242746418</v>
      </c>
      <c r="AE58" s="127">
        <f t="shared" si="1"/>
        <v>0</v>
      </c>
      <c r="AF58" s="105"/>
      <c r="AG58" s="43"/>
      <c r="AH58" s="43"/>
      <c r="AI58" s="43"/>
      <c r="AJ58" s="43"/>
      <c r="AK58" s="43"/>
      <c r="AL58" s="43"/>
      <c r="AM58" s="43"/>
    </row>
    <row r="59" spans="1:39" s="104" customFormat="1" ht="15.75" x14ac:dyDescent="0.2">
      <c r="A59" s="226">
        <v>2015</v>
      </c>
      <c r="B59" s="226" t="s">
        <v>48</v>
      </c>
      <c r="C59" s="226">
        <v>132</v>
      </c>
      <c r="D59" s="226" t="s">
        <v>24</v>
      </c>
      <c r="E59" s="227">
        <v>41809</v>
      </c>
      <c r="F59" s="227">
        <v>42304</v>
      </c>
      <c r="G59" s="227">
        <v>42306</v>
      </c>
      <c r="H59" s="226" t="s">
        <v>25</v>
      </c>
      <c r="I59" s="226" t="s">
        <v>26</v>
      </c>
      <c r="J59" s="226" t="s">
        <v>27</v>
      </c>
      <c r="K59" s="228">
        <v>-2000000</v>
      </c>
      <c r="L59" s="226" t="s">
        <v>25</v>
      </c>
      <c r="M59" s="226" t="s">
        <v>30</v>
      </c>
      <c r="N59" s="226" t="s">
        <v>28</v>
      </c>
      <c r="O59" s="229">
        <v>55360000</v>
      </c>
      <c r="P59" s="226" t="s">
        <v>29</v>
      </c>
      <c r="Q59" s="230">
        <v>27.68</v>
      </c>
      <c r="R59" s="231"/>
      <c r="S59" s="229">
        <v>0</v>
      </c>
      <c r="T59" s="226"/>
      <c r="U59" s="230">
        <v>27.452999983499996</v>
      </c>
      <c r="V59" s="230">
        <v>27.35631124860031</v>
      </c>
      <c r="W59" s="229">
        <v>-24984.891934885469</v>
      </c>
      <c r="X59" s="301"/>
      <c r="Y59" s="229">
        <v>0</v>
      </c>
      <c r="Z59" s="229">
        <v>-24984.891934885469</v>
      </c>
      <c r="AA59" s="104">
        <v>17</v>
      </c>
      <c r="AB59" s="226" t="s">
        <v>39</v>
      </c>
      <c r="AC59" s="99"/>
      <c r="AD59" s="127">
        <f t="shared" si="0"/>
        <v>0</v>
      </c>
      <c r="AE59" s="127">
        <f t="shared" si="1"/>
        <v>106.64166535214595</v>
      </c>
      <c r="AF59" s="105"/>
      <c r="AG59" s="43"/>
      <c r="AH59" s="43"/>
      <c r="AI59" s="43"/>
      <c r="AJ59" s="43"/>
      <c r="AK59" s="43"/>
      <c r="AL59" s="43"/>
      <c r="AM59" s="43"/>
    </row>
    <row r="60" spans="1:39" s="104" customFormat="1" ht="15.75" x14ac:dyDescent="0.2">
      <c r="A60" s="226">
        <v>2015</v>
      </c>
      <c r="B60" s="226" t="s">
        <v>48</v>
      </c>
      <c r="C60" s="226">
        <v>133</v>
      </c>
      <c r="D60" s="226" t="s">
        <v>24</v>
      </c>
      <c r="E60" s="227">
        <v>41809</v>
      </c>
      <c r="F60" s="227">
        <v>42304</v>
      </c>
      <c r="G60" s="227">
        <v>42306</v>
      </c>
      <c r="H60" s="226" t="s">
        <v>25</v>
      </c>
      <c r="I60" s="226" t="s">
        <v>26</v>
      </c>
      <c r="J60" s="226" t="s">
        <v>27</v>
      </c>
      <c r="K60" s="228">
        <v>-2000000</v>
      </c>
      <c r="L60" s="226" t="s">
        <v>25</v>
      </c>
      <c r="M60" s="226" t="s">
        <v>30</v>
      </c>
      <c r="N60" s="226" t="s">
        <v>28</v>
      </c>
      <c r="O60" s="229">
        <v>53500000</v>
      </c>
      <c r="P60" s="226" t="s">
        <v>29</v>
      </c>
      <c r="Q60" s="230">
        <v>26.75</v>
      </c>
      <c r="R60" s="231">
        <v>27.68</v>
      </c>
      <c r="S60" s="229">
        <v>0</v>
      </c>
      <c r="T60" s="226"/>
      <c r="U60" s="230">
        <v>27.452999983499996</v>
      </c>
      <c r="V60" s="230">
        <v>27.35631124860031</v>
      </c>
      <c r="W60" s="229">
        <v>-14788.954841029083</v>
      </c>
      <c r="X60" s="301"/>
      <c r="Y60" s="229">
        <v>0</v>
      </c>
      <c r="Z60" s="229">
        <v>-14788.954841029083</v>
      </c>
      <c r="AA60" s="104">
        <v>17</v>
      </c>
      <c r="AB60" s="226" t="s">
        <v>161</v>
      </c>
      <c r="AC60" s="99"/>
      <c r="AD60" s="127">
        <f t="shared" si="0"/>
        <v>0</v>
      </c>
      <c r="AE60" s="127">
        <f t="shared" si="1"/>
        <v>63.122897516436737</v>
      </c>
      <c r="AF60" s="105"/>
      <c r="AG60" s="43"/>
      <c r="AH60" s="43"/>
      <c r="AI60" s="43"/>
      <c r="AJ60" s="43"/>
      <c r="AK60" s="43"/>
      <c r="AL60" s="43"/>
      <c r="AM60" s="43"/>
    </row>
    <row r="61" spans="1:39" s="104" customFormat="1" ht="15.75" x14ac:dyDescent="0.2">
      <c r="A61" s="226">
        <v>2015</v>
      </c>
      <c r="B61" s="226" t="s">
        <v>49</v>
      </c>
      <c r="C61" s="226">
        <v>134</v>
      </c>
      <c r="D61" s="226" t="s">
        <v>24</v>
      </c>
      <c r="E61" s="227">
        <v>41809</v>
      </c>
      <c r="F61" s="227">
        <v>42333</v>
      </c>
      <c r="G61" s="227">
        <v>42335</v>
      </c>
      <c r="H61" s="226" t="s">
        <v>32</v>
      </c>
      <c r="I61" s="226" t="s">
        <v>30</v>
      </c>
      <c r="J61" s="226" t="s">
        <v>27</v>
      </c>
      <c r="K61" s="228">
        <v>-2000000</v>
      </c>
      <c r="L61" s="226" t="s">
        <v>32</v>
      </c>
      <c r="M61" s="226" t="s">
        <v>26</v>
      </c>
      <c r="N61" s="226" t="s">
        <v>28</v>
      </c>
      <c r="O61" s="229">
        <v>53500000</v>
      </c>
      <c r="P61" s="226" t="s">
        <v>29</v>
      </c>
      <c r="Q61" s="230">
        <v>26.75</v>
      </c>
      <c r="R61" s="231"/>
      <c r="S61" s="229">
        <v>0</v>
      </c>
      <c r="T61" s="226"/>
      <c r="U61" s="230">
        <v>27.452999983499996</v>
      </c>
      <c r="V61" s="230">
        <v>27.353082873937261</v>
      </c>
      <c r="W61" s="229">
        <v>17988.328895679228</v>
      </c>
      <c r="X61" s="301">
        <v>-23131.730374999948</v>
      </c>
      <c r="Y61" s="229">
        <v>0</v>
      </c>
      <c r="Z61" s="229">
        <v>17988.328895679228</v>
      </c>
      <c r="AA61" s="104">
        <v>17</v>
      </c>
      <c r="AB61" s="226" t="s">
        <v>39</v>
      </c>
      <c r="AC61" s="99"/>
      <c r="AD61" s="127">
        <f t="shared" si="0"/>
        <v>-221.25644541685449</v>
      </c>
      <c r="AE61" s="127">
        <f t="shared" si="1"/>
        <v>0</v>
      </c>
      <c r="AF61" s="105"/>
      <c r="AG61" s="43"/>
      <c r="AH61" s="43"/>
      <c r="AI61" s="43"/>
      <c r="AJ61" s="43"/>
      <c r="AK61" s="43"/>
      <c r="AL61" s="43"/>
      <c r="AM61" s="43"/>
    </row>
    <row r="62" spans="1:39" s="104" customFormat="1" ht="15.75" x14ac:dyDescent="0.2">
      <c r="A62" s="226">
        <v>2015</v>
      </c>
      <c r="B62" s="226" t="s">
        <v>49</v>
      </c>
      <c r="C62" s="226">
        <v>135</v>
      </c>
      <c r="D62" s="226" t="s">
        <v>24</v>
      </c>
      <c r="E62" s="227">
        <v>41809</v>
      </c>
      <c r="F62" s="227">
        <v>42333</v>
      </c>
      <c r="G62" s="227">
        <v>42335</v>
      </c>
      <c r="H62" s="226" t="s">
        <v>25</v>
      </c>
      <c r="I62" s="226" t="s">
        <v>26</v>
      </c>
      <c r="J62" s="226" t="s">
        <v>27</v>
      </c>
      <c r="K62" s="228">
        <v>-2000000</v>
      </c>
      <c r="L62" s="226" t="s">
        <v>25</v>
      </c>
      <c r="M62" s="226" t="s">
        <v>30</v>
      </c>
      <c r="N62" s="226" t="s">
        <v>28</v>
      </c>
      <c r="O62" s="229">
        <v>55360000</v>
      </c>
      <c r="P62" s="226" t="s">
        <v>29</v>
      </c>
      <c r="Q62" s="230">
        <v>27.68</v>
      </c>
      <c r="R62" s="231"/>
      <c r="S62" s="229">
        <v>0</v>
      </c>
      <c r="T62" s="226"/>
      <c r="U62" s="230">
        <v>27.452999983499996</v>
      </c>
      <c r="V62" s="230">
        <v>27.353082873937261</v>
      </c>
      <c r="W62" s="229">
        <v>-26170.763586150508</v>
      </c>
      <c r="X62" s="301"/>
      <c r="Y62" s="229">
        <v>0</v>
      </c>
      <c r="Z62" s="229">
        <v>-26170.763586150508</v>
      </c>
      <c r="AA62" s="104">
        <v>17</v>
      </c>
      <c r="AB62" s="226" t="s">
        <v>39</v>
      </c>
      <c r="AC62" s="99"/>
      <c r="AD62" s="127">
        <f t="shared" si="0"/>
        <v>0</v>
      </c>
      <c r="AE62" s="127">
        <f t="shared" si="1"/>
        <v>111.70325729796609</v>
      </c>
      <c r="AF62" s="105"/>
      <c r="AG62" s="43"/>
      <c r="AH62" s="43"/>
      <c r="AI62" s="43"/>
      <c r="AJ62" s="43"/>
      <c r="AK62" s="43"/>
      <c r="AL62" s="43"/>
      <c r="AM62" s="43"/>
    </row>
    <row r="63" spans="1:39" s="104" customFormat="1" ht="15.75" x14ac:dyDescent="0.2">
      <c r="A63" s="226">
        <v>2015</v>
      </c>
      <c r="B63" s="226" t="s">
        <v>49</v>
      </c>
      <c r="C63" s="226">
        <v>136</v>
      </c>
      <c r="D63" s="226" t="s">
        <v>24</v>
      </c>
      <c r="E63" s="227">
        <v>41809</v>
      </c>
      <c r="F63" s="227">
        <v>42333</v>
      </c>
      <c r="G63" s="227">
        <v>42335</v>
      </c>
      <c r="H63" s="226" t="s">
        <v>25</v>
      </c>
      <c r="I63" s="226" t="s">
        <v>26</v>
      </c>
      <c r="J63" s="226" t="s">
        <v>27</v>
      </c>
      <c r="K63" s="228">
        <v>-2000000</v>
      </c>
      <c r="L63" s="226" t="s">
        <v>25</v>
      </c>
      <c r="M63" s="226" t="s">
        <v>30</v>
      </c>
      <c r="N63" s="226" t="s">
        <v>28</v>
      </c>
      <c r="O63" s="229">
        <v>53500000</v>
      </c>
      <c r="P63" s="226" t="s">
        <v>29</v>
      </c>
      <c r="Q63" s="230">
        <v>26.75</v>
      </c>
      <c r="R63" s="231">
        <v>27.68</v>
      </c>
      <c r="S63" s="229">
        <v>0</v>
      </c>
      <c r="T63" s="226"/>
      <c r="U63" s="230">
        <v>27.452999983499996</v>
      </c>
      <c r="V63" s="230">
        <v>27.353082873937261</v>
      </c>
      <c r="W63" s="229">
        <v>-14949.29568452867</v>
      </c>
      <c r="X63" s="301"/>
      <c r="Y63" s="229">
        <v>0</v>
      </c>
      <c r="Z63" s="229">
        <v>-14949.29568452867</v>
      </c>
      <c r="AA63" s="104">
        <v>17</v>
      </c>
      <c r="AB63" s="226" t="s">
        <v>161</v>
      </c>
      <c r="AC63" s="99"/>
      <c r="AD63" s="127">
        <f t="shared" si="0"/>
        <v>0</v>
      </c>
      <c r="AE63" s="127">
        <f t="shared" si="1"/>
        <v>63.807271682205659</v>
      </c>
      <c r="AF63" s="105"/>
      <c r="AG63" s="43"/>
      <c r="AH63" s="43"/>
      <c r="AI63" s="43"/>
      <c r="AJ63" s="43"/>
      <c r="AK63" s="43"/>
      <c r="AL63" s="43"/>
      <c r="AM63" s="43"/>
    </row>
    <row r="64" spans="1:39" s="104" customFormat="1" ht="15.75" x14ac:dyDescent="0.2">
      <c r="A64" s="226">
        <v>2015</v>
      </c>
      <c r="B64" s="226" t="s">
        <v>50</v>
      </c>
      <c r="C64" s="226">
        <v>137</v>
      </c>
      <c r="D64" s="226" t="s">
        <v>24</v>
      </c>
      <c r="E64" s="227">
        <v>41809</v>
      </c>
      <c r="F64" s="227">
        <v>42366</v>
      </c>
      <c r="G64" s="227">
        <v>42368</v>
      </c>
      <c r="H64" s="226" t="s">
        <v>32</v>
      </c>
      <c r="I64" s="226" t="s">
        <v>30</v>
      </c>
      <c r="J64" s="226" t="s">
        <v>27</v>
      </c>
      <c r="K64" s="228">
        <v>-2000000</v>
      </c>
      <c r="L64" s="226" t="s">
        <v>32</v>
      </c>
      <c r="M64" s="226" t="s">
        <v>26</v>
      </c>
      <c r="N64" s="226" t="s">
        <v>28</v>
      </c>
      <c r="O64" s="229">
        <v>53500000</v>
      </c>
      <c r="P64" s="226" t="s">
        <v>29</v>
      </c>
      <c r="Q64" s="230">
        <v>26.75</v>
      </c>
      <c r="R64" s="231"/>
      <c r="S64" s="229">
        <v>0</v>
      </c>
      <c r="T64" s="226"/>
      <c r="U64" s="230">
        <v>27.452999983499996</v>
      </c>
      <c r="V64" s="230">
        <v>27.348934062578579</v>
      </c>
      <c r="W64" s="229">
        <v>19449.131393009451</v>
      </c>
      <c r="X64" s="301">
        <v>-23096.692988308074</v>
      </c>
      <c r="Y64" s="229">
        <v>0</v>
      </c>
      <c r="Z64" s="229">
        <v>19449.131393009451</v>
      </c>
      <c r="AA64" s="104">
        <v>17</v>
      </c>
      <c r="AB64" s="226" t="s">
        <v>39</v>
      </c>
      <c r="AC64" s="99"/>
      <c r="AD64" s="127">
        <f t="shared" si="0"/>
        <v>-239.22431613401625</v>
      </c>
      <c r="AE64" s="127">
        <f t="shared" si="1"/>
        <v>0</v>
      </c>
      <c r="AF64" s="105"/>
      <c r="AG64" s="43"/>
      <c r="AH64" s="43"/>
      <c r="AI64" s="43"/>
      <c r="AJ64" s="43"/>
      <c r="AK64" s="43"/>
      <c r="AL64" s="43"/>
      <c r="AM64" s="43"/>
    </row>
    <row r="65" spans="1:39" s="104" customFormat="1" ht="15.75" x14ac:dyDescent="0.2">
      <c r="A65" s="226">
        <v>2015</v>
      </c>
      <c r="B65" s="226" t="s">
        <v>50</v>
      </c>
      <c r="C65" s="226">
        <v>138</v>
      </c>
      <c r="D65" s="226" t="s">
        <v>24</v>
      </c>
      <c r="E65" s="227">
        <v>41809</v>
      </c>
      <c r="F65" s="227">
        <v>42366</v>
      </c>
      <c r="G65" s="227">
        <v>42368</v>
      </c>
      <c r="H65" s="226" t="s">
        <v>25</v>
      </c>
      <c r="I65" s="226" t="s">
        <v>26</v>
      </c>
      <c r="J65" s="226" t="s">
        <v>27</v>
      </c>
      <c r="K65" s="228">
        <v>-2000000</v>
      </c>
      <c r="L65" s="226" t="s">
        <v>25</v>
      </c>
      <c r="M65" s="226" t="s">
        <v>30</v>
      </c>
      <c r="N65" s="226" t="s">
        <v>28</v>
      </c>
      <c r="O65" s="229">
        <v>55360000</v>
      </c>
      <c r="P65" s="226" t="s">
        <v>29</v>
      </c>
      <c r="Q65" s="230">
        <v>27.68</v>
      </c>
      <c r="R65" s="231"/>
      <c r="S65" s="229">
        <v>0</v>
      </c>
      <c r="T65" s="226"/>
      <c r="U65" s="230">
        <v>27.452999983499996</v>
      </c>
      <c r="V65" s="230">
        <v>27.348934062578579</v>
      </c>
      <c r="W65" s="229">
        <v>-27451.788293248173</v>
      </c>
      <c r="X65" s="301"/>
      <c r="Y65" s="229">
        <v>0</v>
      </c>
      <c r="Z65" s="229">
        <v>-27451.788293248173</v>
      </c>
      <c r="AA65" s="104">
        <v>17</v>
      </c>
      <c r="AB65" s="226" t="s">
        <v>39</v>
      </c>
      <c r="AC65" s="99"/>
      <c r="AD65" s="127">
        <f t="shared" si="0"/>
        <v>0</v>
      </c>
      <c r="AE65" s="127">
        <f t="shared" si="1"/>
        <v>117.17098589483851</v>
      </c>
      <c r="AF65" s="105"/>
      <c r="AG65" s="43"/>
      <c r="AH65" s="43"/>
      <c r="AI65" s="43"/>
      <c r="AJ65" s="43"/>
      <c r="AK65" s="43"/>
      <c r="AL65" s="43"/>
      <c r="AM65" s="43"/>
    </row>
    <row r="66" spans="1:39" s="104" customFormat="1" ht="15.75" x14ac:dyDescent="0.2">
      <c r="A66" s="239">
        <v>2015</v>
      </c>
      <c r="B66" s="239" t="s">
        <v>50</v>
      </c>
      <c r="C66" s="239">
        <v>139</v>
      </c>
      <c r="D66" s="239" t="s">
        <v>24</v>
      </c>
      <c r="E66" s="240">
        <v>41809</v>
      </c>
      <c r="F66" s="240">
        <v>42366</v>
      </c>
      <c r="G66" s="240">
        <v>42368</v>
      </c>
      <c r="H66" s="239" t="s">
        <v>25</v>
      </c>
      <c r="I66" s="239" t="s">
        <v>26</v>
      </c>
      <c r="J66" s="239" t="s">
        <v>27</v>
      </c>
      <c r="K66" s="241">
        <v>-2000000</v>
      </c>
      <c r="L66" s="239" t="s">
        <v>25</v>
      </c>
      <c r="M66" s="239" t="s">
        <v>30</v>
      </c>
      <c r="N66" s="239" t="s">
        <v>28</v>
      </c>
      <c r="O66" s="242">
        <v>53500000</v>
      </c>
      <c r="P66" s="239" t="s">
        <v>29</v>
      </c>
      <c r="Q66" s="243">
        <v>26.75</v>
      </c>
      <c r="R66" s="244">
        <v>27.68</v>
      </c>
      <c r="S66" s="242">
        <v>0</v>
      </c>
      <c r="T66" s="239"/>
      <c r="U66" s="243">
        <v>27.452999983499996</v>
      </c>
      <c r="V66" s="243">
        <v>27.348934062578579</v>
      </c>
      <c r="W66" s="242">
        <v>-15094.036088069352</v>
      </c>
      <c r="X66" s="302"/>
      <c r="Y66" s="242">
        <v>0</v>
      </c>
      <c r="Z66" s="242">
        <v>-15094.036088069352</v>
      </c>
      <c r="AA66" s="104">
        <v>17</v>
      </c>
      <c r="AB66" s="239" t="s">
        <v>161</v>
      </c>
      <c r="AC66" s="109"/>
      <c r="AD66" s="127">
        <f t="shared" si="0"/>
        <v>0</v>
      </c>
      <c r="AE66" s="127">
        <f t="shared" si="1"/>
        <v>64.425059332340268</v>
      </c>
      <c r="AF66" s="105"/>
      <c r="AG66" s="43"/>
      <c r="AH66" s="43"/>
      <c r="AI66" s="43"/>
      <c r="AJ66" s="43"/>
      <c r="AK66" s="43"/>
      <c r="AL66" s="43"/>
      <c r="AM66" s="43"/>
    </row>
    <row r="67" spans="1:39" s="104" customFormat="1" ht="15.75" x14ac:dyDescent="0.2">
      <c r="A67" s="233">
        <v>2014</v>
      </c>
      <c r="B67" s="233" t="s">
        <v>51</v>
      </c>
      <c r="C67" s="233">
        <v>46</v>
      </c>
      <c r="D67" s="233" t="s">
        <v>53</v>
      </c>
      <c r="E67" s="234">
        <v>41715</v>
      </c>
      <c r="F67" s="234">
        <v>41844</v>
      </c>
      <c r="G67" s="234">
        <v>41848</v>
      </c>
      <c r="H67" s="233" t="s">
        <v>32</v>
      </c>
      <c r="I67" s="233" t="s">
        <v>26</v>
      </c>
      <c r="J67" s="233" t="s">
        <v>27</v>
      </c>
      <c r="K67" s="236">
        <v>18525379.770285301</v>
      </c>
      <c r="L67" s="233" t="s">
        <v>32</v>
      </c>
      <c r="M67" s="233" t="s">
        <v>30</v>
      </c>
      <c r="N67" s="233" t="s">
        <v>54</v>
      </c>
      <c r="O67" s="235">
        <v>-25000000</v>
      </c>
      <c r="P67" s="233" t="s">
        <v>55</v>
      </c>
      <c r="Q67" s="237">
        <v>1.3494999999999999</v>
      </c>
      <c r="R67" s="245"/>
      <c r="S67" s="236">
        <v>0</v>
      </c>
      <c r="T67" s="233"/>
      <c r="U67" s="237">
        <v>1.3657999999999999</v>
      </c>
      <c r="V67" s="237">
        <v>1.3660127517535259</v>
      </c>
      <c r="W67" s="236">
        <v>244387.64047651016</v>
      </c>
      <c r="X67" s="301">
        <v>241961.95727856562</v>
      </c>
      <c r="Y67" s="236">
        <v>223940.07442011684</v>
      </c>
      <c r="Z67" s="236">
        <v>20447.56605639332</v>
      </c>
      <c r="AA67" s="104">
        <f t="array" ref="AA67:AA143">MIN(IF((SUMPRODUCT($G$67:$G$143,K67:K143)/SUM($K$67:K143))&lt;$AI$14:$AI$20,$AG$14:$AG$20))</f>
        <v>17</v>
      </c>
      <c r="AB67" s="233" t="s">
        <v>52</v>
      </c>
      <c r="AC67" s="99"/>
      <c r="AD67" s="127">
        <f t="shared" si="0"/>
        <v>-1636.1752529902358</v>
      </c>
      <c r="AE67" s="127">
        <f>-IF($W67&lt;0,$W67*(1-VLOOKUP(#REF!,$AG$14:$AL$20,6,FALSE))*VLOOKUP(#REF!,$AG$14:$AL$20,5,FALSE),0)</f>
        <v>0</v>
      </c>
      <c r="AF67" s="105"/>
      <c r="AG67" s="45"/>
      <c r="AH67" s="43"/>
      <c r="AI67" s="43"/>
      <c r="AJ67" s="43"/>
      <c r="AK67" s="43"/>
      <c r="AL67" s="43"/>
      <c r="AM67" s="43"/>
    </row>
    <row r="68" spans="1:39" s="104" customFormat="1" ht="15.75" x14ac:dyDescent="0.2">
      <c r="A68" s="233">
        <v>2014</v>
      </c>
      <c r="B68" s="233" t="s">
        <v>51</v>
      </c>
      <c r="C68" s="233">
        <v>47</v>
      </c>
      <c r="D68" s="233" t="s">
        <v>53</v>
      </c>
      <c r="E68" s="234">
        <v>41715</v>
      </c>
      <c r="F68" s="234">
        <v>41844</v>
      </c>
      <c r="G68" s="234">
        <v>41848</v>
      </c>
      <c r="H68" s="233" t="s">
        <v>25</v>
      </c>
      <c r="I68" s="233" t="s">
        <v>30</v>
      </c>
      <c r="J68" s="233" t="s">
        <v>27</v>
      </c>
      <c r="K68" s="236">
        <v>18946570.6707086</v>
      </c>
      <c r="L68" s="233" t="s">
        <v>25</v>
      </c>
      <c r="M68" s="233" t="s">
        <v>26</v>
      </c>
      <c r="N68" s="233" t="s">
        <v>54</v>
      </c>
      <c r="O68" s="235">
        <v>-25000000</v>
      </c>
      <c r="P68" s="233" t="s">
        <v>55</v>
      </c>
      <c r="Q68" s="237">
        <v>1.3194999999999999</v>
      </c>
      <c r="R68" s="245"/>
      <c r="S68" s="236">
        <v>0</v>
      </c>
      <c r="T68" s="233"/>
      <c r="U68" s="237">
        <v>1.3657999999999999</v>
      </c>
      <c r="V68" s="237">
        <v>1.3660127517535259</v>
      </c>
      <c r="W68" s="236">
        <v>-296.74282268985854</v>
      </c>
      <c r="X68" s="301"/>
      <c r="Y68" s="236">
        <v>0</v>
      </c>
      <c r="Z68" s="236">
        <v>-296.74282268985854</v>
      </c>
      <c r="AA68" s="104">
        <v>17</v>
      </c>
      <c r="AB68" s="233" t="s">
        <v>52</v>
      </c>
      <c r="AC68" s="99"/>
      <c r="AD68" s="127">
        <f t="shared" si="0"/>
        <v>0</v>
      </c>
      <c r="AE68" s="127">
        <f t="shared" ref="AE68:AE131" si="3">-IF($W68&lt;0,$W68*(1-VLOOKUP($AA68,$AG$14:$AL$20,6,FALSE))*VLOOKUP($AA68,$AG$14:$AL$20,5,FALSE),0)</f>
        <v>1.266571369426583</v>
      </c>
      <c r="AF68" s="105"/>
      <c r="AG68" s="43"/>
      <c r="AH68" s="43"/>
      <c r="AI68" s="43"/>
      <c r="AJ68" s="43"/>
      <c r="AK68" s="43"/>
      <c r="AL68" s="43"/>
      <c r="AM68" s="43"/>
    </row>
    <row r="69" spans="1:39" s="104" customFormat="1" ht="15.75" x14ac:dyDescent="0.2">
      <c r="A69" s="233">
        <v>2014</v>
      </c>
      <c r="B69" s="233" t="s">
        <v>51</v>
      </c>
      <c r="C69" s="233">
        <v>48</v>
      </c>
      <c r="D69" s="233" t="s">
        <v>53</v>
      </c>
      <c r="E69" s="234">
        <v>41715</v>
      </c>
      <c r="F69" s="234">
        <v>41844</v>
      </c>
      <c r="G69" s="234">
        <v>41848</v>
      </c>
      <c r="H69" s="233" t="s">
        <v>25</v>
      </c>
      <c r="I69" s="233" t="s">
        <v>30</v>
      </c>
      <c r="J69" s="233" t="s">
        <v>27</v>
      </c>
      <c r="K69" s="236">
        <v>18525379.770285301</v>
      </c>
      <c r="L69" s="233" t="s">
        <v>25</v>
      </c>
      <c r="M69" s="233" t="s">
        <v>26</v>
      </c>
      <c r="N69" s="233" t="s">
        <v>54</v>
      </c>
      <c r="O69" s="235">
        <v>-25000000</v>
      </c>
      <c r="P69" s="233" t="s">
        <v>55</v>
      </c>
      <c r="Q69" s="237">
        <v>1.3494999999999999</v>
      </c>
      <c r="R69" s="245">
        <v>1.3194999999999999</v>
      </c>
      <c r="S69" s="236">
        <v>0</v>
      </c>
      <c r="T69" s="233"/>
      <c r="U69" s="237">
        <v>1.3657999999999999</v>
      </c>
      <c r="V69" s="237">
        <v>1.3660127517535259</v>
      </c>
      <c r="W69" s="246">
        <v>-2128.9403752547055</v>
      </c>
      <c r="X69" s="301"/>
      <c r="Y69" s="246">
        <v>0</v>
      </c>
      <c r="Z69" s="246">
        <v>-2128.9403752547055</v>
      </c>
      <c r="AA69" s="104">
        <v>17</v>
      </c>
      <c r="AB69" s="233" t="s">
        <v>56</v>
      </c>
      <c r="AC69" s="99"/>
      <c r="AD69" s="127">
        <f t="shared" si="0"/>
        <v>0</v>
      </c>
      <c r="AE69" s="127">
        <f t="shared" si="3"/>
        <v>9.0868412656844679</v>
      </c>
      <c r="AF69" s="105"/>
      <c r="AG69" s="43"/>
      <c r="AH69" s="43"/>
      <c r="AI69" s="43"/>
      <c r="AJ69" s="43"/>
      <c r="AK69" s="43"/>
      <c r="AL69" s="43"/>
      <c r="AM69" s="43"/>
    </row>
    <row r="70" spans="1:39" s="104" customFormat="1" ht="15.75" x14ac:dyDescent="0.2">
      <c r="A70" s="233">
        <v>2014</v>
      </c>
      <c r="B70" s="233" t="s">
        <v>57</v>
      </c>
      <c r="C70" s="233">
        <v>100</v>
      </c>
      <c r="D70" s="233" t="s">
        <v>59</v>
      </c>
      <c r="E70" s="234">
        <v>41036</v>
      </c>
      <c r="F70" s="234">
        <v>41849</v>
      </c>
      <c r="G70" s="234">
        <v>41851</v>
      </c>
      <c r="H70" s="233" t="s">
        <v>32</v>
      </c>
      <c r="I70" s="233" t="s">
        <v>60</v>
      </c>
      <c r="J70" s="233" t="s">
        <v>27</v>
      </c>
      <c r="K70" s="236">
        <v>7508071.1765147503</v>
      </c>
      <c r="L70" s="233" t="s">
        <v>25</v>
      </c>
      <c r="M70" s="233" t="s">
        <v>60</v>
      </c>
      <c r="N70" s="233" t="s">
        <v>54</v>
      </c>
      <c r="O70" s="235">
        <v>-10000000</v>
      </c>
      <c r="P70" s="233" t="s">
        <v>55</v>
      </c>
      <c r="Q70" s="237">
        <v>1.3319000000000001</v>
      </c>
      <c r="R70" s="245"/>
      <c r="S70" s="236">
        <v>0</v>
      </c>
      <c r="T70" s="233"/>
      <c r="U70" s="237">
        <v>1.3657999999999999</v>
      </c>
      <c r="V70" s="237">
        <v>1.3660108664930097</v>
      </c>
      <c r="W70" s="236">
        <v>187476.90424041188</v>
      </c>
      <c r="X70" s="236">
        <v>187476.90424041188</v>
      </c>
      <c r="Y70" s="236">
        <v>187476.90424041188</v>
      </c>
      <c r="Z70" s="236">
        <v>0</v>
      </c>
      <c r="AA70" s="104">
        <v>17</v>
      </c>
      <c r="AB70" s="233" t="s">
        <v>58</v>
      </c>
      <c r="AC70" s="99"/>
      <c r="AD70" s="127">
        <f t="shared" si="0"/>
        <v>-967.38082588052521</v>
      </c>
      <c r="AE70" s="127">
        <f t="shared" si="3"/>
        <v>0</v>
      </c>
      <c r="AF70" s="105"/>
      <c r="AG70" s="43"/>
      <c r="AH70" s="43"/>
      <c r="AI70" s="43"/>
      <c r="AJ70" s="43"/>
      <c r="AK70" s="43"/>
      <c r="AL70" s="43"/>
      <c r="AM70" s="43"/>
    </row>
    <row r="71" spans="1:39" s="104" customFormat="1" ht="15.75" x14ac:dyDescent="0.2">
      <c r="A71" s="247">
        <v>2014</v>
      </c>
      <c r="B71" s="247" t="s">
        <v>61</v>
      </c>
      <c r="C71" s="247">
        <v>76</v>
      </c>
      <c r="D71" s="247" t="s">
        <v>63</v>
      </c>
      <c r="E71" s="248">
        <v>41299</v>
      </c>
      <c r="F71" s="248">
        <v>41873</v>
      </c>
      <c r="G71" s="248">
        <v>41877</v>
      </c>
      <c r="H71" s="247" t="s">
        <v>32</v>
      </c>
      <c r="I71" s="247" t="s">
        <v>26</v>
      </c>
      <c r="J71" s="247" t="s">
        <v>27</v>
      </c>
      <c r="K71" s="246">
        <v>5227781.9268110497</v>
      </c>
      <c r="L71" s="247" t="s">
        <v>32</v>
      </c>
      <c r="M71" s="247" t="s">
        <v>30</v>
      </c>
      <c r="N71" s="247" t="s">
        <v>54</v>
      </c>
      <c r="O71" s="249">
        <v>-7000000</v>
      </c>
      <c r="P71" s="247" t="s">
        <v>55</v>
      </c>
      <c r="Q71" s="250">
        <v>1.339</v>
      </c>
      <c r="R71" s="251"/>
      <c r="S71" s="246">
        <v>0</v>
      </c>
      <c r="T71" s="247"/>
      <c r="U71" s="250">
        <v>1.3657999999999999</v>
      </c>
      <c r="V71" s="250">
        <v>1.3661508432550671</v>
      </c>
      <c r="W71" s="246">
        <v>112291.59781591137</v>
      </c>
      <c r="X71" s="301">
        <v>111564.99305661464</v>
      </c>
      <c r="Y71" s="246">
        <v>103896.79029025044</v>
      </c>
      <c r="Z71" s="246">
        <v>8394.80752566093</v>
      </c>
      <c r="AA71" s="104">
        <v>17</v>
      </c>
      <c r="AB71" s="247" t="s">
        <v>62</v>
      </c>
      <c r="AC71" s="99"/>
      <c r="AD71" s="127">
        <f t="shared" si="0"/>
        <v>-330.13729757877945</v>
      </c>
      <c r="AE71" s="127">
        <f t="shared" si="3"/>
        <v>0</v>
      </c>
      <c r="AF71" s="105"/>
      <c r="AG71" s="43"/>
      <c r="AH71" s="43"/>
      <c r="AI71" s="43"/>
      <c r="AJ71" s="43"/>
      <c r="AK71" s="43"/>
      <c r="AL71" s="43"/>
      <c r="AM71" s="43"/>
    </row>
    <row r="72" spans="1:39" s="104" customFormat="1" ht="15.75" x14ac:dyDescent="0.2">
      <c r="A72" s="247">
        <v>2014</v>
      </c>
      <c r="B72" s="247" t="s">
        <v>61</v>
      </c>
      <c r="C72" s="247">
        <v>77</v>
      </c>
      <c r="D72" s="247" t="s">
        <v>63</v>
      </c>
      <c r="E72" s="248">
        <v>41299</v>
      </c>
      <c r="F72" s="248">
        <v>41873</v>
      </c>
      <c r="G72" s="248">
        <v>41877</v>
      </c>
      <c r="H72" s="247" t="s">
        <v>25</v>
      </c>
      <c r="I72" s="247" t="s">
        <v>30</v>
      </c>
      <c r="J72" s="247" t="s">
        <v>27</v>
      </c>
      <c r="K72" s="246">
        <v>5436893.2038834998</v>
      </c>
      <c r="L72" s="247" t="s">
        <v>25</v>
      </c>
      <c r="M72" s="247" t="s">
        <v>26</v>
      </c>
      <c r="N72" s="247" t="s">
        <v>54</v>
      </c>
      <c r="O72" s="249">
        <v>-7000000</v>
      </c>
      <c r="P72" s="247" t="s">
        <v>55</v>
      </c>
      <c r="Q72" s="250">
        <v>1.2875000000000001</v>
      </c>
      <c r="R72" s="251"/>
      <c r="S72" s="246">
        <v>0</v>
      </c>
      <c r="T72" s="247"/>
      <c r="U72" s="250">
        <v>1.3657999999999999</v>
      </c>
      <c r="V72" s="250">
        <v>1.3661508432550671</v>
      </c>
      <c r="W72" s="246">
        <v>-65.632219979021528</v>
      </c>
      <c r="X72" s="301"/>
      <c r="Y72" s="246">
        <v>0</v>
      </c>
      <c r="Z72" s="246">
        <v>-65.632219979021528</v>
      </c>
      <c r="AA72" s="104">
        <v>17</v>
      </c>
      <c r="AB72" s="247" t="s">
        <v>62</v>
      </c>
      <c r="AC72" s="99"/>
      <c r="AD72" s="127">
        <f t="shared" si="0"/>
        <v>0</v>
      </c>
      <c r="AE72" s="127">
        <f t="shared" si="3"/>
        <v>0.28013446116005086</v>
      </c>
      <c r="AF72" s="105"/>
      <c r="AG72" s="43"/>
      <c r="AH72" s="43"/>
      <c r="AI72" s="43"/>
      <c r="AJ72" s="43"/>
      <c r="AK72" s="43"/>
      <c r="AL72" s="43"/>
      <c r="AM72" s="43"/>
    </row>
    <row r="73" spans="1:39" s="104" customFormat="1" ht="15.75" x14ac:dyDescent="0.2">
      <c r="A73" s="247">
        <v>2014</v>
      </c>
      <c r="B73" s="247" t="s">
        <v>61</v>
      </c>
      <c r="C73" s="247">
        <v>78</v>
      </c>
      <c r="D73" s="247" t="s">
        <v>63</v>
      </c>
      <c r="E73" s="248">
        <v>41299</v>
      </c>
      <c r="F73" s="248">
        <v>41873</v>
      </c>
      <c r="G73" s="248">
        <v>41877</v>
      </c>
      <c r="H73" s="247" t="s">
        <v>25</v>
      </c>
      <c r="I73" s="247" t="s">
        <v>30</v>
      </c>
      <c r="J73" s="247" t="s">
        <v>27</v>
      </c>
      <c r="K73" s="246">
        <v>5227781.9268110497</v>
      </c>
      <c r="L73" s="247" t="s">
        <v>25</v>
      </c>
      <c r="M73" s="247" t="s">
        <v>26</v>
      </c>
      <c r="N73" s="247" t="s">
        <v>54</v>
      </c>
      <c r="O73" s="249">
        <v>-7000000</v>
      </c>
      <c r="P73" s="247" t="s">
        <v>55</v>
      </c>
      <c r="Q73" s="250">
        <v>1.339</v>
      </c>
      <c r="R73" s="251">
        <v>1.2875000000000001</v>
      </c>
      <c r="S73" s="246">
        <v>0</v>
      </c>
      <c r="T73" s="247"/>
      <c r="U73" s="250">
        <v>1.3657999999999999</v>
      </c>
      <c r="V73" s="250">
        <v>1.3661508432550671</v>
      </c>
      <c r="W73" s="246">
        <v>-660.97253931771866</v>
      </c>
      <c r="X73" s="301"/>
      <c r="Y73" s="246">
        <v>0</v>
      </c>
      <c r="Z73" s="246">
        <v>-660.97253931771866</v>
      </c>
      <c r="AA73" s="104">
        <v>17</v>
      </c>
      <c r="AB73" s="247" t="s">
        <v>64</v>
      </c>
      <c r="AC73" s="99"/>
      <c r="AD73" s="127">
        <f t="shared" si="0"/>
        <v>0</v>
      </c>
      <c r="AE73" s="127">
        <f t="shared" si="3"/>
        <v>2.8211934047415119</v>
      </c>
      <c r="AF73" s="105"/>
      <c r="AG73" s="43"/>
      <c r="AH73" s="43"/>
      <c r="AI73" s="43"/>
      <c r="AJ73" s="43"/>
      <c r="AK73" s="43"/>
      <c r="AL73" s="43"/>
      <c r="AM73" s="43"/>
    </row>
    <row r="74" spans="1:39" s="104" customFormat="1" ht="15.75" x14ac:dyDescent="0.2">
      <c r="A74" s="233">
        <v>2014</v>
      </c>
      <c r="B74" s="233" t="s">
        <v>65</v>
      </c>
      <c r="C74" s="233">
        <v>61</v>
      </c>
      <c r="D74" s="233" t="s">
        <v>24</v>
      </c>
      <c r="E74" s="234">
        <v>41372</v>
      </c>
      <c r="F74" s="234">
        <v>41877</v>
      </c>
      <c r="G74" s="234">
        <v>41879</v>
      </c>
      <c r="H74" s="233" t="s">
        <v>32</v>
      </c>
      <c r="I74" s="233" t="s">
        <v>26</v>
      </c>
      <c r="J74" s="233" t="s">
        <v>27</v>
      </c>
      <c r="K74" s="236">
        <v>15094339.6226415</v>
      </c>
      <c r="L74" s="233" t="s">
        <v>32</v>
      </c>
      <c r="M74" s="233" t="s">
        <v>30</v>
      </c>
      <c r="N74" s="233" t="s">
        <v>54</v>
      </c>
      <c r="O74" s="235">
        <v>-20000000</v>
      </c>
      <c r="P74" s="233" t="s">
        <v>55</v>
      </c>
      <c r="Q74" s="237">
        <v>1.325</v>
      </c>
      <c r="R74" s="245"/>
      <c r="S74" s="236">
        <v>0</v>
      </c>
      <c r="T74" s="233"/>
      <c r="U74" s="237">
        <v>1.3657999999999999</v>
      </c>
      <c r="V74" s="237">
        <v>1.3661648308321825</v>
      </c>
      <c r="W74" s="236">
        <v>466036.2687140301</v>
      </c>
      <c r="X74" s="301">
        <v>465718.72198231181</v>
      </c>
      <c r="Y74" s="236">
        <v>454817.69334601983</v>
      </c>
      <c r="Z74" s="236">
        <v>11218.575368010264</v>
      </c>
      <c r="AA74" s="104">
        <v>17</v>
      </c>
      <c r="AB74" s="233" t="s">
        <v>66</v>
      </c>
      <c r="AC74" s="99"/>
      <c r="AD74" s="127">
        <f t="shared" si="0"/>
        <v>-2712.3310839156552</v>
      </c>
      <c r="AE74" s="127">
        <f t="shared" si="3"/>
        <v>0</v>
      </c>
      <c r="AF74" s="105"/>
      <c r="AG74" s="43"/>
      <c r="AH74" s="43"/>
      <c r="AI74" s="43"/>
      <c r="AJ74" s="43"/>
      <c r="AK74" s="43"/>
      <c r="AL74" s="43"/>
      <c r="AM74" s="43"/>
    </row>
    <row r="75" spans="1:39" s="104" customFormat="1" ht="15.75" x14ac:dyDescent="0.2">
      <c r="A75" s="233">
        <v>2014</v>
      </c>
      <c r="B75" s="233" t="s">
        <v>65</v>
      </c>
      <c r="C75" s="233">
        <v>62</v>
      </c>
      <c r="D75" s="233" t="s">
        <v>24</v>
      </c>
      <c r="E75" s="234">
        <v>41372</v>
      </c>
      <c r="F75" s="234">
        <v>41877</v>
      </c>
      <c r="G75" s="234">
        <v>41879</v>
      </c>
      <c r="H75" s="233" t="s">
        <v>25</v>
      </c>
      <c r="I75" s="233" t="s">
        <v>30</v>
      </c>
      <c r="J75" s="233" t="s">
        <v>27</v>
      </c>
      <c r="K75" s="236">
        <v>15810276.6798419</v>
      </c>
      <c r="L75" s="233" t="s">
        <v>25</v>
      </c>
      <c r="M75" s="233" t="s">
        <v>26</v>
      </c>
      <c r="N75" s="233" t="s">
        <v>54</v>
      </c>
      <c r="O75" s="235">
        <v>-20000000</v>
      </c>
      <c r="P75" s="233" t="s">
        <v>55</v>
      </c>
      <c r="Q75" s="237">
        <v>1.2649999999999999</v>
      </c>
      <c r="R75" s="245"/>
      <c r="S75" s="236">
        <v>0</v>
      </c>
      <c r="T75" s="233"/>
      <c r="U75" s="237">
        <v>1.3657999999999999</v>
      </c>
      <c r="V75" s="237">
        <v>1.3661648308321825</v>
      </c>
      <c r="W75" s="236">
        <v>-14.566348575945142</v>
      </c>
      <c r="X75" s="301"/>
      <c r="Y75" s="236">
        <v>0</v>
      </c>
      <c r="Z75" s="236">
        <v>-14.566348575945142</v>
      </c>
      <c r="AA75" s="104">
        <v>17</v>
      </c>
      <c r="AB75" s="233" t="s">
        <v>66</v>
      </c>
      <c r="AC75" s="99"/>
      <c r="AD75" s="127">
        <f t="shared" si="0"/>
        <v>0</v>
      </c>
      <c r="AE75" s="127">
        <f t="shared" si="3"/>
        <v>6.217275921332778E-2</v>
      </c>
      <c r="AF75" s="105"/>
      <c r="AG75" s="43"/>
      <c r="AH75" s="43"/>
      <c r="AI75" s="43"/>
      <c r="AJ75" s="43"/>
      <c r="AK75" s="43"/>
      <c r="AL75" s="43"/>
      <c r="AM75" s="43"/>
    </row>
    <row r="76" spans="1:39" s="104" customFormat="1" ht="15.75" x14ac:dyDescent="0.2">
      <c r="A76" s="247">
        <v>2014</v>
      </c>
      <c r="B76" s="247" t="s">
        <v>65</v>
      </c>
      <c r="C76" s="247">
        <v>63</v>
      </c>
      <c r="D76" s="247" t="s">
        <v>24</v>
      </c>
      <c r="E76" s="248">
        <v>41372</v>
      </c>
      <c r="F76" s="248">
        <v>41877</v>
      </c>
      <c r="G76" s="248">
        <v>41879</v>
      </c>
      <c r="H76" s="247" t="s">
        <v>25</v>
      </c>
      <c r="I76" s="247" t="s">
        <v>30</v>
      </c>
      <c r="J76" s="247" t="s">
        <v>27</v>
      </c>
      <c r="K76" s="246">
        <v>15094339.6226415</v>
      </c>
      <c r="L76" s="247" t="s">
        <v>25</v>
      </c>
      <c r="M76" s="247" t="s">
        <v>26</v>
      </c>
      <c r="N76" s="247" t="s">
        <v>54</v>
      </c>
      <c r="O76" s="249">
        <v>-20000000</v>
      </c>
      <c r="P76" s="247" t="s">
        <v>55</v>
      </c>
      <c r="Q76" s="250">
        <v>1.325</v>
      </c>
      <c r="R76" s="251">
        <v>1.2649999999999999</v>
      </c>
      <c r="S76" s="246">
        <v>0</v>
      </c>
      <c r="T76" s="247"/>
      <c r="U76" s="250">
        <v>1.3657999999999999</v>
      </c>
      <c r="V76" s="250">
        <v>1.3661648308321825</v>
      </c>
      <c r="W76" s="246">
        <v>-302.98038314235009</v>
      </c>
      <c r="X76" s="301"/>
      <c r="Y76" s="246">
        <v>0</v>
      </c>
      <c r="Z76" s="246">
        <v>-302.98038314235009</v>
      </c>
      <c r="AA76" s="104">
        <v>17</v>
      </c>
      <c r="AB76" s="247" t="s">
        <v>67</v>
      </c>
      <c r="AC76" s="99"/>
      <c r="AD76" s="127">
        <f t="shared" si="0"/>
        <v>0</v>
      </c>
      <c r="AE76" s="127">
        <f t="shared" si="3"/>
        <v>1.2931948119502472</v>
      </c>
      <c r="AF76" s="105"/>
      <c r="AG76" s="43"/>
      <c r="AH76" s="43"/>
      <c r="AI76" s="43"/>
      <c r="AJ76" s="43"/>
      <c r="AK76" s="43"/>
      <c r="AL76" s="43"/>
      <c r="AM76" s="43"/>
    </row>
    <row r="77" spans="1:39" s="104" customFormat="1" ht="15.75" x14ac:dyDescent="0.2">
      <c r="A77" s="247">
        <v>2014</v>
      </c>
      <c r="B77" s="247" t="s">
        <v>68</v>
      </c>
      <c r="C77" s="247">
        <v>140</v>
      </c>
      <c r="D77" s="247" t="s">
        <v>70</v>
      </c>
      <c r="E77" s="248">
        <v>41753</v>
      </c>
      <c r="F77" s="248">
        <v>41907</v>
      </c>
      <c r="G77" s="248">
        <v>41911</v>
      </c>
      <c r="H77" s="247" t="s">
        <v>32</v>
      </c>
      <c r="I77" s="247" t="s">
        <v>26</v>
      </c>
      <c r="J77" s="247" t="s">
        <v>27</v>
      </c>
      <c r="K77" s="246">
        <v>14998125.234345701</v>
      </c>
      <c r="L77" s="247" t="s">
        <v>32</v>
      </c>
      <c r="M77" s="247" t="s">
        <v>30</v>
      </c>
      <c r="N77" s="247" t="s">
        <v>54</v>
      </c>
      <c r="O77" s="249">
        <v>-20000000</v>
      </c>
      <c r="P77" s="247" t="s">
        <v>55</v>
      </c>
      <c r="Q77" s="250">
        <v>1.3334999999999999</v>
      </c>
      <c r="R77" s="251"/>
      <c r="S77" s="246">
        <v>0</v>
      </c>
      <c r="T77" s="247"/>
      <c r="U77" s="250">
        <v>1.3657999999999999</v>
      </c>
      <c r="V77" s="250">
        <v>1.3662928988432574</v>
      </c>
      <c r="W77" s="246">
        <v>399048.89441210218</v>
      </c>
      <c r="X77" s="301">
        <v>395938.55088561453</v>
      </c>
      <c r="Y77" s="246">
        <v>359975.52506113984</v>
      </c>
      <c r="Z77" s="246">
        <v>39073.369350962341</v>
      </c>
      <c r="AA77" s="104">
        <v>17</v>
      </c>
      <c r="AB77" s="247" t="s">
        <v>69</v>
      </c>
      <c r="AC77" s="99"/>
      <c r="AD77" s="127">
        <f t="shared" ref="AD77:AD140" si="4">-IF($W77&gt;0,$W77*(1-VLOOKUP($D77,$AG$25:$AL$32,6,FALSE))*VLOOKUP($D77,$AG$25:$AL$32,IF(($G77-$B$2)/365&lt;1,4,5),FALSE),0)</f>
        <v>-2154.8640298253513</v>
      </c>
      <c r="AE77" s="127">
        <f t="shared" si="3"/>
        <v>0</v>
      </c>
      <c r="AF77" s="105"/>
      <c r="AG77" s="43"/>
      <c r="AH77" s="43"/>
      <c r="AI77" s="43"/>
      <c r="AJ77" s="43"/>
      <c r="AK77" s="43"/>
      <c r="AL77" s="43"/>
      <c r="AM77" s="43"/>
    </row>
    <row r="78" spans="1:39" s="104" customFormat="1" ht="15.75" x14ac:dyDescent="0.2">
      <c r="A78" s="247">
        <v>2014</v>
      </c>
      <c r="B78" s="247" t="s">
        <v>68</v>
      </c>
      <c r="C78" s="247">
        <v>141</v>
      </c>
      <c r="D78" s="247" t="s">
        <v>70</v>
      </c>
      <c r="E78" s="248">
        <v>41753</v>
      </c>
      <c r="F78" s="248">
        <v>41907</v>
      </c>
      <c r="G78" s="248">
        <v>41911</v>
      </c>
      <c r="H78" s="247" t="s">
        <v>25</v>
      </c>
      <c r="I78" s="247" t="s">
        <v>30</v>
      </c>
      <c r="J78" s="247" t="s">
        <v>27</v>
      </c>
      <c r="K78" s="246">
        <v>15936254.980079699</v>
      </c>
      <c r="L78" s="247" t="s">
        <v>25</v>
      </c>
      <c r="M78" s="247" t="s">
        <v>26</v>
      </c>
      <c r="N78" s="247" t="s">
        <v>54</v>
      </c>
      <c r="O78" s="249">
        <v>-20000000</v>
      </c>
      <c r="P78" s="247" t="s">
        <v>55</v>
      </c>
      <c r="Q78" s="250">
        <v>1.2549999999999999</v>
      </c>
      <c r="R78" s="251"/>
      <c r="S78" s="246">
        <v>0</v>
      </c>
      <c r="T78" s="247"/>
      <c r="U78" s="250">
        <v>1.3657999999999999</v>
      </c>
      <c r="V78" s="250">
        <v>1.3662928988432574</v>
      </c>
      <c r="W78" s="246">
        <v>-167.42098607443728</v>
      </c>
      <c r="X78" s="301"/>
      <c r="Y78" s="246">
        <v>0</v>
      </c>
      <c r="Z78" s="246">
        <v>-167.42098607443728</v>
      </c>
      <c r="AA78" s="104">
        <v>17</v>
      </c>
      <c r="AB78" s="247" t="s">
        <v>69</v>
      </c>
      <c r="AC78" s="99"/>
      <c r="AD78" s="127">
        <f t="shared" si="4"/>
        <v>0</v>
      </c>
      <c r="AE78" s="127">
        <f t="shared" si="3"/>
        <v>0.71459395607581089</v>
      </c>
      <c r="AF78" s="105"/>
      <c r="AG78" s="43"/>
      <c r="AH78" s="43"/>
      <c r="AI78" s="43"/>
      <c r="AJ78" s="43"/>
      <c r="AK78" s="43"/>
      <c r="AL78" s="43"/>
      <c r="AM78" s="43"/>
    </row>
    <row r="79" spans="1:39" s="104" customFormat="1" ht="15.75" x14ac:dyDescent="0.2">
      <c r="A79" s="247">
        <v>2014</v>
      </c>
      <c r="B79" s="247" t="s">
        <v>68</v>
      </c>
      <c r="C79" s="247">
        <v>142</v>
      </c>
      <c r="D79" s="247" t="s">
        <v>70</v>
      </c>
      <c r="E79" s="248">
        <v>41753</v>
      </c>
      <c r="F79" s="248">
        <v>41907</v>
      </c>
      <c r="G79" s="248">
        <v>41911</v>
      </c>
      <c r="H79" s="247" t="s">
        <v>25</v>
      </c>
      <c r="I79" s="247" t="s">
        <v>30</v>
      </c>
      <c r="J79" s="247" t="s">
        <v>27</v>
      </c>
      <c r="K79" s="246">
        <v>14998125.234345701</v>
      </c>
      <c r="L79" s="247" t="s">
        <v>25</v>
      </c>
      <c r="M79" s="247" t="s">
        <v>26</v>
      </c>
      <c r="N79" s="247" t="s">
        <v>54</v>
      </c>
      <c r="O79" s="249">
        <v>-20000000</v>
      </c>
      <c r="P79" s="247" t="s">
        <v>55</v>
      </c>
      <c r="Q79" s="250">
        <v>1.3334999999999999</v>
      </c>
      <c r="R79" s="251">
        <v>1.2549999999999999</v>
      </c>
      <c r="S79" s="246">
        <v>0</v>
      </c>
      <c r="T79" s="247"/>
      <c r="U79" s="250">
        <v>1.3657999999999999</v>
      </c>
      <c r="V79" s="250">
        <v>1.3662928988432574</v>
      </c>
      <c r="W79" s="246">
        <v>-2942.9225404132249</v>
      </c>
      <c r="X79" s="301"/>
      <c r="Y79" s="246">
        <v>0</v>
      </c>
      <c r="Z79" s="246">
        <v>-2942.9225404132249</v>
      </c>
      <c r="AA79" s="104">
        <v>17</v>
      </c>
      <c r="AB79" s="247" t="s">
        <v>71</v>
      </c>
      <c r="AC79" s="99"/>
      <c r="AD79" s="127">
        <f t="shared" si="4"/>
        <v>0</v>
      </c>
      <c r="AE79" s="127">
        <f t="shared" si="3"/>
        <v>12.561117395662372</v>
      </c>
      <c r="AF79" s="105"/>
      <c r="AG79" s="43"/>
      <c r="AH79" s="43"/>
      <c r="AI79" s="43"/>
      <c r="AJ79" s="43"/>
      <c r="AK79" s="43"/>
      <c r="AL79" s="43"/>
      <c r="AM79" s="43"/>
    </row>
    <row r="80" spans="1:39" s="104" customFormat="1" ht="15.75" x14ac:dyDescent="0.2">
      <c r="A80" s="247">
        <v>2014</v>
      </c>
      <c r="B80" s="247" t="s">
        <v>72</v>
      </c>
      <c r="C80" s="247">
        <v>101</v>
      </c>
      <c r="D80" s="247" t="s">
        <v>59</v>
      </c>
      <c r="E80" s="248">
        <v>41036</v>
      </c>
      <c r="F80" s="248">
        <v>41908</v>
      </c>
      <c r="G80" s="248">
        <v>41912</v>
      </c>
      <c r="H80" s="247" t="s">
        <v>32</v>
      </c>
      <c r="I80" s="247" t="s">
        <v>60</v>
      </c>
      <c r="J80" s="247" t="s">
        <v>27</v>
      </c>
      <c r="K80" s="246">
        <v>7507507.5075075096</v>
      </c>
      <c r="L80" s="247" t="s">
        <v>25</v>
      </c>
      <c r="M80" s="247" t="s">
        <v>60</v>
      </c>
      <c r="N80" s="247" t="s">
        <v>54</v>
      </c>
      <c r="O80" s="249">
        <v>-10000000</v>
      </c>
      <c r="P80" s="247" t="s">
        <v>55</v>
      </c>
      <c r="Q80" s="250">
        <v>1.3320000000000001</v>
      </c>
      <c r="R80" s="251"/>
      <c r="S80" s="246">
        <v>0</v>
      </c>
      <c r="T80" s="247"/>
      <c r="U80" s="250">
        <v>1.3657999999999999</v>
      </c>
      <c r="V80" s="250">
        <v>1.3662953374761153</v>
      </c>
      <c r="W80" s="246">
        <v>188402.98419245359</v>
      </c>
      <c r="X80" s="246">
        <v>188402.98419245359</v>
      </c>
      <c r="Y80" s="246">
        <v>188402.98419245359</v>
      </c>
      <c r="Z80" s="246">
        <v>0</v>
      </c>
      <c r="AA80" s="104">
        <v>17</v>
      </c>
      <c r="AB80" s="247" t="s">
        <v>73</v>
      </c>
      <c r="AC80" s="99"/>
      <c r="AD80" s="127">
        <f t="shared" si="4"/>
        <v>-972.15939843306046</v>
      </c>
      <c r="AE80" s="127">
        <f t="shared" si="3"/>
        <v>0</v>
      </c>
      <c r="AF80" s="105"/>
      <c r="AG80" s="43"/>
      <c r="AH80" s="43"/>
      <c r="AI80" s="43"/>
      <c r="AJ80" s="43"/>
      <c r="AK80" s="43"/>
      <c r="AL80" s="43"/>
      <c r="AM80" s="43"/>
    </row>
    <row r="81" spans="1:39" s="104" customFormat="1" ht="15.75" x14ac:dyDescent="0.2">
      <c r="A81" s="247">
        <v>2014</v>
      </c>
      <c r="B81" s="247" t="s">
        <v>74</v>
      </c>
      <c r="C81" s="247">
        <v>85</v>
      </c>
      <c r="D81" s="247" t="s">
        <v>76</v>
      </c>
      <c r="E81" s="248">
        <v>41372</v>
      </c>
      <c r="F81" s="248">
        <v>41940</v>
      </c>
      <c r="G81" s="248">
        <v>41942</v>
      </c>
      <c r="H81" s="247" t="s">
        <v>32</v>
      </c>
      <c r="I81" s="247" t="s">
        <v>26</v>
      </c>
      <c r="J81" s="247" t="s">
        <v>27</v>
      </c>
      <c r="K81" s="246">
        <v>6920415.22491349</v>
      </c>
      <c r="L81" s="247" t="s">
        <v>32</v>
      </c>
      <c r="M81" s="247" t="s">
        <v>30</v>
      </c>
      <c r="N81" s="247" t="s">
        <v>54</v>
      </c>
      <c r="O81" s="249">
        <v>-9000000</v>
      </c>
      <c r="P81" s="247" t="s">
        <v>55</v>
      </c>
      <c r="Q81" s="250">
        <v>1.3005</v>
      </c>
      <c r="R81" s="251"/>
      <c r="S81" s="246">
        <v>0</v>
      </c>
      <c r="T81" s="247"/>
      <c r="U81" s="250">
        <v>1.3657999999999999</v>
      </c>
      <c r="V81" s="250">
        <v>1.3664748179650761</v>
      </c>
      <c r="W81" s="246">
        <v>343615.10578784143</v>
      </c>
      <c r="X81" s="301">
        <v>342724.14853411162</v>
      </c>
      <c r="Y81" s="246">
        <v>334124.80691472068</v>
      </c>
      <c r="Z81" s="246">
        <v>9490.2988731207442</v>
      </c>
      <c r="AA81" s="104">
        <v>17</v>
      </c>
      <c r="AB81" s="247" t="s">
        <v>75</v>
      </c>
      <c r="AC81" s="99"/>
      <c r="AD81" s="127">
        <f t="shared" si="4"/>
        <v>-721.59172215446699</v>
      </c>
      <c r="AE81" s="127">
        <f t="shared" si="3"/>
        <v>0</v>
      </c>
      <c r="AF81" s="105"/>
      <c r="AG81" s="43"/>
      <c r="AH81" s="43"/>
      <c r="AI81" s="43"/>
      <c r="AJ81" s="43"/>
      <c r="AK81" s="43"/>
      <c r="AL81" s="43"/>
      <c r="AM81" s="43"/>
    </row>
    <row r="82" spans="1:39" s="104" customFormat="1" ht="15.75" x14ac:dyDescent="0.2">
      <c r="A82" s="233">
        <v>2014</v>
      </c>
      <c r="B82" s="233" t="s">
        <v>74</v>
      </c>
      <c r="C82" s="233">
        <v>86</v>
      </c>
      <c r="D82" s="233" t="s">
        <v>76</v>
      </c>
      <c r="E82" s="234">
        <v>41372</v>
      </c>
      <c r="F82" s="234">
        <v>41940</v>
      </c>
      <c r="G82" s="234">
        <v>41942</v>
      </c>
      <c r="H82" s="233" t="s">
        <v>25</v>
      </c>
      <c r="I82" s="233" t="s">
        <v>30</v>
      </c>
      <c r="J82" s="233" t="s">
        <v>27</v>
      </c>
      <c r="K82" s="236">
        <v>7287449.3927125502</v>
      </c>
      <c r="L82" s="233" t="s">
        <v>25</v>
      </c>
      <c r="M82" s="233" t="s">
        <v>26</v>
      </c>
      <c r="N82" s="233" t="s">
        <v>54</v>
      </c>
      <c r="O82" s="235">
        <v>-9000000</v>
      </c>
      <c r="P82" s="233" t="s">
        <v>55</v>
      </c>
      <c r="Q82" s="237">
        <v>1.2350000000000001</v>
      </c>
      <c r="R82" s="245"/>
      <c r="S82" s="236">
        <v>0</v>
      </c>
      <c r="T82" s="233"/>
      <c r="U82" s="237">
        <v>1.3657999999999999</v>
      </c>
      <c r="V82" s="237">
        <v>1.3664748179650761</v>
      </c>
      <c r="W82" s="236">
        <v>-191.98554699679647</v>
      </c>
      <c r="X82" s="301"/>
      <c r="Y82" s="236">
        <v>0</v>
      </c>
      <c r="Z82" s="236">
        <v>-191.98554699679647</v>
      </c>
      <c r="AA82" s="104">
        <v>17</v>
      </c>
      <c r="AB82" s="233" t="s">
        <v>75</v>
      </c>
      <c r="AC82" s="99"/>
      <c r="AD82" s="127">
        <f t="shared" si="4"/>
        <v>0</v>
      </c>
      <c r="AE82" s="127">
        <f t="shared" si="3"/>
        <v>0.8194415452601761</v>
      </c>
      <c r="AF82" s="105"/>
      <c r="AG82" s="43"/>
      <c r="AH82" s="43"/>
      <c r="AI82" s="43"/>
      <c r="AJ82" s="43"/>
      <c r="AK82" s="43"/>
      <c r="AL82" s="43"/>
      <c r="AM82" s="43"/>
    </row>
    <row r="83" spans="1:39" s="104" customFormat="1" ht="15.75" x14ac:dyDescent="0.2">
      <c r="A83" s="233">
        <v>2014</v>
      </c>
      <c r="B83" s="233" t="s">
        <v>74</v>
      </c>
      <c r="C83" s="233">
        <v>87</v>
      </c>
      <c r="D83" s="233" t="s">
        <v>76</v>
      </c>
      <c r="E83" s="234">
        <v>41372</v>
      </c>
      <c r="F83" s="234">
        <v>41940</v>
      </c>
      <c r="G83" s="234">
        <v>41942</v>
      </c>
      <c r="H83" s="233" t="s">
        <v>25</v>
      </c>
      <c r="I83" s="233" t="s">
        <v>30</v>
      </c>
      <c r="J83" s="233" t="s">
        <v>27</v>
      </c>
      <c r="K83" s="236">
        <v>6920415.22491349</v>
      </c>
      <c r="L83" s="233" t="s">
        <v>25</v>
      </c>
      <c r="M83" s="233" t="s">
        <v>26</v>
      </c>
      <c r="N83" s="233" t="s">
        <v>54</v>
      </c>
      <c r="O83" s="235">
        <v>-9000000</v>
      </c>
      <c r="P83" s="233" t="s">
        <v>55</v>
      </c>
      <c r="Q83" s="237">
        <v>1.3005</v>
      </c>
      <c r="R83" s="245">
        <v>1.2190000000000001</v>
      </c>
      <c r="S83" s="236">
        <v>0</v>
      </c>
      <c r="T83" s="233"/>
      <c r="U83" s="237">
        <v>1.3657999999999999</v>
      </c>
      <c r="V83" s="237">
        <v>1.3664748179650761</v>
      </c>
      <c r="W83" s="246">
        <v>-698.97170673298126</v>
      </c>
      <c r="X83" s="301"/>
      <c r="Y83" s="246">
        <v>0</v>
      </c>
      <c r="Z83" s="246">
        <v>-698.97170673298126</v>
      </c>
      <c r="AA83" s="104">
        <v>17</v>
      </c>
      <c r="AB83" s="233" t="s">
        <v>162</v>
      </c>
      <c r="AC83" s="99"/>
      <c r="AD83" s="127">
        <f t="shared" si="4"/>
        <v>0</v>
      </c>
      <c r="AE83" s="127">
        <f t="shared" si="3"/>
        <v>2.9833831995070654</v>
      </c>
      <c r="AF83" s="105"/>
      <c r="AG83" s="43"/>
      <c r="AH83" s="43"/>
      <c r="AI83" s="43"/>
      <c r="AJ83" s="43"/>
      <c r="AK83" s="43"/>
      <c r="AL83" s="43"/>
      <c r="AM83" s="43"/>
    </row>
    <row r="84" spans="1:39" s="104" customFormat="1" ht="15.75" x14ac:dyDescent="0.2">
      <c r="A84" s="233">
        <v>2014</v>
      </c>
      <c r="B84" s="233" t="s">
        <v>77</v>
      </c>
      <c r="C84" s="233">
        <v>143</v>
      </c>
      <c r="D84" s="233" t="s">
        <v>63</v>
      </c>
      <c r="E84" s="234">
        <v>41794</v>
      </c>
      <c r="F84" s="234">
        <v>41941</v>
      </c>
      <c r="G84" s="234">
        <v>41943</v>
      </c>
      <c r="H84" s="233" t="s">
        <v>32</v>
      </c>
      <c r="I84" s="233" t="s">
        <v>26</v>
      </c>
      <c r="J84" s="233" t="s">
        <v>27</v>
      </c>
      <c r="K84" s="236">
        <v>11303692.5395629</v>
      </c>
      <c r="L84" s="233" t="s">
        <v>32</v>
      </c>
      <c r="M84" s="233" t="s">
        <v>30</v>
      </c>
      <c r="N84" s="233" t="s">
        <v>54</v>
      </c>
      <c r="O84" s="235">
        <v>-15000000</v>
      </c>
      <c r="P84" s="233" t="s">
        <v>55</v>
      </c>
      <c r="Q84" s="237">
        <v>1.327</v>
      </c>
      <c r="R84" s="245"/>
      <c r="S84" s="236">
        <v>0</v>
      </c>
      <c r="T84" s="233"/>
      <c r="U84" s="237">
        <v>1.3657999999999999</v>
      </c>
      <c r="V84" s="237">
        <v>1.3664811085972264</v>
      </c>
      <c r="W84" s="236">
        <v>366433.42229136138</v>
      </c>
      <c r="X84" s="301">
        <v>338582.12878171052</v>
      </c>
      <c r="Y84" s="236">
        <v>326592.37650367245</v>
      </c>
      <c r="Z84" s="236">
        <v>39841.045787688927</v>
      </c>
      <c r="AA84" s="104">
        <v>17</v>
      </c>
      <c r="AB84" s="233" t="s">
        <v>78</v>
      </c>
      <c r="AC84" s="99"/>
      <c r="AD84" s="127">
        <f t="shared" si="4"/>
        <v>-1077.3142615366023</v>
      </c>
      <c r="AE84" s="127">
        <f t="shared" si="3"/>
        <v>0</v>
      </c>
      <c r="AF84" s="105"/>
      <c r="AG84" s="43"/>
      <c r="AH84" s="43"/>
      <c r="AI84" s="43"/>
      <c r="AJ84" s="43"/>
      <c r="AK84" s="43"/>
      <c r="AL84" s="43"/>
      <c r="AM84" s="43"/>
    </row>
    <row r="85" spans="1:39" s="104" customFormat="1" ht="15.75" x14ac:dyDescent="0.2">
      <c r="A85" s="233">
        <v>2014</v>
      </c>
      <c r="B85" s="233" t="s">
        <v>77</v>
      </c>
      <c r="C85" s="233">
        <v>144</v>
      </c>
      <c r="D85" s="233" t="s">
        <v>63</v>
      </c>
      <c r="E85" s="234">
        <v>41794</v>
      </c>
      <c r="F85" s="234">
        <v>41941</v>
      </c>
      <c r="G85" s="234">
        <v>41943</v>
      </c>
      <c r="H85" s="233" t="s">
        <v>25</v>
      </c>
      <c r="I85" s="233" t="s">
        <v>30</v>
      </c>
      <c r="J85" s="233" t="s">
        <v>27</v>
      </c>
      <c r="K85" s="236">
        <v>11583011.583011599</v>
      </c>
      <c r="L85" s="233" t="s">
        <v>25</v>
      </c>
      <c r="M85" s="233" t="s">
        <v>26</v>
      </c>
      <c r="N85" s="233" t="s">
        <v>54</v>
      </c>
      <c r="O85" s="235">
        <v>-15000000</v>
      </c>
      <c r="P85" s="233" t="s">
        <v>55</v>
      </c>
      <c r="Q85" s="237">
        <v>1.2949999999999999</v>
      </c>
      <c r="R85" s="245"/>
      <c r="S85" s="236">
        <v>0</v>
      </c>
      <c r="T85" s="233"/>
      <c r="U85" s="237">
        <v>1.3657999999999999</v>
      </c>
      <c r="V85" s="237">
        <v>1.3664811085972264</v>
      </c>
      <c r="W85" s="236">
        <v>-12662.444949146047</v>
      </c>
      <c r="X85" s="301"/>
      <c r="Y85" s="236">
        <v>0</v>
      </c>
      <c r="Z85" s="236">
        <v>-12662.444949146047</v>
      </c>
      <c r="AA85" s="104">
        <v>17</v>
      </c>
      <c r="AB85" s="233" t="s">
        <v>78</v>
      </c>
      <c r="AC85" s="99"/>
      <c r="AD85" s="127">
        <f t="shared" si="4"/>
        <v>0</v>
      </c>
      <c r="AE85" s="127">
        <f t="shared" si="3"/>
        <v>54.046430151709743</v>
      </c>
      <c r="AF85" s="105"/>
      <c r="AG85" s="43"/>
      <c r="AH85" s="43"/>
      <c r="AI85" s="43"/>
      <c r="AJ85" s="43"/>
      <c r="AK85" s="43"/>
      <c r="AL85" s="43"/>
      <c r="AM85" s="43"/>
    </row>
    <row r="86" spans="1:39" s="104" customFormat="1" ht="15.75" x14ac:dyDescent="0.2">
      <c r="A86" s="233">
        <v>2014</v>
      </c>
      <c r="B86" s="233" t="s">
        <v>77</v>
      </c>
      <c r="C86" s="233">
        <v>145</v>
      </c>
      <c r="D86" s="233" t="s">
        <v>63</v>
      </c>
      <c r="E86" s="234">
        <v>41794</v>
      </c>
      <c r="F86" s="234">
        <v>41941</v>
      </c>
      <c r="G86" s="234">
        <v>41943</v>
      </c>
      <c r="H86" s="233" t="s">
        <v>25</v>
      </c>
      <c r="I86" s="233" t="s">
        <v>30</v>
      </c>
      <c r="J86" s="233" t="s">
        <v>27</v>
      </c>
      <c r="K86" s="236">
        <v>11303692.5395629</v>
      </c>
      <c r="L86" s="233" t="s">
        <v>25</v>
      </c>
      <c r="M86" s="233" t="s">
        <v>26</v>
      </c>
      <c r="N86" s="233" t="s">
        <v>54</v>
      </c>
      <c r="O86" s="235">
        <v>-15000000</v>
      </c>
      <c r="P86" s="233" t="s">
        <v>55</v>
      </c>
      <c r="Q86" s="237">
        <v>1.327</v>
      </c>
      <c r="R86" s="245">
        <v>1.2949999999999999</v>
      </c>
      <c r="S86" s="236">
        <v>0</v>
      </c>
      <c r="T86" s="233"/>
      <c r="U86" s="237">
        <v>1.3657999999999999</v>
      </c>
      <c r="V86" s="237">
        <v>1.3664811085972264</v>
      </c>
      <c r="W86" s="246">
        <v>-15188.84856050481</v>
      </c>
      <c r="X86" s="301"/>
      <c r="Y86" s="246">
        <v>0</v>
      </c>
      <c r="Z86" s="246">
        <v>-15188.84856050481</v>
      </c>
      <c r="AA86" s="104">
        <v>17</v>
      </c>
      <c r="AB86" s="233" t="s">
        <v>79</v>
      </c>
      <c r="AC86" s="99"/>
      <c r="AD86" s="127">
        <f t="shared" si="4"/>
        <v>0</v>
      </c>
      <c r="AE86" s="127">
        <f t="shared" si="3"/>
        <v>64.82974228966593</v>
      </c>
      <c r="AF86" s="105"/>
      <c r="AG86" s="43"/>
      <c r="AH86" s="43"/>
      <c r="AI86" s="43"/>
      <c r="AJ86" s="43"/>
      <c r="AK86" s="43"/>
      <c r="AL86" s="43"/>
      <c r="AM86" s="43"/>
    </row>
    <row r="87" spans="1:39" s="104" customFormat="1" ht="15.75" x14ac:dyDescent="0.2">
      <c r="A87" s="233">
        <v>2014</v>
      </c>
      <c r="B87" s="233" t="s">
        <v>80</v>
      </c>
      <c r="C87" s="233">
        <v>146</v>
      </c>
      <c r="D87" s="233" t="s">
        <v>63</v>
      </c>
      <c r="E87" s="234">
        <v>41794</v>
      </c>
      <c r="F87" s="234">
        <v>41969</v>
      </c>
      <c r="G87" s="234">
        <v>41971</v>
      </c>
      <c r="H87" s="233" t="s">
        <v>32</v>
      </c>
      <c r="I87" s="233" t="s">
        <v>26</v>
      </c>
      <c r="J87" s="233" t="s">
        <v>27</v>
      </c>
      <c r="K87" s="236">
        <v>11303692.5395629</v>
      </c>
      <c r="L87" s="233" t="s">
        <v>32</v>
      </c>
      <c r="M87" s="233" t="s">
        <v>30</v>
      </c>
      <c r="N87" s="233" t="s">
        <v>54</v>
      </c>
      <c r="O87" s="235">
        <v>-15000000</v>
      </c>
      <c r="P87" s="233" t="s">
        <v>55</v>
      </c>
      <c r="Q87" s="237">
        <v>1.327</v>
      </c>
      <c r="R87" s="245"/>
      <c r="S87" s="236">
        <v>0</v>
      </c>
      <c r="T87" s="233"/>
      <c r="U87" s="237">
        <v>1.3657999999999999</v>
      </c>
      <c r="V87" s="237">
        <v>1.3666718977764369</v>
      </c>
      <c r="W87" s="236">
        <v>381763.96109400404</v>
      </c>
      <c r="X87" s="301">
        <v>340657.42520104803</v>
      </c>
      <c r="Y87" s="236">
        <v>328124.79400170594</v>
      </c>
      <c r="Z87" s="236">
        <v>53639.167092298099</v>
      </c>
      <c r="AA87" s="104">
        <v>17</v>
      </c>
      <c r="AB87" s="233" t="s">
        <v>81</v>
      </c>
      <c r="AC87" s="99"/>
      <c r="AD87" s="127">
        <f t="shared" si="4"/>
        <v>-1122.3860456163718</v>
      </c>
      <c r="AE87" s="127">
        <f t="shared" si="3"/>
        <v>0</v>
      </c>
      <c r="AF87" s="105"/>
      <c r="AG87" s="43"/>
      <c r="AH87" s="43"/>
      <c r="AI87" s="43"/>
      <c r="AJ87" s="43"/>
      <c r="AK87" s="43"/>
      <c r="AL87" s="43"/>
      <c r="AM87" s="43"/>
    </row>
    <row r="88" spans="1:39" s="104" customFormat="1" ht="15.75" x14ac:dyDescent="0.2">
      <c r="A88" s="233">
        <v>2014</v>
      </c>
      <c r="B88" s="233" t="s">
        <v>80</v>
      </c>
      <c r="C88" s="233">
        <v>147</v>
      </c>
      <c r="D88" s="233" t="s">
        <v>63</v>
      </c>
      <c r="E88" s="234">
        <v>41794</v>
      </c>
      <c r="F88" s="234">
        <v>41969</v>
      </c>
      <c r="G88" s="234">
        <v>41971</v>
      </c>
      <c r="H88" s="233" t="s">
        <v>25</v>
      </c>
      <c r="I88" s="233" t="s">
        <v>30</v>
      </c>
      <c r="J88" s="233" t="s">
        <v>27</v>
      </c>
      <c r="K88" s="236">
        <v>11583011.583011599</v>
      </c>
      <c r="L88" s="233" t="s">
        <v>25</v>
      </c>
      <c r="M88" s="233" t="s">
        <v>26</v>
      </c>
      <c r="N88" s="233" t="s">
        <v>54</v>
      </c>
      <c r="O88" s="235">
        <v>-15000000</v>
      </c>
      <c r="P88" s="233" t="s">
        <v>55</v>
      </c>
      <c r="Q88" s="237">
        <v>1.2949999999999999</v>
      </c>
      <c r="R88" s="245"/>
      <c r="S88" s="236">
        <v>0</v>
      </c>
      <c r="T88" s="233"/>
      <c r="U88" s="237">
        <v>1.3657999999999999</v>
      </c>
      <c r="V88" s="237">
        <v>1.3666718977764369</v>
      </c>
      <c r="W88" s="236">
        <v>-21396.839630823302</v>
      </c>
      <c r="X88" s="301"/>
      <c r="Y88" s="236">
        <v>0</v>
      </c>
      <c r="Z88" s="236">
        <v>-21396.839630823302</v>
      </c>
      <c r="AA88" s="104">
        <v>17</v>
      </c>
      <c r="AB88" s="233" t="s">
        <v>81</v>
      </c>
      <c r="AC88" s="99"/>
      <c r="AD88" s="127">
        <f t="shared" si="4"/>
        <v>0</v>
      </c>
      <c r="AE88" s="127">
        <f t="shared" si="3"/>
        <v>91.326975415803517</v>
      </c>
      <c r="AF88" s="105"/>
      <c r="AG88" s="43"/>
      <c r="AH88" s="43"/>
      <c r="AI88" s="43"/>
      <c r="AJ88" s="43"/>
      <c r="AK88" s="43"/>
      <c r="AL88" s="43"/>
      <c r="AM88" s="43"/>
    </row>
    <row r="89" spans="1:39" s="104" customFormat="1" ht="15.75" x14ac:dyDescent="0.2">
      <c r="A89" s="233">
        <v>2014</v>
      </c>
      <c r="B89" s="233" t="s">
        <v>80</v>
      </c>
      <c r="C89" s="233">
        <v>148</v>
      </c>
      <c r="D89" s="233" t="s">
        <v>63</v>
      </c>
      <c r="E89" s="234">
        <v>41794</v>
      </c>
      <c r="F89" s="234">
        <v>41969</v>
      </c>
      <c r="G89" s="234">
        <v>41971</v>
      </c>
      <c r="H89" s="233" t="s">
        <v>25</v>
      </c>
      <c r="I89" s="233" t="s">
        <v>30</v>
      </c>
      <c r="J89" s="233" t="s">
        <v>27</v>
      </c>
      <c r="K89" s="236">
        <v>11303692.5395629</v>
      </c>
      <c r="L89" s="233" t="s">
        <v>25</v>
      </c>
      <c r="M89" s="233" t="s">
        <v>26</v>
      </c>
      <c r="N89" s="233" t="s">
        <v>54</v>
      </c>
      <c r="O89" s="235">
        <v>-15000000</v>
      </c>
      <c r="P89" s="233" t="s">
        <v>55</v>
      </c>
      <c r="Q89" s="237">
        <v>1.327</v>
      </c>
      <c r="R89" s="245">
        <v>1.2949999999999999</v>
      </c>
      <c r="S89" s="236">
        <v>0</v>
      </c>
      <c r="T89" s="233"/>
      <c r="U89" s="237">
        <v>1.3657999999999999</v>
      </c>
      <c r="V89" s="237">
        <v>1.3666718977764369</v>
      </c>
      <c r="W89" s="246">
        <v>-19709.696262132729</v>
      </c>
      <c r="X89" s="301"/>
      <c r="Y89" s="246">
        <v>0</v>
      </c>
      <c r="Z89" s="246">
        <v>-19709.696262132729</v>
      </c>
      <c r="AA89" s="104">
        <v>17</v>
      </c>
      <c r="AB89" s="233" t="s">
        <v>82</v>
      </c>
      <c r="AC89" s="99"/>
      <c r="AD89" s="127">
        <f t="shared" si="4"/>
        <v>0</v>
      </c>
      <c r="AE89" s="127">
        <f t="shared" si="3"/>
        <v>84.125832461337623</v>
      </c>
      <c r="AF89" s="105"/>
      <c r="AG89" s="43"/>
      <c r="AH89" s="43"/>
      <c r="AI89" s="43"/>
      <c r="AJ89" s="43"/>
      <c r="AK89" s="43"/>
      <c r="AL89" s="43"/>
      <c r="AM89" s="43"/>
    </row>
    <row r="90" spans="1:39" s="104" customFormat="1" ht="15.75" x14ac:dyDescent="0.2">
      <c r="A90" s="233">
        <v>2014</v>
      </c>
      <c r="B90" s="233" t="s">
        <v>83</v>
      </c>
      <c r="C90" s="233">
        <v>149</v>
      </c>
      <c r="D90" s="233" t="s">
        <v>63</v>
      </c>
      <c r="E90" s="234">
        <v>41794</v>
      </c>
      <c r="F90" s="234">
        <v>41969</v>
      </c>
      <c r="G90" s="234">
        <v>41971</v>
      </c>
      <c r="H90" s="233" t="s">
        <v>32</v>
      </c>
      <c r="I90" s="233" t="s">
        <v>26</v>
      </c>
      <c r="J90" s="233" t="s">
        <v>27</v>
      </c>
      <c r="K90" s="236">
        <v>8286252.3540489599</v>
      </c>
      <c r="L90" s="233" t="s">
        <v>32</v>
      </c>
      <c r="M90" s="233" t="s">
        <v>30</v>
      </c>
      <c r="N90" s="233" t="s">
        <v>54</v>
      </c>
      <c r="O90" s="235">
        <v>-11000000</v>
      </c>
      <c r="P90" s="233" t="s">
        <v>55</v>
      </c>
      <c r="Q90" s="237">
        <v>1.3274999999999999</v>
      </c>
      <c r="R90" s="245"/>
      <c r="S90" s="236">
        <v>0</v>
      </c>
      <c r="T90" s="233"/>
      <c r="U90" s="237">
        <v>1.3657999999999999</v>
      </c>
      <c r="V90" s="237">
        <v>1.3666718977764369</v>
      </c>
      <c r="W90" s="236">
        <v>277364.15981340496</v>
      </c>
      <c r="X90" s="301">
        <v>246720.69466913491</v>
      </c>
      <c r="Y90" s="236">
        <v>237502.67397073749</v>
      </c>
      <c r="Z90" s="236">
        <v>39861.485842667462</v>
      </c>
      <c r="AA90" s="104">
        <v>17</v>
      </c>
      <c r="AB90" s="233" t="s">
        <v>84</v>
      </c>
      <c r="AC90" s="99"/>
      <c r="AD90" s="127">
        <f t="shared" si="4"/>
        <v>-815.45062985141044</v>
      </c>
      <c r="AE90" s="127">
        <f t="shared" si="3"/>
        <v>0</v>
      </c>
      <c r="AF90" s="105"/>
      <c r="AG90" s="43"/>
      <c r="AH90" s="43"/>
      <c r="AI90" s="43"/>
      <c r="AJ90" s="43"/>
      <c r="AK90" s="43"/>
      <c r="AL90" s="43"/>
      <c r="AM90" s="43"/>
    </row>
    <row r="91" spans="1:39" s="104" customFormat="1" ht="15.75" x14ac:dyDescent="0.2">
      <c r="A91" s="233">
        <v>2014</v>
      </c>
      <c r="B91" s="233" t="s">
        <v>83</v>
      </c>
      <c r="C91" s="233">
        <v>150</v>
      </c>
      <c r="D91" s="233" t="s">
        <v>63</v>
      </c>
      <c r="E91" s="234">
        <v>41794</v>
      </c>
      <c r="F91" s="234">
        <v>41969</v>
      </c>
      <c r="G91" s="234">
        <v>41971</v>
      </c>
      <c r="H91" s="233" t="s">
        <v>25</v>
      </c>
      <c r="I91" s="233" t="s">
        <v>30</v>
      </c>
      <c r="J91" s="233" t="s">
        <v>27</v>
      </c>
      <c r="K91" s="236">
        <v>8494208.4942084905</v>
      </c>
      <c r="L91" s="233" t="s">
        <v>25</v>
      </c>
      <c r="M91" s="233" t="s">
        <v>26</v>
      </c>
      <c r="N91" s="233" t="s">
        <v>54</v>
      </c>
      <c r="O91" s="235">
        <v>-11000000</v>
      </c>
      <c r="P91" s="233" t="s">
        <v>55</v>
      </c>
      <c r="Q91" s="237">
        <v>1.2949999999999999</v>
      </c>
      <c r="R91" s="245"/>
      <c r="S91" s="236">
        <v>0</v>
      </c>
      <c r="T91" s="233"/>
      <c r="U91" s="237">
        <v>1.3657999999999999</v>
      </c>
      <c r="V91" s="237">
        <v>1.3666718977764369</v>
      </c>
      <c r="W91" s="236">
        <v>-15691.015729270393</v>
      </c>
      <c r="X91" s="301"/>
      <c r="Y91" s="236">
        <v>0</v>
      </c>
      <c r="Z91" s="236">
        <v>-15691.015729270393</v>
      </c>
      <c r="AA91" s="104">
        <v>17</v>
      </c>
      <c r="AB91" s="233" t="s">
        <v>84</v>
      </c>
      <c r="AC91" s="99"/>
      <c r="AD91" s="127">
        <f t="shared" si="4"/>
        <v>0</v>
      </c>
      <c r="AE91" s="127">
        <f t="shared" si="3"/>
        <v>66.973115304922459</v>
      </c>
      <c r="AF91" s="105"/>
      <c r="AG91" s="43"/>
      <c r="AH91" s="43"/>
      <c r="AI91" s="43"/>
      <c r="AJ91" s="43"/>
      <c r="AK91" s="43"/>
      <c r="AL91" s="43"/>
      <c r="AM91" s="43"/>
    </row>
    <row r="92" spans="1:39" s="104" customFormat="1" ht="15.75" x14ac:dyDescent="0.2">
      <c r="A92" s="233">
        <v>2014</v>
      </c>
      <c r="B92" s="233" t="s">
        <v>83</v>
      </c>
      <c r="C92" s="233">
        <v>151</v>
      </c>
      <c r="D92" s="233" t="s">
        <v>63</v>
      </c>
      <c r="E92" s="234">
        <v>41794</v>
      </c>
      <c r="F92" s="234">
        <v>41969</v>
      </c>
      <c r="G92" s="234">
        <v>41971</v>
      </c>
      <c r="H92" s="233" t="s">
        <v>25</v>
      </c>
      <c r="I92" s="233" t="s">
        <v>30</v>
      </c>
      <c r="J92" s="233" t="s">
        <v>27</v>
      </c>
      <c r="K92" s="236">
        <v>8286252.3540489599</v>
      </c>
      <c r="L92" s="233" t="s">
        <v>25</v>
      </c>
      <c r="M92" s="233" t="s">
        <v>26</v>
      </c>
      <c r="N92" s="233" t="s">
        <v>54</v>
      </c>
      <c r="O92" s="235">
        <v>-11000000</v>
      </c>
      <c r="P92" s="233" t="s">
        <v>55</v>
      </c>
      <c r="Q92" s="237">
        <v>1.3274999999999999</v>
      </c>
      <c r="R92" s="245">
        <v>1.2949999999999999</v>
      </c>
      <c r="S92" s="236">
        <v>0</v>
      </c>
      <c r="T92" s="233"/>
      <c r="U92" s="237">
        <v>1.3657999999999999</v>
      </c>
      <c r="V92" s="237">
        <v>1.3666718977764369</v>
      </c>
      <c r="W92" s="246">
        <v>-14952.44941499967</v>
      </c>
      <c r="X92" s="301"/>
      <c r="Y92" s="246">
        <v>0</v>
      </c>
      <c r="Z92" s="246">
        <v>-14952.44941499967</v>
      </c>
      <c r="AA92" s="104">
        <v>17</v>
      </c>
      <c r="AB92" s="233" t="s">
        <v>85</v>
      </c>
      <c r="AC92" s="99"/>
      <c r="AD92" s="127">
        <f t="shared" si="4"/>
        <v>0</v>
      </c>
      <c r="AE92" s="127">
        <f t="shared" si="3"/>
        <v>63.820732579710274</v>
      </c>
      <c r="AF92" s="105"/>
      <c r="AG92" s="43"/>
      <c r="AH92" s="43"/>
      <c r="AI92" s="43"/>
      <c r="AJ92" s="43"/>
      <c r="AK92" s="43"/>
      <c r="AL92" s="43"/>
      <c r="AM92" s="43"/>
    </row>
    <row r="93" spans="1:39" s="104" customFormat="1" ht="15.75" x14ac:dyDescent="0.2">
      <c r="A93" s="233">
        <v>2014</v>
      </c>
      <c r="B93" s="233" t="s">
        <v>86</v>
      </c>
      <c r="C93" s="233">
        <v>152</v>
      </c>
      <c r="D93" s="233" t="s">
        <v>70</v>
      </c>
      <c r="E93" s="234">
        <v>41753</v>
      </c>
      <c r="F93" s="234">
        <v>41996</v>
      </c>
      <c r="G93" s="234">
        <v>42002</v>
      </c>
      <c r="H93" s="233" t="s">
        <v>32</v>
      </c>
      <c r="I93" s="233" t="s">
        <v>26</v>
      </c>
      <c r="J93" s="233" t="s">
        <v>27</v>
      </c>
      <c r="K93" s="236">
        <v>6884551.3693448296</v>
      </c>
      <c r="L93" s="233" t="s">
        <v>32</v>
      </c>
      <c r="M93" s="233" t="s">
        <v>30</v>
      </c>
      <c r="N93" s="233" t="s">
        <v>54</v>
      </c>
      <c r="O93" s="235">
        <v>-9100000</v>
      </c>
      <c r="P93" s="233" t="s">
        <v>55</v>
      </c>
      <c r="Q93" s="237">
        <v>1.3218000000000001</v>
      </c>
      <c r="R93" s="245"/>
      <c r="S93" s="236">
        <v>0</v>
      </c>
      <c r="T93" s="233"/>
      <c r="U93" s="237">
        <v>1.3657999999999999</v>
      </c>
      <c r="V93" s="237">
        <v>1.3668726639705726</v>
      </c>
      <c r="W93" s="236">
        <v>262555.02936490416</v>
      </c>
      <c r="X93" s="301">
        <v>244234.31885203315</v>
      </c>
      <c r="Y93" s="236">
        <v>227018.27217557468</v>
      </c>
      <c r="Z93" s="236">
        <v>35536.757189329481</v>
      </c>
      <c r="AA93" s="104">
        <v>17</v>
      </c>
      <c r="AB93" s="233" t="s">
        <v>87</v>
      </c>
      <c r="AC93" s="99"/>
      <c r="AD93" s="127">
        <f t="shared" si="4"/>
        <v>-1417.7971585704822</v>
      </c>
      <c r="AE93" s="127">
        <f t="shared" si="3"/>
        <v>0</v>
      </c>
      <c r="AF93" s="105"/>
      <c r="AG93" s="43"/>
      <c r="AH93" s="43"/>
      <c r="AI93" s="43"/>
      <c r="AJ93" s="43"/>
      <c r="AK93" s="43"/>
      <c r="AL93" s="43"/>
      <c r="AM93" s="43"/>
    </row>
    <row r="94" spans="1:39" s="104" customFormat="1" ht="15.75" x14ac:dyDescent="0.2">
      <c r="A94" s="233">
        <v>2014</v>
      </c>
      <c r="B94" s="233" t="s">
        <v>86</v>
      </c>
      <c r="C94" s="233">
        <v>153</v>
      </c>
      <c r="D94" s="233" t="s">
        <v>70</v>
      </c>
      <c r="E94" s="234">
        <v>41753</v>
      </c>
      <c r="F94" s="234">
        <v>41996</v>
      </c>
      <c r="G94" s="234">
        <v>42002</v>
      </c>
      <c r="H94" s="233" t="s">
        <v>25</v>
      </c>
      <c r="I94" s="233" t="s">
        <v>30</v>
      </c>
      <c r="J94" s="233" t="s">
        <v>27</v>
      </c>
      <c r="K94" s="236">
        <v>7222222.2222222202</v>
      </c>
      <c r="L94" s="233" t="s">
        <v>25</v>
      </c>
      <c r="M94" s="233" t="s">
        <v>26</v>
      </c>
      <c r="N94" s="233" t="s">
        <v>54</v>
      </c>
      <c r="O94" s="235">
        <v>-9100000</v>
      </c>
      <c r="P94" s="233" t="s">
        <v>55</v>
      </c>
      <c r="Q94" s="237">
        <v>1.26</v>
      </c>
      <c r="R94" s="245"/>
      <c r="S94" s="236">
        <v>0</v>
      </c>
      <c r="T94" s="233"/>
      <c r="U94" s="237">
        <v>1.3657999999999999</v>
      </c>
      <c r="V94" s="237">
        <v>1.3668726639705726</v>
      </c>
      <c r="W94" s="236">
        <v>-5494.672075939292</v>
      </c>
      <c r="X94" s="301"/>
      <c r="Y94" s="236">
        <v>0</v>
      </c>
      <c r="Z94" s="236">
        <v>-5494.672075939292</v>
      </c>
      <c r="AA94" s="104">
        <v>17</v>
      </c>
      <c r="AB94" s="233" t="s">
        <v>87</v>
      </c>
      <c r="AC94" s="99"/>
      <c r="AD94" s="127">
        <f t="shared" si="4"/>
        <v>0</v>
      </c>
      <c r="AE94" s="127">
        <f t="shared" si="3"/>
        <v>23.452612173356801</v>
      </c>
      <c r="AF94" s="105"/>
      <c r="AG94" s="43"/>
      <c r="AH94" s="43"/>
      <c r="AI94" s="43"/>
      <c r="AJ94" s="43"/>
      <c r="AK94" s="43"/>
      <c r="AL94" s="43"/>
      <c r="AM94" s="43"/>
    </row>
    <row r="95" spans="1:39" s="104" customFormat="1" ht="15.75" x14ac:dyDescent="0.2">
      <c r="A95" s="233">
        <v>2014</v>
      </c>
      <c r="B95" s="233" t="s">
        <v>86</v>
      </c>
      <c r="C95" s="233">
        <v>154</v>
      </c>
      <c r="D95" s="233" t="s">
        <v>70</v>
      </c>
      <c r="E95" s="234">
        <v>41753</v>
      </c>
      <c r="F95" s="234">
        <v>41996</v>
      </c>
      <c r="G95" s="234">
        <v>42002</v>
      </c>
      <c r="H95" s="233" t="s">
        <v>25</v>
      </c>
      <c r="I95" s="233" t="s">
        <v>30</v>
      </c>
      <c r="J95" s="233" t="s">
        <v>27</v>
      </c>
      <c r="K95" s="236">
        <v>6884551.3693448296</v>
      </c>
      <c r="L95" s="233" t="s">
        <v>25</v>
      </c>
      <c r="M95" s="233" t="s">
        <v>26</v>
      </c>
      <c r="N95" s="233" t="s">
        <v>54</v>
      </c>
      <c r="O95" s="235">
        <v>-9100000</v>
      </c>
      <c r="P95" s="233" t="s">
        <v>55</v>
      </c>
      <c r="Q95" s="237">
        <v>1.3218000000000001</v>
      </c>
      <c r="R95" s="245">
        <v>1.26</v>
      </c>
      <c r="S95" s="236">
        <v>0</v>
      </c>
      <c r="T95" s="233"/>
      <c r="U95" s="237">
        <v>1.3657999999999999</v>
      </c>
      <c r="V95" s="237">
        <v>1.3668726639705726</v>
      </c>
      <c r="W95" s="246">
        <v>-12826.038436931705</v>
      </c>
      <c r="X95" s="301"/>
      <c r="Y95" s="246">
        <v>0</v>
      </c>
      <c r="Z95" s="246">
        <v>-12826.038436931705</v>
      </c>
      <c r="AA95" s="104">
        <v>17</v>
      </c>
      <c r="AB95" s="233" t="s">
        <v>88</v>
      </c>
      <c r="AC95" s="99"/>
      <c r="AD95" s="127">
        <f t="shared" si="4"/>
        <v>0</v>
      </c>
      <c r="AE95" s="127">
        <f t="shared" si="3"/>
        <v>54.744687403479944</v>
      </c>
      <c r="AF95" s="105"/>
      <c r="AG95" s="43"/>
      <c r="AH95" s="43"/>
      <c r="AI95" s="43"/>
      <c r="AJ95" s="43"/>
      <c r="AK95" s="43"/>
      <c r="AL95" s="43"/>
      <c r="AM95" s="43"/>
    </row>
    <row r="96" spans="1:39" s="104" customFormat="1" ht="15.75" x14ac:dyDescent="0.2">
      <c r="A96" s="233">
        <v>2014</v>
      </c>
      <c r="B96" s="233" t="s">
        <v>89</v>
      </c>
      <c r="C96" s="233">
        <v>73</v>
      </c>
      <c r="D96" s="233" t="s">
        <v>59</v>
      </c>
      <c r="E96" s="234">
        <v>41045</v>
      </c>
      <c r="F96" s="234">
        <v>42002</v>
      </c>
      <c r="G96" s="234">
        <v>42004</v>
      </c>
      <c r="H96" s="233" t="s">
        <v>32</v>
      </c>
      <c r="I96" s="233" t="s">
        <v>26</v>
      </c>
      <c r="J96" s="233" t="s">
        <v>27</v>
      </c>
      <c r="K96" s="236">
        <v>15094339.6226415</v>
      </c>
      <c r="L96" s="233" t="s">
        <v>32</v>
      </c>
      <c r="M96" s="233" t="s">
        <v>30</v>
      </c>
      <c r="N96" s="233" t="s">
        <v>54</v>
      </c>
      <c r="O96" s="235">
        <v>-20000000</v>
      </c>
      <c r="P96" s="233" t="s">
        <v>55</v>
      </c>
      <c r="Q96" s="237">
        <v>1.325</v>
      </c>
      <c r="R96" s="245"/>
      <c r="S96" s="236">
        <v>0</v>
      </c>
      <c r="T96" s="233"/>
      <c r="U96" s="237">
        <v>1.3657999999999999</v>
      </c>
      <c r="V96" s="237">
        <v>1.3668863371418647</v>
      </c>
      <c r="W96" s="236">
        <v>550441.24689600209</v>
      </c>
      <c r="X96" s="301">
        <v>538768.04255508888</v>
      </c>
      <c r="Y96" s="236">
        <v>462545.11526524276</v>
      </c>
      <c r="Z96" s="236">
        <v>87896.131630759337</v>
      </c>
      <c r="AA96" s="104">
        <v>17</v>
      </c>
      <c r="AB96" s="233" t="s">
        <v>90</v>
      </c>
      <c r="AC96" s="99"/>
      <c r="AD96" s="127">
        <f t="shared" si="4"/>
        <v>-2840.2768339833706</v>
      </c>
      <c r="AE96" s="127">
        <f t="shared" si="3"/>
        <v>0</v>
      </c>
      <c r="AF96" s="105"/>
      <c r="AG96" s="43"/>
      <c r="AH96" s="43"/>
      <c r="AI96" s="43"/>
      <c r="AJ96" s="43"/>
      <c r="AK96" s="43"/>
      <c r="AL96" s="43"/>
      <c r="AM96" s="43"/>
    </row>
    <row r="97" spans="1:39" s="104" customFormat="1" ht="15.75" x14ac:dyDescent="0.2">
      <c r="A97" s="233">
        <v>2014</v>
      </c>
      <c r="B97" s="233" t="s">
        <v>89</v>
      </c>
      <c r="C97" s="233">
        <v>74</v>
      </c>
      <c r="D97" s="233" t="s">
        <v>59</v>
      </c>
      <c r="E97" s="234">
        <v>41045</v>
      </c>
      <c r="F97" s="234">
        <v>42002</v>
      </c>
      <c r="G97" s="234">
        <v>42004</v>
      </c>
      <c r="H97" s="233" t="s">
        <v>25</v>
      </c>
      <c r="I97" s="233" t="s">
        <v>30</v>
      </c>
      <c r="J97" s="233" t="s">
        <v>27</v>
      </c>
      <c r="K97" s="236">
        <v>16597510.373444</v>
      </c>
      <c r="L97" s="233" t="s">
        <v>25</v>
      </c>
      <c r="M97" s="233" t="s">
        <v>26</v>
      </c>
      <c r="N97" s="233" t="s">
        <v>54</v>
      </c>
      <c r="O97" s="235">
        <v>-20000000</v>
      </c>
      <c r="P97" s="233" t="s">
        <v>55</v>
      </c>
      <c r="Q97" s="237">
        <v>1.2050000000000001</v>
      </c>
      <c r="R97" s="245"/>
      <c r="S97" s="236">
        <v>0</v>
      </c>
      <c r="T97" s="233"/>
      <c r="U97" s="237">
        <v>1.3657999999999999</v>
      </c>
      <c r="V97" s="237">
        <v>1.3668863371418647</v>
      </c>
      <c r="W97" s="236">
        <v>-1006.4510343028891</v>
      </c>
      <c r="X97" s="301"/>
      <c r="Y97" s="236">
        <v>0</v>
      </c>
      <c r="Z97" s="236">
        <v>-1006.4510343028891</v>
      </c>
      <c r="AA97" s="104">
        <v>17</v>
      </c>
      <c r="AB97" s="233" t="s">
        <v>90</v>
      </c>
      <c r="AC97" s="99"/>
      <c r="AD97" s="127">
        <f t="shared" si="4"/>
        <v>0</v>
      </c>
      <c r="AE97" s="127">
        <f t="shared" si="3"/>
        <v>4.2957806130667926</v>
      </c>
      <c r="AF97" s="105"/>
      <c r="AG97" s="43"/>
      <c r="AH97" s="43"/>
      <c r="AI97" s="43"/>
      <c r="AJ97" s="43"/>
      <c r="AK97" s="43"/>
      <c r="AL97" s="43"/>
      <c r="AM97" s="43"/>
    </row>
    <row r="98" spans="1:39" s="104" customFormat="1" ht="15.75" x14ac:dyDescent="0.2">
      <c r="A98" s="252">
        <v>2014</v>
      </c>
      <c r="B98" s="252" t="s">
        <v>89</v>
      </c>
      <c r="C98" s="252">
        <v>75</v>
      </c>
      <c r="D98" s="252" t="s">
        <v>59</v>
      </c>
      <c r="E98" s="253">
        <v>41045</v>
      </c>
      <c r="F98" s="253">
        <v>42002</v>
      </c>
      <c r="G98" s="253">
        <v>42004</v>
      </c>
      <c r="H98" s="252" t="s">
        <v>25</v>
      </c>
      <c r="I98" s="252" t="s">
        <v>30</v>
      </c>
      <c r="J98" s="252" t="s">
        <v>27</v>
      </c>
      <c r="K98" s="254">
        <v>15151515.151515201</v>
      </c>
      <c r="L98" s="252" t="s">
        <v>25</v>
      </c>
      <c r="M98" s="252" t="s">
        <v>26</v>
      </c>
      <c r="N98" s="252" t="s">
        <v>54</v>
      </c>
      <c r="O98" s="255">
        <v>-20000000</v>
      </c>
      <c r="P98" s="252" t="s">
        <v>55</v>
      </c>
      <c r="Q98" s="256">
        <v>1.32</v>
      </c>
      <c r="R98" s="257">
        <v>1.2050000000000001</v>
      </c>
      <c r="S98" s="254">
        <v>0</v>
      </c>
      <c r="T98" s="252"/>
      <c r="U98" s="256">
        <v>1.3657999999999999</v>
      </c>
      <c r="V98" s="256">
        <v>1.3668863371418647</v>
      </c>
      <c r="W98" s="254">
        <v>-10666.753306610282</v>
      </c>
      <c r="X98" s="302"/>
      <c r="Y98" s="254">
        <v>0</v>
      </c>
      <c r="Z98" s="254">
        <v>-10666.753306610282</v>
      </c>
      <c r="AA98" s="104">
        <v>17</v>
      </c>
      <c r="AB98" s="252" t="s">
        <v>91</v>
      </c>
      <c r="AC98" s="109"/>
      <c r="AD98" s="127">
        <f t="shared" si="4"/>
        <v>0</v>
      </c>
      <c r="AE98" s="127">
        <f t="shared" si="3"/>
        <v>45.528327258007991</v>
      </c>
      <c r="AF98" s="105"/>
      <c r="AG98" s="43"/>
      <c r="AH98" s="43"/>
      <c r="AI98" s="43"/>
      <c r="AJ98" s="43"/>
      <c r="AK98" s="43"/>
      <c r="AL98" s="43"/>
      <c r="AM98" s="43"/>
    </row>
    <row r="99" spans="1:39" s="104" customFormat="1" ht="15.75" x14ac:dyDescent="0.2">
      <c r="A99" s="233">
        <v>2015</v>
      </c>
      <c r="B99" s="233" t="s">
        <v>92</v>
      </c>
      <c r="C99" s="233">
        <v>155</v>
      </c>
      <c r="D99" s="233" t="s">
        <v>63</v>
      </c>
      <c r="E99" s="234">
        <v>41794</v>
      </c>
      <c r="F99" s="234">
        <v>42027</v>
      </c>
      <c r="G99" s="234">
        <v>42031</v>
      </c>
      <c r="H99" s="233" t="s">
        <v>32</v>
      </c>
      <c r="I99" s="233" t="s">
        <v>26</v>
      </c>
      <c r="J99" s="233" t="s">
        <v>27</v>
      </c>
      <c r="K99" s="236">
        <v>14074074.074074101</v>
      </c>
      <c r="L99" s="233" t="s">
        <v>32</v>
      </c>
      <c r="M99" s="233" t="s">
        <v>30</v>
      </c>
      <c r="N99" s="233" t="s">
        <v>54</v>
      </c>
      <c r="O99" s="235">
        <v>-19000000</v>
      </c>
      <c r="P99" s="233" t="s">
        <v>55</v>
      </c>
      <c r="Q99" s="237">
        <v>1.35</v>
      </c>
      <c r="R99" s="245"/>
      <c r="S99" s="236">
        <v>0</v>
      </c>
      <c r="T99" s="233"/>
      <c r="U99" s="237">
        <v>1.3657999999999999</v>
      </c>
      <c r="V99" s="237">
        <v>1.3671415206308601</v>
      </c>
      <c r="W99" s="236">
        <v>341894.9833779278</v>
      </c>
      <c r="X99" s="301">
        <v>238813.01206214726</v>
      </c>
      <c r="Y99" s="236">
        <v>176463.83162268996</v>
      </c>
      <c r="Z99" s="236">
        <v>165431.15175523784</v>
      </c>
      <c r="AA99" s="104">
        <v>17</v>
      </c>
      <c r="AB99" s="226" t="s">
        <v>93</v>
      </c>
      <c r="AC99" s="99"/>
      <c r="AD99" s="127">
        <f t="shared" si="4"/>
        <v>-1005.1712511311077</v>
      </c>
      <c r="AE99" s="127">
        <f t="shared" si="3"/>
        <v>0</v>
      </c>
      <c r="AF99" s="105"/>
      <c r="AG99" s="43"/>
      <c r="AH99" s="43"/>
      <c r="AI99" s="43"/>
      <c r="AJ99" s="43"/>
      <c r="AK99" s="43"/>
      <c r="AL99" s="43"/>
      <c r="AM99" s="43"/>
    </row>
    <row r="100" spans="1:39" s="104" customFormat="1" ht="15.75" x14ac:dyDescent="0.2">
      <c r="A100" s="233">
        <v>2015</v>
      </c>
      <c r="B100" s="233" t="s">
        <v>92</v>
      </c>
      <c r="C100" s="233">
        <v>156</v>
      </c>
      <c r="D100" s="233" t="s">
        <v>63</v>
      </c>
      <c r="E100" s="234">
        <v>41794</v>
      </c>
      <c r="F100" s="234">
        <v>42027</v>
      </c>
      <c r="G100" s="234">
        <v>42031</v>
      </c>
      <c r="H100" s="233" t="s">
        <v>25</v>
      </c>
      <c r="I100" s="233" t="s">
        <v>30</v>
      </c>
      <c r="J100" s="233" t="s">
        <v>27</v>
      </c>
      <c r="K100" s="236">
        <v>14671814.671814701</v>
      </c>
      <c r="L100" s="233" t="s">
        <v>25</v>
      </c>
      <c r="M100" s="233" t="s">
        <v>26</v>
      </c>
      <c r="N100" s="233" t="s">
        <v>54</v>
      </c>
      <c r="O100" s="235">
        <v>-19000000</v>
      </c>
      <c r="P100" s="233" t="s">
        <v>55</v>
      </c>
      <c r="Q100" s="237">
        <v>1.2949999999999999</v>
      </c>
      <c r="R100" s="245"/>
      <c r="S100" s="236">
        <v>0</v>
      </c>
      <c r="T100" s="233"/>
      <c r="U100" s="237">
        <v>1.3657999999999999</v>
      </c>
      <c r="V100" s="237">
        <v>1.3671415206308601</v>
      </c>
      <c r="W100" s="236">
        <v>-52548.556087148398</v>
      </c>
      <c r="X100" s="301"/>
      <c r="Y100" s="236">
        <v>0</v>
      </c>
      <c r="Z100" s="236">
        <v>-52548.556087148398</v>
      </c>
      <c r="AA100" s="104">
        <v>17</v>
      </c>
      <c r="AB100" s="226" t="s">
        <v>93</v>
      </c>
      <c r="AC100" s="99"/>
      <c r="AD100" s="127">
        <f t="shared" si="4"/>
        <v>0</v>
      </c>
      <c r="AE100" s="127">
        <f t="shared" si="3"/>
        <v>224.29016493602217</v>
      </c>
      <c r="AF100" s="105"/>
      <c r="AG100" s="43"/>
      <c r="AH100" s="43"/>
      <c r="AI100" s="43"/>
      <c r="AJ100" s="43"/>
      <c r="AK100" s="43"/>
      <c r="AL100" s="43"/>
      <c r="AM100" s="43"/>
    </row>
    <row r="101" spans="1:39" s="104" customFormat="1" ht="15.75" x14ac:dyDescent="0.2">
      <c r="A101" s="233">
        <v>2015</v>
      </c>
      <c r="B101" s="233" t="s">
        <v>92</v>
      </c>
      <c r="C101" s="233">
        <v>157</v>
      </c>
      <c r="D101" s="233" t="s">
        <v>63</v>
      </c>
      <c r="E101" s="234">
        <v>41794</v>
      </c>
      <c r="F101" s="234">
        <v>42027</v>
      </c>
      <c r="G101" s="234">
        <v>42031</v>
      </c>
      <c r="H101" s="233" t="s">
        <v>25</v>
      </c>
      <c r="I101" s="233" t="s">
        <v>30</v>
      </c>
      <c r="J101" s="233" t="s">
        <v>27</v>
      </c>
      <c r="K101" s="236">
        <v>14179104.477611899</v>
      </c>
      <c r="L101" s="233" t="s">
        <v>25</v>
      </c>
      <c r="M101" s="233" t="s">
        <v>26</v>
      </c>
      <c r="N101" s="233" t="s">
        <v>54</v>
      </c>
      <c r="O101" s="235">
        <v>-19000000</v>
      </c>
      <c r="P101" s="233" t="s">
        <v>55</v>
      </c>
      <c r="Q101" s="237">
        <v>1.34</v>
      </c>
      <c r="R101" s="245">
        <v>1.2949999999999999</v>
      </c>
      <c r="S101" s="236">
        <v>0</v>
      </c>
      <c r="T101" s="233"/>
      <c r="U101" s="237">
        <v>1.3657999999999999</v>
      </c>
      <c r="V101" s="237">
        <v>1.3671415206308601</v>
      </c>
      <c r="W101" s="246">
        <v>-50533.415228632148</v>
      </c>
      <c r="X101" s="301"/>
      <c r="Y101" s="246">
        <v>0</v>
      </c>
      <c r="Z101" s="246">
        <v>-50533.415228632148</v>
      </c>
      <c r="AA101" s="104">
        <v>17</v>
      </c>
      <c r="AB101" s="226" t="s">
        <v>94</v>
      </c>
      <c r="AC101" s="99"/>
      <c r="AD101" s="127">
        <f t="shared" si="4"/>
        <v>0</v>
      </c>
      <c r="AE101" s="127">
        <f t="shared" si="3"/>
        <v>215.68904800378232</v>
      </c>
      <c r="AF101" s="105"/>
      <c r="AG101" s="43"/>
      <c r="AH101" s="43"/>
      <c r="AI101" s="43"/>
      <c r="AJ101" s="43"/>
      <c r="AK101" s="43"/>
      <c r="AL101" s="43"/>
      <c r="AM101" s="43"/>
    </row>
    <row r="102" spans="1:39" s="104" customFormat="1" ht="15.75" x14ac:dyDescent="0.2">
      <c r="A102" s="233">
        <v>2015</v>
      </c>
      <c r="B102" s="233" t="s">
        <v>95</v>
      </c>
      <c r="C102" s="233">
        <v>167</v>
      </c>
      <c r="D102" s="233" t="s">
        <v>24</v>
      </c>
      <c r="E102" s="234">
        <v>41795</v>
      </c>
      <c r="F102" s="234">
        <v>42027</v>
      </c>
      <c r="G102" s="234">
        <v>42031</v>
      </c>
      <c r="H102" s="233" t="s">
        <v>32</v>
      </c>
      <c r="I102" s="233" t="s">
        <v>26</v>
      </c>
      <c r="J102" s="233" t="s">
        <v>27</v>
      </c>
      <c r="K102" s="236">
        <v>2592592.59259259</v>
      </c>
      <c r="L102" s="233" t="s">
        <v>32</v>
      </c>
      <c r="M102" s="233" t="s">
        <v>30</v>
      </c>
      <c r="N102" s="233" t="s">
        <v>54</v>
      </c>
      <c r="O102" s="235">
        <v>-3500000</v>
      </c>
      <c r="P102" s="233" t="s">
        <v>55</v>
      </c>
      <c r="Q102" s="237">
        <v>1.35</v>
      </c>
      <c r="R102" s="245"/>
      <c r="S102" s="236">
        <v>0</v>
      </c>
      <c r="T102" s="233"/>
      <c r="U102" s="237">
        <v>1.3657999999999999</v>
      </c>
      <c r="V102" s="237">
        <v>1.3671415206308601</v>
      </c>
      <c r="W102" s="236">
        <v>62980.654832775988</v>
      </c>
      <c r="X102" s="301">
        <v>43959.298276912246</v>
      </c>
      <c r="Y102" s="236">
        <v>32506.495298916474</v>
      </c>
      <c r="Z102" s="236">
        <v>30474.159533859514</v>
      </c>
      <c r="AA102" s="104">
        <v>17</v>
      </c>
      <c r="AB102" s="226" t="s">
        <v>163</v>
      </c>
      <c r="AC102" s="99"/>
      <c r="AD102" s="127">
        <f t="shared" si="4"/>
        <v>-366.54741112675623</v>
      </c>
      <c r="AE102" s="127">
        <f t="shared" si="3"/>
        <v>0</v>
      </c>
      <c r="AF102" s="105"/>
      <c r="AG102" s="43"/>
      <c r="AH102" s="43"/>
      <c r="AI102" s="43"/>
      <c r="AJ102" s="43"/>
      <c r="AK102" s="43"/>
      <c r="AL102" s="43"/>
      <c r="AM102" s="43"/>
    </row>
    <row r="103" spans="1:39" s="104" customFormat="1" ht="15.75" x14ac:dyDescent="0.2">
      <c r="A103" s="233">
        <v>2015</v>
      </c>
      <c r="B103" s="233" t="s">
        <v>95</v>
      </c>
      <c r="C103" s="233">
        <v>168</v>
      </c>
      <c r="D103" s="233" t="s">
        <v>24</v>
      </c>
      <c r="E103" s="234">
        <v>41795</v>
      </c>
      <c r="F103" s="234">
        <v>42027</v>
      </c>
      <c r="G103" s="234">
        <v>42031</v>
      </c>
      <c r="H103" s="233" t="s">
        <v>25</v>
      </c>
      <c r="I103" s="233" t="s">
        <v>30</v>
      </c>
      <c r="J103" s="233" t="s">
        <v>27</v>
      </c>
      <c r="K103" s="236">
        <v>2702702.7027027002</v>
      </c>
      <c r="L103" s="233" t="s">
        <v>25</v>
      </c>
      <c r="M103" s="233" t="s">
        <v>26</v>
      </c>
      <c r="N103" s="233" t="s">
        <v>54</v>
      </c>
      <c r="O103" s="235">
        <v>-3500000</v>
      </c>
      <c r="P103" s="233" t="s">
        <v>55</v>
      </c>
      <c r="Q103" s="237">
        <v>1.2949999999999999</v>
      </c>
      <c r="R103" s="245"/>
      <c r="S103" s="236">
        <v>0</v>
      </c>
      <c r="T103" s="233"/>
      <c r="U103" s="237">
        <v>1.3657999999999999</v>
      </c>
      <c r="V103" s="237">
        <v>1.3671415206308601</v>
      </c>
      <c r="W103" s="236">
        <v>-9679.9971739483608</v>
      </c>
      <c r="X103" s="301"/>
      <c r="Y103" s="236">
        <v>0</v>
      </c>
      <c r="Z103" s="236">
        <v>-9679.9971739483608</v>
      </c>
      <c r="AA103" s="104">
        <v>17</v>
      </c>
      <c r="AB103" s="226" t="s">
        <v>163</v>
      </c>
      <c r="AC103" s="99"/>
      <c r="AD103" s="127">
        <f t="shared" si="4"/>
        <v>0</v>
      </c>
      <c r="AE103" s="127">
        <f t="shared" si="3"/>
        <v>41.31660933031975</v>
      </c>
      <c r="AF103" s="105"/>
      <c r="AG103" s="43"/>
      <c r="AH103" s="43"/>
      <c r="AI103" s="43"/>
      <c r="AJ103" s="43"/>
      <c r="AK103" s="43"/>
      <c r="AL103" s="43"/>
      <c r="AM103" s="43"/>
    </row>
    <row r="104" spans="1:39" s="104" customFormat="1" ht="15.75" x14ac:dyDescent="0.2">
      <c r="A104" s="233">
        <v>2015</v>
      </c>
      <c r="B104" s="233" t="s">
        <v>95</v>
      </c>
      <c r="C104" s="233">
        <v>169</v>
      </c>
      <c r="D104" s="233" t="s">
        <v>24</v>
      </c>
      <c r="E104" s="234">
        <v>41795</v>
      </c>
      <c r="F104" s="234">
        <v>42027</v>
      </c>
      <c r="G104" s="234">
        <v>42031</v>
      </c>
      <c r="H104" s="233" t="s">
        <v>25</v>
      </c>
      <c r="I104" s="233" t="s">
        <v>30</v>
      </c>
      <c r="J104" s="233" t="s">
        <v>27</v>
      </c>
      <c r="K104" s="236">
        <v>2611940.2985074599</v>
      </c>
      <c r="L104" s="233" t="s">
        <v>25</v>
      </c>
      <c r="M104" s="233" t="s">
        <v>26</v>
      </c>
      <c r="N104" s="233" t="s">
        <v>54</v>
      </c>
      <c r="O104" s="235">
        <v>-3500000</v>
      </c>
      <c r="P104" s="233" t="s">
        <v>55</v>
      </c>
      <c r="Q104" s="237">
        <v>1.34</v>
      </c>
      <c r="R104" s="245">
        <v>1.2949999999999999</v>
      </c>
      <c r="S104" s="236">
        <v>0</v>
      </c>
      <c r="T104" s="233"/>
      <c r="U104" s="237">
        <v>1.3657999999999999</v>
      </c>
      <c r="V104" s="237">
        <v>1.3671415206308601</v>
      </c>
      <c r="W104" s="246">
        <v>-9341.3593819153812</v>
      </c>
      <c r="X104" s="301"/>
      <c r="Y104" s="246">
        <v>0</v>
      </c>
      <c r="Z104" s="246">
        <v>-9341.3593819153812</v>
      </c>
      <c r="AA104" s="104">
        <v>17</v>
      </c>
      <c r="AB104" s="226" t="s">
        <v>164</v>
      </c>
      <c r="AC104" s="99"/>
      <c r="AD104" s="127">
        <f t="shared" si="4"/>
        <v>0</v>
      </c>
      <c r="AE104" s="127">
        <f t="shared" si="3"/>
        <v>39.871219925086926</v>
      </c>
      <c r="AF104" s="105"/>
      <c r="AG104" s="43"/>
      <c r="AH104" s="43"/>
      <c r="AI104" s="43"/>
      <c r="AJ104" s="43"/>
      <c r="AK104" s="43"/>
      <c r="AL104" s="43"/>
      <c r="AM104" s="43"/>
    </row>
    <row r="105" spans="1:39" s="104" customFormat="1" ht="15.75" x14ac:dyDescent="0.2">
      <c r="A105" s="233">
        <v>2015</v>
      </c>
      <c r="B105" s="233" t="s">
        <v>97</v>
      </c>
      <c r="C105" s="233">
        <v>176</v>
      </c>
      <c r="D105" s="233" t="s">
        <v>24</v>
      </c>
      <c r="E105" s="234">
        <v>41795</v>
      </c>
      <c r="F105" s="234">
        <v>42027</v>
      </c>
      <c r="G105" s="234">
        <v>42031</v>
      </c>
      <c r="H105" s="233" t="s">
        <v>32</v>
      </c>
      <c r="I105" s="233" t="s">
        <v>26</v>
      </c>
      <c r="J105" s="233" t="s">
        <v>27</v>
      </c>
      <c r="K105" s="236">
        <v>2592592.59259259</v>
      </c>
      <c r="L105" s="233" t="s">
        <v>32</v>
      </c>
      <c r="M105" s="233" t="s">
        <v>30</v>
      </c>
      <c r="N105" s="233" t="s">
        <v>54</v>
      </c>
      <c r="O105" s="235">
        <v>-3500000</v>
      </c>
      <c r="P105" s="233" t="s">
        <v>55</v>
      </c>
      <c r="Q105" s="237">
        <v>1.35</v>
      </c>
      <c r="R105" s="245"/>
      <c r="S105" s="236">
        <v>0</v>
      </c>
      <c r="T105" s="233"/>
      <c r="U105" s="237">
        <v>1.3657999999999999</v>
      </c>
      <c r="V105" s="237">
        <v>1.3671415206308601</v>
      </c>
      <c r="W105" s="236">
        <v>62980.654832775988</v>
      </c>
      <c r="X105" s="301">
        <v>43959.298276912246</v>
      </c>
      <c r="Y105" s="236">
        <v>32506.495298916474</v>
      </c>
      <c r="Z105" s="236">
        <v>30474.159533859514</v>
      </c>
      <c r="AA105" s="104">
        <v>17</v>
      </c>
      <c r="AB105" s="226" t="s">
        <v>96</v>
      </c>
      <c r="AC105" s="99"/>
      <c r="AD105" s="127">
        <f t="shared" si="4"/>
        <v>-366.54741112675623</v>
      </c>
      <c r="AE105" s="127">
        <f t="shared" si="3"/>
        <v>0</v>
      </c>
      <c r="AF105" s="105"/>
      <c r="AG105" s="43"/>
      <c r="AH105" s="43"/>
      <c r="AI105" s="43"/>
      <c r="AJ105" s="43"/>
      <c r="AK105" s="43"/>
      <c r="AL105" s="43"/>
      <c r="AM105" s="43"/>
    </row>
    <row r="106" spans="1:39" s="104" customFormat="1" ht="15.75" x14ac:dyDescent="0.2">
      <c r="A106" s="233">
        <v>2015</v>
      </c>
      <c r="B106" s="233" t="s">
        <v>97</v>
      </c>
      <c r="C106" s="233">
        <v>177</v>
      </c>
      <c r="D106" s="233" t="s">
        <v>24</v>
      </c>
      <c r="E106" s="234">
        <v>41795</v>
      </c>
      <c r="F106" s="234">
        <v>42027</v>
      </c>
      <c r="G106" s="234">
        <v>42031</v>
      </c>
      <c r="H106" s="233" t="s">
        <v>25</v>
      </c>
      <c r="I106" s="233" t="s">
        <v>30</v>
      </c>
      <c r="J106" s="233" t="s">
        <v>27</v>
      </c>
      <c r="K106" s="236">
        <v>2702702.7027027002</v>
      </c>
      <c r="L106" s="233" t="s">
        <v>25</v>
      </c>
      <c r="M106" s="233" t="s">
        <v>26</v>
      </c>
      <c r="N106" s="233" t="s">
        <v>54</v>
      </c>
      <c r="O106" s="235">
        <v>-3500000</v>
      </c>
      <c r="P106" s="233" t="s">
        <v>55</v>
      </c>
      <c r="Q106" s="237">
        <v>1.2949999999999999</v>
      </c>
      <c r="R106" s="245"/>
      <c r="S106" s="236">
        <v>0</v>
      </c>
      <c r="T106" s="233"/>
      <c r="U106" s="237">
        <v>1.3657999999999999</v>
      </c>
      <c r="V106" s="237">
        <v>1.3671415206308601</v>
      </c>
      <c r="W106" s="236">
        <v>-9679.9971739483608</v>
      </c>
      <c r="X106" s="301"/>
      <c r="Y106" s="236">
        <v>0</v>
      </c>
      <c r="Z106" s="236">
        <v>-9679.9971739483608</v>
      </c>
      <c r="AA106" s="104">
        <v>17</v>
      </c>
      <c r="AB106" s="226" t="s">
        <v>165</v>
      </c>
      <c r="AC106" s="99"/>
      <c r="AD106" s="127">
        <f t="shared" si="4"/>
        <v>0</v>
      </c>
      <c r="AE106" s="127">
        <f t="shared" si="3"/>
        <v>41.31660933031975</v>
      </c>
      <c r="AF106" s="105"/>
      <c r="AG106" s="43"/>
      <c r="AH106" s="43"/>
      <c r="AI106" s="43"/>
      <c r="AJ106" s="43"/>
      <c r="AK106" s="43"/>
      <c r="AL106" s="43"/>
      <c r="AM106" s="43"/>
    </row>
    <row r="107" spans="1:39" s="104" customFormat="1" ht="15.75" x14ac:dyDescent="0.2">
      <c r="A107" s="233">
        <v>2015</v>
      </c>
      <c r="B107" s="233" t="s">
        <v>97</v>
      </c>
      <c r="C107" s="233">
        <v>178</v>
      </c>
      <c r="D107" s="233" t="s">
        <v>24</v>
      </c>
      <c r="E107" s="234">
        <v>41795</v>
      </c>
      <c r="F107" s="234">
        <v>42027</v>
      </c>
      <c r="G107" s="234">
        <v>42031</v>
      </c>
      <c r="H107" s="233" t="s">
        <v>25</v>
      </c>
      <c r="I107" s="233" t="s">
        <v>30</v>
      </c>
      <c r="J107" s="233" t="s">
        <v>27</v>
      </c>
      <c r="K107" s="236">
        <v>2611940.2985074599</v>
      </c>
      <c r="L107" s="233" t="s">
        <v>25</v>
      </c>
      <c r="M107" s="233" t="s">
        <v>26</v>
      </c>
      <c r="N107" s="233" t="s">
        <v>54</v>
      </c>
      <c r="O107" s="235">
        <v>-3500000</v>
      </c>
      <c r="P107" s="233" t="s">
        <v>55</v>
      </c>
      <c r="Q107" s="237">
        <v>1.34</v>
      </c>
      <c r="R107" s="245">
        <v>1.2949999999999999</v>
      </c>
      <c r="S107" s="236">
        <v>0</v>
      </c>
      <c r="T107" s="233"/>
      <c r="U107" s="237">
        <v>1.3657999999999999</v>
      </c>
      <c r="V107" s="237">
        <v>1.3671415206308601</v>
      </c>
      <c r="W107" s="246">
        <v>-9341.3593819153812</v>
      </c>
      <c r="X107" s="301"/>
      <c r="Y107" s="246">
        <v>0</v>
      </c>
      <c r="Z107" s="246">
        <v>-9341.3593819153812</v>
      </c>
      <c r="AA107" s="104">
        <v>17</v>
      </c>
      <c r="AB107" s="226" t="s">
        <v>166</v>
      </c>
      <c r="AC107" s="99"/>
      <c r="AD107" s="127">
        <f t="shared" si="4"/>
        <v>0</v>
      </c>
      <c r="AE107" s="127">
        <f t="shared" si="3"/>
        <v>39.871219925086926</v>
      </c>
      <c r="AF107" s="105"/>
      <c r="AG107" s="43"/>
      <c r="AH107" s="43"/>
      <c r="AI107" s="43"/>
      <c r="AJ107" s="43"/>
      <c r="AK107" s="43"/>
      <c r="AL107" s="43"/>
      <c r="AM107" s="43"/>
    </row>
    <row r="108" spans="1:39" s="104" customFormat="1" ht="15.75" x14ac:dyDescent="0.2">
      <c r="A108" s="233">
        <v>2015</v>
      </c>
      <c r="B108" s="233" t="s">
        <v>98</v>
      </c>
      <c r="C108" s="233">
        <v>185</v>
      </c>
      <c r="D108" s="233" t="s">
        <v>24</v>
      </c>
      <c r="E108" s="234">
        <v>41795</v>
      </c>
      <c r="F108" s="234">
        <v>42027</v>
      </c>
      <c r="G108" s="234">
        <v>42031</v>
      </c>
      <c r="H108" s="233" t="s">
        <v>32</v>
      </c>
      <c r="I108" s="233" t="s">
        <v>26</v>
      </c>
      <c r="J108" s="233" t="s">
        <v>27</v>
      </c>
      <c r="K108" s="236">
        <v>5555555.5555555597</v>
      </c>
      <c r="L108" s="233" t="s">
        <v>32</v>
      </c>
      <c r="M108" s="233" t="s">
        <v>30</v>
      </c>
      <c r="N108" s="233" t="s">
        <v>54</v>
      </c>
      <c r="O108" s="235">
        <v>-7500000</v>
      </c>
      <c r="P108" s="233" t="s">
        <v>55</v>
      </c>
      <c r="Q108" s="237">
        <v>1.35</v>
      </c>
      <c r="R108" s="245"/>
      <c r="S108" s="236">
        <v>0</v>
      </c>
      <c r="T108" s="233"/>
      <c r="U108" s="237">
        <v>1.3657999999999999</v>
      </c>
      <c r="V108" s="237">
        <v>1.3671415206308601</v>
      </c>
      <c r="W108" s="236">
        <v>134958.5460702345</v>
      </c>
      <c r="X108" s="301">
        <v>94192.303431746375</v>
      </c>
      <c r="Y108" s="236">
        <v>69656.775640535168</v>
      </c>
      <c r="Z108" s="236">
        <v>65301.770429699332</v>
      </c>
      <c r="AA108" s="104">
        <v>17</v>
      </c>
      <c r="AB108" s="226" t="s">
        <v>167</v>
      </c>
      <c r="AC108" s="99"/>
      <c r="AD108" s="127">
        <f t="shared" si="4"/>
        <v>-785.45873812876471</v>
      </c>
      <c r="AE108" s="127">
        <f t="shared" si="3"/>
        <v>0</v>
      </c>
      <c r="AF108" s="105"/>
      <c r="AG108" s="43"/>
      <c r="AH108" s="43"/>
      <c r="AI108" s="43"/>
      <c r="AJ108" s="43"/>
      <c r="AK108" s="43"/>
      <c r="AL108" s="43"/>
      <c r="AM108" s="43"/>
    </row>
    <row r="109" spans="1:39" s="104" customFormat="1" ht="15.75" x14ac:dyDescent="0.2">
      <c r="A109" s="233">
        <v>2015</v>
      </c>
      <c r="B109" s="233" t="s">
        <v>98</v>
      </c>
      <c r="C109" s="233">
        <v>186</v>
      </c>
      <c r="D109" s="233" t="s">
        <v>24</v>
      </c>
      <c r="E109" s="234">
        <v>41795</v>
      </c>
      <c r="F109" s="234">
        <v>42027</v>
      </c>
      <c r="G109" s="234">
        <v>42031</v>
      </c>
      <c r="H109" s="233" t="s">
        <v>25</v>
      </c>
      <c r="I109" s="233" t="s">
        <v>30</v>
      </c>
      <c r="J109" s="233" t="s">
        <v>27</v>
      </c>
      <c r="K109" s="236">
        <v>5791505.7915057903</v>
      </c>
      <c r="L109" s="233" t="s">
        <v>25</v>
      </c>
      <c r="M109" s="233" t="s">
        <v>26</v>
      </c>
      <c r="N109" s="233" t="s">
        <v>54</v>
      </c>
      <c r="O109" s="235">
        <v>-7500000</v>
      </c>
      <c r="P109" s="233" t="s">
        <v>55</v>
      </c>
      <c r="Q109" s="237">
        <v>1.2949999999999999</v>
      </c>
      <c r="R109" s="245"/>
      <c r="S109" s="236">
        <v>0</v>
      </c>
      <c r="T109" s="233"/>
      <c r="U109" s="237">
        <v>1.3657999999999999</v>
      </c>
      <c r="V109" s="237">
        <v>1.3671415206308601</v>
      </c>
      <c r="W109" s="236">
        <v>-20742.851087032213</v>
      </c>
      <c r="X109" s="301"/>
      <c r="Y109" s="236">
        <v>0</v>
      </c>
      <c r="Z109" s="236">
        <v>-20742.851087032213</v>
      </c>
      <c r="AA109" s="104">
        <v>17</v>
      </c>
      <c r="AB109" s="226" t="s">
        <v>167</v>
      </c>
      <c r="AC109" s="99"/>
      <c r="AD109" s="127">
        <f t="shared" si="4"/>
        <v>0</v>
      </c>
      <c r="AE109" s="127">
        <f t="shared" si="3"/>
        <v>88.535591422113797</v>
      </c>
      <c r="AF109" s="105"/>
      <c r="AG109" s="43"/>
      <c r="AH109" s="43"/>
      <c r="AI109" s="43"/>
      <c r="AJ109" s="43"/>
      <c r="AK109" s="43"/>
      <c r="AL109" s="43"/>
      <c r="AM109" s="43"/>
    </row>
    <row r="110" spans="1:39" s="104" customFormat="1" ht="15.75" x14ac:dyDescent="0.2">
      <c r="A110" s="233">
        <v>2015</v>
      </c>
      <c r="B110" s="233" t="s">
        <v>98</v>
      </c>
      <c r="C110" s="233">
        <v>187</v>
      </c>
      <c r="D110" s="233" t="s">
        <v>24</v>
      </c>
      <c r="E110" s="234">
        <v>41795</v>
      </c>
      <c r="F110" s="234">
        <v>42027</v>
      </c>
      <c r="G110" s="234">
        <v>42031</v>
      </c>
      <c r="H110" s="233" t="s">
        <v>25</v>
      </c>
      <c r="I110" s="233" t="s">
        <v>30</v>
      </c>
      <c r="J110" s="233" t="s">
        <v>27</v>
      </c>
      <c r="K110" s="236">
        <v>5597014.9253731295</v>
      </c>
      <c r="L110" s="233" t="s">
        <v>25</v>
      </c>
      <c r="M110" s="233" t="s">
        <v>26</v>
      </c>
      <c r="N110" s="233" t="s">
        <v>54</v>
      </c>
      <c r="O110" s="235">
        <v>-7500000</v>
      </c>
      <c r="P110" s="233" t="s">
        <v>55</v>
      </c>
      <c r="Q110" s="237">
        <v>1.34</v>
      </c>
      <c r="R110" s="245">
        <v>1.2949999999999999</v>
      </c>
      <c r="S110" s="236">
        <v>0</v>
      </c>
      <c r="T110" s="233"/>
      <c r="U110" s="237">
        <v>1.3657999999999999</v>
      </c>
      <c r="V110" s="237">
        <v>1.3671415206308601</v>
      </c>
      <c r="W110" s="246">
        <v>-20023.391551455927</v>
      </c>
      <c r="X110" s="301"/>
      <c r="Y110" s="246">
        <v>0</v>
      </c>
      <c r="Z110" s="246">
        <v>-20023.391551455927</v>
      </c>
      <c r="AA110" s="104">
        <v>17</v>
      </c>
      <c r="AB110" s="226" t="s">
        <v>168</v>
      </c>
      <c r="AC110" s="99"/>
      <c r="AD110" s="127">
        <f t="shared" si="4"/>
        <v>0</v>
      </c>
      <c r="AE110" s="127">
        <f t="shared" si="3"/>
        <v>85.46476112885928</v>
      </c>
      <c r="AF110" s="105"/>
      <c r="AG110" s="43"/>
      <c r="AH110" s="43"/>
      <c r="AI110" s="43"/>
      <c r="AJ110" s="43"/>
      <c r="AK110" s="43"/>
      <c r="AL110" s="43"/>
      <c r="AM110" s="43"/>
    </row>
    <row r="111" spans="1:39" s="104" customFormat="1" ht="15.75" x14ac:dyDescent="0.2">
      <c r="A111" s="233">
        <v>2015</v>
      </c>
      <c r="B111" s="233" t="s">
        <v>99</v>
      </c>
      <c r="C111" s="233">
        <v>158</v>
      </c>
      <c r="D111" s="233" t="s">
        <v>63</v>
      </c>
      <c r="E111" s="234">
        <v>41794</v>
      </c>
      <c r="F111" s="234">
        <v>42058</v>
      </c>
      <c r="G111" s="234">
        <v>42060</v>
      </c>
      <c r="H111" s="233" t="s">
        <v>32</v>
      </c>
      <c r="I111" s="233" t="s">
        <v>26</v>
      </c>
      <c r="J111" s="233" t="s">
        <v>27</v>
      </c>
      <c r="K111" s="236">
        <v>14074074.074074101</v>
      </c>
      <c r="L111" s="233" t="s">
        <v>32</v>
      </c>
      <c r="M111" s="233" t="s">
        <v>30</v>
      </c>
      <c r="N111" s="233" t="s">
        <v>54</v>
      </c>
      <c r="O111" s="235">
        <v>-19000000</v>
      </c>
      <c r="P111" s="233" t="s">
        <v>55</v>
      </c>
      <c r="Q111" s="237">
        <v>1.35</v>
      </c>
      <c r="R111" s="245"/>
      <c r="S111" s="236">
        <v>0</v>
      </c>
      <c r="T111" s="233"/>
      <c r="U111" s="237">
        <v>1.3657999999999999</v>
      </c>
      <c r="V111" s="237">
        <v>1.3672952300099881</v>
      </c>
      <c r="W111" s="236">
        <v>365743.25019569916</v>
      </c>
      <c r="X111" s="301">
        <v>241708.69251811813</v>
      </c>
      <c r="Y111" s="236">
        <v>178026.18113934435</v>
      </c>
      <c r="Z111" s="236">
        <v>187717.06905635481</v>
      </c>
      <c r="AA111" s="104">
        <v>17</v>
      </c>
      <c r="AB111" s="226" t="s">
        <v>93</v>
      </c>
      <c r="AC111" s="99"/>
      <c r="AD111" s="127">
        <f t="shared" si="4"/>
        <v>-1075.2851555753555</v>
      </c>
      <c r="AE111" s="127">
        <f t="shared" si="3"/>
        <v>0</v>
      </c>
      <c r="AF111" s="105"/>
      <c r="AG111" s="43"/>
      <c r="AH111" s="43"/>
      <c r="AI111" s="43"/>
      <c r="AJ111" s="43"/>
      <c r="AK111" s="43"/>
      <c r="AL111" s="43"/>
      <c r="AM111" s="43"/>
    </row>
    <row r="112" spans="1:39" s="104" customFormat="1" ht="15.75" x14ac:dyDescent="0.2">
      <c r="A112" s="233">
        <v>2015</v>
      </c>
      <c r="B112" s="233" t="s">
        <v>99</v>
      </c>
      <c r="C112" s="233">
        <v>159</v>
      </c>
      <c r="D112" s="233" t="s">
        <v>63</v>
      </c>
      <c r="E112" s="234">
        <v>41794</v>
      </c>
      <c r="F112" s="234">
        <v>42058</v>
      </c>
      <c r="G112" s="234">
        <v>42060</v>
      </c>
      <c r="H112" s="233" t="s">
        <v>25</v>
      </c>
      <c r="I112" s="233" t="s">
        <v>30</v>
      </c>
      <c r="J112" s="233" t="s">
        <v>27</v>
      </c>
      <c r="K112" s="236">
        <v>14671814.671814701</v>
      </c>
      <c r="L112" s="233" t="s">
        <v>25</v>
      </c>
      <c r="M112" s="233" t="s">
        <v>26</v>
      </c>
      <c r="N112" s="233" t="s">
        <v>54</v>
      </c>
      <c r="O112" s="235">
        <v>-19000000</v>
      </c>
      <c r="P112" s="233" t="s">
        <v>55</v>
      </c>
      <c r="Q112" s="237">
        <v>1.2949999999999999</v>
      </c>
      <c r="R112" s="245"/>
      <c r="S112" s="236">
        <v>0</v>
      </c>
      <c r="T112" s="233"/>
      <c r="U112" s="237">
        <v>1.3657999999999999</v>
      </c>
      <c r="V112" s="237">
        <v>1.3672952300099881</v>
      </c>
      <c r="W112" s="236">
        <v>-67009.231446779799</v>
      </c>
      <c r="X112" s="301"/>
      <c r="Y112" s="236">
        <v>0</v>
      </c>
      <c r="Z112" s="236">
        <v>-67009.231446779799</v>
      </c>
      <c r="AA112" s="104">
        <v>17</v>
      </c>
      <c r="AB112" s="226" t="s">
        <v>93</v>
      </c>
      <c r="AC112" s="99"/>
      <c r="AD112" s="127">
        <f t="shared" si="4"/>
        <v>0</v>
      </c>
      <c r="AE112" s="127">
        <f t="shared" si="3"/>
        <v>286.01188486528247</v>
      </c>
      <c r="AF112" s="105"/>
      <c r="AG112" s="43"/>
      <c r="AH112" s="43"/>
      <c r="AI112" s="43"/>
      <c r="AJ112" s="43"/>
      <c r="AK112" s="43"/>
      <c r="AL112" s="43"/>
      <c r="AM112" s="43"/>
    </row>
    <row r="113" spans="1:39" s="104" customFormat="1" ht="15.75" x14ac:dyDescent="0.2">
      <c r="A113" s="233">
        <v>2015</v>
      </c>
      <c r="B113" s="233" t="s">
        <v>99</v>
      </c>
      <c r="C113" s="233">
        <v>160</v>
      </c>
      <c r="D113" s="233" t="s">
        <v>63</v>
      </c>
      <c r="E113" s="234">
        <v>41794</v>
      </c>
      <c r="F113" s="234">
        <v>42058</v>
      </c>
      <c r="G113" s="234">
        <v>42060</v>
      </c>
      <c r="H113" s="233" t="s">
        <v>25</v>
      </c>
      <c r="I113" s="233" t="s">
        <v>30</v>
      </c>
      <c r="J113" s="233" t="s">
        <v>27</v>
      </c>
      <c r="K113" s="236">
        <v>14179104.477611899</v>
      </c>
      <c r="L113" s="233" t="s">
        <v>25</v>
      </c>
      <c r="M113" s="233" t="s">
        <v>26</v>
      </c>
      <c r="N113" s="233" t="s">
        <v>54</v>
      </c>
      <c r="O113" s="235">
        <v>-19000000</v>
      </c>
      <c r="P113" s="233" t="s">
        <v>55</v>
      </c>
      <c r="Q113" s="237">
        <v>1.34</v>
      </c>
      <c r="R113" s="245">
        <v>1.2949999999999999</v>
      </c>
      <c r="S113" s="236">
        <v>0</v>
      </c>
      <c r="T113" s="233"/>
      <c r="U113" s="237">
        <v>1.3657999999999999</v>
      </c>
      <c r="V113" s="237">
        <v>1.3672952300099881</v>
      </c>
      <c r="W113" s="246">
        <v>-57025.326230801249</v>
      </c>
      <c r="X113" s="301"/>
      <c r="Y113" s="246">
        <v>0</v>
      </c>
      <c r="Z113" s="246">
        <v>-57025.326230801249</v>
      </c>
      <c r="AA113" s="104">
        <v>17</v>
      </c>
      <c r="AB113" s="226" t="s">
        <v>94</v>
      </c>
      <c r="AC113" s="99"/>
      <c r="AD113" s="127">
        <f t="shared" si="4"/>
        <v>0</v>
      </c>
      <c r="AE113" s="127">
        <f t="shared" si="3"/>
        <v>243.39812124666423</v>
      </c>
      <c r="AF113" s="105"/>
      <c r="AG113" s="43"/>
      <c r="AH113" s="43"/>
      <c r="AI113" s="43"/>
      <c r="AJ113" s="43"/>
      <c r="AK113" s="43"/>
      <c r="AL113" s="43"/>
      <c r="AM113" s="43"/>
    </row>
    <row r="114" spans="1:39" s="104" customFormat="1" ht="15.75" x14ac:dyDescent="0.2">
      <c r="A114" s="233">
        <v>2015</v>
      </c>
      <c r="B114" s="233" t="s">
        <v>100</v>
      </c>
      <c r="C114" s="233">
        <v>170</v>
      </c>
      <c r="D114" s="233" t="s">
        <v>24</v>
      </c>
      <c r="E114" s="234">
        <v>41795</v>
      </c>
      <c r="F114" s="234">
        <v>42058</v>
      </c>
      <c r="G114" s="234">
        <v>42060</v>
      </c>
      <c r="H114" s="233" t="s">
        <v>32</v>
      </c>
      <c r="I114" s="233" t="s">
        <v>26</v>
      </c>
      <c r="J114" s="233" t="s">
        <v>27</v>
      </c>
      <c r="K114" s="236">
        <v>2592592.59259259</v>
      </c>
      <c r="L114" s="233" t="s">
        <v>32</v>
      </c>
      <c r="M114" s="233" t="s">
        <v>30</v>
      </c>
      <c r="N114" s="233" t="s">
        <v>54</v>
      </c>
      <c r="O114" s="235">
        <v>-3500000</v>
      </c>
      <c r="P114" s="233" t="s">
        <v>55</v>
      </c>
      <c r="Q114" s="237">
        <v>1.35</v>
      </c>
      <c r="R114" s="245"/>
      <c r="S114" s="236">
        <v>0</v>
      </c>
      <c r="T114" s="233"/>
      <c r="U114" s="237">
        <v>1.3657999999999999</v>
      </c>
      <c r="V114" s="237">
        <v>1.3672952300099881</v>
      </c>
      <c r="W114" s="236">
        <v>67373.756614997023</v>
      </c>
      <c r="X114" s="301">
        <v>44519.617053189555</v>
      </c>
      <c r="Y114" s="236">
        <v>32794.296525668819</v>
      </c>
      <c r="Z114" s="236">
        <v>34579.460089328204</v>
      </c>
      <c r="AA114" s="104">
        <v>17</v>
      </c>
      <c r="AB114" s="226" t="s">
        <v>165</v>
      </c>
      <c r="AC114" s="99"/>
      <c r="AD114" s="127">
        <f t="shared" si="4"/>
        <v>-392.11526349928272</v>
      </c>
      <c r="AE114" s="127">
        <f t="shared" si="3"/>
        <v>0</v>
      </c>
      <c r="AF114" s="105"/>
      <c r="AG114" s="43"/>
      <c r="AH114" s="43"/>
      <c r="AI114" s="43"/>
      <c r="AJ114" s="43"/>
      <c r="AK114" s="43"/>
      <c r="AL114" s="43"/>
      <c r="AM114" s="43"/>
    </row>
    <row r="115" spans="1:39" s="104" customFormat="1" ht="15.75" x14ac:dyDescent="0.2">
      <c r="A115" s="233">
        <v>2015</v>
      </c>
      <c r="B115" s="233" t="s">
        <v>100</v>
      </c>
      <c r="C115" s="233">
        <v>171</v>
      </c>
      <c r="D115" s="233" t="s">
        <v>24</v>
      </c>
      <c r="E115" s="234">
        <v>41795</v>
      </c>
      <c r="F115" s="234">
        <v>42058</v>
      </c>
      <c r="G115" s="234">
        <v>42060</v>
      </c>
      <c r="H115" s="233" t="s">
        <v>25</v>
      </c>
      <c r="I115" s="233" t="s">
        <v>30</v>
      </c>
      <c r="J115" s="233" t="s">
        <v>27</v>
      </c>
      <c r="K115" s="236">
        <v>2702702.7027027002</v>
      </c>
      <c r="L115" s="233" t="s">
        <v>25</v>
      </c>
      <c r="M115" s="233" t="s">
        <v>26</v>
      </c>
      <c r="N115" s="233" t="s">
        <v>54</v>
      </c>
      <c r="O115" s="235">
        <v>-3500000</v>
      </c>
      <c r="P115" s="233" t="s">
        <v>55</v>
      </c>
      <c r="Q115" s="237">
        <v>1.2949999999999999</v>
      </c>
      <c r="R115" s="245"/>
      <c r="S115" s="236">
        <v>0</v>
      </c>
      <c r="T115" s="233"/>
      <c r="U115" s="237">
        <v>1.3657999999999999</v>
      </c>
      <c r="V115" s="237">
        <v>1.3672952300099881</v>
      </c>
      <c r="W115" s="236">
        <v>-12343.805792827823</v>
      </c>
      <c r="X115" s="301"/>
      <c r="Y115" s="236">
        <v>0</v>
      </c>
      <c r="Z115" s="236">
        <v>-12343.805792827823</v>
      </c>
      <c r="AA115" s="104">
        <v>17</v>
      </c>
      <c r="AB115" s="226" t="s">
        <v>165</v>
      </c>
      <c r="AC115" s="99"/>
      <c r="AD115" s="127">
        <f t="shared" si="4"/>
        <v>0</v>
      </c>
      <c r="AE115" s="127">
        <f t="shared" si="3"/>
        <v>52.686399843604505</v>
      </c>
      <c r="AF115" s="105"/>
      <c r="AG115" s="43"/>
      <c r="AH115" s="43"/>
      <c r="AI115" s="43"/>
      <c r="AJ115" s="43"/>
      <c r="AK115" s="43"/>
      <c r="AL115" s="43"/>
      <c r="AM115" s="43"/>
    </row>
    <row r="116" spans="1:39" s="104" customFormat="1" ht="15.75" x14ac:dyDescent="0.2">
      <c r="A116" s="233">
        <v>2015</v>
      </c>
      <c r="B116" s="233" t="s">
        <v>100</v>
      </c>
      <c r="C116" s="233">
        <v>172</v>
      </c>
      <c r="D116" s="233" t="s">
        <v>24</v>
      </c>
      <c r="E116" s="234">
        <v>41795</v>
      </c>
      <c r="F116" s="234">
        <v>42058</v>
      </c>
      <c r="G116" s="234">
        <v>42060</v>
      </c>
      <c r="H116" s="233" t="s">
        <v>25</v>
      </c>
      <c r="I116" s="233" t="s">
        <v>30</v>
      </c>
      <c r="J116" s="233" t="s">
        <v>27</v>
      </c>
      <c r="K116" s="236">
        <v>2611940.2985074599</v>
      </c>
      <c r="L116" s="233" t="s">
        <v>25</v>
      </c>
      <c r="M116" s="233" t="s">
        <v>26</v>
      </c>
      <c r="N116" s="233" t="s">
        <v>54</v>
      </c>
      <c r="O116" s="235">
        <v>-3500000</v>
      </c>
      <c r="P116" s="233" t="s">
        <v>55</v>
      </c>
      <c r="Q116" s="237">
        <v>1.34</v>
      </c>
      <c r="R116" s="245">
        <v>1.2949999999999999</v>
      </c>
      <c r="S116" s="236">
        <v>0</v>
      </c>
      <c r="T116" s="233"/>
      <c r="U116" s="237">
        <v>1.3657999999999999</v>
      </c>
      <c r="V116" s="237">
        <v>1.3672952300099881</v>
      </c>
      <c r="W116" s="246">
        <v>-10510.333768979644</v>
      </c>
      <c r="X116" s="301"/>
      <c r="Y116" s="246">
        <v>0</v>
      </c>
      <c r="Z116" s="246">
        <v>-10510.333768979644</v>
      </c>
      <c r="AA116" s="104">
        <v>17</v>
      </c>
      <c r="AB116" s="226" t="s">
        <v>166</v>
      </c>
      <c r="AC116" s="99"/>
      <c r="AD116" s="127">
        <f t="shared" si="4"/>
        <v>0</v>
      </c>
      <c r="AE116" s="127">
        <f t="shared" si="3"/>
        <v>44.860690190374605</v>
      </c>
      <c r="AF116" s="105"/>
      <c r="AG116" s="43"/>
      <c r="AH116" s="43"/>
      <c r="AI116" s="43"/>
      <c r="AJ116" s="43"/>
      <c r="AK116" s="43"/>
      <c r="AL116" s="43"/>
      <c r="AM116" s="43"/>
    </row>
    <row r="117" spans="1:39" s="104" customFormat="1" ht="15.75" x14ac:dyDescent="0.2">
      <c r="A117" s="233">
        <v>2015</v>
      </c>
      <c r="B117" s="233" t="s">
        <v>101</v>
      </c>
      <c r="C117" s="233">
        <v>179</v>
      </c>
      <c r="D117" s="233" t="s">
        <v>24</v>
      </c>
      <c r="E117" s="234">
        <v>41795</v>
      </c>
      <c r="F117" s="234">
        <v>42058</v>
      </c>
      <c r="G117" s="234">
        <v>42060</v>
      </c>
      <c r="H117" s="233" t="s">
        <v>32</v>
      </c>
      <c r="I117" s="233" t="s">
        <v>26</v>
      </c>
      <c r="J117" s="233" t="s">
        <v>27</v>
      </c>
      <c r="K117" s="236">
        <v>2592592.59259259</v>
      </c>
      <c r="L117" s="233" t="s">
        <v>32</v>
      </c>
      <c r="M117" s="233" t="s">
        <v>30</v>
      </c>
      <c r="N117" s="233" t="s">
        <v>54</v>
      </c>
      <c r="O117" s="235">
        <v>-3500000</v>
      </c>
      <c r="P117" s="233" t="s">
        <v>55</v>
      </c>
      <c r="Q117" s="237">
        <v>1.35</v>
      </c>
      <c r="R117" s="245"/>
      <c r="S117" s="236">
        <v>0</v>
      </c>
      <c r="T117" s="233"/>
      <c r="U117" s="237">
        <v>1.3657999999999999</v>
      </c>
      <c r="V117" s="237">
        <v>1.3672952300099881</v>
      </c>
      <c r="W117" s="236">
        <v>67373.756614997023</v>
      </c>
      <c r="X117" s="301">
        <v>44519.617053189555</v>
      </c>
      <c r="Y117" s="236">
        <v>32794.296525668819</v>
      </c>
      <c r="Z117" s="236">
        <v>34579.460089328204</v>
      </c>
      <c r="AA117" s="104">
        <v>17</v>
      </c>
      <c r="AB117" s="226" t="s">
        <v>163</v>
      </c>
      <c r="AC117" s="99"/>
      <c r="AD117" s="127">
        <f t="shared" si="4"/>
        <v>-392.11526349928272</v>
      </c>
      <c r="AE117" s="127">
        <f t="shared" si="3"/>
        <v>0</v>
      </c>
      <c r="AF117" s="105"/>
      <c r="AG117" s="43"/>
      <c r="AH117" s="43"/>
      <c r="AI117" s="43"/>
      <c r="AJ117" s="43"/>
      <c r="AK117" s="43"/>
      <c r="AL117" s="43"/>
      <c r="AM117" s="43"/>
    </row>
    <row r="118" spans="1:39" s="104" customFormat="1" ht="15.75" x14ac:dyDescent="0.2">
      <c r="A118" s="233">
        <v>2015</v>
      </c>
      <c r="B118" s="233" t="s">
        <v>101</v>
      </c>
      <c r="C118" s="233">
        <v>180</v>
      </c>
      <c r="D118" s="233" t="s">
        <v>24</v>
      </c>
      <c r="E118" s="234">
        <v>41795</v>
      </c>
      <c r="F118" s="234">
        <v>42058</v>
      </c>
      <c r="G118" s="234">
        <v>42060</v>
      </c>
      <c r="H118" s="233" t="s">
        <v>25</v>
      </c>
      <c r="I118" s="233" t="s">
        <v>30</v>
      </c>
      <c r="J118" s="233" t="s">
        <v>27</v>
      </c>
      <c r="K118" s="236">
        <v>2702702.7027027002</v>
      </c>
      <c r="L118" s="233" t="s">
        <v>25</v>
      </c>
      <c r="M118" s="233" t="s">
        <v>26</v>
      </c>
      <c r="N118" s="233" t="s">
        <v>54</v>
      </c>
      <c r="O118" s="235">
        <v>-3500000</v>
      </c>
      <c r="P118" s="233" t="s">
        <v>55</v>
      </c>
      <c r="Q118" s="237">
        <v>1.2949999999999999</v>
      </c>
      <c r="R118" s="245"/>
      <c r="S118" s="236">
        <v>0</v>
      </c>
      <c r="T118" s="233"/>
      <c r="U118" s="237">
        <v>1.3657999999999999</v>
      </c>
      <c r="V118" s="237">
        <v>1.3672952300099881</v>
      </c>
      <c r="W118" s="236">
        <v>-12343.805792827823</v>
      </c>
      <c r="X118" s="301"/>
      <c r="Y118" s="236">
        <v>0</v>
      </c>
      <c r="Z118" s="236">
        <v>-12343.805792827823</v>
      </c>
      <c r="AA118" s="104">
        <v>17</v>
      </c>
      <c r="AB118" s="226" t="s">
        <v>163</v>
      </c>
      <c r="AC118" s="99"/>
      <c r="AD118" s="127">
        <f t="shared" si="4"/>
        <v>0</v>
      </c>
      <c r="AE118" s="127">
        <f t="shared" si="3"/>
        <v>52.686399843604505</v>
      </c>
      <c r="AF118" s="105"/>
      <c r="AG118" s="43"/>
      <c r="AH118" s="43"/>
      <c r="AI118" s="43"/>
      <c r="AJ118" s="43"/>
      <c r="AK118" s="43"/>
      <c r="AL118" s="43"/>
      <c r="AM118" s="43"/>
    </row>
    <row r="119" spans="1:39" s="104" customFormat="1" ht="15.75" x14ac:dyDescent="0.2">
      <c r="A119" s="233">
        <v>2015</v>
      </c>
      <c r="B119" s="233" t="s">
        <v>101</v>
      </c>
      <c r="C119" s="233">
        <v>181</v>
      </c>
      <c r="D119" s="233" t="s">
        <v>24</v>
      </c>
      <c r="E119" s="234">
        <v>41795</v>
      </c>
      <c r="F119" s="234">
        <v>42058</v>
      </c>
      <c r="G119" s="234">
        <v>42060</v>
      </c>
      <c r="H119" s="233" t="s">
        <v>25</v>
      </c>
      <c r="I119" s="233" t="s">
        <v>30</v>
      </c>
      <c r="J119" s="233" t="s">
        <v>27</v>
      </c>
      <c r="K119" s="236">
        <v>2611940.2985074599</v>
      </c>
      <c r="L119" s="233" t="s">
        <v>25</v>
      </c>
      <c r="M119" s="233" t="s">
        <v>26</v>
      </c>
      <c r="N119" s="233" t="s">
        <v>54</v>
      </c>
      <c r="O119" s="235">
        <v>-3500000</v>
      </c>
      <c r="P119" s="233" t="s">
        <v>55</v>
      </c>
      <c r="Q119" s="237">
        <v>1.34</v>
      </c>
      <c r="R119" s="245">
        <v>1.2949999999999999</v>
      </c>
      <c r="S119" s="236">
        <v>0</v>
      </c>
      <c r="T119" s="233"/>
      <c r="U119" s="237">
        <v>1.3657999999999999</v>
      </c>
      <c r="V119" s="237">
        <v>1.3672952300099881</v>
      </c>
      <c r="W119" s="246">
        <v>-10510.333768979644</v>
      </c>
      <c r="X119" s="301"/>
      <c r="Y119" s="246">
        <v>0</v>
      </c>
      <c r="Z119" s="246">
        <v>-10510.333768979644</v>
      </c>
      <c r="AA119" s="104">
        <v>17</v>
      </c>
      <c r="AB119" s="226" t="s">
        <v>164</v>
      </c>
      <c r="AC119" s="99"/>
      <c r="AD119" s="127">
        <f t="shared" si="4"/>
        <v>0</v>
      </c>
      <c r="AE119" s="127">
        <f t="shared" si="3"/>
        <v>44.860690190374605</v>
      </c>
      <c r="AF119" s="105"/>
      <c r="AG119" s="43"/>
      <c r="AH119" s="43"/>
      <c r="AI119" s="43"/>
      <c r="AJ119" s="43"/>
      <c r="AK119" s="43"/>
      <c r="AL119" s="43"/>
      <c r="AM119" s="43"/>
    </row>
    <row r="120" spans="1:39" s="104" customFormat="1" ht="15.75" x14ac:dyDescent="0.2">
      <c r="A120" s="233">
        <v>2015</v>
      </c>
      <c r="B120" s="233" t="s">
        <v>102</v>
      </c>
      <c r="C120" s="233">
        <v>188</v>
      </c>
      <c r="D120" s="233" t="s">
        <v>24</v>
      </c>
      <c r="E120" s="234">
        <v>41795</v>
      </c>
      <c r="F120" s="234">
        <v>42058</v>
      </c>
      <c r="G120" s="234">
        <v>42060</v>
      </c>
      <c r="H120" s="233" t="s">
        <v>32</v>
      </c>
      <c r="I120" s="233" t="s">
        <v>26</v>
      </c>
      <c r="J120" s="233" t="s">
        <v>27</v>
      </c>
      <c r="K120" s="236">
        <v>5555555.5555555597</v>
      </c>
      <c r="L120" s="233" t="s">
        <v>32</v>
      </c>
      <c r="M120" s="233" t="s">
        <v>30</v>
      </c>
      <c r="N120" s="233" t="s">
        <v>54</v>
      </c>
      <c r="O120" s="235">
        <v>-7500000</v>
      </c>
      <c r="P120" s="233" t="s">
        <v>55</v>
      </c>
      <c r="Q120" s="237">
        <v>1.35</v>
      </c>
      <c r="R120" s="245"/>
      <c r="S120" s="236">
        <v>0</v>
      </c>
      <c r="T120" s="233"/>
      <c r="U120" s="237">
        <v>1.3657999999999999</v>
      </c>
      <c r="V120" s="237">
        <v>1.3672952300099881</v>
      </c>
      <c r="W120" s="236">
        <v>144372.3356035653</v>
      </c>
      <c r="X120" s="301">
        <v>95343.636523769179</v>
      </c>
      <c r="Y120" s="236">
        <v>70273.492555004545</v>
      </c>
      <c r="Z120" s="236">
        <v>74098.843048560753</v>
      </c>
      <c r="AA120" s="104">
        <v>17</v>
      </c>
      <c r="AB120" s="226" t="s">
        <v>167</v>
      </c>
      <c r="AC120" s="99"/>
      <c r="AD120" s="127">
        <f t="shared" si="4"/>
        <v>-840.24699321275011</v>
      </c>
      <c r="AE120" s="127">
        <f t="shared" si="3"/>
        <v>0</v>
      </c>
      <c r="AF120" s="105"/>
      <c r="AG120" s="43"/>
      <c r="AH120" s="43"/>
      <c r="AI120" s="43"/>
      <c r="AJ120" s="43"/>
      <c r="AK120" s="43"/>
      <c r="AL120" s="43"/>
      <c r="AM120" s="43"/>
    </row>
    <row r="121" spans="1:39" s="104" customFormat="1" ht="15.75" x14ac:dyDescent="0.2">
      <c r="A121" s="233">
        <v>2015</v>
      </c>
      <c r="B121" s="233" t="s">
        <v>102</v>
      </c>
      <c r="C121" s="233">
        <v>189</v>
      </c>
      <c r="D121" s="233" t="s">
        <v>24</v>
      </c>
      <c r="E121" s="234">
        <v>41795</v>
      </c>
      <c r="F121" s="234">
        <v>42058</v>
      </c>
      <c r="G121" s="234">
        <v>42060</v>
      </c>
      <c r="H121" s="233" t="s">
        <v>25</v>
      </c>
      <c r="I121" s="233" t="s">
        <v>30</v>
      </c>
      <c r="J121" s="233" t="s">
        <v>27</v>
      </c>
      <c r="K121" s="236">
        <v>5791505.7915057903</v>
      </c>
      <c r="L121" s="233" t="s">
        <v>25</v>
      </c>
      <c r="M121" s="233" t="s">
        <v>26</v>
      </c>
      <c r="N121" s="233" t="s">
        <v>54</v>
      </c>
      <c r="O121" s="235">
        <v>-7500000</v>
      </c>
      <c r="P121" s="233" t="s">
        <v>55</v>
      </c>
      <c r="Q121" s="237">
        <v>1.2949999999999999</v>
      </c>
      <c r="R121" s="245"/>
      <c r="S121" s="236">
        <v>0</v>
      </c>
      <c r="T121" s="233"/>
      <c r="U121" s="237">
        <v>1.3657999999999999</v>
      </c>
      <c r="V121" s="237">
        <v>1.3672952300099881</v>
      </c>
      <c r="W121" s="236">
        <v>-26451.012413202494</v>
      </c>
      <c r="X121" s="301"/>
      <c r="Y121" s="236">
        <v>0</v>
      </c>
      <c r="Z121" s="236">
        <v>-26451.012413202494</v>
      </c>
      <c r="AA121" s="104">
        <v>17</v>
      </c>
      <c r="AB121" s="226" t="s">
        <v>167</v>
      </c>
      <c r="AC121" s="99"/>
      <c r="AD121" s="127">
        <f t="shared" si="4"/>
        <v>0</v>
      </c>
      <c r="AE121" s="127">
        <f t="shared" si="3"/>
        <v>112.89942823629544</v>
      </c>
      <c r="AF121" s="105"/>
      <c r="AG121" s="43"/>
      <c r="AH121" s="43"/>
      <c r="AI121" s="43"/>
      <c r="AJ121" s="43"/>
      <c r="AK121" s="43"/>
      <c r="AL121" s="43"/>
      <c r="AM121" s="43"/>
    </row>
    <row r="122" spans="1:39" s="104" customFormat="1" ht="15.75" x14ac:dyDescent="0.2">
      <c r="A122" s="233">
        <v>2015</v>
      </c>
      <c r="B122" s="233" t="s">
        <v>102</v>
      </c>
      <c r="C122" s="233">
        <v>190</v>
      </c>
      <c r="D122" s="233" t="s">
        <v>24</v>
      </c>
      <c r="E122" s="234">
        <v>41795</v>
      </c>
      <c r="F122" s="234">
        <v>42058</v>
      </c>
      <c r="G122" s="234">
        <v>42060</v>
      </c>
      <c r="H122" s="233" t="s">
        <v>25</v>
      </c>
      <c r="I122" s="233" t="s">
        <v>30</v>
      </c>
      <c r="J122" s="233" t="s">
        <v>27</v>
      </c>
      <c r="K122" s="236">
        <v>5597014.9253731295</v>
      </c>
      <c r="L122" s="233" t="s">
        <v>25</v>
      </c>
      <c r="M122" s="233" t="s">
        <v>26</v>
      </c>
      <c r="N122" s="233" t="s">
        <v>54</v>
      </c>
      <c r="O122" s="235">
        <v>-7500000</v>
      </c>
      <c r="P122" s="233" t="s">
        <v>55</v>
      </c>
      <c r="Q122" s="237">
        <v>1.34</v>
      </c>
      <c r="R122" s="245">
        <v>1.2949999999999999</v>
      </c>
      <c r="S122" s="236">
        <v>0</v>
      </c>
      <c r="T122" s="233"/>
      <c r="U122" s="237">
        <v>1.3657999999999999</v>
      </c>
      <c r="V122" s="237">
        <v>1.3672952300099881</v>
      </c>
      <c r="W122" s="246">
        <v>-22577.686666593632</v>
      </c>
      <c r="X122" s="301"/>
      <c r="Y122" s="246">
        <v>0</v>
      </c>
      <c r="Z122" s="246">
        <v>-22577.686666593632</v>
      </c>
      <c r="AA122" s="104">
        <v>17</v>
      </c>
      <c r="AB122" s="226" t="s">
        <v>168</v>
      </c>
      <c r="AC122" s="99"/>
      <c r="AD122" s="127">
        <f t="shared" si="4"/>
        <v>0</v>
      </c>
      <c r="AE122" s="127">
        <f t="shared" si="3"/>
        <v>96.367121066578392</v>
      </c>
      <c r="AF122" s="105"/>
      <c r="AG122" s="43"/>
      <c r="AH122" s="43"/>
      <c r="AI122" s="43"/>
      <c r="AJ122" s="43"/>
      <c r="AK122" s="43"/>
      <c r="AL122" s="43"/>
      <c r="AM122" s="43"/>
    </row>
    <row r="123" spans="1:39" s="104" customFormat="1" ht="15.75" x14ac:dyDescent="0.2">
      <c r="A123" s="233">
        <v>2015</v>
      </c>
      <c r="B123" s="233" t="s">
        <v>103</v>
      </c>
      <c r="C123" s="233">
        <v>161</v>
      </c>
      <c r="D123" s="233" t="s">
        <v>63</v>
      </c>
      <c r="E123" s="234">
        <v>41794</v>
      </c>
      <c r="F123" s="234">
        <v>42087</v>
      </c>
      <c r="G123" s="234">
        <v>42089</v>
      </c>
      <c r="H123" s="233" t="s">
        <v>32</v>
      </c>
      <c r="I123" s="233" t="s">
        <v>26</v>
      </c>
      <c r="J123" s="233" t="s">
        <v>27</v>
      </c>
      <c r="K123" s="236">
        <v>8888888.8888888899</v>
      </c>
      <c r="L123" s="233" t="s">
        <v>32</v>
      </c>
      <c r="M123" s="233" t="s">
        <v>30</v>
      </c>
      <c r="N123" s="233" t="s">
        <v>54</v>
      </c>
      <c r="O123" s="235">
        <v>-12000000</v>
      </c>
      <c r="P123" s="233" t="s">
        <v>55</v>
      </c>
      <c r="Q123" s="237">
        <v>1.35</v>
      </c>
      <c r="R123" s="245"/>
      <c r="S123" s="236">
        <v>0</v>
      </c>
      <c r="T123" s="233"/>
      <c r="U123" s="237">
        <v>1.3657999999999999</v>
      </c>
      <c r="V123" s="237">
        <v>1.3674530715879296</v>
      </c>
      <c r="W123" s="236">
        <v>244102.49781271085</v>
      </c>
      <c r="X123" s="301">
        <v>154187.00634483714</v>
      </c>
      <c r="Y123" s="236">
        <v>113450.63120504469</v>
      </c>
      <c r="Z123" s="236">
        <v>130651.86660766616</v>
      </c>
      <c r="AA123" s="104">
        <v>17</v>
      </c>
      <c r="AB123" s="226" t="s">
        <v>93</v>
      </c>
      <c r="AC123" s="99"/>
      <c r="AD123" s="127">
        <f t="shared" si="4"/>
        <v>-717.66134356936982</v>
      </c>
      <c r="AE123" s="127">
        <f t="shared" si="3"/>
        <v>0</v>
      </c>
      <c r="AF123" s="105"/>
      <c r="AG123" s="43"/>
      <c r="AH123" s="43"/>
      <c r="AI123" s="43"/>
      <c r="AJ123" s="43"/>
      <c r="AK123" s="43"/>
      <c r="AL123" s="43"/>
      <c r="AM123" s="43"/>
    </row>
    <row r="124" spans="1:39" s="104" customFormat="1" ht="15.75" x14ac:dyDescent="0.2">
      <c r="A124" s="233">
        <v>2015</v>
      </c>
      <c r="B124" s="233" t="s">
        <v>103</v>
      </c>
      <c r="C124" s="233">
        <v>162</v>
      </c>
      <c r="D124" s="233" t="s">
        <v>63</v>
      </c>
      <c r="E124" s="234">
        <v>41794</v>
      </c>
      <c r="F124" s="234">
        <v>42087</v>
      </c>
      <c r="G124" s="234">
        <v>42089</v>
      </c>
      <c r="H124" s="233" t="s">
        <v>25</v>
      </c>
      <c r="I124" s="233" t="s">
        <v>30</v>
      </c>
      <c r="J124" s="233" t="s">
        <v>27</v>
      </c>
      <c r="K124" s="236">
        <v>9266409.2664092705</v>
      </c>
      <c r="L124" s="233" t="s">
        <v>25</v>
      </c>
      <c r="M124" s="233" t="s">
        <v>26</v>
      </c>
      <c r="N124" s="233" t="s">
        <v>54</v>
      </c>
      <c r="O124" s="235">
        <v>-12000000</v>
      </c>
      <c r="P124" s="233" t="s">
        <v>55</v>
      </c>
      <c r="Q124" s="237">
        <v>1.2949999999999999</v>
      </c>
      <c r="R124" s="245"/>
      <c r="S124" s="236">
        <v>0</v>
      </c>
      <c r="T124" s="233"/>
      <c r="U124" s="237">
        <v>1.3657999999999999</v>
      </c>
      <c r="V124" s="237">
        <v>1.3674530715879296</v>
      </c>
      <c r="W124" s="236">
        <v>-50800.549841923341</v>
      </c>
      <c r="X124" s="301"/>
      <c r="Y124" s="236">
        <v>0</v>
      </c>
      <c r="Z124" s="236">
        <v>-50800.549841923341</v>
      </c>
      <c r="AA124" s="104">
        <v>17</v>
      </c>
      <c r="AB124" s="226" t="s">
        <v>93</v>
      </c>
      <c r="AC124" s="99"/>
      <c r="AD124" s="127">
        <f t="shared" si="4"/>
        <v>0</v>
      </c>
      <c r="AE124" s="127">
        <f t="shared" si="3"/>
        <v>216.82924425153146</v>
      </c>
      <c r="AF124" s="105"/>
      <c r="AG124" s="43"/>
      <c r="AH124" s="43"/>
      <c r="AI124" s="43"/>
      <c r="AJ124" s="43"/>
      <c r="AK124" s="43"/>
      <c r="AL124" s="43"/>
      <c r="AM124" s="43"/>
    </row>
    <row r="125" spans="1:39" s="104" customFormat="1" ht="15.75" x14ac:dyDescent="0.2">
      <c r="A125" s="233">
        <v>2015</v>
      </c>
      <c r="B125" s="233" t="s">
        <v>103</v>
      </c>
      <c r="C125" s="233">
        <v>163</v>
      </c>
      <c r="D125" s="233" t="s">
        <v>63</v>
      </c>
      <c r="E125" s="234">
        <v>41794</v>
      </c>
      <c r="F125" s="234">
        <v>42087</v>
      </c>
      <c r="G125" s="234">
        <v>42089</v>
      </c>
      <c r="H125" s="233" t="s">
        <v>25</v>
      </c>
      <c r="I125" s="233" t="s">
        <v>30</v>
      </c>
      <c r="J125" s="233" t="s">
        <v>27</v>
      </c>
      <c r="K125" s="236">
        <v>8955223.8805970103</v>
      </c>
      <c r="L125" s="233" t="s">
        <v>25</v>
      </c>
      <c r="M125" s="233" t="s">
        <v>26</v>
      </c>
      <c r="N125" s="233" t="s">
        <v>54</v>
      </c>
      <c r="O125" s="235">
        <v>-12000000</v>
      </c>
      <c r="P125" s="233" t="s">
        <v>55</v>
      </c>
      <c r="Q125" s="237">
        <v>1.34</v>
      </c>
      <c r="R125" s="245">
        <v>1.2949999999999999</v>
      </c>
      <c r="S125" s="236">
        <v>0</v>
      </c>
      <c r="T125" s="233"/>
      <c r="U125" s="237">
        <v>1.3657999999999999</v>
      </c>
      <c r="V125" s="237">
        <v>1.3674530715879296</v>
      </c>
      <c r="W125" s="246">
        <v>-39114.941625950349</v>
      </c>
      <c r="X125" s="301"/>
      <c r="Y125" s="246">
        <v>0</v>
      </c>
      <c r="Z125" s="246">
        <v>-39114.941625950349</v>
      </c>
      <c r="AA125" s="104">
        <v>17</v>
      </c>
      <c r="AB125" s="226" t="s">
        <v>94</v>
      </c>
      <c r="AC125" s="99"/>
      <c r="AD125" s="127">
        <f t="shared" si="4"/>
        <v>0</v>
      </c>
      <c r="AE125" s="127">
        <f t="shared" si="3"/>
        <v>166.95219359020382</v>
      </c>
      <c r="AF125" s="105"/>
      <c r="AG125" s="43"/>
      <c r="AH125" s="43"/>
      <c r="AI125" s="43"/>
      <c r="AJ125" s="43"/>
      <c r="AK125" s="43"/>
      <c r="AL125" s="43"/>
      <c r="AM125" s="43"/>
    </row>
    <row r="126" spans="1:39" s="104" customFormat="1" ht="15.75" x14ac:dyDescent="0.2">
      <c r="A126" s="233">
        <v>2015</v>
      </c>
      <c r="B126" s="233" t="s">
        <v>104</v>
      </c>
      <c r="C126" s="233">
        <v>164</v>
      </c>
      <c r="D126" s="233" t="s">
        <v>24</v>
      </c>
      <c r="E126" s="234">
        <v>41795</v>
      </c>
      <c r="F126" s="234">
        <v>42087</v>
      </c>
      <c r="G126" s="234">
        <v>42089</v>
      </c>
      <c r="H126" s="233" t="s">
        <v>32</v>
      </c>
      <c r="I126" s="233" t="s">
        <v>26</v>
      </c>
      <c r="J126" s="233" t="s">
        <v>27</v>
      </c>
      <c r="K126" s="236">
        <v>5925925.92592593</v>
      </c>
      <c r="L126" s="233" t="s">
        <v>32</v>
      </c>
      <c r="M126" s="233" t="s">
        <v>30</v>
      </c>
      <c r="N126" s="233" t="s">
        <v>54</v>
      </c>
      <c r="O126" s="235">
        <v>-8000000</v>
      </c>
      <c r="P126" s="233" t="s">
        <v>55</v>
      </c>
      <c r="Q126" s="237">
        <v>1.35</v>
      </c>
      <c r="R126" s="245"/>
      <c r="S126" s="236">
        <v>0</v>
      </c>
      <c r="T126" s="233"/>
      <c r="U126" s="237">
        <v>1.3657999999999999</v>
      </c>
      <c r="V126" s="237">
        <v>1.3674530715879296</v>
      </c>
      <c r="W126" s="236">
        <v>162734.99854180732</v>
      </c>
      <c r="X126" s="301">
        <v>102889.70423719491</v>
      </c>
      <c r="Y126" s="236">
        <v>75633.754136697389</v>
      </c>
      <c r="Z126" s="236">
        <v>87101.24440510993</v>
      </c>
      <c r="AA126" s="104">
        <v>17</v>
      </c>
      <c r="AB126" s="226" t="s">
        <v>169</v>
      </c>
      <c r="AC126" s="99"/>
      <c r="AD126" s="127">
        <f t="shared" si="4"/>
        <v>-947.11769151331862</v>
      </c>
      <c r="AE126" s="127">
        <f t="shared" si="3"/>
        <v>0</v>
      </c>
      <c r="AF126" s="105"/>
      <c r="AG126" s="43"/>
      <c r="AH126" s="43"/>
      <c r="AI126" s="43"/>
      <c r="AJ126" s="43"/>
      <c r="AK126" s="43"/>
      <c r="AL126" s="43"/>
      <c r="AM126" s="43"/>
    </row>
    <row r="127" spans="1:39" s="104" customFormat="1" ht="15.75" x14ac:dyDescent="0.2">
      <c r="A127" s="233">
        <v>2015</v>
      </c>
      <c r="B127" s="233" t="s">
        <v>104</v>
      </c>
      <c r="C127" s="233">
        <v>165</v>
      </c>
      <c r="D127" s="233" t="s">
        <v>24</v>
      </c>
      <c r="E127" s="234">
        <v>41795</v>
      </c>
      <c r="F127" s="234">
        <v>42087</v>
      </c>
      <c r="G127" s="234">
        <v>42089</v>
      </c>
      <c r="H127" s="233" t="s">
        <v>25</v>
      </c>
      <c r="I127" s="233" t="s">
        <v>30</v>
      </c>
      <c r="J127" s="233" t="s">
        <v>27</v>
      </c>
      <c r="K127" s="236">
        <v>6177606.1776061803</v>
      </c>
      <c r="L127" s="233" t="s">
        <v>25</v>
      </c>
      <c r="M127" s="233" t="s">
        <v>26</v>
      </c>
      <c r="N127" s="233" t="s">
        <v>54</v>
      </c>
      <c r="O127" s="235">
        <v>-8000000</v>
      </c>
      <c r="P127" s="233" t="s">
        <v>55</v>
      </c>
      <c r="Q127" s="237">
        <v>1.2949999999999999</v>
      </c>
      <c r="R127" s="245"/>
      <c r="S127" s="236">
        <v>0</v>
      </c>
      <c r="T127" s="233"/>
      <c r="U127" s="237">
        <v>1.3657999999999999</v>
      </c>
      <c r="V127" s="237">
        <v>1.3674530715879296</v>
      </c>
      <c r="W127" s="236">
        <v>-33867.033227948894</v>
      </c>
      <c r="X127" s="301"/>
      <c r="Y127" s="236">
        <v>0</v>
      </c>
      <c r="Z127" s="236">
        <v>-33867.033227948894</v>
      </c>
      <c r="AA127" s="104">
        <v>17</v>
      </c>
      <c r="AB127" s="226" t="s">
        <v>169</v>
      </c>
      <c r="AC127" s="99"/>
      <c r="AD127" s="127">
        <f t="shared" si="4"/>
        <v>0</v>
      </c>
      <c r="AE127" s="127">
        <f t="shared" si="3"/>
        <v>144.55282950102097</v>
      </c>
      <c r="AF127" s="105"/>
      <c r="AG127" s="43"/>
      <c r="AH127" s="43"/>
      <c r="AI127" s="43"/>
      <c r="AJ127" s="43"/>
      <c r="AK127" s="43"/>
      <c r="AL127" s="43"/>
      <c r="AM127" s="43"/>
    </row>
    <row r="128" spans="1:39" s="104" customFormat="1" ht="15.75" x14ac:dyDescent="0.2">
      <c r="A128" s="233">
        <v>2015</v>
      </c>
      <c r="B128" s="233" t="s">
        <v>104</v>
      </c>
      <c r="C128" s="233">
        <v>166</v>
      </c>
      <c r="D128" s="233" t="s">
        <v>24</v>
      </c>
      <c r="E128" s="234">
        <v>41795</v>
      </c>
      <c r="F128" s="234">
        <v>42087</v>
      </c>
      <c r="G128" s="234">
        <v>42089</v>
      </c>
      <c r="H128" s="233" t="s">
        <v>25</v>
      </c>
      <c r="I128" s="233" t="s">
        <v>30</v>
      </c>
      <c r="J128" s="233" t="s">
        <v>27</v>
      </c>
      <c r="K128" s="236">
        <v>5970149.2537313402</v>
      </c>
      <c r="L128" s="233" t="s">
        <v>25</v>
      </c>
      <c r="M128" s="233" t="s">
        <v>26</v>
      </c>
      <c r="N128" s="233" t="s">
        <v>54</v>
      </c>
      <c r="O128" s="235">
        <v>-8000000</v>
      </c>
      <c r="P128" s="233" t="s">
        <v>55</v>
      </c>
      <c r="Q128" s="237">
        <v>1.34</v>
      </c>
      <c r="R128" s="245">
        <v>1.2949999999999999</v>
      </c>
      <c r="S128" s="236">
        <v>0</v>
      </c>
      <c r="T128" s="233"/>
      <c r="U128" s="237">
        <v>1.3657999999999999</v>
      </c>
      <c r="V128" s="237">
        <v>1.3674530715879296</v>
      </c>
      <c r="W128" s="246">
        <v>-25978.261076663523</v>
      </c>
      <c r="X128" s="301"/>
      <c r="Y128" s="246">
        <v>0</v>
      </c>
      <c r="Z128" s="246">
        <v>-25978.261076663523</v>
      </c>
      <c r="AA128" s="104">
        <v>17</v>
      </c>
      <c r="AB128" s="226" t="s">
        <v>170</v>
      </c>
      <c r="AC128" s="99"/>
      <c r="AD128" s="127">
        <f t="shared" si="4"/>
        <v>0</v>
      </c>
      <c r="AE128" s="127">
        <f t="shared" si="3"/>
        <v>110.881609229619</v>
      </c>
      <c r="AF128" s="105"/>
      <c r="AG128" s="43"/>
      <c r="AH128" s="43"/>
      <c r="AI128" s="43"/>
      <c r="AJ128" s="43"/>
      <c r="AK128" s="43"/>
      <c r="AL128" s="43"/>
      <c r="AM128" s="43"/>
    </row>
    <row r="129" spans="1:39" s="104" customFormat="1" ht="15.75" x14ac:dyDescent="0.2">
      <c r="A129" s="233">
        <v>2015</v>
      </c>
      <c r="B129" s="233" t="s">
        <v>105</v>
      </c>
      <c r="C129" s="233">
        <v>173</v>
      </c>
      <c r="D129" s="233" t="s">
        <v>24</v>
      </c>
      <c r="E129" s="234">
        <v>41795</v>
      </c>
      <c r="F129" s="234">
        <v>42087</v>
      </c>
      <c r="G129" s="234">
        <v>42089</v>
      </c>
      <c r="H129" s="233" t="s">
        <v>32</v>
      </c>
      <c r="I129" s="233" t="s">
        <v>26</v>
      </c>
      <c r="J129" s="233" t="s">
        <v>27</v>
      </c>
      <c r="K129" s="236">
        <v>2222222.2222222202</v>
      </c>
      <c r="L129" s="233" t="s">
        <v>32</v>
      </c>
      <c r="M129" s="233" t="s">
        <v>30</v>
      </c>
      <c r="N129" s="233" t="s">
        <v>54</v>
      </c>
      <c r="O129" s="235">
        <v>-3000000</v>
      </c>
      <c r="P129" s="233" t="s">
        <v>55</v>
      </c>
      <c r="Q129" s="237">
        <v>1.35</v>
      </c>
      <c r="R129" s="245"/>
      <c r="S129" s="236">
        <v>0</v>
      </c>
      <c r="T129" s="233"/>
      <c r="U129" s="237">
        <v>1.3657999999999999</v>
      </c>
      <c r="V129" s="237">
        <v>1.3674530715879296</v>
      </c>
      <c r="W129" s="236">
        <v>61025.624453177647</v>
      </c>
      <c r="X129" s="301">
        <v>38558.839091686743</v>
      </c>
      <c r="Y129" s="236">
        <v>28362.657801261172</v>
      </c>
      <c r="Z129" s="236">
        <v>32662.966651916475</v>
      </c>
      <c r="AA129" s="104">
        <v>17</v>
      </c>
      <c r="AB129" s="226" t="s">
        <v>163</v>
      </c>
      <c r="AC129" s="99"/>
      <c r="AD129" s="127">
        <f t="shared" si="4"/>
        <v>-355.1691343174939</v>
      </c>
      <c r="AE129" s="127">
        <f t="shared" si="3"/>
        <v>0</v>
      </c>
      <c r="AF129" s="105"/>
      <c r="AG129" s="43"/>
      <c r="AH129" s="43"/>
      <c r="AI129" s="43"/>
      <c r="AJ129" s="43"/>
      <c r="AK129" s="43"/>
      <c r="AL129" s="43"/>
      <c r="AM129" s="43"/>
    </row>
    <row r="130" spans="1:39" s="104" customFormat="1" ht="15.75" x14ac:dyDescent="0.2">
      <c r="A130" s="233">
        <v>2015</v>
      </c>
      <c r="B130" s="233" t="s">
        <v>105</v>
      </c>
      <c r="C130" s="233">
        <v>174</v>
      </c>
      <c r="D130" s="233" t="s">
        <v>24</v>
      </c>
      <c r="E130" s="234">
        <v>41795</v>
      </c>
      <c r="F130" s="234">
        <v>42087</v>
      </c>
      <c r="G130" s="234">
        <v>42089</v>
      </c>
      <c r="H130" s="233" t="s">
        <v>25</v>
      </c>
      <c r="I130" s="233" t="s">
        <v>30</v>
      </c>
      <c r="J130" s="233" t="s">
        <v>27</v>
      </c>
      <c r="K130" s="236">
        <v>2316602.3166023199</v>
      </c>
      <c r="L130" s="233" t="s">
        <v>25</v>
      </c>
      <c r="M130" s="233" t="s">
        <v>26</v>
      </c>
      <c r="N130" s="233" t="s">
        <v>54</v>
      </c>
      <c r="O130" s="235">
        <v>-3000000</v>
      </c>
      <c r="P130" s="233" t="s">
        <v>55</v>
      </c>
      <c r="Q130" s="237">
        <v>1.2949999999999999</v>
      </c>
      <c r="R130" s="245"/>
      <c r="S130" s="236">
        <v>0</v>
      </c>
      <c r="T130" s="233"/>
      <c r="U130" s="237">
        <v>1.3657999999999999</v>
      </c>
      <c r="V130" s="237">
        <v>1.3674530715879296</v>
      </c>
      <c r="W130" s="236">
        <v>-12700.137460480846</v>
      </c>
      <c r="X130" s="301"/>
      <c r="Y130" s="236">
        <v>0</v>
      </c>
      <c r="Z130" s="236">
        <v>-12700.137460480846</v>
      </c>
      <c r="AA130" s="104">
        <v>17</v>
      </c>
      <c r="AB130" s="226" t="s">
        <v>163</v>
      </c>
      <c r="AC130" s="99"/>
      <c r="AD130" s="127">
        <f t="shared" si="4"/>
        <v>0</v>
      </c>
      <c r="AE130" s="127">
        <f t="shared" si="3"/>
        <v>54.207311062882916</v>
      </c>
      <c r="AF130" s="105"/>
      <c r="AG130" s="43"/>
      <c r="AH130" s="43"/>
      <c r="AI130" s="43"/>
      <c r="AJ130" s="43"/>
      <c r="AK130" s="43"/>
      <c r="AL130" s="43"/>
      <c r="AM130" s="43"/>
    </row>
    <row r="131" spans="1:39" s="104" customFormat="1" ht="15.75" x14ac:dyDescent="0.2">
      <c r="A131" s="233">
        <v>2015</v>
      </c>
      <c r="B131" s="233" t="s">
        <v>105</v>
      </c>
      <c r="C131" s="233">
        <v>175</v>
      </c>
      <c r="D131" s="233" t="s">
        <v>24</v>
      </c>
      <c r="E131" s="234">
        <v>41795</v>
      </c>
      <c r="F131" s="234">
        <v>42087</v>
      </c>
      <c r="G131" s="234">
        <v>42089</v>
      </c>
      <c r="H131" s="233" t="s">
        <v>25</v>
      </c>
      <c r="I131" s="233" t="s">
        <v>30</v>
      </c>
      <c r="J131" s="233" t="s">
        <v>27</v>
      </c>
      <c r="K131" s="236">
        <v>2238805.9701492498</v>
      </c>
      <c r="L131" s="233" t="s">
        <v>25</v>
      </c>
      <c r="M131" s="233" t="s">
        <v>26</v>
      </c>
      <c r="N131" s="233" t="s">
        <v>54</v>
      </c>
      <c r="O131" s="235">
        <v>-3000000</v>
      </c>
      <c r="P131" s="233" t="s">
        <v>55</v>
      </c>
      <c r="Q131" s="237">
        <v>1.34</v>
      </c>
      <c r="R131" s="245">
        <v>1.2949999999999999</v>
      </c>
      <c r="S131" s="236">
        <v>0</v>
      </c>
      <c r="T131" s="233"/>
      <c r="U131" s="237">
        <v>1.3657999999999999</v>
      </c>
      <c r="V131" s="237">
        <v>1.3674530715879296</v>
      </c>
      <c r="W131" s="246">
        <v>-9766.6479010100575</v>
      </c>
      <c r="X131" s="301"/>
      <c r="Y131" s="246">
        <v>0</v>
      </c>
      <c r="Z131" s="246">
        <v>-9766.6479010100575</v>
      </c>
      <c r="AA131" s="104">
        <v>17</v>
      </c>
      <c r="AB131" s="226" t="s">
        <v>164</v>
      </c>
      <c r="AC131" s="99"/>
      <c r="AD131" s="127">
        <f t="shared" si="4"/>
        <v>0</v>
      </c>
      <c r="AE131" s="127">
        <f t="shared" si="3"/>
        <v>41.686455950505902</v>
      </c>
      <c r="AF131" s="105"/>
      <c r="AG131" s="43"/>
      <c r="AH131" s="43"/>
      <c r="AI131" s="43"/>
      <c r="AJ131" s="43"/>
      <c r="AK131" s="43"/>
      <c r="AL131" s="43"/>
      <c r="AM131" s="43"/>
    </row>
    <row r="132" spans="1:39" s="104" customFormat="1" ht="15.75" x14ac:dyDescent="0.2">
      <c r="A132" s="233">
        <v>2015</v>
      </c>
      <c r="B132" s="233" t="s">
        <v>106</v>
      </c>
      <c r="C132" s="233">
        <v>182</v>
      </c>
      <c r="D132" s="233" t="s">
        <v>24</v>
      </c>
      <c r="E132" s="234">
        <v>41795</v>
      </c>
      <c r="F132" s="234">
        <v>42087</v>
      </c>
      <c r="G132" s="234">
        <v>42089</v>
      </c>
      <c r="H132" s="233" t="s">
        <v>32</v>
      </c>
      <c r="I132" s="233" t="s">
        <v>26</v>
      </c>
      <c r="J132" s="233" t="s">
        <v>27</v>
      </c>
      <c r="K132" s="236">
        <v>2222222.2222222202</v>
      </c>
      <c r="L132" s="233" t="s">
        <v>32</v>
      </c>
      <c r="M132" s="233" t="s">
        <v>30</v>
      </c>
      <c r="N132" s="233" t="s">
        <v>54</v>
      </c>
      <c r="O132" s="235">
        <v>-3000000</v>
      </c>
      <c r="P132" s="233" t="s">
        <v>55</v>
      </c>
      <c r="Q132" s="237">
        <v>1.35</v>
      </c>
      <c r="R132" s="245"/>
      <c r="S132" s="236">
        <v>0</v>
      </c>
      <c r="T132" s="233"/>
      <c r="U132" s="237">
        <v>1.3657999999999999</v>
      </c>
      <c r="V132" s="237">
        <v>1.3674530715879296</v>
      </c>
      <c r="W132" s="236">
        <v>61025.624453177647</v>
      </c>
      <c r="X132" s="301">
        <v>38558.839091686743</v>
      </c>
      <c r="Y132" s="236">
        <v>28362.657801261172</v>
      </c>
      <c r="Z132" s="236">
        <v>32662.966651916475</v>
      </c>
      <c r="AA132" s="104">
        <v>17</v>
      </c>
      <c r="AB132" s="226" t="s">
        <v>165</v>
      </c>
      <c r="AC132" s="99"/>
      <c r="AD132" s="127">
        <f t="shared" si="4"/>
        <v>-355.1691343174939</v>
      </c>
      <c r="AE132" s="127">
        <f t="shared" ref="AE132:AE149" si="5">-IF($W132&lt;0,$W132*(1-VLOOKUP($AA132,$AG$14:$AL$20,6,FALSE))*VLOOKUP($AA132,$AG$14:$AL$20,5,FALSE),0)</f>
        <v>0</v>
      </c>
      <c r="AF132" s="105"/>
      <c r="AG132" s="43"/>
      <c r="AH132" s="43"/>
      <c r="AI132" s="43"/>
      <c r="AJ132" s="43"/>
      <c r="AK132" s="43"/>
      <c r="AL132" s="43"/>
      <c r="AM132" s="43"/>
    </row>
    <row r="133" spans="1:39" s="104" customFormat="1" ht="15.75" x14ac:dyDescent="0.2">
      <c r="A133" s="233">
        <v>2015</v>
      </c>
      <c r="B133" s="233" t="s">
        <v>106</v>
      </c>
      <c r="C133" s="233">
        <v>183</v>
      </c>
      <c r="D133" s="233" t="s">
        <v>24</v>
      </c>
      <c r="E133" s="234">
        <v>41795</v>
      </c>
      <c r="F133" s="234">
        <v>42087</v>
      </c>
      <c r="G133" s="234">
        <v>42089</v>
      </c>
      <c r="H133" s="233" t="s">
        <v>25</v>
      </c>
      <c r="I133" s="233" t="s">
        <v>30</v>
      </c>
      <c r="J133" s="233" t="s">
        <v>27</v>
      </c>
      <c r="K133" s="236">
        <v>2316602.3166023199</v>
      </c>
      <c r="L133" s="233" t="s">
        <v>25</v>
      </c>
      <c r="M133" s="233" t="s">
        <v>26</v>
      </c>
      <c r="N133" s="233" t="s">
        <v>54</v>
      </c>
      <c r="O133" s="235">
        <v>-3000000</v>
      </c>
      <c r="P133" s="233" t="s">
        <v>55</v>
      </c>
      <c r="Q133" s="237">
        <v>1.2949999999999999</v>
      </c>
      <c r="R133" s="245"/>
      <c r="S133" s="236">
        <v>0</v>
      </c>
      <c r="T133" s="233"/>
      <c r="U133" s="237">
        <v>1.3657999999999999</v>
      </c>
      <c r="V133" s="237">
        <v>1.3674530715879296</v>
      </c>
      <c r="W133" s="236">
        <v>-12700.137460480846</v>
      </c>
      <c r="X133" s="301"/>
      <c r="Y133" s="236">
        <v>0</v>
      </c>
      <c r="Z133" s="236">
        <v>-12700.137460480846</v>
      </c>
      <c r="AA133" s="104">
        <v>17</v>
      </c>
      <c r="AB133" s="226" t="s">
        <v>165</v>
      </c>
      <c r="AC133" s="99"/>
      <c r="AD133" s="127">
        <f t="shared" si="4"/>
        <v>0</v>
      </c>
      <c r="AE133" s="127">
        <f t="shared" si="5"/>
        <v>54.207311062882916</v>
      </c>
      <c r="AF133" s="105"/>
      <c r="AG133" s="43"/>
      <c r="AH133" s="43"/>
      <c r="AI133" s="43"/>
      <c r="AJ133" s="43"/>
      <c r="AK133" s="43"/>
      <c r="AL133" s="43"/>
      <c r="AM133" s="43"/>
    </row>
    <row r="134" spans="1:39" s="104" customFormat="1" ht="15.75" x14ac:dyDescent="0.2">
      <c r="A134" s="233">
        <v>2015</v>
      </c>
      <c r="B134" s="233" t="s">
        <v>106</v>
      </c>
      <c r="C134" s="233">
        <v>184</v>
      </c>
      <c r="D134" s="233" t="s">
        <v>24</v>
      </c>
      <c r="E134" s="234">
        <v>41795</v>
      </c>
      <c r="F134" s="234">
        <v>42087</v>
      </c>
      <c r="G134" s="234">
        <v>42089</v>
      </c>
      <c r="H134" s="233" t="s">
        <v>25</v>
      </c>
      <c r="I134" s="233" t="s">
        <v>30</v>
      </c>
      <c r="J134" s="233" t="s">
        <v>27</v>
      </c>
      <c r="K134" s="236">
        <v>2238805.9701492498</v>
      </c>
      <c r="L134" s="233" t="s">
        <v>25</v>
      </c>
      <c r="M134" s="233" t="s">
        <v>26</v>
      </c>
      <c r="N134" s="233" t="s">
        <v>54</v>
      </c>
      <c r="O134" s="235">
        <v>-3000000</v>
      </c>
      <c r="P134" s="233" t="s">
        <v>55</v>
      </c>
      <c r="Q134" s="237">
        <v>1.34</v>
      </c>
      <c r="R134" s="245">
        <v>1.2949999999999999</v>
      </c>
      <c r="S134" s="236">
        <v>0</v>
      </c>
      <c r="T134" s="233"/>
      <c r="U134" s="237">
        <v>1.3657999999999999</v>
      </c>
      <c r="V134" s="237">
        <v>1.3674530715879296</v>
      </c>
      <c r="W134" s="246">
        <v>-9766.6479010100575</v>
      </c>
      <c r="X134" s="301"/>
      <c r="Y134" s="246">
        <v>0</v>
      </c>
      <c r="Z134" s="246">
        <v>-9766.6479010100575</v>
      </c>
      <c r="AA134" s="104">
        <v>17</v>
      </c>
      <c r="AB134" s="226" t="s">
        <v>166</v>
      </c>
      <c r="AC134" s="99"/>
      <c r="AD134" s="127">
        <f t="shared" si="4"/>
        <v>0</v>
      </c>
      <c r="AE134" s="127">
        <f t="shared" si="5"/>
        <v>41.686455950505902</v>
      </c>
      <c r="AF134" s="105"/>
      <c r="AG134" s="43"/>
      <c r="AH134" s="43"/>
      <c r="AI134" s="43"/>
      <c r="AJ134" s="43"/>
      <c r="AK134" s="43"/>
      <c r="AL134" s="43"/>
      <c r="AM134" s="43"/>
    </row>
    <row r="135" spans="1:39" s="104" customFormat="1" ht="15.75" x14ac:dyDescent="0.2">
      <c r="A135" s="233">
        <v>2015</v>
      </c>
      <c r="B135" s="233" t="s">
        <v>107</v>
      </c>
      <c r="C135" s="233">
        <v>191</v>
      </c>
      <c r="D135" s="233" t="s">
        <v>24</v>
      </c>
      <c r="E135" s="234">
        <v>41795</v>
      </c>
      <c r="F135" s="234">
        <v>42087</v>
      </c>
      <c r="G135" s="234">
        <v>42089</v>
      </c>
      <c r="H135" s="233" t="s">
        <v>32</v>
      </c>
      <c r="I135" s="233" t="s">
        <v>26</v>
      </c>
      <c r="J135" s="233" t="s">
        <v>27</v>
      </c>
      <c r="K135" s="236">
        <v>5185185.18518518</v>
      </c>
      <c r="L135" s="233" t="s">
        <v>32</v>
      </c>
      <c r="M135" s="233" t="s">
        <v>30</v>
      </c>
      <c r="N135" s="233" t="s">
        <v>54</v>
      </c>
      <c r="O135" s="235">
        <v>-7000000</v>
      </c>
      <c r="P135" s="233" t="s">
        <v>55</v>
      </c>
      <c r="Q135" s="237">
        <v>1.35</v>
      </c>
      <c r="R135" s="245"/>
      <c r="S135" s="236">
        <v>0</v>
      </c>
      <c r="T135" s="233"/>
      <c r="U135" s="237">
        <v>1.3657999999999999</v>
      </c>
      <c r="V135" s="237">
        <v>1.3674530715879296</v>
      </c>
      <c r="W135" s="236">
        <v>142393.12372408118</v>
      </c>
      <c r="X135" s="301">
        <v>89856.141199328995</v>
      </c>
      <c r="Y135" s="236">
        <v>66179.534869609401</v>
      </c>
      <c r="Z135" s="236">
        <v>76213.588854471775</v>
      </c>
      <c r="AA135" s="104">
        <v>17</v>
      </c>
      <c r="AB135" s="233" t="s">
        <v>167</v>
      </c>
      <c r="AC135" s="99"/>
      <c r="AD135" s="127">
        <f t="shared" si="4"/>
        <v>-828.72798007415236</v>
      </c>
      <c r="AE135" s="127">
        <f t="shared" si="5"/>
        <v>0</v>
      </c>
      <c r="AF135" s="105"/>
      <c r="AG135" s="43"/>
      <c r="AH135" s="43"/>
      <c r="AI135" s="43"/>
      <c r="AJ135" s="43"/>
      <c r="AK135" s="43"/>
      <c r="AL135" s="43"/>
      <c r="AM135" s="43"/>
    </row>
    <row r="136" spans="1:39" s="104" customFormat="1" ht="15.75" x14ac:dyDescent="0.2">
      <c r="A136" s="233">
        <v>2015</v>
      </c>
      <c r="B136" s="233" t="s">
        <v>107</v>
      </c>
      <c r="C136" s="233">
        <v>192</v>
      </c>
      <c r="D136" s="233" t="s">
        <v>24</v>
      </c>
      <c r="E136" s="234">
        <v>41795</v>
      </c>
      <c r="F136" s="234">
        <v>42087</v>
      </c>
      <c r="G136" s="234">
        <v>42089</v>
      </c>
      <c r="H136" s="233" t="s">
        <v>25</v>
      </c>
      <c r="I136" s="233" t="s">
        <v>30</v>
      </c>
      <c r="J136" s="233" t="s">
        <v>27</v>
      </c>
      <c r="K136" s="236">
        <v>5405405.4054054096</v>
      </c>
      <c r="L136" s="233" t="s">
        <v>25</v>
      </c>
      <c r="M136" s="233" t="s">
        <v>26</v>
      </c>
      <c r="N136" s="233" t="s">
        <v>54</v>
      </c>
      <c r="O136" s="235">
        <v>-7000000</v>
      </c>
      <c r="P136" s="233" t="s">
        <v>55</v>
      </c>
      <c r="Q136" s="237">
        <v>1.2949999999999999</v>
      </c>
      <c r="R136" s="245"/>
      <c r="S136" s="236">
        <v>0</v>
      </c>
      <c r="T136" s="233"/>
      <c r="U136" s="237">
        <v>1.3657999999999999</v>
      </c>
      <c r="V136" s="237">
        <v>1.3674530715879296</v>
      </c>
      <c r="W136" s="236">
        <v>-29633.654074455291</v>
      </c>
      <c r="X136" s="301"/>
      <c r="Y136" s="236">
        <v>0</v>
      </c>
      <c r="Z136" s="236">
        <v>-29633.654074455291</v>
      </c>
      <c r="AA136" s="104">
        <v>17</v>
      </c>
      <c r="AB136" s="233" t="s">
        <v>167</v>
      </c>
      <c r="AC136" s="99"/>
      <c r="AD136" s="127">
        <f t="shared" si="4"/>
        <v>0</v>
      </c>
      <c r="AE136" s="127">
        <f t="shared" si="5"/>
        <v>126.48372581339341</v>
      </c>
      <c r="AF136" s="105"/>
      <c r="AG136" s="43"/>
      <c r="AH136" s="43"/>
      <c r="AI136" s="43"/>
      <c r="AJ136" s="43"/>
      <c r="AK136" s="43"/>
      <c r="AL136" s="43"/>
      <c r="AM136" s="43"/>
    </row>
    <row r="137" spans="1:39" s="104" customFormat="1" ht="15.75" x14ac:dyDescent="0.2">
      <c r="A137" s="233">
        <v>2015</v>
      </c>
      <c r="B137" s="233" t="s">
        <v>107</v>
      </c>
      <c r="C137" s="233">
        <v>193</v>
      </c>
      <c r="D137" s="233" t="s">
        <v>24</v>
      </c>
      <c r="E137" s="234">
        <v>41795</v>
      </c>
      <c r="F137" s="234">
        <v>42087</v>
      </c>
      <c r="G137" s="234">
        <v>42089</v>
      </c>
      <c r="H137" s="233" t="s">
        <v>25</v>
      </c>
      <c r="I137" s="233" t="s">
        <v>30</v>
      </c>
      <c r="J137" s="233" t="s">
        <v>27</v>
      </c>
      <c r="K137" s="236">
        <v>5223880.5970149301</v>
      </c>
      <c r="L137" s="233" t="s">
        <v>25</v>
      </c>
      <c r="M137" s="233" t="s">
        <v>26</v>
      </c>
      <c r="N137" s="233" t="s">
        <v>54</v>
      </c>
      <c r="O137" s="235">
        <v>-7000000</v>
      </c>
      <c r="P137" s="233" t="s">
        <v>55</v>
      </c>
      <c r="Q137" s="237">
        <v>1.34</v>
      </c>
      <c r="R137" s="245">
        <v>1.2949999999999999</v>
      </c>
      <c r="S137" s="236">
        <v>0</v>
      </c>
      <c r="T137" s="233"/>
      <c r="U137" s="237">
        <v>1.3657999999999999</v>
      </c>
      <c r="V137" s="237">
        <v>1.3674530715879296</v>
      </c>
      <c r="W137" s="246">
        <v>-22903.328450296882</v>
      </c>
      <c r="X137" s="301"/>
      <c r="Y137" s="246">
        <v>0</v>
      </c>
      <c r="Z137" s="246">
        <v>-22903.328450296882</v>
      </c>
      <c r="AA137" s="104">
        <v>17</v>
      </c>
      <c r="AB137" s="233" t="s">
        <v>168</v>
      </c>
      <c r="AC137" s="99"/>
      <c r="AD137" s="127">
        <f t="shared" si="4"/>
        <v>0</v>
      </c>
      <c r="AE137" s="127">
        <f t="shared" si="5"/>
        <v>97.757040311090705</v>
      </c>
      <c r="AF137" s="105"/>
      <c r="AG137" s="43"/>
      <c r="AH137" s="43"/>
      <c r="AI137" s="43"/>
      <c r="AJ137" s="43"/>
      <c r="AK137" s="43"/>
      <c r="AL137" s="43"/>
      <c r="AM137" s="43"/>
    </row>
    <row r="138" spans="1:39" s="104" customFormat="1" ht="15.75" x14ac:dyDescent="0.2">
      <c r="A138" s="233">
        <v>2015</v>
      </c>
      <c r="B138" s="233" t="s">
        <v>108</v>
      </c>
      <c r="C138" s="233">
        <v>97</v>
      </c>
      <c r="D138" s="233" t="s">
        <v>24</v>
      </c>
      <c r="E138" s="234">
        <v>41795</v>
      </c>
      <c r="F138" s="234">
        <v>42117</v>
      </c>
      <c r="G138" s="234">
        <v>42121</v>
      </c>
      <c r="H138" s="233" t="s">
        <v>32</v>
      </c>
      <c r="I138" s="233" t="s">
        <v>26</v>
      </c>
      <c r="J138" s="233" t="s">
        <v>27</v>
      </c>
      <c r="K138" s="236">
        <v>26615969.5817491</v>
      </c>
      <c r="L138" s="233" t="s">
        <v>32</v>
      </c>
      <c r="M138" s="233" t="s">
        <v>30</v>
      </c>
      <c r="N138" s="233" t="s">
        <v>54</v>
      </c>
      <c r="O138" s="235">
        <v>-35000000</v>
      </c>
      <c r="P138" s="233" t="s">
        <v>55</v>
      </c>
      <c r="Q138" s="237">
        <v>1.3149999999999999</v>
      </c>
      <c r="R138" s="245"/>
      <c r="S138" s="236">
        <v>0</v>
      </c>
      <c r="T138" s="233"/>
      <c r="U138" s="237">
        <v>1.3657999999999999</v>
      </c>
      <c r="V138" s="237">
        <v>1.3677545793520967</v>
      </c>
      <c r="W138" s="236">
        <v>1265726.7821421616</v>
      </c>
      <c r="X138" s="301">
        <v>1101612.4314337072</v>
      </c>
      <c r="Y138" s="236">
        <v>1026583.4971640185</v>
      </c>
      <c r="Z138" s="236">
        <v>239143.28497814317</v>
      </c>
      <c r="AA138" s="104">
        <v>17</v>
      </c>
      <c r="AB138" s="226" t="s">
        <v>110</v>
      </c>
      <c r="AC138" s="99"/>
      <c r="AD138" s="127">
        <f t="shared" si="4"/>
        <v>-7366.5298720673809</v>
      </c>
      <c r="AE138" s="127">
        <f t="shared" si="5"/>
        <v>0</v>
      </c>
      <c r="AF138" s="105"/>
      <c r="AG138" s="43"/>
      <c r="AH138" s="43"/>
      <c r="AI138" s="43"/>
      <c r="AJ138" s="43"/>
      <c r="AK138" s="43"/>
      <c r="AL138" s="43"/>
      <c r="AM138" s="43"/>
    </row>
    <row r="139" spans="1:39" s="104" customFormat="1" ht="15.75" x14ac:dyDescent="0.2">
      <c r="A139" s="233">
        <v>2015</v>
      </c>
      <c r="B139" s="233" t="s">
        <v>108</v>
      </c>
      <c r="C139" s="233">
        <v>98</v>
      </c>
      <c r="D139" s="233" t="s">
        <v>24</v>
      </c>
      <c r="E139" s="234">
        <v>41795</v>
      </c>
      <c r="F139" s="234">
        <v>42117</v>
      </c>
      <c r="G139" s="234">
        <v>42121</v>
      </c>
      <c r="H139" s="233" t="s">
        <v>25</v>
      </c>
      <c r="I139" s="233" t="s">
        <v>30</v>
      </c>
      <c r="J139" s="233" t="s">
        <v>27</v>
      </c>
      <c r="K139" s="236">
        <v>28044871.7948718</v>
      </c>
      <c r="L139" s="233" t="s">
        <v>25</v>
      </c>
      <c r="M139" s="233" t="s">
        <v>26</v>
      </c>
      <c r="N139" s="233" t="s">
        <v>54</v>
      </c>
      <c r="O139" s="235">
        <v>-35000000</v>
      </c>
      <c r="P139" s="233" t="s">
        <v>55</v>
      </c>
      <c r="Q139" s="237">
        <v>1.248</v>
      </c>
      <c r="R139" s="245"/>
      <c r="S139" s="236">
        <v>0</v>
      </c>
      <c r="T139" s="233"/>
      <c r="U139" s="237">
        <v>1.3657999999999999</v>
      </c>
      <c r="V139" s="237">
        <v>1.3677545793520967</v>
      </c>
      <c r="W139" s="236">
        <v>-75057.215501075058</v>
      </c>
      <c r="X139" s="301"/>
      <c r="Y139" s="236">
        <v>0</v>
      </c>
      <c r="Z139" s="236">
        <v>-75057.215501075058</v>
      </c>
      <c r="AA139" s="104">
        <v>17</v>
      </c>
      <c r="AB139" s="226" t="s">
        <v>110</v>
      </c>
      <c r="AC139" s="99"/>
      <c r="AD139" s="127">
        <f t="shared" si="4"/>
        <v>0</v>
      </c>
      <c r="AE139" s="127">
        <f t="shared" si="5"/>
        <v>320.36266070671076</v>
      </c>
      <c r="AF139" s="105"/>
      <c r="AG139" s="43"/>
      <c r="AH139" s="43"/>
      <c r="AI139" s="43"/>
      <c r="AJ139" s="43"/>
      <c r="AK139" s="43"/>
      <c r="AL139" s="43"/>
      <c r="AM139" s="43"/>
    </row>
    <row r="140" spans="1:39" s="104" customFormat="1" ht="15.75" x14ac:dyDescent="0.2">
      <c r="A140" s="233">
        <v>2015</v>
      </c>
      <c r="B140" s="233" t="s">
        <v>108</v>
      </c>
      <c r="C140" s="233">
        <v>99</v>
      </c>
      <c r="D140" s="233" t="s">
        <v>24</v>
      </c>
      <c r="E140" s="234">
        <v>41795</v>
      </c>
      <c r="F140" s="234">
        <v>42117</v>
      </c>
      <c r="G140" s="234">
        <v>42121</v>
      </c>
      <c r="H140" s="233" t="s">
        <v>25</v>
      </c>
      <c r="I140" s="233" t="s">
        <v>30</v>
      </c>
      <c r="J140" s="233" t="s">
        <v>27</v>
      </c>
      <c r="K140" s="236">
        <v>26615969.5817491</v>
      </c>
      <c r="L140" s="233" t="s">
        <v>25</v>
      </c>
      <c r="M140" s="233" t="s">
        <v>26</v>
      </c>
      <c r="N140" s="233" t="s">
        <v>54</v>
      </c>
      <c r="O140" s="235">
        <v>-35000000</v>
      </c>
      <c r="P140" s="233" t="s">
        <v>55</v>
      </c>
      <c r="Q140" s="237">
        <v>1.3149999999999999</v>
      </c>
      <c r="R140" s="245">
        <v>1.248</v>
      </c>
      <c r="S140" s="236">
        <v>0</v>
      </c>
      <c r="T140" s="233"/>
      <c r="U140" s="237">
        <v>1.3657999999999999</v>
      </c>
      <c r="V140" s="237">
        <v>1.3677545793520967</v>
      </c>
      <c r="W140" s="246">
        <v>-89057.135207379324</v>
      </c>
      <c r="X140" s="301"/>
      <c r="Y140" s="246">
        <v>0</v>
      </c>
      <c r="Z140" s="246">
        <v>-89057.135207379324</v>
      </c>
      <c r="AA140" s="104">
        <v>17</v>
      </c>
      <c r="AB140" s="226" t="s">
        <v>109</v>
      </c>
      <c r="AC140" s="99"/>
      <c r="AD140" s="127">
        <f t="shared" si="4"/>
        <v>0</v>
      </c>
      <c r="AE140" s="127">
        <f t="shared" si="5"/>
        <v>380.11776215632034</v>
      </c>
      <c r="AF140" s="105"/>
      <c r="AG140" s="43"/>
      <c r="AH140" s="43"/>
      <c r="AI140" s="43"/>
      <c r="AJ140" s="43"/>
      <c r="AK140" s="43"/>
      <c r="AL140" s="43"/>
      <c r="AM140" s="43"/>
    </row>
    <row r="141" spans="1:39" s="104" customFormat="1" ht="15.75" x14ac:dyDescent="0.2">
      <c r="A141" s="233">
        <v>2015</v>
      </c>
      <c r="B141" s="233" t="s">
        <v>111</v>
      </c>
      <c r="C141" s="233">
        <v>94</v>
      </c>
      <c r="D141" s="233" t="s">
        <v>24</v>
      </c>
      <c r="E141" s="234">
        <v>41795</v>
      </c>
      <c r="F141" s="234">
        <v>42146</v>
      </c>
      <c r="G141" s="234">
        <v>42150</v>
      </c>
      <c r="H141" s="233" t="s">
        <v>32</v>
      </c>
      <c r="I141" s="233" t="s">
        <v>26</v>
      </c>
      <c r="J141" s="233" t="s">
        <v>27</v>
      </c>
      <c r="K141" s="236">
        <v>11406844.1064639</v>
      </c>
      <c r="L141" s="233" t="s">
        <v>32</v>
      </c>
      <c r="M141" s="233" t="s">
        <v>30</v>
      </c>
      <c r="N141" s="233" t="s">
        <v>54</v>
      </c>
      <c r="O141" s="235">
        <v>-15000000</v>
      </c>
      <c r="P141" s="233" t="s">
        <v>55</v>
      </c>
      <c r="Q141" s="237">
        <v>1.3149999999999999</v>
      </c>
      <c r="R141" s="245"/>
      <c r="S141" s="236">
        <v>0</v>
      </c>
      <c r="T141" s="233"/>
      <c r="U141" s="237">
        <v>1.3657999999999999</v>
      </c>
      <c r="V141" s="237">
        <v>1.3680481723223792</v>
      </c>
      <c r="W141" s="236">
        <v>556971.45209226827</v>
      </c>
      <c r="X141" s="301">
        <v>473906.42187438783</v>
      </c>
      <c r="Y141" s="236">
        <v>442317.92714359052</v>
      </c>
      <c r="Z141" s="236">
        <v>114653.52494867775</v>
      </c>
      <c r="AA141" s="104">
        <v>17</v>
      </c>
      <c r="AB141" s="226" t="s">
        <v>110</v>
      </c>
      <c r="AC141" s="99"/>
      <c r="AD141" s="127">
        <f t="shared" ref="AD141:AD149" si="6">-IF($W141&gt;0,$W141*(1-VLOOKUP($D141,$AG$25:$AL$32,6,FALSE))*VLOOKUP($D141,$AG$25:$AL$32,IF(($G141-$B$2)/365&lt;1,4,5),FALSE),0)</f>
        <v>-3241.5738511770014</v>
      </c>
      <c r="AE141" s="127">
        <f t="shared" si="5"/>
        <v>0</v>
      </c>
      <c r="AF141" s="105"/>
      <c r="AG141" s="43"/>
      <c r="AH141" s="43"/>
      <c r="AI141" s="43"/>
      <c r="AJ141" s="43"/>
      <c r="AK141" s="43"/>
      <c r="AL141" s="43"/>
      <c r="AM141" s="43"/>
    </row>
    <row r="142" spans="1:39" s="104" customFormat="1" ht="15.75" x14ac:dyDescent="0.2">
      <c r="A142" s="233">
        <v>2015</v>
      </c>
      <c r="B142" s="233" t="s">
        <v>111</v>
      </c>
      <c r="C142" s="233">
        <v>95</v>
      </c>
      <c r="D142" s="233" t="s">
        <v>24</v>
      </c>
      <c r="E142" s="234">
        <v>41795</v>
      </c>
      <c r="F142" s="234">
        <v>42146</v>
      </c>
      <c r="G142" s="234">
        <v>42150</v>
      </c>
      <c r="H142" s="233" t="s">
        <v>25</v>
      </c>
      <c r="I142" s="233" t="s">
        <v>30</v>
      </c>
      <c r="J142" s="233" t="s">
        <v>27</v>
      </c>
      <c r="K142" s="236">
        <v>12019230.7692308</v>
      </c>
      <c r="L142" s="233" t="s">
        <v>25</v>
      </c>
      <c r="M142" s="233" t="s">
        <v>26</v>
      </c>
      <c r="N142" s="233" t="s">
        <v>54</v>
      </c>
      <c r="O142" s="235">
        <v>-15000000</v>
      </c>
      <c r="P142" s="233" t="s">
        <v>55</v>
      </c>
      <c r="Q142" s="237">
        <v>1.248</v>
      </c>
      <c r="R142" s="245"/>
      <c r="S142" s="236">
        <v>0</v>
      </c>
      <c r="T142" s="233"/>
      <c r="U142" s="237">
        <v>1.3657999999999999</v>
      </c>
      <c r="V142" s="237">
        <v>1.3680481723223792</v>
      </c>
      <c r="W142" s="236">
        <v>-40173.628905463949</v>
      </c>
      <c r="X142" s="301"/>
      <c r="Y142" s="236">
        <v>0</v>
      </c>
      <c r="Z142" s="236">
        <v>-40173.628905463949</v>
      </c>
      <c r="AA142" s="104">
        <v>17</v>
      </c>
      <c r="AB142" s="233" t="s">
        <v>110</v>
      </c>
      <c r="AC142" s="99"/>
      <c r="AD142" s="127">
        <f t="shared" si="6"/>
        <v>0</v>
      </c>
      <c r="AE142" s="127">
        <f t="shared" si="5"/>
        <v>171.4709313485539</v>
      </c>
      <c r="AF142" s="105"/>
      <c r="AG142" s="43"/>
      <c r="AH142" s="43"/>
      <c r="AI142" s="43"/>
      <c r="AJ142" s="43"/>
      <c r="AK142" s="43"/>
      <c r="AL142" s="43"/>
      <c r="AM142" s="43"/>
    </row>
    <row r="143" spans="1:39" s="104" customFormat="1" ht="15.75" x14ac:dyDescent="0.2">
      <c r="A143" s="239">
        <v>2015</v>
      </c>
      <c r="B143" s="239" t="s">
        <v>111</v>
      </c>
      <c r="C143" s="239">
        <v>96</v>
      </c>
      <c r="D143" s="239" t="s">
        <v>24</v>
      </c>
      <c r="E143" s="240">
        <v>41795</v>
      </c>
      <c r="F143" s="240">
        <v>42146</v>
      </c>
      <c r="G143" s="240">
        <v>42150</v>
      </c>
      <c r="H143" s="239" t="s">
        <v>25</v>
      </c>
      <c r="I143" s="239" t="s">
        <v>30</v>
      </c>
      <c r="J143" s="239" t="s">
        <v>27</v>
      </c>
      <c r="K143" s="242">
        <v>11406844.1064639</v>
      </c>
      <c r="L143" s="239" t="s">
        <v>25</v>
      </c>
      <c r="M143" s="239" t="s">
        <v>26</v>
      </c>
      <c r="N143" s="239" t="s">
        <v>54</v>
      </c>
      <c r="O143" s="241">
        <v>-15000000</v>
      </c>
      <c r="P143" s="239" t="s">
        <v>55</v>
      </c>
      <c r="Q143" s="243">
        <v>1.3149999999999999</v>
      </c>
      <c r="R143" s="258">
        <v>1.248</v>
      </c>
      <c r="S143" s="242">
        <v>0</v>
      </c>
      <c r="T143" s="239"/>
      <c r="U143" s="243">
        <v>1.3657999999999999</v>
      </c>
      <c r="V143" s="243">
        <v>1.3680481723223792</v>
      </c>
      <c r="W143" s="254">
        <v>-42891.40131241647</v>
      </c>
      <c r="X143" s="302"/>
      <c r="Y143" s="254">
        <v>0</v>
      </c>
      <c r="Z143" s="254">
        <v>-42891.40131241647</v>
      </c>
      <c r="AA143" s="104">
        <v>17</v>
      </c>
      <c r="AB143" s="239" t="s">
        <v>109</v>
      </c>
      <c r="AC143" s="109"/>
      <c r="AD143" s="127">
        <f t="shared" si="6"/>
        <v>0</v>
      </c>
      <c r="AE143" s="127">
        <f t="shared" si="5"/>
        <v>183.07105258505408</v>
      </c>
      <c r="AF143" s="105"/>
      <c r="AG143" s="43"/>
      <c r="AH143" s="43"/>
      <c r="AI143" s="43"/>
      <c r="AJ143" s="43"/>
      <c r="AK143" s="43"/>
      <c r="AL143" s="43"/>
      <c r="AM143" s="43"/>
    </row>
    <row r="144" spans="1:39" s="104" customFormat="1" ht="15.75" x14ac:dyDescent="0.2">
      <c r="A144" s="226">
        <v>2014</v>
      </c>
      <c r="B144" s="226" t="s">
        <v>112</v>
      </c>
      <c r="C144" s="226">
        <v>4</v>
      </c>
      <c r="D144" s="226" t="s">
        <v>63</v>
      </c>
      <c r="E144" s="227">
        <v>41379</v>
      </c>
      <c r="F144" s="227"/>
      <c r="G144" s="227">
        <v>41851</v>
      </c>
      <c r="H144" s="226" t="s">
        <v>25</v>
      </c>
      <c r="I144" s="226" t="s">
        <v>60</v>
      </c>
      <c r="J144" s="226" t="s">
        <v>54</v>
      </c>
      <c r="K144" s="228">
        <v>-1000000</v>
      </c>
      <c r="L144" s="226" t="s">
        <v>32</v>
      </c>
      <c r="M144" s="226" t="s">
        <v>60</v>
      </c>
      <c r="N144" s="226" t="s">
        <v>114</v>
      </c>
      <c r="O144" s="229">
        <v>2110000</v>
      </c>
      <c r="P144" s="226" t="s">
        <v>115</v>
      </c>
      <c r="Q144" s="230">
        <v>2.11</v>
      </c>
      <c r="R144" s="259"/>
      <c r="S144" s="229">
        <v>0</v>
      </c>
      <c r="T144" s="226"/>
      <c r="U144" s="230">
        <v>2.1966999999999999</v>
      </c>
      <c r="V144" s="230">
        <v>2.2148534099018895</v>
      </c>
      <c r="W144" s="229">
        <v>-34615.75343564745</v>
      </c>
      <c r="X144" s="303">
        <v>-293734.13506311161</v>
      </c>
      <c r="Y144" s="229">
        <v>-34615.75343564745</v>
      </c>
      <c r="Z144" s="229">
        <v>0</v>
      </c>
      <c r="AA144" s="104">
        <f t="array" ref="AA144:AA149">MIN(IF((SUMPRODUCT($G$144:$G$149,K144:K149)/SUM($K$144:K149))&lt;$AI$14:$AI$20,$AG$14:$AG$20))</f>
        <v>16</v>
      </c>
      <c r="AB144" s="226" t="s">
        <v>113</v>
      </c>
      <c r="AC144" s="99"/>
      <c r="AD144" s="127">
        <f t="shared" si="6"/>
        <v>0</v>
      </c>
      <c r="AE144" s="127">
        <f t="shared" si="5"/>
        <v>61.136457024938487</v>
      </c>
      <c r="AF144" s="105"/>
      <c r="AG144" s="43"/>
      <c r="AH144" s="43"/>
      <c r="AI144" s="43"/>
      <c r="AJ144" s="43"/>
      <c r="AK144" s="43"/>
      <c r="AL144" s="43"/>
      <c r="AM144" s="43"/>
    </row>
    <row r="145" spans="1:39" s="104" customFormat="1" ht="15.75" x14ac:dyDescent="0.2">
      <c r="A145" s="226">
        <v>2014</v>
      </c>
      <c r="B145" s="226" t="s">
        <v>112</v>
      </c>
      <c r="C145" s="226">
        <v>5</v>
      </c>
      <c r="D145" s="226" t="s">
        <v>63</v>
      </c>
      <c r="E145" s="227">
        <v>41379</v>
      </c>
      <c r="F145" s="227"/>
      <c r="G145" s="227">
        <v>41880</v>
      </c>
      <c r="H145" s="226" t="s">
        <v>25</v>
      </c>
      <c r="I145" s="226" t="s">
        <v>60</v>
      </c>
      <c r="J145" s="226" t="s">
        <v>54</v>
      </c>
      <c r="K145" s="228">
        <v>-1000000</v>
      </c>
      <c r="L145" s="226" t="s">
        <v>32</v>
      </c>
      <c r="M145" s="226" t="s">
        <v>60</v>
      </c>
      <c r="N145" s="226" t="s">
        <v>114</v>
      </c>
      <c r="O145" s="229">
        <v>2110000</v>
      </c>
      <c r="P145" s="226" t="s">
        <v>115</v>
      </c>
      <c r="Q145" s="230">
        <v>2.11</v>
      </c>
      <c r="R145" s="259"/>
      <c r="S145" s="229">
        <v>0</v>
      </c>
      <c r="T145" s="226"/>
      <c r="U145" s="230">
        <v>2.1966999999999999</v>
      </c>
      <c r="V145" s="230">
        <v>2.2333752585277487</v>
      </c>
      <c r="W145" s="229">
        <v>-40375.018877224604</v>
      </c>
      <c r="X145" s="303"/>
      <c r="Y145" s="229">
        <v>-40375.018877224604</v>
      </c>
      <c r="Z145" s="229">
        <v>0</v>
      </c>
      <c r="AA145" s="104">
        <v>16</v>
      </c>
      <c r="AB145" s="226" t="s">
        <v>113</v>
      </c>
      <c r="AC145" s="99"/>
      <c r="AD145" s="127">
        <f t="shared" si="6"/>
        <v>0</v>
      </c>
      <c r="AE145" s="127">
        <f t="shared" si="5"/>
        <v>71.308157745501163</v>
      </c>
      <c r="AF145" s="105"/>
      <c r="AG145" s="43"/>
      <c r="AH145" s="43"/>
      <c r="AI145" s="43"/>
      <c r="AJ145" s="43"/>
      <c r="AK145" s="43"/>
      <c r="AL145" s="43"/>
      <c r="AM145" s="43"/>
    </row>
    <row r="146" spans="1:39" s="104" customFormat="1" ht="15.75" x14ac:dyDescent="0.2">
      <c r="A146" s="226">
        <v>2014</v>
      </c>
      <c r="B146" s="226" t="s">
        <v>112</v>
      </c>
      <c r="C146" s="226">
        <v>6</v>
      </c>
      <c r="D146" s="226" t="s">
        <v>63</v>
      </c>
      <c r="E146" s="227">
        <v>41379</v>
      </c>
      <c r="F146" s="227"/>
      <c r="G146" s="227">
        <v>41912</v>
      </c>
      <c r="H146" s="226" t="s">
        <v>25</v>
      </c>
      <c r="I146" s="226" t="s">
        <v>60</v>
      </c>
      <c r="J146" s="226" t="s">
        <v>54</v>
      </c>
      <c r="K146" s="228">
        <v>-1000000</v>
      </c>
      <c r="L146" s="226" t="s">
        <v>32</v>
      </c>
      <c r="M146" s="226" t="s">
        <v>60</v>
      </c>
      <c r="N146" s="226" t="s">
        <v>114</v>
      </c>
      <c r="O146" s="229">
        <v>2110000</v>
      </c>
      <c r="P146" s="226" t="s">
        <v>115</v>
      </c>
      <c r="Q146" s="230">
        <v>2.11</v>
      </c>
      <c r="R146" s="259"/>
      <c r="S146" s="229">
        <v>0</v>
      </c>
      <c r="T146" s="226"/>
      <c r="U146" s="230">
        <v>2.1966999999999999</v>
      </c>
      <c r="V146" s="230">
        <v>2.2540514589191813</v>
      </c>
      <c r="W146" s="229">
        <v>-46687.645579804288</v>
      </c>
      <c r="X146" s="303"/>
      <c r="Y146" s="229">
        <v>-46687.645579804288</v>
      </c>
      <c r="Z146" s="229">
        <v>0</v>
      </c>
      <c r="AA146" s="104">
        <v>16</v>
      </c>
      <c r="AB146" s="226" t="s">
        <v>113</v>
      </c>
      <c r="AC146" s="99"/>
      <c r="AD146" s="127">
        <f t="shared" si="6"/>
        <v>0</v>
      </c>
      <c r="AE146" s="127">
        <f t="shared" si="5"/>
        <v>82.45717496490704</v>
      </c>
      <c r="AF146" s="105"/>
      <c r="AG146" s="43"/>
      <c r="AH146" s="43"/>
      <c r="AI146" s="43"/>
      <c r="AJ146" s="43"/>
      <c r="AK146" s="43"/>
      <c r="AL146" s="43"/>
      <c r="AM146" s="43"/>
    </row>
    <row r="147" spans="1:39" s="104" customFormat="1" ht="15.75" x14ac:dyDescent="0.2">
      <c r="A147" s="226">
        <v>2014</v>
      </c>
      <c r="B147" s="226" t="s">
        <v>112</v>
      </c>
      <c r="C147" s="226">
        <v>7</v>
      </c>
      <c r="D147" s="226" t="s">
        <v>63</v>
      </c>
      <c r="E147" s="227">
        <v>41379</v>
      </c>
      <c r="F147" s="227"/>
      <c r="G147" s="227">
        <v>41943</v>
      </c>
      <c r="H147" s="226" t="s">
        <v>25</v>
      </c>
      <c r="I147" s="226" t="s">
        <v>60</v>
      </c>
      <c r="J147" s="226" t="s">
        <v>54</v>
      </c>
      <c r="K147" s="228">
        <v>-1000000</v>
      </c>
      <c r="L147" s="226" t="s">
        <v>32</v>
      </c>
      <c r="M147" s="226" t="s">
        <v>60</v>
      </c>
      <c r="N147" s="226" t="s">
        <v>114</v>
      </c>
      <c r="O147" s="229">
        <v>2110000</v>
      </c>
      <c r="P147" s="226" t="s">
        <v>115</v>
      </c>
      <c r="Q147" s="230">
        <v>2.11</v>
      </c>
      <c r="R147" s="259"/>
      <c r="S147" s="229">
        <v>0</v>
      </c>
      <c r="T147" s="226"/>
      <c r="U147" s="230">
        <v>2.1966999999999999</v>
      </c>
      <c r="V147" s="230">
        <v>2.272652672924675</v>
      </c>
      <c r="W147" s="229">
        <v>-52224.756945616624</v>
      </c>
      <c r="X147" s="303"/>
      <c r="Y147" s="229">
        <v>-52224.756945616624</v>
      </c>
      <c r="Z147" s="229">
        <v>0</v>
      </c>
      <c r="AA147" s="104">
        <v>16</v>
      </c>
      <c r="AB147" s="226" t="s">
        <v>113</v>
      </c>
      <c r="AC147" s="99"/>
      <c r="AD147" s="127">
        <f t="shared" si="6"/>
        <v>0</v>
      </c>
      <c r="AE147" s="127">
        <f t="shared" si="5"/>
        <v>92.236519265114467</v>
      </c>
      <c r="AF147" s="105"/>
      <c r="AG147" s="43"/>
      <c r="AH147" s="43"/>
      <c r="AI147" s="43"/>
      <c r="AJ147" s="43"/>
      <c r="AK147" s="43"/>
      <c r="AL147" s="43"/>
      <c r="AM147" s="43"/>
    </row>
    <row r="148" spans="1:39" s="104" customFormat="1" ht="15.75" x14ac:dyDescent="0.2">
      <c r="A148" s="226">
        <v>2014</v>
      </c>
      <c r="B148" s="226" t="s">
        <v>112</v>
      </c>
      <c r="C148" s="226">
        <v>8</v>
      </c>
      <c r="D148" s="226" t="s">
        <v>63</v>
      </c>
      <c r="E148" s="227">
        <v>41379</v>
      </c>
      <c r="F148" s="227"/>
      <c r="G148" s="227">
        <v>41971</v>
      </c>
      <c r="H148" s="226" t="s">
        <v>25</v>
      </c>
      <c r="I148" s="226" t="s">
        <v>60</v>
      </c>
      <c r="J148" s="226" t="s">
        <v>54</v>
      </c>
      <c r="K148" s="228">
        <v>-1000000</v>
      </c>
      <c r="L148" s="226" t="s">
        <v>32</v>
      </c>
      <c r="M148" s="226" t="s">
        <v>60</v>
      </c>
      <c r="N148" s="226" t="s">
        <v>114</v>
      </c>
      <c r="O148" s="229">
        <v>2110000</v>
      </c>
      <c r="P148" s="226" t="s">
        <v>115</v>
      </c>
      <c r="Q148" s="230">
        <v>2.11</v>
      </c>
      <c r="R148" s="259"/>
      <c r="S148" s="229">
        <v>0</v>
      </c>
      <c r="T148" s="226"/>
      <c r="U148" s="230">
        <v>2.1966999999999999</v>
      </c>
      <c r="V148" s="230">
        <v>2.2892700815350935</v>
      </c>
      <c r="W148" s="229">
        <v>-57075.238151307269</v>
      </c>
      <c r="X148" s="303"/>
      <c r="Y148" s="229">
        <v>-57075.238151307269</v>
      </c>
      <c r="Z148" s="229">
        <v>0</v>
      </c>
      <c r="AA148" s="104">
        <v>16</v>
      </c>
      <c r="AB148" s="226" t="s">
        <v>113</v>
      </c>
      <c r="AC148" s="99"/>
      <c r="AD148" s="127">
        <f t="shared" si="6"/>
        <v>0</v>
      </c>
      <c r="AE148" s="127">
        <f t="shared" si="5"/>
        <v>100.80317480052737</v>
      </c>
      <c r="AF148" s="105"/>
      <c r="AG148" s="43"/>
      <c r="AH148" s="43"/>
      <c r="AI148" s="43"/>
      <c r="AJ148" s="43"/>
      <c r="AK148" s="43"/>
      <c r="AL148" s="43"/>
      <c r="AM148" s="43"/>
    </row>
    <row r="149" spans="1:39" s="104" customFormat="1" ht="15.75" x14ac:dyDescent="0.2">
      <c r="A149" s="239">
        <v>2014</v>
      </c>
      <c r="B149" s="239" t="s">
        <v>112</v>
      </c>
      <c r="C149" s="239">
        <v>9</v>
      </c>
      <c r="D149" s="239" t="s">
        <v>63</v>
      </c>
      <c r="E149" s="240">
        <v>41379</v>
      </c>
      <c r="F149" s="240"/>
      <c r="G149" s="240">
        <v>42004</v>
      </c>
      <c r="H149" s="239" t="s">
        <v>25</v>
      </c>
      <c r="I149" s="239" t="s">
        <v>60</v>
      </c>
      <c r="J149" s="239" t="s">
        <v>54</v>
      </c>
      <c r="K149" s="241">
        <v>-1000000</v>
      </c>
      <c r="L149" s="239" t="s">
        <v>32</v>
      </c>
      <c r="M149" s="239" t="s">
        <v>60</v>
      </c>
      <c r="N149" s="239" t="s">
        <v>114</v>
      </c>
      <c r="O149" s="242">
        <v>2110000</v>
      </c>
      <c r="P149" s="239" t="s">
        <v>115</v>
      </c>
      <c r="Q149" s="243">
        <v>2.11</v>
      </c>
      <c r="R149" s="258"/>
      <c r="S149" s="242">
        <v>0</v>
      </c>
      <c r="T149" s="239"/>
      <c r="U149" s="243">
        <v>2.1966999999999999</v>
      </c>
      <c r="V149" s="243">
        <v>2.3090138272187253</v>
      </c>
      <c r="W149" s="242">
        <v>-62755.722073511359</v>
      </c>
      <c r="X149" s="302"/>
      <c r="Y149" s="242">
        <v>-62755.722073511359</v>
      </c>
      <c r="Z149" s="242">
        <v>0</v>
      </c>
      <c r="AA149" s="104">
        <v>16</v>
      </c>
      <c r="AB149" s="239" t="s">
        <v>113</v>
      </c>
      <c r="AC149" s="109"/>
      <c r="AD149" s="128">
        <f t="shared" si="6"/>
        <v>0</v>
      </c>
      <c r="AE149" s="128">
        <f t="shared" si="5"/>
        <v>110.83573589547234</v>
      </c>
      <c r="AF149" s="105"/>
      <c r="AG149" s="43"/>
      <c r="AH149" s="43"/>
      <c r="AI149" s="43"/>
      <c r="AJ149" s="43"/>
      <c r="AK149" s="43"/>
      <c r="AL149" s="43"/>
      <c r="AM149" s="43"/>
    </row>
    <row r="150" spans="1:39" s="114" customFormat="1" ht="15.75" x14ac:dyDescent="0.2">
      <c r="A150" s="110"/>
      <c r="B150" s="110"/>
      <c r="C150" s="110"/>
      <c r="D150" s="110"/>
      <c r="E150" s="111"/>
      <c r="F150" s="111"/>
      <c r="G150" s="111"/>
      <c r="H150" s="110"/>
      <c r="I150" s="110"/>
      <c r="J150" s="110"/>
      <c r="K150" s="112"/>
      <c r="L150" s="110"/>
      <c r="M150" s="110"/>
      <c r="N150" s="110"/>
      <c r="O150" s="112"/>
      <c r="P150" s="110"/>
      <c r="Q150" s="113"/>
      <c r="R150" s="112"/>
      <c r="S150" s="112"/>
      <c r="T150" s="110"/>
      <c r="U150" s="113"/>
      <c r="V150" s="113"/>
      <c r="W150" s="112"/>
      <c r="X150" s="112"/>
      <c r="Y150" s="112"/>
      <c r="Z150" s="112"/>
      <c r="AB150" s="110"/>
      <c r="AC150" s="110"/>
      <c r="AD150" s="127"/>
      <c r="AE150" s="127"/>
      <c r="AG150" s="44"/>
      <c r="AH150" s="44"/>
      <c r="AI150" s="44"/>
      <c r="AJ150" s="44"/>
      <c r="AK150" s="44"/>
      <c r="AL150" s="44"/>
      <c r="AM150" s="44"/>
    </row>
    <row r="151" spans="1:39" s="114" customFormat="1" ht="15.75" x14ac:dyDescent="0.2">
      <c r="A151" s="115"/>
      <c r="B151" s="115"/>
      <c r="C151" s="115"/>
      <c r="D151" s="115"/>
      <c r="E151" s="116"/>
      <c r="F151" s="116"/>
      <c r="G151" s="116"/>
      <c r="H151" s="115"/>
      <c r="I151" s="115"/>
      <c r="J151" s="115"/>
      <c r="K151" s="117"/>
      <c r="L151" s="115"/>
      <c r="M151" s="115"/>
      <c r="N151" s="115"/>
      <c r="O151" s="117"/>
      <c r="P151" s="115"/>
      <c r="Q151" s="118" t="s">
        <v>116</v>
      </c>
      <c r="R151" s="117"/>
      <c r="S151" s="117"/>
      <c r="T151" s="115"/>
      <c r="U151" s="119"/>
      <c r="V151" s="119"/>
      <c r="W151" s="120">
        <f>SUM(W13:W149)</f>
        <v>5054670.7078291848</v>
      </c>
      <c r="X151" s="120">
        <f t="shared" ref="X151:Z151" si="7">SUM(X13:X149)</f>
        <v>5054670.7078291858</v>
      </c>
      <c r="Y151" s="120">
        <f t="shared" si="7"/>
        <v>5141690.4988412168</v>
      </c>
      <c r="Z151" s="260">
        <f t="shared" si="7"/>
        <v>-87019.791012032889</v>
      </c>
      <c r="AB151" s="115"/>
      <c r="AC151" s="115"/>
      <c r="AD151" s="129">
        <f>SUM(AD13:AD149)</f>
        <v>-37251.219136653264</v>
      </c>
      <c r="AE151" s="129">
        <f>SUM(AE13:AE149)</f>
        <v>10402.469938881599</v>
      </c>
      <c r="AG151" s="44"/>
      <c r="AH151" s="44"/>
      <c r="AI151" s="44"/>
      <c r="AJ151" s="44"/>
      <c r="AK151" s="44"/>
      <c r="AL151" s="44"/>
      <c r="AM151" s="44"/>
    </row>
    <row r="152" spans="1:39" x14ac:dyDescent="0.25">
      <c r="A152" s="94"/>
      <c r="B152" s="94"/>
      <c r="C152" s="94"/>
      <c r="D152" s="94"/>
      <c r="E152" s="95"/>
      <c r="F152" s="95"/>
      <c r="G152" s="95"/>
      <c r="H152" s="94"/>
      <c r="I152" s="94"/>
      <c r="J152" s="94"/>
      <c r="K152" s="96"/>
      <c r="L152" s="94"/>
      <c r="M152" s="94"/>
      <c r="N152" s="94"/>
      <c r="O152" s="96"/>
      <c r="P152" s="94"/>
      <c r="Q152" s="97"/>
      <c r="R152" s="96"/>
      <c r="S152" s="96"/>
      <c r="T152" s="94"/>
      <c r="U152" s="97"/>
      <c r="V152" s="97"/>
      <c r="W152" s="96"/>
      <c r="X152" s="96"/>
      <c r="Y152" s="96"/>
      <c r="Z152" s="96"/>
      <c r="AB152" s="94"/>
      <c r="AC152" s="94"/>
    </row>
    <row r="153" spans="1:39" x14ac:dyDescent="0.25">
      <c r="D153" s="98"/>
      <c r="Q153" s="123"/>
      <c r="R153" s="122"/>
      <c r="S153" s="122"/>
    </row>
    <row r="154" spans="1:39" x14ac:dyDescent="0.25">
      <c r="D154" s="98"/>
      <c r="Q154" s="123"/>
      <c r="R154" s="122"/>
      <c r="S154" s="122"/>
    </row>
    <row r="155" spans="1:39" x14ac:dyDescent="0.25">
      <c r="D155" s="98"/>
      <c r="Q155" s="123"/>
      <c r="R155" s="122"/>
      <c r="S155" s="122"/>
    </row>
    <row r="156" spans="1:39" x14ac:dyDescent="0.25">
      <c r="D156" s="98"/>
      <c r="Q156" s="123"/>
      <c r="R156" s="122"/>
      <c r="S156" s="122"/>
    </row>
    <row r="157" spans="1:39" x14ac:dyDescent="0.25">
      <c r="D157" s="98"/>
      <c r="Q157" s="123"/>
      <c r="R157" s="122"/>
      <c r="S157" s="122"/>
    </row>
    <row r="158" spans="1:39" x14ac:dyDescent="0.25">
      <c r="D158" s="98"/>
      <c r="Q158" s="123"/>
      <c r="R158" s="122"/>
      <c r="S158" s="122"/>
    </row>
    <row r="159" spans="1:39" x14ac:dyDescent="0.25">
      <c r="D159" s="98"/>
      <c r="Q159" s="123"/>
      <c r="R159" s="122"/>
      <c r="S159" s="122"/>
    </row>
    <row r="160" spans="1:39" x14ac:dyDescent="0.25">
      <c r="D160" s="98"/>
      <c r="Q160" s="123"/>
      <c r="R160" s="122"/>
      <c r="S160" s="122"/>
    </row>
    <row r="161" spans="4:19" x14ac:dyDescent="0.25">
      <c r="D161" s="98"/>
      <c r="Q161" s="123"/>
      <c r="R161" s="122"/>
      <c r="S161" s="122"/>
    </row>
    <row r="162" spans="4:19" x14ac:dyDescent="0.25">
      <c r="D162" s="98"/>
      <c r="Q162" s="123"/>
      <c r="R162" s="122"/>
      <c r="S162" s="122"/>
    </row>
    <row r="163" spans="4:19" x14ac:dyDescent="0.25">
      <c r="D163" s="98"/>
      <c r="Q163" s="123"/>
      <c r="R163" s="122"/>
      <c r="S163" s="122"/>
    </row>
    <row r="164" spans="4:19" x14ac:dyDescent="0.25">
      <c r="D164" s="98"/>
      <c r="Q164" s="123"/>
      <c r="R164" s="122"/>
      <c r="S164" s="122"/>
    </row>
    <row r="165" spans="4:19" x14ac:dyDescent="0.25">
      <c r="D165" s="98"/>
      <c r="Q165" s="123"/>
      <c r="R165" s="122"/>
      <c r="S165" s="122"/>
    </row>
    <row r="166" spans="4:19" x14ac:dyDescent="0.25">
      <c r="D166" s="98"/>
      <c r="Q166" s="123"/>
      <c r="R166" s="122"/>
      <c r="S166" s="122"/>
    </row>
    <row r="167" spans="4:19" x14ac:dyDescent="0.25">
      <c r="D167" s="98"/>
      <c r="Q167" s="123"/>
      <c r="R167" s="122"/>
      <c r="S167" s="122"/>
    </row>
    <row r="168" spans="4:19" x14ac:dyDescent="0.25">
      <c r="D168" s="98"/>
      <c r="Q168" s="123"/>
      <c r="R168" s="122"/>
      <c r="S168" s="122"/>
    </row>
    <row r="169" spans="4:19" x14ac:dyDescent="0.25">
      <c r="D169" s="98"/>
      <c r="Q169" s="123"/>
      <c r="R169" s="122"/>
      <c r="S169" s="122"/>
    </row>
    <row r="170" spans="4:19" x14ac:dyDescent="0.25">
      <c r="D170" s="98"/>
      <c r="Q170" s="123"/>
      <c r="R170" s="122"/>
      <c r="S170" s="122"/>
    </row>
    <row r="171" spans="4:19" x14ac:dyDescent="0.25">
      <c r="D171" s="98"/>
      <c r="Q171" s="123"/>
      <c r="R171" s="122"/>
      <c r="S171" s="122"/>
    </row>
    <row r="172" spans="4:19" x14ac:dyDescent="0.25">
      <c r="D172" s="98"/>
      <c r="Q172" s="123"/>
      <c r="R172" s="122"/>
      <c r="S172" s="122"/>
    </row>
    <row r="173" spans="4:19" x14ac:dyDescent="0.25">
      <c r="D173" s="98"/>
      <c r="Q173" s="123"/>
      <c r="R173" s="122"/>
      <c r="S173" s="122"/>
    </row>
    <row r="174" spans="4:19" x14ac:dyDescent="0.25">
      <c r="D174" s="98"/>
      <c r="Q174" s="123"/>
      <c r="R174" s="122"/>
      <c r="S174" s="122"/>
    </row>
    <row r="175" spans="4:19" x14ac:dyDescent="0.25">
      <c r="D175" s="98"/>
      <c r="Q175" s="123"/>
      <c r="R175" s="122"/>
      <c r="S175" s="122"/>
    </row>
    <row r="176" spans="4:19" x14ac:dyDescent="0.25">
      <c r="D176" s="98"/>
      <c r="Q176" s="123"/>
      <c r="R176" s="122"/>
      <c r="S176" s="122"/>
    </row>
    <row r="177" spans="4:19" x14ac:dyDescent="0.25">
      <c r="D177" s="98"/>
      <c r="Q177" s="123"/>
      <c r="R177" s="122"/>
      <c r="S177" s="122"/>
    </row>
    <row r="178" spans="4:19" x14ac:dyDescent="0.25">
      <c r="D178" s="98"/>
      <c r="Q178" s="123"/>
      <c r="R178" s="122"/>
      <c r="S178" s="122"/>
    </row>
    <row r="179" spans="4:19" x14ac:dyDescent="0.25">
      <c r="D179" s="98"/>
      <c r="Q179" s="123"/>
      <c r="R179" s="122"/>
      <c r="S179" s="122"/>
    </row>
    <row r="180" spans="4:19" x14ac:dyDescent="0.25">
      <c r="D180" s="98"/>
      <c r="Q180" s="123"/>
      <c r="R180" s="122"/>
      <c r="S180" s="122"/>
    </row>
    <row r="181" spans="4:19" x14ac:dyDescent="0.25">
      <c r="D181" s="98"/>
      <c r="Q181" s="123"/>
      <c r="R181" s="122"/>
      <c r="S181" s="122"/>
    </row>
    <row r="182" spans="4:19" x14ac:dyDescent="0.25">
      <c r="D182" s="98"/>
      <c r="Q182" s="123"/>
      <c r="R182" s="122"/>
      <c r="S182" s="122"/>
    </row>
    <row r="183" spans="4:19" x14ac:dyDescent="0.25">
      <c r="D183" s="98"/>
      <c r="Q183" s="123"/>
      <c r="R183" s="122"/>
      <c r="S183" s="122"/>
    </row>
    <row r="184" spans="4:19" x14ac:dyDescent="0.25">
      <c r="D184" s="98"/>
      <c r="Q184" s="123"/>
      <c r="R184" s="122"/>
      <c r="S184" s="122"/>
    </row>
    <row r="185" spans="4:19" x14ac:dyDescent="0.25">
      <c r="D185" s="98"/>
      <c r="Q185" s="123"/>
      <c r="R185" s="122"/>
      <c r="S185" s="122"/>
    </row>
    <row r="186" spans="4:19" x14ac:dyDescent="0.25">
      <c r="D186" s="98"/>
      <c r="Q186" s="123"/>
      <c r="R186" s="122"/>
      <c r="S186" s="122"/>
    </row>
    <row r="187" spans="4:19" x14ac:dyDescent="0.25">
      <c r="D187" s="98"/>
      <c r="Q187" s="123"/>
      <c r="R187" s="122"/>
      <c r="S187" s="122"/>
    </row>
    <row r="188" spans="4:19" x14ac:dyDescent="0.25">
      <c r="D188" s="98"/>
      <c r="Q188" s="123"/>
      <c r="R188" s="122"/>
      <c r="S188" s="122"/>
    </row>
    <row r="189" spans="4:19" x14ac:dyDescent="0.25">
      <c r="D189" s="98"/>
      <c r="Q189" s="123"/>
      <c r="R189" s="122"/>
      <c r="S189" s="122"/>
    </row>
    <row r="190" spans="4:19" x14ac:dyDescent="0.25">
      <c r="D190" s="98"/>
      <c r="Q190" s="123"/>
      <c r="R190" s="122"/>
      <c r="S190" s="122"/>
    </row>
    <row r="191" spans="4:19" x14ac:dyDescent="0.25">
      <c r="D191" s="98"/>
      <c r="Q191" s="123"/>
      <c r="R191" s="122"/>
      <c r="S191" s="122"/>
    </row>
    <row r="192" spans="4:19" x14ac:dyDescent="0.25">
      <c r="D192" s="98"/>
      <c r="Q192" s="123"/>
      <c r="R192" s="122"/>
      <c r="S192" s="122"/>
    </row>
    <row r="193" spans="4:19" x14ac:dyDescent="0.25">
      <c r="D193" s="98"/>
      <c r="Q193" s="123"/>
      <c r="R193" s="122"/>
      <c r="S193" s="122"/>
    </row>
    <row r="194" spans="4:19" x14ac:dyDescent="0.25">
      <c r="D194" s="98"/>
      <c r="Q194" s="123"/>
      <c r="R194" s="122"/>
      <c r="S194" s="122"/>
    </row>
    <row r="195" spans="4:19" x14ac:dyDescent="0.25">
      <c r="D195" s="98"/>
      <c r="Q195" s="123"/>
      <c r="R195" s="122"/>
      <c r="S195" s="122"/>
    </row>
    <row r="196" spans="4:19" x14ac:dyDescent="0.25">
      <c r="D196" s="98"/>
      <c r="Q196" s="123"/>
      <c r="R196" s="122"/>
      <c r="S196" s="122"/>
    </row>
    <row r="197" spans="4:19" x14ac:dyDescent="0.25">
      <c r="D197" s="98"/>
      <c r="Q197" s="123"/>
      <c r="R197" s="122"/>
      <c r="S197" s="122"/>
    </row>
    <row r="198" spans="4:19" x14ac:dyDescent="0.25">
      <c r="D198" s="98"/>
      <c r="Q198" s="123"/>
      <c r="R198" s="122"/>
      <c r="S198" s="122"/>
    </row>
    <row r="199" spans="4:19" x14ac:dyDescent="0.25">
      <c r="D199" s="98"/>
      <c r="Q199" s="123"/>
      <c r="R199" s="122"/>
      <c r="S199" s="122"/>
    </row>
    <row r="200" spans="4:19" x14ac:dyDescent="0.25">
      <c r="D200" s="98"/>
      <c r="Q200" s="123"/>
      <c r="R200" s="122"/>
      <c r="S200" s="122"/>
    </row>
    <row r="201" spans="4:19" x14ac:dyDescent="0.25">
      <c r="D201" s="98"/>
      <c r="Q201" s="123"/>
      <c r="R201" s="122"/>
      <c r="S201" s="122"/>
    </row>
    <row r="202" spans="4:19" x14ac:dyDescent="0.25">
      <c r="D202" s="98"/>
      <c r="Q202" s="123"/>
      <c r="R202" s="122"/>
      <c r="S202" s="122"/>
    </row>
    <row r="203" spans="4:19" x14ac:dyDescent="0.25">
      <c r="D203" s="98"/>
      <c r="Q203" s="123"/>
      <c r="R203" s="122"/>
      <c r="S203" s="122"/>
    </row>
    <row r="204" spans="4:19" x14ac:dyDescent="0.25">
      <c r="D204" s="98"/>
      <c r="Q204" s="123"/>
      <c r="R204" s="122"/>
      <c r="S204" s="122"/>
    </row>
    <row r="205" spans="4:19" x14ac:dyDescent="0.25">
      <c r="D205" s="98"/>
      <c r="Q205" s="123"/>
      <c r="R205" s="122"/>
      <c r="S205" s="122"/>
    </row>
    <row r="206" spans="4:19" x14ac:dyDescent="0.25">
      <c r="D206" s="98"/>
      <c r="Q206" s="123"/>
      <c r="R206" s="122"/>
      <c r="S206" s="122"/>
    </row>
    <row r="207" spans="4:19" x14ac:dyDescent="0.25">
      <c r="D207" s="98"/>
      <c r="Q207" s="123"/>
      <c r="R207" s="122"/>
      <c r="S207" s="122"/>
    </row>
    <row r="208" spans="4:19" x14ac:dyDescent="0.25">
      <c r="D208" s="98"/>
      <c r="Q208" s="123"/>
      <c r="R208" s="122"/>
      <c r="S208" s="122"/>
    </row>
    <row r="209" spans="4:19" x14ac:dyDescent="0.25">
      <c r="D209" s="98"/>
      <c r="Q209" s="123"/>
      <c r="R209" s="122"/>
      <c r="S209" s="122"/>
    </row>
    <row r="210" spans="4:19" x14ac:dyDescent="0.25">
      <c r="D210" s="98"/>
      <c r="Q210" s="123"/>
      <c r="R210" s="122"/>
      <c r="S210" s="122"/>
    </row>
    <row r="211" spans="4:19" x14ac:dyDescent="0.25">
      <c r="D211" s="98"/>
      <c r="Q211" s="123"/>
      <c r="R211" s="122"/>
      <c r="S211" s="122"/>
    </row>
    <row r="212" spans="4:19" x14ac:dyDescent="0.25">
      <c r="D212" s="98"/>
      <c r="Q212" s="123"/>
      <c r="R212" s="122"/>
      <c r="S212" s="122"/>
    </row>
    <row r="213" spans="4:19" x14ac:dyDescent="0.25">
      <c r="D213" s="98"/>
      <c r="Q213" s="123"/>
      <c r="R213" s="122"/>
      <c r="S213" s="122"/>
    </row>
    <row r="214" spans="4:19" x14ac:dyDescent="0.25">
      <c r="D214" s="98"/>
      <c r="Q214" s="123"/>
      <c r="R214" s="122"/>
      <c r="S214" s="122"/>
    </row>
    <row r="215" spans="4:19" x14ac:dyDescent="0.25">
      <c r="D215" s="98"/>
      <c r="Q215" s="123"/>
      <c r="R215" s="122"/>
      <c r="S215" s="122"/>
    </row>
    <row r="216" spans="4:19" x14ac:dyDescent="0.25">
      <c r="D216" s="98"/>
      <c r="Q216" s="123"/>
      <c r="R216" s="122"/>
      <c r="S216" s="122"/>
    </row>
    <row r="217" spans="4:19" x14ac:dyDescent="0.25">
      <c r="D217" s="98"/>
      <c r="Q217" s="123"/>
      <c r="R217" s="122"/>
      <c r="S217" s="122"/>
    </row>
    <row r="218" spans="4:19" x14ac:dyDescent="0.25">
      <c r="D218" s="98"/>
      <c r="Q218" s="123"/>
      <c r="R218" s="122"/>
      <c r="S218" s="122"/>
    </row>
    <row r="219" spans="4:19" x14ac:dyDescent="0.25">
      <c r="D219" s="98"/>
      <c r="Q219" s="123"/>
      <c r="R219" s="122"/>
      <c r="S219" s="122"/>
    </row>
    <row r="220" spans="4:19" x14ac:dyDescent="0.25">
      <c r="D220" s="98"/>
      <c r="Q220" s="123"/>
      <c r="R220" s="122"/>
      <c r="S220" s="122"/>
    </row>
    <row r="221" spans="4:19" x14ac:dyDescent="0.25">
      <c r="D221" s="98"/>
      <c r="Q221" s="123"/>
      <c r="R221" s="122"/>
      <c r="S221" s="122"/>
    </row>
    <row r="222" spans="4:19" x14ac:dyDescent="0.25">
      <c r="D222" s="98"/>
      <c r="Q222" s="123"/>
      <c r="R222" s="122"/>
      <c r="S222" s="122"/>
    </row>
    <row r="223" spans="4:19" x14ac:dyDescent="0.25">
      <c r="D223" s="98"/>
      <c r="Q223" s="123"/>
      <c r="R223" s="122"/>
      <c r="S223" s="122"/>
    </row>
    <row r="224" spans="4:19" x14ac:dyDescent="0.25">
      <c r="D224" s="98"/>
      <c r="Q224" s="123"/>
      <c r="R224" s="122"/>
      <c r="S224" s="122"/>
    </row>
    <row r="225" spans="4:19" x14ac:dyDescent="0.25">
      <c r="D225" s="98"/>
      <c r="Q225" s="123"/>
      <c r="R225" s="122"/>
      <c r="S225" s="122"/>
    </row>
    <row r="226" spans="4:19" x14ac:dyDescent="0.25">
      <c r="D226" s="98"/>
      <c r="Q226" s="123"/>
      <c r="R226" s="122"/>
      <c r="S226" s="122"/>
    </row>
    <row r="227" spans="4:19" x14ac:dyDescent="0.25">
      <c r="D227" s="98"/>
      <c r="Q227" s="123"/>
      <c r="R227" s="122"/>
      <c r="S227" s="122"/>
    </row>
    <row r="228" spans="4:19" x14ac:dyDescent="0.25">
      <c r="D228" s="98"/>
      <c r="Q228" s="123"/>
      <c r="R228" s="122"/>
      <c r="S228" s="122"/>
    </row>
    <row r="229" spans="4:19" x14ac:dyDescent="0.25">
      <c r="D229" s="98"/>
      <c r="Q229" s="123"/>
      <c r="R229" s="122"/>
      <c r="S229" s="122"/>
    </row>
    <row r="230" spans="4:19" x14ac:dyDescent="0.25">
      <c r="D230" s="98"/>
      <c r="Q230" s="123"/>
      <c r="R230" s="122"/>
      <c r="S230" s="122"/>
    </row>
    <row r="231" spans="4:19" x14ac:dyDescent="0.25">
      <c r="D231" s="98"/>
      <c r="Q231" s="123"/>
      <c r="R231" s="122"/>
      <c r="S231" s="122"/>
    </row>
    <row r="232" spans="4:19" x14ac:dyDescent="0.25">
      <c r="D232" s="98"/>
      <c r="Q232" s="123"/>
      <c r="R232" s="122"/>
      <c r="S232" s="122"/>
    </row>
    <row r="233" spans="4:19" x14ac:dyDescent="0.25">
      <c r="D233" s="98"/>
      <c r="Q233" s="123"/>
      <c r="R233" s="122"/>
      <c r="S233" s="122"/>
    </row>
    <row r="234" spans="4:19" x14ac:dyDescent="0.25">
      <c r="D234" s="98"/>
      <c r="Q234" s="123"/>
      <c r="R234" s="122"/>
      <c r="S234" s="122"/>
    </row>
    <row r="235" spans="4:19" x14ac:dyDescent="0.25">
      <c r="D235" s="98"/>
      <c r="Q235" s="123"/>
      <c r="R235" s="122"/>
      <c r="S235" s="122"/>
    </row>
    <row r="236" spans="4:19" x14ac:dyDescent="0.25">
      <c r="D236" s="98"/>
      <c r="Q236" s="123"/>
      <c r="R236" s="122"/>
      <c r="S236" s="122"/>
    </row>
    <row r="237" spans="4:19" x14ac:dyDescent="0.25">
      <c r="D237" s="98"/>
      <c r="Q237" s="123"/>
      <c r="R237" s="122"/>
      <c r="S237" s="122"/>
    </row>
    <row r="238" spans="4:19" x14ac:dyDescent="0.25">
      <c r="D238" s="98"/>
      <c r="Q238" s="123"/>
      <c r="R238" s="122"/>
      <c r="S238" s="122"/>
    </row>
    <row r="239" spans="4:19" x14ac:dyDescent="0.25">
      <c r="D239" s="98"/>
      <c r="Q239" s="123"/>
      <c r="R239" s="122"/>
      <c r="S239" s="122"/>
    </row>
    <row r="240" spans="4:19" x14ac:dyDescent="0.25">
      <c r="D240" s="98"/>
      <c r="Q240" s="123"/>
      <c r="R240" s="122"/>
      <c r="S240" s="122"/>
    </row>
    <row r="241" spans="4:19" x14ac:dyDescent="0.25">
      <c r="D241" s="98"/>
      <c r="Q241" s="123"/>
      <c r="R241" s="122"/>
      <c r="S241" s="122"/>
    </row>
    <row r="242" spans="4:19" x14ac:dyDescent="0.25">
      <c r="D242" s="98"/>
      <c r="Q242" s="123"/>
      <c r="R242" s="122"/>
      <c r="S242" s="122"/>
    </row>
    <row r="243" spans="4:19" x14ac:dyDescent="0.25">
      <c r="D243" s="98"/>
      <c r="Q243" s="123"/>
      <c r="R243" s="122"/>
      <c r="S243" s="122"/>
    </row>
    <row r="244" spans="4:19" x14ac:dyDescent="0.25">
      <c r="D244" s="98"/>
      <c r="Q244" s="123"/>
      <c r="R244" s="122"/>
      <c r="S244" s="122"/>
    </row>
    <row r="245" spans="4:19" x14ac:dyDescent="0.25">
      <c r="D245" s="98"/>
      <c r="Q245" s="123"/>
      <c r="R245" s="122"/>
      <c r="S245" s="122"/>
    </row>
    <row r="246" spans="4:19" x14ac:dyDescent="0.25">
      <c r="D246" s="98"/>
      <c r="Q246" s="123"/>
      <c r="R246" s="122"/>
      <c r="S246" s="122"/>
    </row>
    <row r="247" spans="4:19" x14ac:dyDescent="0.25">
      <c r="D247" s="98"/>
      <c r="Q247" s="123"/>
      <c r="R247" s="122"/>
      <c r="S247" s="122"/>
    </row>
    <row r="248" spans="4:19" x14ac:dyDescent="0.25">
      <c r="D248" s="98"/>
      <c r="Q248" s="123"/>
      <c r="R248" s="122"/>
      <c r="S248" s="122"/>
    </row>
    <row r="249" spans="4:19" x14ac:dyDescent="0.25">
      <c r="D249" s="98"/>
      <c r="Q249" s="123"/>
      <c r="R249" s="122"/>
      <c r="S249" s="122"/>
    </row>
    <row r="250" spans="4:19" x14ac:dyDescent="0.25">
      <c r="D250" s="98"/>
      <c r="Q250" s="123"/>
      <c r="R250" s="122"/>
      <c r="S250" s="122"/>
    </row>
    <row r="251" spans="4:19" x14ac:dyDescent="0.25">
      <c r="D251" s="98"/>
      <c r="Q251" s="123"/>
      <c r="R251" s="122"/>
      <c r="S251" s="122"/>
    </row>
    <row r="252" spans="4:19" x14ac:dyDescent="0.25">
      <c r="D252" s="98"/>
      <c r="Q252" s="123"/>
      <c r="R252" s="122"/>
      <c r="S252" s="122"/>
    </row>
    <row r="253" spans="4:19" x14ac:dyDescent="0.25">
      <c r="D253" s="98"/>
      <c r="Q253" s="123"/>
      <c r="R253" s="122"/>
      <c r="S253" s="122"/>
    </row>
    <row r="254" spans="4:19" x14ac:dyDescent="0.25">
      <c r="D254" s="98"/>
      <c r="Q254" s="123"/>
      <c r="R254" s="122"/>
      <c r="S254" s="122"/>
    </row>
    <row r="255" spans="4:19" x14ac:dyDescent="0.25">
      <c r="D255" s="98"/>
      <c r="Q255" s="123"/>
      <c r="R255" s="122"/>
      <c r="S255" s="122"/>
    </row>
    <row r="256" spans="4:19" x14ac:dyDescent="0.25">
      <c r="D256" s="98"/>
      <c r="Q256" s="123"/>
      <c r="R256" s="122"/>
      <c r="S256" s="122"/>
    </row>
    <row r="257" spans="4:19" x14ac:dyDescent="0.25">
      <c r="D257" s="98"/>
      <c r="Q257" s="123"/>
      <c r="R257" s="122"/>
      <c r="S257" s="122"/>
    </row>
    <row r="258" spans="4:19" x14ac:dyDescent="0.25">
      <c r="D258" s="98"/>
      <c r="Q258" s="123"/>
      <c r="R258" s="122"/>
      <c r="S258" s="122"/>
    </row>
    <row r="259" spans="4:19" x14ac:dyDescent="0.25">
      <c r="D259" s="98"/>
      <c r="Q259" s="123"/>
      <c r="R259" s="122"/>
      <c r="S259" s="122"/>
    </row>
    <row r="260" spans="4:19" x14ac:dyDescent="0.25">
      <c r="D260" s="98"/>
      <c r="Q260" s="123"/>
      <c r="R260" s="122"/>
      <c r="S260" s="122"/>
    </row>
    <row r="261" spans="4:19" x14ac:dyDescent="0.25">
      <c r="D261" s="98"/>
      <c r="Q261" s="123"/>
      <c r="R261" s="122"/>
      <c r="S261" s="122"/>
    </row>
    <row r="262" spans="4:19" x14ac:dyDescent="0.25">
      <c r="D262" s="98"/>
      <c r="Q262" s="123"/>
      <c r="R262" s="122"/>
      <c r="S262" s="122"/>
    </row>
    <row r="263" spans="4:19" x14ac:dyDescent="0.25">
      <c r="D263" s="98"/>
      <c r="Q263" s="123"/>
      <c r="R263" s="122"/>
      <c r="S263" s="122"/>
    </row>
    <row r="264" spans="4:19" x14ac:dyDescent="0.25">
      <c r="D264" s="98"/>
      <c r="Q264" s="123"/>
      <c r="R264" s="122"/>
      <c r="S264" s="122"/>
    </row>
    <row r="265" spans="4:19" x14ac:dyDescent="0.25">
      <c r="D265" s="98"/>
      <c r="Q265" s="123"/>
      <c r="R265" s="122"/>
      <c r="S265" s="122"/>
    </row>
    <row r="266" spans="4:19" x14ac:dyDescent="0.25">
      <c r="D266" s="98"/>
      <c r="Q266" s="123"/>
      <c r="R266" s="122"/>
      <c r="S266" s="122"/>
    </row>
    <row r="267" spans="4:19" x14ac:dyDescent="0.25">
      <c r="D267" s="98"/>
      <c r="Q267" s="123"/>
      <c r="R267" s="122"/>
      <c r="S267" s="122"/>
    </row>
    <row r="268" spans="4:19" x14ac:dyDescent="0.25">
      <c r="D268" s="98"/>
      <c r="Q268" s="123"/>
      <c r="R268" s="122"/>
      <c r="S268" s="122"/>
    </row>
    <row r="269" spans="4:19" x14ac:dyDescent="0.25">
      <c r="D269" s="98"/>
      <c r="Q269" s="123"/>
      <c r="R269" s="122"/>
      <c r="S269" s="122"/>
    </row>
    <row r="270" spans="4:19" x14ac:dyDescent="0.25">
      <c r="D270" s="98"/>
      <c r="Q270" s="123"/>
      <c r="R270" s="122"/>
      <c r="S270" s="122"/>
    </row>
    <row r="271" spans="4:19" x14ac:dyDescent="0.25">
      <c r="D271" s="98"/>
      <c r="Q271" s="123"/>
      <c r="R271" s="122"/>
      <c r="S271" s="122"/>
    </row>
    <row r="272" spans="4:19" x14ac:dyDescent="0.25">
      <c r="D272" s="98"/>
      <c r="Q272" s="123"/>
      <c r="R272" s="122"/>
      <c r="S272" s="122"/>
    </row>
    <row r="273" spans="4:19" x14ac:dyDescent="0.25">
      <c r="D273" s="98"/>
      <c r="Q273" s="123"/>
      <c r="R273" s="122"/>
      <c r="S273" s="122"/>
    </row>
    <row r="274" spans="4:19" x14ac:dyDescent="0.25">
      <c r="D274" s="98"/>
      <c r="Q274" s="123"/>
      <c r="R274" s="122"/>
      <c r="S274" s="122"/>
    </row>
    <row r="275" spans="4:19" x14ac:dyDescent="0.25">
      <c r="D275" s="98"/>
      <c r="Q275" s="123"/>
      <c r="R275" s="122"/>
      <c r="S275" s="122"/>
    </row>
    <row r="276" spans="4:19" x14ac:dyDescent="0.25">
      <c r="D276" s="98"/>
      <c r="Q276" s="123"/>
      <c r="R276" s="122"/>
      <c r="S276" s="122"/>
    </row>
    <row r="277" spans="4:19" x14ac:dyDescent="0.25">
      <c r="D277" s="98"/>
      <c r="Q277" s="123"/>
      <c r="R277" s="122"/>
      <c r="S277" s="122"/>
    </row>
    <row r="278" spans="4:19" x14ac:dyDescent="0.25">
      <c r="D278" s="98"/>
      <c r="Q278" s="123"/>
      <c r="R278" s="122"/>
      <c r="S278" s="122"/>
    </row>
    <row r="279" spans="4:19" x14ac:dyDescent="0.25">
      <c r="D279" s="98"/>
      <c r="Q279" s="123"/>
      <c r="R279" s="122"/>
      <c r="S279" s="122"/>
    </row>
    <row r="280" spans="4:19" x14ac:dyDescent="0.25">
      <c r="D280" s="98"/>
      <c r="Q280" s="123"/>
      <c r="R280" s="122"/>
      <c r="S280" s="122"/>
    </row>
    <row r="281" spans="4:19" x14ac:dyDescent="0.25">
      <c r="D281" s="98"/>
      <c r="Q281" s="123"/>
      <c r="R281" s="122"/>
      <c r="S281" s="122"/>
    </row>
    <row r="282" spans="4:19" x14ac:dyDescent="0.25">
      <c r="D282" s="98"/>
      <c r="Q282" s="123"/>
      <c r="R282" s="122"/>
      <c r="S282" s="122"/>
    </row>
    <row r="283" spans="4:19" x14ac:dyDescent="0.25">
      <c r="D283" s="98"/>
      <c r="Q283" s="123"/>
      <c r="R283" s="122"/>
      <c r="S283" s="122"/>
    </row>
    <row r="284" spans="4:19" x14ac:dyDescent="0.25">
      <c r="D284" s="98"/>
      <c r="Q284" s="123"/>
      <c r="R284" s="122"/>
      <c r="S284" s="122"/>
    </row>
    <row r="285" spans="4:19" x14ac:dyDescent="0.25">
      <c r="D285" s="98"/>
      <c r="Q285" s="123"/>
      <c r="R285" s="122"/>
      <c r="S285" s="122"/>
    </row>
    <row r="286" spans="4:19" x14ac:dyDescent="0.25">
      <c r="D286" s="98"/>
      <c r="Q286" s="123"/>
      <c r="R286" s="122"/>
      <c r="S286" s="122"/>
    </row>
    <row r="287" spans="4:19" x14ac:dyDescent="0.25">
      <c r="D287" s="98"/>
      <c r="Q287" s="123"/>
      <c r="R287" s="122"/>
      <c r="S287" s="122"/>
    </row>
    <row r="288" spans="4:19" x14ac:dyDescent="0.25">
      <c r="D288" s="98"/>
      <c r="Q288" s="123"/>
      <c r="R288" s="122"/>
      <c r="S288" s="122"/>
    </row>
    <row r="289" spans="4:19" x14ac:dyDescent="0.25">
      <c r="D289" s="98"/>
      <c r="Q289" s="123"/>
      <c r="R289" s="122"/>
      <c r="S289" s="122"/>
    </row>
    <row r="290" spans="4:19" x14ac:dyDescent="0.25">
      <c r="D290" s="98"/>
      <c r="Q290" s="123"/>
      <c r="R290" s="122"/>
      <c r="S290" s="122"/>
    </row>
    <row r="291" spans="4:19" x14ac:dyDescent="0.25">
      <c r="D291" s="98"/>
      <c r="Q291" s="123"/>
      <c r="R291" s="122"/>
      <c r="S291" s="122"/>
    </row>
    <row r="292" spans="4:19" x14ac:dyDescent="0.25">
      <c r="D292" s="98"/>
      <c r="Q292" s="123"/>
      <c r="R292" s="122"/>
      <c r="S292" s="122"/>
    </row>
    <row r="293" spans="4:19" x14ac:dyDescent="0.25">
      <c r="D293" s="98"/>
      <c r="Q293" s="123"/>
      <c r="R293" s="122"/>
      <c r="S293" s="122"/>
    </row>
    <row r="294" spans="4:19" x14ac:dyDescent="0.25">
      <c r="D294" s="98"/>
      <c r="Q294" s="123"/>
      <c r="R294" s="122"/>
      <c r="S294" s="122"/>
    </row>
    <row r="295" spans="4:19" x14ac:dyDescent="0.25">
      <c r="D295" s="98"/>
      <c r="Q295" s="123"/>
      <c r="R295" s="122"/>
      <c r="S295" s="122"/>
    </row>
    <row r="296" spans="4:19" x14ac:dyDescent="0.25">
      <c r="D296" s="98"/>
      <c r="Q296" s="123"/>
      <c r="R296" s="122"/>
      <c r="S296" s="122"/>
    </row>
    <row r="297" spans="4:19" x14ac:dyDescent="0.25">
      <c r="D297" s="98"/>
      <c r="Q297" s="123"/>
      <c r="R297" s="122"/>
      <c r="S297" s="122"/>
    </row>
    <row r="298" spans="4:19" x14ac:dyDescent="0.25">
      <c r="D298" s="98"/>
      <c r="Q298" s="123"/>
      <c r="R298" s="122"/>
      <c r="S298" s="122"/>
    </row>
    <row r="299" spans="4:19" x14ac:dyDescent="0.25">
      <c r="D299" s="98"/>
      <c r="Q299" s="123"/>
      <c r="R299" s="122"/>
      <c r="S299" s="122"/>
    </row>
    <row r="300" spans="4:19" x14ac:dyDescent="0.25">
      <c r="D300" s="98"/>
      <c r="Q300" s="123"/>
      <c r="R300" s="122"/>
      <c r="S300" s="122"/>
    </row>
    <row r="301" spans="4:19" x14ac:dyDescent="0.25">
      <c r="D301" s="98"/>
      <c r="Q301" s="123"/>
      <c r="R301" s="122"/>
      <c r="S301" s="122"/>
    </row>
    <row r="302" spans="4:19" x14ac:dyDescent="0.25">
      <c r="D302" s="98"/>
      <c r="Q302" s="123"/>
      <c r="R302" s="122"/>
      <c r="S302" s="122"/>
    </row>
    <row r="303" spans="4:19" x14ac:dyDescent="0.25">
      <c r="D303" s="98"/>
      <c r="Q303" s="123"/>
      <c r="R303" s="122"/>
      <c r="S303" s="122"/>
    </row>
    <row r="304" spans="4:19" x14ac:dyDescent="0.25">
      <c r="D304" s="98"/>
      <c r="Q304" s="123"/>
      <c r="R304" s="122"/>
      <c r="S304" s="122"/>
    </row>
    <row r="305" spans="4:19" x14ac:dyDescent="0.25">
      <c r="D305" s="98"/>
      <c r="Q305" s="123"/>
      <c r="R305" s="122"/>
      <c r="S305" s="122"/>
    </row>
    <row r="306" spans="4:19" x14ac:dyDescent="0.25">
      <c r="D306" s="98"/>
      <c r="Q306" s="123"/>
      <c r="R306" s="122"/>
      <c r="S306" s="122"/>
    </row>
    <row r="307" spans="4:19" x14ac:dyDescent="0.25">
      <c r="D307" s="98"/>
      <c r="Q307" s="123"/>
      <c r="R307" s="122"/>
      <c r="S307" s="122"/>
    </row>
    <row r="308" spans="4:19" x14ac:dyDescent="0.25">
      <c r="D308" s="98"/>
      <c r="Q308" s="123"/>
      <c r="R308" s="122"/>
      <c r="S308" s="122"/>
    </row>
    <row r="309" spans="4:19" x14ac:dyDescent="0.25">
      <c r="D309" s="98"/>
      <c r="Q309" s="123"/>
      <c r="R309" s="122"/>
      <c r="S309" s="122"/>
    </row>
    <row r="310" spans="4:19" x14ac:dyDescent="0.25">
      <c r="D310" s="98"/>
      <c r="Q310" s="123"/>
      <c r="R310" s="122"/>
      <c r="S310" s="122"/>
    </row>
    <row r="311" spans="4:19" x14ac:dyDescent="0.25">
      <c r="D311" s="98"/>
      <c r="Q311" s="123"/>
      <c r="R311" s="122"/>
      <c r="S311" s="122"/>
    </row>
    <row r="312" spans="4:19" x14ac:dyDescent="0.25">
      <c r="D312" s="98"/>
      <c r="Q312" s="123"/>
      <c r="R312" s="122"/>
      <c r="S312" s="122"/>
    </row>
    <row r="313" spans="4:19" x14ac:dyDescent="0.25">
      <c r="D313" s="98"/>
      <c r="Q313" s="123"/>
      <c r="R313" s="122"/>
      <c r="S313" s="122"/>
    </row>
    <row r="314" spans="4:19" x14ac:dyDescent="0.25">
      <c r="D314" s="98"/>
      <c r="Q314" s="123"/>
      <c r="R314" s="122"/>
      <c r="S314" s="122"/>
    </row>
    <row r="315" spans="4:19" x14ac:dyDescent="0.25">
      <c r="D315" s="98"/>
      <c r="Q315" s="123"/>
      <c r="R315" s="122"/>
      <c r="S315" s="122"/>
    </row>
    <row r="316" spans="4:19" x14ac:dyDescent="0.25">
      <c r="D316" s="98"/>
      <c r="Q316" s="123"/>
      <c r="R316" s="122"/>
      <c r="S316" s="122"/>
    </row>
    <row r="317" spans="4:19" x14ac:dyDescent="0.25">
      <c r="D317" s="98"/>
      <c r="Q317" s="123"/>
      <c r="R317" s="122"/>
      <c r="S317" s="122"/>
    </row>
    <row r="318" spans="4:19" x14ac:dyDescent="0.25">
      <c r="D318" s="98"/>
      <c r="Q318" s="123"/>
      <c r="R318" s="122"/>
      <c r="S318" s="122"/>
    </row>
    <row r="319" spans="4:19" x14ac:dyDescent="0.25">
      <c r="D319" s="98"/>
      <c r="Q319" s="123"/>
      <c r="R319" s="122"/>
      <c r="S319" s="122"/>
    </row>
    <row r="320" spans="4:19" x14ac:dyDescent="0.25">
      <c r="D320" s="98"/>
      <c r="Q320" s="123"/>
      <c r="R320" s="122"/>
      <c r="S320" s="122"/>
    </row>
    <row r="321" spans="4:19" x14ac:dyDescent="0.25">
      <c r="D321" s="98"/>
      <c r="Q321" s="123"/>
      <c r="R321" s="122"/>
      <c r="S321" s="122"/>
    </row>
    <row r="322" spans="4:19" x14ac:dyDescent="0.25">
      <c r="D322" s="98"/>
      <c r="Q322" s="123"/>
      <c r="R322" s="122"/>
      <c r="S322" s="122"/>
    </row>
    <row r="323" spans="4:19" x14ac:dyDescent="0.25">
      <c r="D323" s="98"/>
      <c r="Q323" s="123"/>
      <c r="R323" s="122"/>
      <c r="S323" s="122"/>
    </row>
    <row r="324" spans="4:19" x14ac:dyDescent="0.25">
      <c r="D324" s="98"/>
      <c r="Q324" s="123"/>
      <c r="R324" s="122"/>
      <c r="S324" s="122"/>
    </row>
    <row r="325" spans="4:19" x14ac:dyDescent="0.25">
      <c r="D325" s="98"/>
      <c r="Q325" s="123"/>
      <c r="R325" s="122"/>
      <c r="S325" s="122"/>
    </row>
    <row r="326" spans="4:19" x14ac:dyDescent="0.25">
      <c r="D326" s="98"/>
      <c r="Q326" s="123"/>
      <c r="R326" s="122"/>
      <c r="S326" s="122"/>
    </row>
    <row r="327" spans="4:19" x14ac:dyDescent="0.25">
      <c r="D327" s="98"/>
      <c r="Q327" s="123"/>
      <c r="R327" s="122"/>
      <c r="S327" s="122"/>
    </row>
    <row r="328" spans="4:19" x14ac:dyDescent="0.25">
      <c r="D328" s="98"/>
      <c r="Q328" s="123"/>
      <c r="R328" s="122"/>
      <c r="S328" s="122"/>
    </row>
    <row r="329" spans="4:19" x14ac:dyDescent="0.25">
      <c r="D329" s="98"/>
      <c r="Q329" s="123"/>
      <c r="R329" s="122"/>
      <c r="S329" s="122"/>
    </row>
    <row r="330" spans="4:19" x14ac:dyDescent="0.25">
      <c r="D330" s="98"/>
      <c r="Q330" s="123"/>
      <c r="R330" s="122"/>
      <c r="S330" s="122"/>
    </row>
    <row r="331" spans="4:19" x14ac:dyDescent="0.25">
      <c r="D331" s="98"/>
      <c r="Q331" s="123"/>
      <c r="R331" s="122"/>
      <c r="S331" s="122"/>
    </row>
    <row r="332" spans="4:19" x14ac:dyDescent="0.25">
      <c r="D332" s="98"/>
      <c r="Q332" s="123"/>
      <c r="R332" s="122"/>
      <c r="S332" s="122"/>
    </row>
    <row r="333" spans="4:19" x14ac:dyDescent="0.25">
      <c r="D333" s="98"/>
      <c r="Q333" s="123"/>
      <c r="R333" s="122"/>
      <c r="S333" s="122"/>
    </row>
    <row r="334" spans="4:19" x14ac:dyDescent="0.25">
      <c r="D334" s="98"/>
      <c r="Q334" s="123"/>
      <c r="R334" s="122"/>
      <c r="S334" s="122"/>
    </row>
    <row r="335" spans="4:19" x14ac:dyDescent="0.25">
      <c r="D335" s="98"/>
      <c r="Q335" s="123"/>
      <c r="R335" s="122"/>
      <c r="S335" s="122"/>
    </row>
    <row r="336" spans="4:19" x14ac:dyDescent="0.25">
      <c r="D336" s="98"/>
      <c r="Q336" s="123"/>
      <c r="R336" s="122"/>
      <c r="S336" s="122"/>
    </row>
    <row r="337" spans="4:19" x14ac:dyDescent="0.25">
      <c r="D337" s="98"/>
      <c r="Q337" s="123"/>
      <c r="R337" s="122"/>
      <c r="S337" s="122"/>
    </row>
    <row r="338" spans="4:19" x14ac:dyDescent="0.25">
      <c r="D338" s="98"/>
      <c r="Q338" s="123"/>
      <c r="R338" s="122"/>
      <c r="S338" s="122"/>
    </row>
    <row r="339" spans="4:19" x14ac:dyDescent="0.25">
      <c r="D339" s="98"/>
      <c r="Q339" s="123"/>
      <c r="R339" s="122"/>
      <c r="S339" s="122"/>
    </row>
    <row r="340" spans="4:19" x14ac:dyDescent="0.25">
      <c r="D340" s="98"/>
      <c r="Q340" s="123"/>
      <c r="R340" s="122"/>
      <c r="S340" s="122"/>
    </row>
    <row r="341" spans="4:19" x14ac:dyDescent="0.25">
      <c r="D341" s="98"/>
      <c r="Q341" s="123"/>
      <c r="R341" s="122"/>
      <c r="S341" s="122"/>
    </row>
    <row r="342" spans="4:19" x14ac:dyDescent="0.25">
      <c r="D342" s="98"/>
      <c r="Q342" s="123"/>
      <c r="R342" s="122"/>
      <c r="S342" s="122"/>
    </row>
    <row r="343" spans="4:19" x14ac:dyDescent="0.25">
      <c r="D343" s="98"/>
      <c r="Q343" s="123"/>
      <c r="R343" s="122"/>
      <c r="S343" s="122"/>
    </row>
    <row r="344" spans="4:19" x14ac:dyDescent="0.25">
      <c r="D344" s="98"/>
      <c r="Q344" s="123"/>
      <c r="R344" s="122"/>
      <c r="S344" s="122"/>
    </row>
    <row r="345" spans="4:19" x14ac:dyDescent="0.25">
      <c r="D345" s="98"/>
      <c r="Q345" s="123"/>
      <c r="R345" s="122"/>
      <c r="S345" s="122"/>
    </row>
    <row r="346" spans="4:19" x14ac:dyDescent="0.25">
      <c r="D346" s="98"/>
      <c r="Q346" s="123"/>
      <c r="R346" s="122"/>
      <c r="S346" s="122"/>
    </row>
    <row r="347" spans="4:19" x14ac:dyDescent="0.25">
      <c r="D347" s="98"/>
      <c r="Q347" s="123"/>
      <c r="R347" s="122"/>
      <c r="S347" s="122"/>
    </row>
    <row r="348" spans="4:19" x14ac:dyDescent="0.25">
      <c r="D348" s="98"/>
      <c r="Q348" s="123"/>
      <c r="R348" s="122"/>
      <c r="S348" s="122"/>
    </row>
    <row r="349" spans="4:19" x14ac:dyDescent="0.25">
      <c r="D349" s="98"/>
      <c r="Q349" s="123"/>
      <c r="R349" s="122"/>
      <c r="S349" s="122"/>
    </row>
    <row r="350" spans="4:19" x14ac:dyDescent="0.25">
      <c r="D350" s="98"/>
      <c r="Q350" s="123"/>
      <c r="R350" s="122"/>
      <c r="S350" s="122"/>
    </row>
    <row r="351" spans="4:19" x14ac:dyDescent="0.25">
      <c r="D351" s="98"/>
      <c r="Q351" s="123"/>
      <c r="R351" s="122"/>
      <c r="S351" s="122"/>
    </row>
    <row r="352" spans="4:19" x14ac:dyDescent="0.25">
      <c r="D352" s="98"/>
      <c r="Q352" s="123"/>
      <c r="R352" s="122"/>
      <c r="S352" s="122"/>
    </row>
    <row r="353" spans="4:19" x14ac:dyDescent="0.25">
      <c r="D353" s="98"/>
      <c r="Q353" s="123"/>
      <c r="R353" s="122"/>
      <c r="S353" s="122"/>
    </row>
    <row r="354" spans="4:19" x14ac:dyDescent="0.25">
      <c r="D354" s="98"/>
      <c r="Q354" s="123"/>
      <c r="R354" s="122"/>
      <c r="S354" s="122"/>
    </row>
    <row r="355" spans="4:19" x14ac:dyDescent="0.25">
      <c r="D355" s="98"/>
      <c r="Q355" s="123"/>
      <c r="R355" s="122"/>
      <c r="S355" s="122"/>
    </row>
    <row r="356" spans="4:19" x14ac:dyDescent="0.25">
      <c r="D356" s="98"/>
      <c r="Q356" s="123"/>
      <c r="R356" s="122"/>
      <c r="S356" s="122"/>
    </row>
    <row r="357" spans="4:19" x14ac:dyDescent="0.25">
      <c r="D357" s="98"/>
      <c r="Q357" s="123"/>
      <c r="R357" s="122"/>
      <c r="S357" s="122"/>
    </row>
    <row r="358" spans="4:19" x14ac:dyDescent="0.25">
      <c r="D358" s="98"/>
      <c r="Q358" s="123"/>
      <c r="R358" s="122"/>
      <c r="S358" s="122"/>
    </row>
    <row r="359" spans="4:19" x14ac:dyDescent="0.25">
      <c r="D359" s="98"/>
      <c r="Q359" s="123"/>
      <c r="R359" s="122"/>
      <c r="S359" s="122"/>
    </row>
    <row r="360" spans="4:19" x14ac:dyDescent="0.25">
      <c r="D360" s="98"/>
      <c r="Q360" s="123"/>
      <c r="R360" s="122"/>
      <c r="S360" s="122"/>
    </row>
    <row r="361" spans="4:19" x14ac:dyDescent="0.25">
      <c r="D361" s="98"/>
      <c r="Q361" s="123"/>
      <c r="R361" s="122"/>
      <c r="S361" s="122"/>
    </row>
    <row r="362" spans="4:19" x14ac:dyDescent="0.25">
      <c r="D362" s="98"/>
      <c r="Q362" s="123"/>
      <c r="R362" s="122"/>
      <c r="S362" s="122"/>
    </row>
    <row r="363" spans="4:19" x14ac:dyDescent="0.25">
      <c r="D363" s="98"/>
      <c r="Q363" s="123"/>
      <c r="R363" s="122"/>
      <c r="S363" s="122"/>
    </row>
    <row r="364" spans="4:19" x14ac:dyDescent="0.25">
      <c r="D364" s="98"/>
      <c r="Q364" s="123"/>
      <c r="R364" s="122"/>
      <c r="S364" s="122"/>
    </row>
    <row r="365" spans="4:19" x14ac:dyDescent="0.25">
      <c r="D365" s="98"/>
      <c r="Q365" s="123"/>
      <c r="R365" s="122"/>
      <c r="S365" s="122"/>
    </row>
    <row r="366" spans="4:19" x14ac:dyDescent="0.25">
      <c r="D366" s="98"/>
      <c r="Q366" s="123"/>
      <c r="R366" s="122"/>
      <c r="S366" s="122"/>
    </row>
    <row r="367" spans="4:19" x14ac:dyDescent="0.25">
      <c r="D367" s="98"/>
      <c r="Q367" s="123"/>
      <c r="R367" s="122"/>
      <c r="S367" s="122"/>
    </row>
    <row r="368" spans="4:19" x14ac:dyDescent="0.25">
      <c r="D368" s="98"/>
      <c r="Q368" s="123"/>
      <c r="R368" s="122"/>
      <c r="S368" s="122"/>
    </row>
    <row r="369" spans="4:19" x14ac:dyDescent="0.25">
      <c r="D369" s="98"/>
      <c r="Q369" s="123"/>
      <c r="R369" s="122"/>
      <c r="S369" s="122"/>
    </row>
    <row r="370" spans="4:19" x14ac:dyDescent="0.25">
      <c r="D370" s="98"/>
      <c r="Q370" s="123"/>
      <c r="R370" s="122"/>
      <c r="S370" s="122"/>
    </row>
    <row r="371" spans="4:19" x14ac:dyDescent="0.25">
      <c r="D371" s="98"/>
      <c r="Q371" s="123"/>
      <c r="R371" s="122"/>
      <c r="S371" s="122"/>
    </row>
    <row r="372" spans="4:19" x14ac:dyDescent="0.25">
      <c r="D372" s="98"/>
      <c r="Q372" s="123"/>
      <c r="R372" s="122"/>
      <c r="S372" s="122"/>
    </row>
    <row r="373" spans="4:19" x14ac:dyDescent="0.25">
      <c r="D373" s="98"/>
      <c r="Q373" s="123"/>
      <c r="R373" s="122"/>
      <c r="S373" s="122"/>
    </row>
    <row r="374" spans="4:19" x14ac:dyDescent="0.25">
      <c r="D374" s="98"/>
      <c r="Q374" s="123"/>
      <c r="R374" s="122"/>
      <c r="S374" s="122"/>
    </row>
    <row r="375" spans="4:19" x14ac:dyDescent="0.25">
      <c r="D375" s="98"/>
      <c r="Q375" s="123"/>
      <c r="R375" s="122"/>
      <c r="S375" s="122"/>
    </row>
    <row r="376" spans="4:19" x14ac:dyDescent="0.25">
      <c r="D376" s="98"/>
      <c r="Q376" s="123"/>
      <c r="R376" s="122"/>
      <c r="S376" s="122"/>
    </row>
    <row r="377" spans="4:19" x14ac:dyDescent="0.25">
      <c r="D377" s="98"/>
      <c r="Q377" s="123"/>
      <c r="R377" s="122"/>
      <c r="S377" s="122"/>
    </row>
    <row r="378" spans="4:19" x14ac:dyDescent="0.25">
      <c r="D378" s="98"/>
      <c r="Q378" s="123"/>
      <c r="R378" s="122"/>
      <c r="S378" s="122"/>
    </row>
    <row r="379" spans="4:19" x14ac:dyDescent="0.25">
      <c r="D379" s="98"/>
      <c r="Q379" s="123"/>
      <c r="R379" s="122"/>
      <c r="S379" s="122"/>
    </row>
    <row r="380" spans="4:19" x14ac:dyDescent="0.25">
      <c r="D380" s="98"/>
      <c r="Q380" s="123"/>
      <c r="R380" s="122"/>
      <c r="S380" s="122"/>
    </row>
    <row r="381" spans="4:19" x14ac:dyDescent="0.25">
      <c r="D381" s="98"/>
      <c r="Q381" s="123"/>
      <c r="R381" s="122"/>
      <c r="S381" s="122"/>
    </row>
    <row r="382" spans="4:19" x14ac:dyDescent="0.25">
      <c r="D382" s="98"/>
      <c r="Q382" s="123"/>
      <c r="R382" s="122"/>
      <c r="S382" s="122"/>
    </row>
    <row r="383" spans="4:19" x14ac:dyDescent="0.25">
      <c r="D383" s="98"/>
      <c r="Q383" s="123"/>
      <c r="R383" s="122"/>
      <c r="S383" s="122"/>
    </row>
    <row r="384" spans="4:19" x14ac:dyDescent="0.25">
      <c r="D384" s="98"/>
      <c r="Q384" s="123"/>
      <c r="R384" s="122"/>
      <c r="S384" s="122"/>
    </row>
    <row r="385" spans="4:19" x14ac:dyDescent="0.25">
      <c r="D385" s="98"/>
      <c r="Q385" s="123"/>
      <c r="R385" s="122"/>
      <c r="S385" s="122"/>
    </row>
    <row r="386" spans="4:19" x14ac:dyDescent="0.25">
      <c r="D386" s="98"/>
      <c r="Q386" s="123"/>
      <c r="R386" s="122"/>
      <c r="S386" s="122"/>
    </row>
    <row r="387" spans="4:19" x14ac:dyDescent="0.25">
      <c r="D387" s="98"/>
      <c r="Q387" s="123"/>
      <c r="R387" s="122"/>
      <c r="S387" s="122"/>
    </row>
    <row r="388" spans="4:19" x14ac:dyDescent="0.25">
      <c r="D388" s="98"/>
      <c r="Q388" s="123"/>
      <c r="R388" s="122"/>
      <c r="S388" s="122"/>
    </row>
    <row r="389" spans="4:19" x14ac:dyDescent="0.25">
      <c r="D389" s="98"/>
      <c r="Q389" s="123"/>
      <c r="R389" s="122"/>
      <c r="S389" s="122"/>
    </row>
    <row r="390" spans="4:19" x14ac:dyDescent="0.25">
      <c r="D390" s="98"/>
      <c r="Q390" s="123"/>
      <c r="R390" s="122"/>
      <c r="S390" s="122"/>
    </row>
    <row r="391" spans="4:19" x14ac:dyDescent="0.25">
      <c r="D391" s="98"/>
      <c r="Q391" s="123"/>
      <c r="R391" s="122"/>
      <c r="S391" s="122"/>
    </row>
    <row r="392" spans="4:19" x14ac:dyDescent="0.25">
      <c r="D392" s="98"/>
      <c r="Q392" s="123"/>
      <c r="R392" s="122"/>
      <c r="S392" s="122"/>
    </row>
    <row r="393" spans="4:19" x14ac:dyDescent="0.25">
      <c r="D393" s="98"/>
      <c r="Q393" s="123"/>
      <c r="R393" s="122"/>
      <c r="S393" s="122"/>
    </row>
    <row r="394" spans="4:19" x14ac:dyDescent="0.25">
      <c r="D394" s="98"/>
      <c r="Q394" s="123"/>
      <c r="R394" s="122"/>
      <c r="S394" s="122"/>
    </row>
    <row r="395" spans="4:19" x14ac:dyDescent="0.25">
      <c r="D395" s="98"/>
      <c r="Q395" s="123"/>
      <c r="R395" s="122"/>
      <c r="S395" s="122"/>
    </row>
    <row r="396" spans="4:19" x14ac:dyDescent="0.25">
      <c r="D396" s="98"/>
      <c r="Q396" s="123"/>
      <c r="R396" s="122"/>
      <c r="S396" s="122"/>
    </row>
    <row r="397" spans="4:19" x14ac:dyDescent="0.25">
      <c r="D397" s="98"/>
      <c r="Q397" s="123"/>
      <c r="R397" s="122"/>
      <c r="S397" s="122"/>
    </row>
    <row r="398" spans="4:19" x14ac:dyDescent="0.25">
      <c r="D398" s="98"/>
      <c r="Q398" s="123"/>
      <c r="R398" s="122"/>
      <c r="S398" s="122"/>
    </row>
    <row r="399" spans="4:19" x14ac:dyDescent="0.25">
      <c r="D399" s="98"/>
      <c r="Q399" s="123"/>
      <c r="R399" s="122"/>
      <c r="S399" s="122"/>
    </row>
    <row r="400" spans="4:19" x14ac:dyDescent="0.25">
      <c r="D400" s="98"/>
      <c r="Q400" s="123"/>
      <c r="R400" s="122"/>
      <c r="S400" s="122"/>
    </row>
    <row r="401" spans="4:19" x14ac:dyDescent="0.25">
      <c r="D401" s="98"/>
      <c r="Q401" s="123"/>
      <c r="R401" s="122"/>
      <c r="S401" s="122"/>
    </row>
    <row r="402" spans="4:19" x14ac:dyDescent="0.25">
      <c r="D402" s="98"/>
      <c r="Q402" s="123"/>
      <c r="R402" s="122"/>
      <c r="S402" s="122"/>
    </row>
    <row r="403" spans="4:19" x14ac:dyDescent="0.25">
      <c r="D403" s="98"/>
      <c r="Q403" s="123"/>
      <c r="R403" s="122"/>
      <c r="S403" s="122"/>
    </row>
    <row r="404" spans="4:19" x14ac:dyDescent="0.25">
      <c r="D404" s="98"/>
      <c r="Q404" s="123"/>
      <c r="R404" s="122"/>
      <c r="S404" s="122"/>
    </row>
    <row r="405" spans="4:19" x14ac:dyDescent="0.25">
      <c r="D405" s="98"/>
      <c r="Q405" s="123"/>
      <c r="R405" s="122"/>
      <c r="S405" s="122"/>
    </row>
    <row r="406" spans="4:19" x14ac:dyDescent="0.25">
      <c r="D406" s="98"/>
      <c r="Q406" s="123"/>
      <c r="R406" s="122"/>
      <c r="S406" s="122"/>
    </row>
    <row r="407" spans="4:19" x14ac:dyDescent="0.25">
      <c r="D407" s="98"/>
      <c r="Q407" s="123"/>
      <c r="R407" s="122"/>
      <c r="S407" s="122"/>
    </row>
    <row r="408" spans="4:19" x14ac:dyDescent="0.25">
      <c r="D408" s="98"/>
      <c r="Q408" s="123"/>
      <c r="R408" s="122"/>
      <c r="S408" s="122"/>
    </row>
    <row r="409" spans="4:19" x14ac:dyDescent="0.25">
      <c r="D409" s="98"/>
      <c r="Q409" s="123"/>
      <c r="R409" s="122"/>
      <c r="S409" s="122"/>
    </row>
    <row r="410" spans="4:19" x14ac:dyDescent="0.25">
      <c r="D410" s="98"/>
      <c r="Q410" s="123"/>
      <c r="R410" s="122"/>
      <c r="S410" s="122"/>
    </row>
    <row r="411" spans="4:19" x14ac:dyDescent="0.25">
      <c r="D411" s="98"/>
      <c r="Q411" s="123"/>
      <c r="R411" s="122"/>
      <c r="S411" s="122"/>
    </row>
    <row r="412" spans="4:19" x14ac:dyDescent="0.25">
      <c r="D412" s="98"/>
      <c r="Q412" s="123"/>
      <c r="R412" s="122"/>
      <c r="S412" s="122"/>
    </row>
    <row r="413" spans="4:19" x14ac:dyDescent="0.25">
      <c r="D413" s="98"/>
      <c r="Q413" s="123"/>
      <c r="R413" s="122"/>
      <c r="S413" s="122"/>
    </row>
    <row r="414" spans="4:19" x14ac:dyDescent="0.25">
      <c r="D414" s="98"/>
      <c r="Q414" s="123"/>
      <c r="R414" s="122"/>
      <c r="S414" s="122"/>
    </row>
    <row r="415" spans="4:19" x14ac:dyDescent="0.25">
      <c r="D415" s="98"/>
      <c r="Q415" s="123"/>
      <c r="R415" s="122"/>
      <c r="S415" s="122"/>
    </row>
    <row r="416" spans="4:19" x14ac:dyDescent="0.25">
      <c r="D416" s="98"/>
      <c r="Q416" s="123"/>
      <c r="R416" s="122"/>
      <c r="S416" s="122"/>
    </row>
    <row r="417" spans="4:19" x14ac:dyDescent="0.25">
      <c r="D417" s="98"/>
      <c r="Q417" s="123"/>
      <c r="R417" s="122"/>
      <c r="S417" s="122"/>
    </row>
    <row r="418" spans="4:19" x14ac:dyDescent="0.25">
      <c r="D418" s="98"/>
      <c r="Q418" s="123"/>
      <c r="R418" s="122"/>
      <c r="S418" s="122"/>
    </row>
    <row r="419" spans="4:19" x14ac:dyDescent="0.25">
      <c r="D419" s="98"/>
      <c r="Q419" s="123"/>
      <c r="R419" s="122"/>
      <c r="S419" s="122"/>
    </row>
    <row r="420" spans="4:19" x14ac:dyDescent="0.25">
      <c r="D420" s="98"/>
      <c r="Q420" s="123"/>
      <c r="R420" s="122"/>
      <c r="S420" s="122"/>
    </row>
    <row r="421" spans="4:19" x14ac:dyDescent="0.25">
      <c r="D421" s="98"/>
      <c r="Q421" s="123"/>
      <c r="R421" s="122"/>
      <c r="S421" s="122"/>
    </row>
    <row r="422" spans="4:19" x14ac:dyDescent="0.25">
      <c r="D422" s="98"/>
      <c r="Q422" s="123"/>
      <c r="R422" s="122"/>
      <c r="S422" s="122"/>
    </row>
    <row r="423" spans="4:19" x14ac:dyDescent="0.25">
      <c r="D423" s="98"/>
      <c r="Q423" s="123"/>
      <c r="R423" s="122"/>
      <c r="S423" s="122"/>
    </row>
    <row r="424" spans="4:19" x14ac:dyDescent="0.25">
      <c r="D424" s="98"/>
      <c r="Q424" s="123"/>
      <c r="R424" s="122"/>
      <c r="S424" s="122"/>
    </row>
    <row r="425" spans="4:19" x14ac:dyDescent="0.25">
      <c r="D425" s="98"/>
      <c r="Q425" s="123"/>
      <c r="R425" s="122"/>
      <c r="S425" s="122"/>
    </row>
    <row r="426" spans="4:19" x14ac:dyDescent="0.25">
      <c r="D426" s="98"/>
      <c r="Q426" s="123"/>
      <c r="R426" s="122"/>
      <c r="S426" s="122"/>
    </row>
    <row r="427" spans="4:19" x14ac:dyDescent="0.25">
      <c r="D427" s="98"/>
      <c r="Q427" s="123"/>
      <c r="R427" s="122"/>
      <c r="S427" s="122"/>
    </row>
    <row r="428" spans="4:19" x14ac:dyDescent="0.25">
      <c r="D428" s="98"/>
      <c r="Q428" s="123"/>
      <c r="R428" s="122"/>
      <c r="S428" s="122"/>
    </row>
    <row r="429" spans="4:19" x14ac:dyDescent="0.25">
      <c r="D429" s="98"/>
      <c r="Q429" s="123"/>
      <c r="R429" s="122"/>
      <c r="S429" s="122"/>
    </row>
    <row r="430" spans="4:19" x14ac:dyDescent="0.25">
      <c r="D430" s="98"/>
      <c r="Q430" s="123"/>
      <c r="R430" s="122"/>
      <c r="S430" s="122"/>
    </row>
    <row r="431" spans="4:19" x14ac:dyDescent="0.25">
      <c r="D431" s="98"/>
      <c r="Q431" s="123"/>
      <c r="R431" s="122"/>
      <c r="S431" s="122"/>
    </row>
    <row r="432" spans="4:19" x14ac:dyDescent="0.25">
      <c r="D432" s="98"/>
      <c r="Q432" s="123"/>
      <c r="R432" s="122"/>
      <c r="S432" s="122"/>
    </row>
    <row r="433" spans="4:19" x14ac:dyDescent="0.25">
      <c r="D433" s="98"/>
      <c r="Q433" s="123"/>
      <c r="R433" s="122"/>
      <c r="S433" s="122"/>
    </row>
    <row r="434" spans="4:19" x14ac:dyDescent="0.25">
      <c r="D434" s="98"/>
      <c r="Q434" s="123"/>
      <c r="R434" s="122"/>
      <c r="S434" s="122"/>
    </row>
    <row r="435" spans="4:19" x14ac:dyDescent="0.25">
      <c r="D435" s="98"/>
      <c r="Q435" s="123"/>
      <c r="R435" s="122"/>
      <c r="S435" s="122"/>
    </row>
    <row r="436" spans="4:19" x14ac:dyDescent="0.25">
      <c r="D436" s="98"/>
      <c r="Q436" s="123"/>
      <c r="R436" s="122"/>
      <c r="S436" s="122"/>
    </row>
    <row r="437" spans="4:19" x14ac:dyDescent="0.25">
      <c r="D437" s="98"/>
      <c r="Q437" s="123"/>
      <c r="R437" s="122"/>
      <c r="S437" s="122"/>
    </row>
    <row r="438" spans="4:19" x14ac:dyDescent="0.25">
      <c r="D438" s="98"/>
      <c r="Q438" s="123"/>
      <c r="R438" s="122"/>
      <c r="S438" s="122"/>
    </row>
    <row r="439" spans="4:19" x14ac:dyDescent="0.25">
      <c r="D439" s="98"/>
      <c r="Q439" s="123"/>
      <c r="R439" s="122"/>
      <c r="S439" s="122"/>
    </row>
    <row r="440" spans="4:19" x14ac:dyDescent="0.25">
      <c r="D440" s="98"/>
      <c r="Q440" s="123"/>
      <c r="R440" s="122"/>
      <c r="S440" s="122"/>
    </row>
    <row r="441" spans="4:19" x14ac:dyDescent="0.25">
      <c r="D441" s="98"/>
      <c r="Q441" s="123"/>
      <c r="R441" s="122"/>
      <c r="S441" s="122"/>
    </row>
    <row r="442" spans="4:19" x14ac:dyDescent="0.25">
      <c r="D442" s="98"/>
      <c r="Q442" s="123"/>
      <c r="R442" s="122"/>
      <c r="S442" s="122"/>
    </row>
    <row r="443" spans="4:19" x14ac:dyDescent="0.25">
      <c r="D443" s="98"/>
      <c r="Q443" s="123"/>
      <c r="R443" s="122"/>
      <c r="S443" s="122"/>
    </row>
    <row r="444" spans="4:19" x14ac:dyDescent="0.25">
      <c r="D444" s="98"/>
      <c r="Q444" s="123"/>
      <c r="R444" s="122"/>
      <c r="S444" s="122"/>
    </row>
    <row r="445" spans="4:19" x14ac:dyDescent="0.25">
      <c r="D445" s="98"/>
      <c r="Q445" s="123"/>
      <c r="R445" s="122"/>
      <c r="S445" s="122"/>
    </row>
    <row r="446" spans="4:19" x14ac:dyDescent="0.25">
      <c r="D446" s="98"/>
      <c r="Q446" s="123"/>
      <c r="R446" s="122"/>
      <c r="S446" s="122"/>
    </row>
    <row r="447" spans="4:19" x14ac:dyDescent="0.25">
      <c r="D447" s="98"/>
      <c r="Q447" s="123"/>
      <c r="R447" s="122"/>
      <c r="S447" s="122"/>
    </row>
    <row r="448" spans="4:19" x14ac:dyDescent="0.25">
      <c r="D448" s="98"/>
      <c r="Q448" s="123"/>
      <c r="R448" s="122"/>
      <c r="S448" s="122"/>
    </row>
    <row r="449" spans="4:19" x14ac:dyDescent="0.25">
      <c r="D449" s="98"/>
      <c r="Q449" s="123"/>
      <c r="R449" s="122"/>
      <c r="S449" s="122"/>
    </row>
    <row r="450" spans="4:19" x14ac:dyDescent="0.25">
      <c r="D450" s="98"/>
      <c r="Q450" s="123"/>
      <c r="R450" s="122"/>
      <c r="S450" s="122"/>
    </row>
    <row r="451" spans="4:19" x14ac:dyDescent="0.25">
      <c r="D451" s="98"/>
      <c r="Q451" s="123"/>
      <c r="R451" s="122"/>
      <c r="S451" s="122"/>
    </row>
    <row r="452" spans="4:19" x14ac:dyDescent="0.25">
      <c r="D452" s="98"/>
      <c r="Q452" s="123"/>
      <c r="R452" s="122"/>
      <c r="S452" s="122"/>
    </row>
    <row r="453" spans="4:19" x14ac:dyDescent="0.25">
      <c r="D453" s="98"/>
      <c r="Q453" s="123"/>
      <c r="R453" s="122"/>
      <c r="S453" s="122"/>
    </row>
    <row r="454" spans="4:19" x14ac:dyDescent="0.25">
      <c r="D454" s="98"/>
      <c r="Q454" s="123"/>
      <c r="R454" s="122"/>
      <c r="S454" s="122"/>
    </row>
    <row r="455" spans="4:19" x14ac:dyDescent="0.25">
      <c r="D455" s="98"/>
      <c r="Q455" s="123"/>
      <c r="R455" s="122"/>
      <c r="S455" s="122"/>
    </row>
    <row r="456" spans="4:19" x14ac:dyDescent="0.25">
      <c r="D456" s="98"/>
      <c r="Q456" s="123"/>
      <c r="R456" s="122"/>
      <c r="S456" s="122"/>
    </row>
    <row r="457" spans="4:19" x14ac:dyDescent="0.25">
      <c r="D457" s="98"/>
      <c r="Q457" s="123"/>
      <c r="R457" s="122"/>
      <c r="S457" s="122"/>
    </row>
    <row r="458" spans="4:19" x14ac:dyDescent="0.25">
      <c r="D458" s="98"/>
      <c r="Q458" s="123"/>
      <c r="R458" s="122"/>
      <c r="S458" s="122"/>
    </row>
    <row r="459" spans="4:19" x14ac:dyDescent="0.25">
      <c r="D459" s="98"/>
      <c r="Q459" s="123"/>
      <c r="R459" s="122"/>
      <c r="S459" s="122"/>
    </row>
    <row r="460" spans="4:19" x14ac:dyDescent="0.25">
      <c r="D460" s="98"/>
      <c r="Q460" s="123"/>
      <c r="R460" s="122"/>
      <c r="S460" s="122"/>
    </row>
    <row r="461" spans="4:19" x14ac:dyDescent="0.25">
      <c r="D461" s="98"/>
      <c r="Q461" s="123"/>
      <c r="R461" s="122"/>
      <c r="S461" s="122"/>
    </row>
    <row r="462" spans="4:19" x14ac:dyDescent="0.25">
      <c r="D462" s="98"/>
      <c r="Q462" s="123"/>
      <c r="R462" s="122"/>
      <c r="S462" s="122"/>
    </row>
    <row r="463" spans="4:19" x14ac:dyDescent="0.25">
      <c r="D463" s="98"/>
      <c r="Q463" s="123"/>
      <c r="R463" s="122"/>
      <c r="S463" s="122"/>
    </row>
    <row r="464" spans="4:19" x14ac:dyDescent="0.25">
      <c r="D464" s="98"/>
      <c r="Q464" s="123"/>
      <c r="R464" s="122"/>
      <c r="S464" s="122"/>
    </row>
    <row r="465" spans="4:19" x14ac:dyDescent="0.25">
      <c r="D465" s="98"/>
      <c r="Q465" s="123"/>
      <c r="R465" s="122"/>
      <c r="S465" s="122"/>
    </row>
    <row r="466" spans="4:19" x14ac:dyDescent="0.25">
      <c r="D466" s="98"/>
      <c r="Q466" s="123"/>
      <c r="R466" s="122"/>
      <c r="S466" s="122"/>
    </row>
    <row r="467" spans="4:19" x14ac:dyDescent="0.25">
      <c r="D467" s="98"/>
      <c r="Q467" s="123"/>
      <c r="R467" s="122"/>
      <c r="S467" s="122"/>
    </row>
    <row r="468" spans="4:19" x14ac:dyDescent="0.25">
      <c r="D468" s="98"/>
      <c r="Q468" s="123"/>
      <c r="R468" s="122"/>
      <c r="S468" s="122"/>
    </row>
    <row r="469" spans="4:19" x14ac:dyDescent="0.25">
      <c r="D469" s="98"/>
      <c r="Q469" s="123"/>
      <c r="R469" s="122"/>
      <c r="S469" s="122"/>
    </row>
    <row r="470" spans="4:19" x14ac:dyDescent="0.25">
      <c r="D470" s="98"/>
      <c r="Q470" s="123"/>
      <c r="R470" s="122"/>
      <c r="S470" s="122"/>
    </row>
    <row r="471" spans="4:19" x14ac:dyDescent="0.25">
      <c r="D471" s="98"/>
      <c r="Q471" s="123"/>
      <c r="R471" s="122"/>
      <c r="S471" s="122"/>
    </row>
    <row r="472" spans="4:19" x14ac:dyDescent="0.25">
      <c r="D472" s="98"/>
      <c r="Q472" s="123"/>
      <c r="R472" s="122"/>
      <c r="S472" s="122"/>
    </row>
    <row r="473" spans="4:19" x14ac:dyDescent="0.25">
      <c r="D473" s="98"/>
      <c r="Q473" s="123"/>
      <c r="R473" s="122"/>
      <c r="S473" s="122"/>
    </row>
    <row r="474" spans="4:19" x14ac:dyDescent="0.25">
      <c r="D474" s="98"/>
      <c r="Q474" s="123"/>
      <c r="R474" s="122"/>
      <c r="S474" s="122"/>
    </row>
    <row r="475" spans="4:19" x14ac:dyDescent="0.25">
      <c r="D475" s="98"/>
      <c r="Q475" s="123"/>
      <c r="R475" s="122"/>
      <c r="S475" s="122"/>
    </row>
    <row r="476" spans="4:19" x14ac:dyDescent="0.25">
      <c r="D476" s="98"/>
      <c r="Q476" s="123"/>
      <c r="R476" s="122"/>
      <c r="S476" s="122"/>
    </row>
    <row r="477" spans="4:19" x14ac:dyDescent="0.25">
      <c r="D477" s="98"/>
      <c r="Q477" s="123"/>
      <c r="R477" s="122"/>
      <c r="S477" s="122"/>
    </row>
    <row r="478" spans="4:19" x14ac:dyDescent="0.25">
      <c r="D478" s="98"/>
      <c r="Q478" s="123"/>
      <c r="R478" s="122"/>
      <c r="S478" s="122"/>
    </row>
    <row r="479" spans="4:19" x14ac:dyDescent="0.25">
      <c r="D479" s="98"/>
      <c r="Q479" s="123"/>
      <c r="R479" s="122"/>
      <c r="S479" s="122"/>
    </row>
    <row r="480" spans="4:19" x14ac:dyDescent="0.25">
      <c r="D480" s="98"/>
      <c r="Q480" s="123"/>
      <c r="R480" s="122"/>
      <c r="S480" s="122"/>
    </row>
    <row r="481" spans="4:19" x14ac:dyDescent="0.25">
      <c r="D481" s="98"/>
      <c r="Q481" s="123"/>
      <c r="R481" s="122"/>
      <c r="S481" s="122"/>
    </row>
    <row r="482" spans="4:19" x14ac:dyDescent="0.25">
      <c r="D482" s="98"/>
      <c r="Q482" s="123"/>
      <c r="R482" s="122"/>
      <c r="S482" s="122"/>
    </row>
    <row r="483" spans="4:19" x14ac:dyDescent="0.25">
      <c r="D483" s="98"/>
      <c r="Q483" s="123"/>
      <c r="R483" s="122"/>
      <c r="S483" s="122"/>
    </row>
    <row r="484" spans="4:19" x14ac:dyDescent="0.25">
      <c r="D484" s="98"/>
      <c r="Q484" s="123"/>
      <c r="R484" s="122"/>
      <c r="S484" s="122"/>
    </row>
    <row r="485" spans="4:19" x14ac:dyDescent="0.25">
      <c r="D485" s="98"/>
      <c r="Q485" s="123"/>
      <c r="R485" s="122"/>
      <c r="S485" s="122"/>
    </row>
    <row r="486" spans="4:19" x14ac:dyDescent="0.25">
      <c r="D486" s="98"/>
      <c r="Q486" s="123"/>
      <c r="R486" s="122"/>
      <c r="S486" s="122"/>
    </row>
    <row r="487" spans="4:19" x14ac:dyDescent="0.25">
      <c r="D487" s="98"/>
      <c r="Q487" s="123"/>
      <c r="R487" s="122"/>
      <c r="S487" s="122"/>
    </row>
    <row r="488" spans="4:19" x14ac:dyDescent="0.25">
      <c r="D488" s="98"/>
      <c r="Q488" s="123"/>
      <c r="R488" s="122"/>
      <c r="S488" s="122"/>
    </row>
    <row r="489" spans="4:19" x14ac:dyDescent="0.25">
      <c r="D489" s="98"/>
      <c r="Q489" s="123"/>
      <c r="R489" s="122"/>
      <c r="S489" s="122"/>
    </row>
    <row r="490" spans="4:19" x14ac:dyDescent="0.25">
      <c r="D490" s="98"/>
      <c r="Q490" s="123"/>
      <c r="R490" s="122"/>
      <c r="S490" s="122"/>
    </row>
    <row r="491" spans="4:19" x14ac:dyDescent="0.25">
      <c r="D491" s="98"/>
      <c r="Q491" s="123"/>
      <c r="R491" s="122"/>
      <c r="S491" s="122"/>
    </row>
    <row r="492" spans="4:19" x14ac:dyDescent="0.25">
      <c r="D492" s="98"/>
      <c r="Q492" s="123"/>
      <c r="R492" s="122"/>
      <c r="S492" s="122"/>
    </row>
    <row r="493" spans="4:19" x14ac:dyDescent="0.25">
      <c r="D493" s="98"/>
      <c r="Q493" s="123"/>
      <c r="R493" s="122"/>
      <c r="S493" s="122"/>
    </row>
    <row r="494" spans="4:19" x14ac:dyDescent="0.25">
      <c r="D494" s="98"/>
      <c r="Q494" s="123"/>
      <c r="R494" s="122"/>
      <c r="S494" s="122"/>
    </row>
    <row r="495" spans="4:19" x14ac:dyDescent="0.25">
      <c r="D495" s="98"/>
      <c r="Q495" s="123"/>
      <c r="R495" s="122"/>
      <c r="S495" s="122"/>
    </row>
    <row r="496" spans="4:19" x14ac:dyDescent="0.25">
      <c r="D496" s="98"/>
      <c r="Q496" s="123"/>
      <c r="R496" s="122"/>
      <c r="S496" s="122"/>
    </row>
    <row r="497" spans="4:19" x14ac:dyDescent="0.25">
      <c r="D497" s="98"/>
      <c r="Q497" s="123"/>
      <c r="R497" s="122"/>
      <c r="S497" s="122"/>
    </row>
    <row r="498" spans="4:19" x14ac:dyDescent="0.25">
      <c r="D498" s="98"/>
      <c r="Q498" s="123"/>
      <c r="R498" s="122"/>
      <c r="S498" s="122"/>
    </row>
    <row r="499" spans="4:19" x14ac:dyDescent="0.25">
      <c r="D499" s="98"/>
      <c r="Q499" s="123"/>
      <c r="R499" s="122"/>
      <c r="S499" s="122"/>
    </row>
    <row r="500" spans="4:19" x14ac:dyDescent="0.25">
      <c r="D500" s="98"/>
      <c r="Q500" s="123"/>
      <c r="R500" s="122"/>
      <c r="S500" s="122"/>
    </row>
    <row r="501" spans="4:19" x14ac:dyDescent="0.25">
      <c r="D501" s="98"/>
      <c r="Q501" s="123"/>
      <c r="R501" s="122"/>
      <c r="S501" s="122"/>
    </row>
    <row r="502" spans="4:19" x14ac:dyDescent="0.25">
      <c r="D502" s="98"/>
      <c r="Q502" s="123"/>
      <c r="R502" s="122"/>
      <c r="S502" s="122"/>
    </row>
    <row r="503" spans="4:19" x14ac:dyDescent="0.25">
      <c r="D503" s="98"/>
      <c r="Q503" s="123"/>
      <c r="R503" s="122"/>
      <c r="S503" s="122"/>
    </row>
    <row r="504" spans="4:19" x14ac:dyDescent="0.25">
      <c r="D504" s="98"/>
      <c r="Q504" s="123"/>
      <c r="R504" s="122"/>
      <c r="S504" s="122"/>
    </row>
    <row r="505" spans="4:19" x14ac:dyDescent="0.25">
      <c r="D505" s="98"/>
      <c r="Q505" s="123"/>
      <c r="R505" s="122"/>
      <c r="S505" s="122"/>
    </row>
    <row r="506" spans="4:19" x14ac:dyDescent="0.25">
      <c r="D506" s="98"/>
      <c r="Q506" s="123"/>
      <c r="R506" s="122"/>
      <c r="S506" s="122"/>
    </row>
    <row r="507" spans="4:19" x14ac:dyDescent="0.25">
      <c r="D507" s="98"/>
      <c r="Q507" s="123"/>
      <c r="R507" s="122"/>
      <c r="S507" s="122"/>
    </row>
    <row r="508" spans="4:19" x14ac:dyDescent="0.25">
      <c r="D508" s="98"/>
      <c r="Q508" s="123"/>
      <c r="R508" s="122"/>
      <c r="S508" s="122"/>
    </row>
    <row r="509" spans="4:19" x14ac:dyDescent="0.25">
      <c r="D509" s="98"/>
      <c r="Q509" s="123"/>
      <c r="R509" s="122"/>
      <c r="S509" s="122"/>
    </row>
    <row r="510" spans="4:19" x14ac:dyDescent="0.25">
      <c r="D510" s="98"/>
      <c r="Q510" s="123"/>
      <c r="R510" s="122"/>
      <c r="S510" s="122"/>
    </row>
    <row r="511" spans="4:19" x14ac:dyDescent="0.25">
      <c r="D511" s="98"/>
      <c r="Q511" s="123"/>
      <c r="R511" s="122"/>
      <c r="S511" s="122"/>
    </row>
    <row r="512" spans="4:19" x14ac:dyDescent="0.25">
      <c r="D512" s="98"/>
      <c r="Q512" s="123"/>
      <c r="R512" s="122"/>
      <c r="S512" s="122"/>
    </row>
    <row r="513" spans="4:19" x14ac:dyDescent="0.25">
      <c r="D513" s="98"/>
      <c r="Q513" s="123"/>
      <c r="R513" s="122"/>
      <c r="S513" s="122"/>
    </row>
    <row r="514" spans="4:19" x14ac:dyDescent="0.25">
      <c r="D514" s="98"/>
      <c r="Q514" s="123"/>
      <c r="R514" s="122"/>
      <c r="S514" s="122"/>
    </row>
    <row r="515" spans="4:19" x14ac:dyDescent="0.25">
      <c r="D515" s="98"/>
      <c r="Q515" s="123"/>
      <c r="R515" s="122"/>
      <c r="S515" s="122"/>
    </row>
    <row r="516" spans="4:19" x14ac:dyDescent="0.25">
      <c r="D516" s="98"/>
      <c r="Q516" s="123"/>
      <c r="R516" s="122"/>
      <c r="S516" s="122"/>
    </row>
    <row r="517" spans="4:19" x14ac:dyDescent="0.25">
      <c r="D517" s="98"/>
      <c r="Q517" s="123"/>
      <c r="R517" s="122"/>
      <c r="S517" s="122"/>
    </row>
    <row r="518" spans="4:19" x14ac:dyDescent="0.25">
      <c r="D518" s="98"/>
      <c r="Q518" s="123"/>
      <c r="R518" s="122"/>
      <c r="S518" s="122"/>
    </row>
    <row r="519" spans="4:19" x14ac:dyDescent="0.25">
      <c r="D519" s="98"/>
      <c r="Q519" s="123"/>
      <c r="R519" s="122"/>
      <c r="S519" s="122"/>
    </row>
    <row r="520" spans="4:19" x14ac:dyDescent="0.25">
      <c r="D520" s="98"/>
      <c r="Q520" s="123"/>
      <c r="R520" s="122"/>
      <c r="S520" s="122"/>
    </row>
    <row r="521" spans="4:19" x14ac:dyDescent="0.25">
      <c r="D521" s="98"/>
      <c r="Q521" s="123"/>
      <c r="R521" s="122"/>
      <c r="S521" s="122"/>
    </row>
    <row r="522" spans="4:19" x14ac:dyDescent="0.25">
      <c r="D522" s="98"/>
      <c r="Q522" s="123"/>
      <c r="R522" s="122"/>
      <c r="S522" s="122"/>
    </row>
    <row r="523" spans="4:19" x14ac:dyDescent="0.25">
      <c r="D523" s="98"/>
      <c r="Q523" s="123"/>
      <c r="R523" s="122"/>
      <c r="S523" s="122"/>
    </row>
    <row r="524" spans="4:19" x14ac:dyDescent="0.25">
      <c r="D524" s="98"/>
      <c r="Q524" s="123"/>
      <c r="R524" s="122"/>
      <c r="S524" s="122"/>
    </row>
    <row r="525" spans="4:19" x14ac:dyDescent="0.25">
      <c r="D525" s="98"/>
      <c r="Q525" s="123"/>
      <c r="R525" s="122"/>
      <c r="S525" s="122"/>
    </row>
    <row r="526" spans="4:19" x14ac:dyDescent="0.25">
      <c r="D526" s="98"/>
      <c r="Q526" s="123"/>
      <c r="R526" s="122"/>
      <c r="S526" s="122"/>
    </row>
    <row r="527" spans="4:19" x14ac:dyDescent="0.25">
      <c r="D527" s="98"/>
      <c r="Q527" s="123"/>
      <c r="R527" s="122"/>
      <c r="S527" s="122"/>
    </row>
    <row r="528" spans="4:19" x14ac:dyDescent="0.25">
      <c r="D528" s="98"/>
      <c r="Q528" s="123"/>
      <c r="R528" s="122"/>
      <c r="S528" s="122"/>
    </row>
    <row r="529" spans="4:19" x14ac:dyDescent="0.25">
      <c r="D529" s="98"/>
      <c r="Q529" s="123"/>
      <c r="R529" s="122"/>
      <c r="S529" s="122"/>
    </row>
    <row r="530" spans="4:19" x14ac:dyDescent="0.25">
      <c r="D530" s="98"/>
      <c r="Q530" s="123"/>
      <c r="R530" s="122"/>
      <c r="S530" s="122"/>
    </row>
    <row r="531" spans="4:19" x14ac:dyDescent="0.25">
      <c r="D531" s="98"/>
      <c r="Q531" s="123"/>
      <c r="R531" s="122"/>
      <c r="S531" s="122"/>
    </row>
    <row r="532" spans="4:19" x14ac:dyDescent="0.25">
      <c r="D532" s="98"/>
      <c r="Q532" s="123"/>
      <c r="R532" s="122"/>
      <c r="S532" s="122"/>
    </row>
    <row r="533" spans="4:19" x14ac:dyDescent="0.25">
      <c r="D533" s="98"/>
      <c r="Q533" s="123"/>
      <c r="R533" s="122"/>
      <c r="S533" s="122"/>
    </row>
    <row r="534" spans="4:19" x14ac:dyDescent="0.25">
      <c r="D534" s="98"/>
      <c r="Q534" s="123"/>
      <c r="R534" s="122"/>
      <c r="S534" s="122"/>
    </row>
    <row r="535" spans="4:19" x14ac:dyDescent="0.25">
      <c r="D535" s="98"/>
      <c r="Q535" s="123"/>
      <c r="R535" s="122"/>
      <c r="S535" s="122"/>
    </row>
    <row r="536" spans="4:19" x14ac:dyDescent="0.25">
      <c r="D536" s="98"/>
      <c r="Q536" s="123"/>
      <c r="R536" s="122"/>
      <c r="S536" s="122"/>
    </row>
    <row r="537" spans="4:19" x14ac:dyDescent="0.25">
      <c r="D537" s="98"/>
      <c r="Q537" s="123"/>
      <c r="R537" s="122"/>
      <c r="S537" s="122"/>
    </row>
    <row r="538" spans="4:19" x14ac:dyDescent="0.25">
      <c r="D538" s="98"/>
      <c r="Q538" s="123"/>
      <c r="R538" s="122"/>
      <c r="S538" s="122"/>
    </row>
    <row r="539" spans="4:19" x14ac:dyDescent="0.25">
      <c r="D539" s="98"/>
      <c r="Q539" s="123"/>
      <c r="R539" s="122"/>
      <c r="S539" s="122"/>
    </row>
    <row r="540" spans="4:19" x14ac:dyDescent="0.25">
      <c r="D540" s="98"/>
      <c r="Q540" s="123"/>
      <c r="R540" s="122"/>
      <c r="S540" s="122"/>
    </row>
    <row r="541" spans="4:19" x14ac:dyDescent="0.25">
      <c r="D541" s="98"/>
      <c r="Q541" s="123"/>
      <c r="R541" s="122"/>
      <c r="S541" s="122"/>
    </row>
    <row r="542" spans="4:19" x14ac:dyDescent="0.25">
      <c r="D542" s="98"/>
      <c r="Q542" s="123"/>
      <c r="R542" s="122"/>
      <c r="S542" s="122"/>
    </row>
    <row r="543" spans="4:19" x14ac:dyDescent="0.25">
      <c r="D543" s="98"/>
      <c r="Q543" s="123"/>
      <c r="R543" s="122"/>
      <c r="S543" s="122"/>
    </row>
    <row r="544" spans="4:19" x14ac:dyDescent="0.25">
      <c r="D544" s="98"/>
      <c r="Q544" s="123"/>
      <c r="R544" s="122"/>
      <c r="S544" s="122"/>
    </row>
    <row r="545" spans="4:19" x14ac:dyDescent="0.25">
      <c r="D545" s="98"/>
      <c r="Q545" s="123"/>
      <c r="R545" s="122"/>
      <c r="S545" s="122"/>
    </row>
    <row r="546" spans="4:19" x14ac:dyDescent="0.25">
      <c r="D546" s="98"/>
      <c r="Q546" s="123"/>
      <c r="R546" s="122"/>
      <c r="S546" s="122"/>
    </row>
    <row r="547" spans="4:19" x14ac:dyDescent="0.25">
      <c r="D547" s="98"/>
      <c r="Q547" s="123"/>
      <c r="R547" s="122"/>
      <c r="S547" s="122"/>
    </row>
    <row r="548" spans="4:19" x14ac:dyDescent="0.25">
      <c r="D548" s="98"/>
      <c r="Q548" s="123"/>
      <c r="R548" s="122"/>
      <c r="S548" s="122"/>
    </row>
    <row r="549" spans="4:19" x14ac:dyDescent="0.25">
      <c r="D549" s="98"/>
      <c r="Q549" s="123"/>
      <c r="R549" s="122"/>
      <c r="S549" s="122"/>
    </row>
    <row r="550" spans="4:19" x14ac:dyDescent="0.25">
      <c r="D550" s="98"/>
      <c r="Q550" s="123"/>
      <c r="R550" s="122"/>
      <c r="S550" s="122"/>
    </row>
    <row r="551" spans="4:19" x14ac:dyDescent="0.25">
      <c r="D551" s="98"/>
      <c r="Q551" s="123"/>
      <c r="R551" s="122"/>
      <c r="S551" s="122"/>
    </row>
    <row r="552" spans="4:19" x14ac:dyDescent="0.25">
      <c r="D552" s="98"/>
      <c r="Q552" s="123"/>
      <c r="R552" s="122"/>
      <c r="S552" s="122"/>
    </row>
    <row r="553" spans="4:19" x14ac:dyDescent="0.25">
      <c r="D553" s="98"/>
      <c r="Q553" s="123"/>
      <c r="R553" s="122"/>
      <c r="S553" s="122"/>
    </row>
    <row r="554" spans="4:19" x14ac:dyDescent="0.25">
      <c r="D554" s="98"/>
      <c r="Q554" s="123"/>
      <c r="R554" s="122"/>
      <c r="S554" s="122"/>
    </row>
    <row r="555" spans="4:19" x14ac:dyDescent="0.25">
      <c r="D555" s="98"/>
      <c r="Q555" s="123"/>
      <c r="R555" s="122"/>
      <c r="S555" s="122"/>
    </row>
    <row r="556" spans="4:19" x14ac:dyDescent="0.25">
      <c r="D556" s="98"/>
      <c r="Q556" s="123"/>
      <c r="R556" s="122"/>
      <c r="S556" s="122"/>
    </row>
    <row r="557" spans="4:19" x14ac:dyDescent="0.25">
      <c r="D557" s="98"/>
      <c r="Q557" s="123"/>
      <c r="R557" s="122"/>
      <c r="S557" s="122"/>
    </row>
    <row r="558" spans="4:19" x14ac:dyDescent="0.25">
      <c r="D558" s="98"/>
      <c r="Q558" s="123"/>
      <c r="R558" s="122"/>
      <c r="S558" s="122"/>
    </row>
    <row r="559" spans="4:19" x14ac:dyDescent="0.25">
      <c r="D559" s="98"/>
      <c r="Q559" s="123"/>
      <c r="R559" s="122"/>
      <c r="S559" s="122"/>
    </row>
    <row r="560" spans="4:19" x14ac:dyDescent="0.25">
      <c r="D560" s="98"/>
      <c r="Q560" s="123"/>
      <c r="R560" s="122"/>
      <c r="S560" s="122"/>
    </row>
    <row r="561" spans="4:19" x14ac:dyDescent="0.25">
      <c r="D561" s="98"/>
      <c r="Q561" s="123"/>
      <c r="R561" s="122"/>
      <c r="S561" s="122"/>
    </row>
    <row r="562" spans="4:19" x14ac:dyDescent="0.25">
      <c r="D562" s="98"/>
      <c r="Q562" s="123"/>
      <c r="R562" s="122"/>
      <c r="S562" s="122"/>
    </row>
    <row r="563" spans="4:19" x14ac:dyDescent="0.25">
      <c r="D563" s="98"/>
      <c r="Q563" s="123"/>
      <c r="R563" s="122"/>
      <c r="S563" s="122"/>
    </row>
    <row r="564" spans="4:19" x14ac:dyDescent="0.25">
      <c r="D564" s="98"/>
      <c r="Q564" s="123"/>
      <c r="R564" s="122"/>
      <c r="S564" s="122"/>
    </row>
    <row r="565" spans="4:19" x14ac:dyDescent="0.25">
      <c r="D565" s="98"/>
      <c r="Q565" s="123"/>
      <c r="R565" s="122"/>
      <c r="S565" s="122"/>
    </row>
    <row r="566" spans="4:19" x14ac:dyDescent="0.25">
      <c r="D566" s="98"/>
      <c r="Q566" s="123"/>
      <c r="R566" s="122"/>
      <c r="S566" s="122"/>
    </row>
    <row r="567" spans="4:19" x14ac:dyDescent="0.25">
      <c r="D567" s="98"/>
      <c r="Q567" s="123"/>
      <c r="R567" s="122"/>
      <c r="S567" s="122"/>
    </row>
    <row r="568" spans="4:19" x14ac:dyDescent="0.25">
      <c r="D568" s="98"/>
      <c r="Q568" s="123"/>
      <c r="R568" s="122"/>
      <c r="S568" s="122"/>
    </row>
    <row r="569" spans="4:19" x14ac:dyDescent="0.25">
      <c r="D569" s="98"/>
      <c r="Q569" s="123"/>
      <c r="R569" s="122"/>
      <c r="S569" s="122"/>
    </row>
    <row r="570" spans="4:19" x14ac:dyDescent="0.25">
      <c r="D570" s="98"/>
      <c r="Q570" s="123"/>
      <c r="R570" s="122"/>
      <c r="S570" s="122"/>
    </row>
    <row r="571" spans="4:19" x14ac:dyDescent="0.25">
      <c r="D571" s="98"/>
      <c r="Q571" s="123"/>
      <c r="R571" s="122"/>
      <c r="S571" s="122"/>
    </row>
    <row r="572" spans="4:19" x14ac:dyDescent="0.25">
      <c r="D572" s="98"/>
      <c r="Q572" s="123"/>
      <c r="R572" s="122"/>
      <c r="S572" s="122"/>
    </row>
    <row r="573" spans="4:19" x14ac:dyDescent="0.25">
      <c r="D573" s="98"/>
      <c r="Q573" s="123"/>
      <c r="R573" s="122"/>
      <c r="S573" s="122"/>
    </row>
    <row r="574" spans="4:19" x14ac:dyDescent="0.25">
      <c r="D574" s="98"/>
      <c r="Q574" s="123"/>
      <c r="R574" s="122"/>
      <c r="S574" s="122"/>
    </row>
    <row r="575" spans="4:19" x14ac:dyDescent="0.25">
      <c r="D575" s="98"/>
      <c r="Q575" s="123"/>
      <c r="R575" s="122"/>
      <c r="S575" s="122"/>
    </row>
    <row r="576" spans="4:19" x14ac:dyDescent="0.25">
      <c r="D576" s="98"/>
      <c r="Q576" s="123"/>
      <c r="R576" s="122"/>
      <c r="S576" s="122"/>
    </row>
    <row r="577" spans="4:19" x14ac:dyDescent="0.25">
      <c r="D577" s="98"/>
      <c r="Q577" s="123"/>
      <c r="R577" s="122"/>
      <c r="S577" s="122"/>
    </row>
    <row r="578" spans="4:19" x14ac:dyDescent="0.25">
      <c r="D578" s="98"/>
      <c r="Q578" s="123"/>
      <c r="R578" s="122"/>
      <c r="S578" s="122"/>
    </row>
    <row r="579" spans="4:19" x14ac:dyDescent="0.25">
      <c r="D579" s="98"/>
      <c r="Q579" s="123"/>
      <c r="R579" s="122"/>
      <c r="S579" s="122"/>
    </row>
    <row r="580" spans="4:19" x14ac:dyDescent="0.25">
      <c r="D580" s="98"/>
      <c r="Q580" s="123"/>
      <c r="R580" s="122"/>
      <c r="S580" s="122"/>
    </row>
    <row r="581" spans="4:19" x14ac:dyDescent="0.25">
      <c r="D581" s="98"/>
      <c r="Q581" s="123"/>
      <c r="R581" s="122"/>
      <c r="S581" s="122"/>
    </row>
    <row r="582" spans="4:19" x14ac:dyDescent="0.25">
      <c r="D582" s="98"/>
      <c r="Q582" s="123"/>
      <c r="R582" s="122"/>
      <c r="S582" s="122"/>
    </row>
    <row r="583" spans="4:19" x14ac:dyDescent="0.25">
      <c r="D583" s="98"/>
      <c r="Q583" s="123"/>
      <c r="R583" s="122"/>
      <c r="S583" s="122"/>
    </row>
    <row r="584" spans="4:19" x14ac:dyDescent="0.25">
      <c r="D584" s="98"/>
      <c r="Q584" s="123"/>
      <c r="R584" s="122"/>
      <c r="S584" s="122"/>
    </row>
    <row r="585" spans="4:19" x14ac:dyDescent="0.25">
      <c r="D585" s="98"/>
      <c r="Q585" s="123"/>
      <c r="R585" s="122"/>
      <c r="S585" s="122"/>
    </row>
    <row r="586" spans="4:19" x14ac:dyDescent="0.25">
      <c r="D586" s="98"/>
      <c r="Q586" s="123"/>
      <c r="R586" s="122"/>
      <c r="S586" s="122"/>
    </row>
    <row r="587" spans="4:19" x14ac:dyDescent="0.25">
      <c r="D587" s="98"/>
      <c r="Q587" s="123"/>
      <c r="R587" s="122"/>
      <c r="S587" s="122"/>
    </row>
    <row r="588" spans="4:19" x14ac:dyDescent="0.25">
      <c r="D588" s="98"/>
      <c r="Q588" s="123"/>
      <c r="R588" s="122"/>
      <c r="S588" s="122"/>
    </row>
    <row r="589" spans="4:19" x14ac:dyDescent="0.25">
      <c r="D589" s="98"/>
      <c r="Q589" s="123"/>
      <c r="R589" s="122"/>
      <c r="S589" s="122"/>
    </row>
    <row r="590" spans="4:19" x14ac:dyDescent="0.25">
      <c r="D590" s="98"/>
      <c r="Q590" s="123"/>
      <c r="R590" s="122"/>
      <c r="S590" s="122"/>
    </row>
    <row r="591" spans="4:19" x14ac:dyDescent="0.25">
      <c r="D591" s="98"/>
      <c r="Q591" s="123"/>
      <c r="R591" s="122"/>
      <c r="S591" s="122"/>
    </row>
    <row r="592" spans="4:19" x14ac:dyDescent="0.25">
      <c r="D592" s="98"/>
      <c r="Q592" s="123"/>
      <c r="R592" s="122"/>
      <c r="S592" s="122"/>
    </row>
    <row r="593" spans="4:19" x14ac:dyDescent="0.25">
      <c r="D593" s="98"/>
      <c r="Q593" s="123"/>
      <c r="R593" s="122"/>
      <c r="S593" s="122"/>
    </row>
    <row r="594" spans="4:19" x14ac:dyDescent="0.25">
      <c r="D594" s="98"/>
      <c r="Q594" s="123"/>
      <c r="R594" s="122"/>
      <c r="S594" s="122"/>
    </row>
    <row r="595" spans="4:19" x14ac:dyDescent="0.25">
      <c r="D595" s="98"/>
      <c r="Q595" s="123"/>
      <c r="R595" s="122"/>
      <c r="S595" s="122"/>
    </row>
    <row r="596" spans="4:19" x14ac:dyDescent="0.25">
      <c r="D596" s="98"/>
      <c r="Q596" s="123"/>
      <c r="R596" s="122"/>
      <c r="S596" s="122"/>
    </row>
    <row r="597" spans="4:19" x14ac:dyDescent="0.25">
      <c r="D597" s="98"/>
      <c r="Q597" s="123"/>
      <c r="R597" s="122"/>
      <c r="S597" s="122"/>
    </row>
    <row r="598" spans="4:19" x14ac:dyDescent="0.25">
      <c r="D598" s="98"/>
      <c r="Q598" s="123"/>
      <c r="R598" s="122"/>
      <c r="S598" s="122"/>
    </row>
    <row r="599" spans="4:19" x14ac:dyDescent="0.25">
      <c r="D599" s="98"/>
      <c r="Q599" s="123"/>
      <c r="R599" s="122"/>
      <c r="S599" s="122"/>
    </row>
    <row r="600" spans="4:19" x14ac:dyDescent="0.25">
      <c r="D600" s="98"/>
      <c r="Q600" s="123"/>
      <c r="R600" s="122"/>
      <c r="S600" s="122"/>
    </row>
    <row r="601" spans="4:19" x14ac:dyDescent="0.25">
      <c r="D601" s="98"/>
      <c r="Q601" s="123"/>
      <c r="R601" s="122"/>
      <c r="S601" s="122"/>
    </row>
    <row r="602" spans="4:19" x14ac:dyDescent="0.25">
      <c r="D602" s="98"/>
      <c r="Q602" s="123"/>
      <c r="R602" s="122"/>
      <c r="S602" s="122"/>
    </row>
    <row r="603" spans="4:19" x14ac:dyDescent="0.25">
      <c r="D603" s="98"/>
      <c r="Q603" s="123"/>
      <c r="R603" s="122"/>
      <c r="S603" s="122"/>
    </row>
    <row r="604" spans="4:19" x14ac:dyDescent="0.25">
      <c r="D604" s="98"/>
      <c r="Q604" s="123"/>
      <c r="R604" s="122"/>
      <c r="S604" s="122"/>
    </row>
    <row r="605" spans="4:19" x14ac:dyDescent="0.25">
      <c r="D605" s="98"/>
      <c r="Q605" s="123"/>
      <c r="R605" s="122"/>
      <c r="S605" s="122"/>
    </row>
    <row r="606" spans="4:19" x14ac:dyDescent="0.25">
      <c r="D606" s="98"/>
      <c r="Q606" s="123"/>
      <c r="R606" s="122"/>
      <c r="S606" s="122"/>
    </row>
    <row r="607" spans="4:19" x14ac:dyDescent="0.25">
      <c r="D607" s="98"/>
      <c r="Q607" s="123"/>
      <c r="R607" s="122"/>
      <c r="S607" s="122"/>
    </row>
    <row r="608" spans="4:19" x14ac:dyDescent="0.25">
      <c r="D608" s="98"/>
      <c r="Q608" s="123"/>
      <c r="R608" s="122"/>
      <c r="S608" s="122"/>
    </row>
    <row r="609" spans="4:19" x14ac:dyDescent="0.25">
      <c r="D609" s="98"/>
      <c r="Q609" s="123"/>
      <c r="R609" s="122"/>
      <c r="S609" s="122"/>
    </row>
    <row r="610" spans="4:19" x14ac:dyDescent="0.25">
      <c r="D610" s="98"/>
      <c r="Q610" s="123"/>
      <c r="R610" s="122"/>
      <c r="S610" s="122"/>
    </row>
    <row r="611" spans="4:19" x14ac:dyDescent="0.25">
      <c r="D611" s="98"/>
      <c r="Q611" s="123"/>
      <c r="R611" s="122"/>
      <c r="S611" s="122"/>
    </row>
    <row r="612" spans="4:19" x14ac:dyDescent="0.25">
      <c r="D612" s="98"/>
      <c r="Q612" s="123"/>
      <c r="R612" s="122"/>
      <c r="S612" s="122"/>
    </row>
    <row r="613" spans="4:19" x14ac:dyDescent="0.25">
      <c r="D613" s="98"/>
      <c r="Q613" s="123"/>
      <c r="R613" s="122"/>
      <c r="S613" s="122"/>
    </row>
    <row r="614" spans="4:19" x14ac:dyDescent="0.25">
      <c r="D614" s="98"/>
      <c r="Q614" s="123"/>
      <c r="R614" s="122"/>
      <c r="S614" s="122"/>
    </row>
    <row r="615" spans="4:19" x14ac:dyDescent="0.25">
      <c r="D615" s="98"/>
      <c r="Q615" s="123"/>
      <c r="R615" s="122"/>
      <c r="S615" s="122"/>
    </row>
    <row r="616" spans="4:19" x14ac:dyDescent="0.25">
      <c r="D616" s="98"/>
      <c r="Q616" s="123"/>
      <c r="R616" s="122"/>
      <c r="S616" s="122"/>
    </row>
    <row r="617" spans="4:19" x14ac:dyDescent="0.25">
      <c r="D617" s="98"/>
      <c r="Q617" s="123"/>
      <c r="R617" s="122"/>
      <c r="S617" s="122"/>
    </row>
    <row r="618" spans="4:19" x14ac:dyDescent="0.25">
      <c r="D618" s="98"/>
      <c r="Q618" s="123"/>
      <c r="R618" s="122"/>
      <c r="S618" s="122"/>
    </row>
    <row r="619" spans="4:19" x14ac:dyDescent="0.25">
      <c r="D619" s="98"/>
      <c r="Q619" s="123"/>
      <c r="R619" s="122"/>
      <c r="S619" s="122"/>
    </row>
    <row r="620" spans="4:19" x14ac:dyDescent="0.25">
      <c r="D620" s="98"/>
      <c r="Q620" s="123"/>
      <c r="R620" s="122"/>
      <c r="S620" s="122"/>
    </row>
    <row r="621" spans="4:19" x14ac:dyDescent="0.25">
      <c r="D621" s="98"/>
      <c r="Q621" s="123"/>
      <c r="R621" s="122"/>
      <c r="S621" s="122"/>
    </row>
    <row r="622" spans="4:19" x14ac:dyDescent="0.25">
      <c r="D622" s="98"/>
      <c r="Q622" s="123"/>
      <c r="R622" s="122"/>
      <c r="S622" s="122"/>
    </row>
    <row r="623" spans="4:19" x14ac:dyDescent="0.25">
      <c r="D623" s="98"/>
      <c r="Q623" s="123"/>
      <c r="R623" s="122"/>
      <c r="S623" s="122"/>
    </row>
    <row r="624" spans="4:19" x14ac:dyDescent="0.25">
      <c r="D624" s="98"/>
      <c r="Q624" s="123"/>
      <c r="R624" s="122"/>
      <c r="S624" s="122"/>
    </row>
    <row r="625" spans="4:19" x14ac:dyDescent="0.25">
      <c r="D625" s="98"/>
      <c r="Q625" s="123"/>
      <c r="R625" s="122"/>
      <c r="S625" s="122"/>
    </row>
    <row r="626" spans="4:19" x14ac:dyDescent="0.25">
      <c r="D626" s="98"/>
      <c r="Q626" s="123"/>
      <c r="R626" s="122"/>
      <c r="S626" s="122"/>
    </row>
    <row r="627" spans="4:19" x14ac:dyDescent="0.25">
      <c r="D627" s="98"/>
      <c r="Q627" s="123"/>
      <c r="R627" s="122"/>
      <c r="S627" s="122"/>
    </row>
    <row r="628" spans="4:19" x14ac:dyDescent="0.25">
      <c r="D628" s="98"/>
      <c r="Q628" s="123"/>
      <c r="R628" s="122"/>
      <c r="S628" s="122"/>
    </row>
    <row r="629" spans="4:19" x14ac:dyDescent="0.25">
      <c r="D629" s="98"/>
      <c r="Q629" s="123"/>
      <c r="R629" s="122"/>
      <c r="S629" s="122"/>
    </row>
    <row r="630" spans="4:19" x14ac:dyDescent="0.25">
      <c r="D630" s="98"/>
      <c r="Q630" s="123"/>
      <c r="R630" s="122"/>
      <c r="S630" s="122"/>
    </row>
    <row r="631" spans="4:19" x14ac:dyDescent="0.25">
      <c r="D631" s="98"/>
      <c r="Q631" s="123"/>
      <c r="R631" s="122"/>
      <c r="S631" s="122"/>
    </row>
    <row r="632" spans="4:19" x14ac:dyDescent="0.25">
      <c r="D632" s="98"/>
      <c r="Q632" s="123"/>
      <c r="R632" s="122"/>
      <c r="S632" s="122"/>
    </row>
    <row r="633" spans="4:19" x14ac:dyDescent="0.25">
      <c r="D633" s="98"/>
      <c r="Q633" s="123"/>
      <c r="R633" s="122"/>
      <c r="S633" s="122"/>
    </row>
    <row r="634" spans="4:19" x14ac:dyDescent="0.25">
      <c r="D634" s="98"/>
      <c r="Q634" s="123"/>
      <c r="R634" s="122"/>
      <c r="S634" s="122"/>
    </row>
    <row r="635" spans="4:19" x14ac:dyDescent="0.25">
      <c r="D635" s="98"/>
      <c r="Q635" s="123"/>
      <c r="R635" s="122"/>
      <c r="S635" s="122"/>
    </row>
    <row r="636" spans="4:19" x14ac:dyDescent="0.25">
      <c r="D636" s="98"/>
      <c r="Q636" s="123"/>
      <c r="R636" s="122"/>
      <c r="S636" s="122"/>
    </row>
    <row r="637" spans="4:19" x14ac:dyDescent="0.25">
      <c r="D637" s="98"/>
      <c r="Q637" s="123"/>
      <c r="R637" s="122"/>
      <c r="S637" s="122"/>
    </row>
    <row r="638" spans="4:19" x14ac:dyDescent="0.25">
      <c r="D638" s="98"/>
      <c r="Q638" s="123"/>
      <c r="R638" s="122"/>
      <c r="S638" s="122"/>
    </row>
    <row r="639" spans="4:19" x14ac:dyDescent="0.25">
      <c r="D639" s="98"/>
      <c r="Q639" s="123"/>
      <c r="R639" s="122"/>
      <c r="S639" s="122"/>
    </row>
    <row r="640" spans="4:19" x14ac:dyDescent="0.25">
      <c r="D640" s="98"/>
      <c r="Q640" s="123"/>
      <c r="R640" s="122"/>
      <c r="S640" s="122"/>
    </row>
    <row r="641" spans="4:19" x14ac:dyDescent="0.25">
      <c r="D641" s="98"/>
      <c r="Q641" s="123"/>
      <c r="R641" s="122"/>
      <c r="S641" s="122"/>
    </row>
    <row r="642" spans="4:19" x14ac:dyDescent="0.25">
      <c r="D642" s="98"/>
      <c r="Q642" s="123"/>
      <c r="R642" s="122"/>
      <c r="S642" s="122"/>
    </row>
    <row r="643" spans="4:19" x14ac:dyDescent="0.25">
      <c r="D643" s="98"/>
      <c r="Q643" s="123"/>
      <c r="R643" s="122"/>
      <c r="S643" s="122"/>
    </row>
    <row r="644" spans="4:19" x14ac:dyDescent="0.25">
      <c r="D644" s="98"/>
      <c r="Q644" s="123"/>
      <c r="R644" s="122"/>
      <c r="S644" s="122"/>
    </row>
    <row r="645" spans="4:19" x14ac:dyDescent="0.25">
      <c r="D645" s="98"/>
      <c r="Q645" s="123"/>
      <c r="R645" s="122"/>
      <c r="S645" s="122"/>
    </row>
    <row r="646" spans="4:19" x14ac:dyDescent="0.25">
      <c r="D646" s="98"/>
      <c r="Q646" s="123"/>
      <c r="R646" s="122"/>
      <c r="S646" s="122"/>
    </row>
    <row r="647" spans="4:19" x14ac:dyDescent="0.25">
      <c r="D647" s="98"/>
      <c r="Q647" s="123"/>
      <c r="R647" s="122"/>
      <c r="S647" s="122"/>
    </row>
    <row r="648" spans="4:19" x14ac:dyDescent="0.25">
      <c r="D648" s="98"/>
      <c r="Q648" s="123"/>
      <c r="R648" s="122"/>
      <c r="S648" s="122"/>
    </row>
    <row r="649" spans="4:19" x14ac:dyDescent="0.25">
      <c r="D649" s="98"/>
      <c r="Q649" s="123"/>
      <c r="R649" s="122"/>
      <c r="S649" s="122"/>
    </row>
    <row r="650" spans="4:19" x14ac:dyDescent="0.25">
      <c r="D650" s="98"/>
      <c r="Q650" s="123"/>
      <c r="R650" s="122"/>
      <c r="S650" s="122"/>
    </row>
    <row r="651" spans="4:19" x14ac:dyDescent="0.25">
      <c r="D651" s="98"/>
      <c r="Q651" s="123"/>
      <c r="R651" s="122"/>
      <c r="S651" s="122"/>
    </row>
    <row r="652" spans="4:19" x14ac:dyDescent="0.25">
      <c r="D652" s="98"/>
      <c r="Q652" s="123"/>
      <c r="R652" s="122"/>
      <c r="S652" s="122"/>
    </row>
    <row r="653" spans="4:19" x14ac:dyDescent="0.25">
      <c r="D653" s="98"/>
      <c r="Q653" s="123"/>
      <c r="R653" s="122"/>
      <c r="S653" s="122"/>
    </row>
    <row r="654" spans="4:19" x14ac:dyDescent="0.25">
      <c r="D654" s="98"/>
      <c r="Q654" s="123"/>
      <c r="R654" s="122"/>
      <c r="S654" s="122"/>
    </row>
    <row r="655" spans="4:19" x14ac:dyDescent="0.25">
      <c r="D655" s="98"/>
      <c r="Q655" s="123"/>
      <c r="R655" s="122"/>
      <c r="S655" s="122"/>
    </row>
    <row r="656" spans="4:19" x14ac:dyDescent="0.25">
      <c r="D656" s="98"/>
      <c r="Q656" s="123"/>
      <c r="R656" s="122"/>
      <c r="S656" s="122"/>
    </row>
    <row r="657" spans="4:19" x14ac:dyDescent="0.25">
      <c r="D657" s="98"/>
      <c r="Q657" s="123"/>
      <c r="R657" s="122"/>
      <c r="S657" s="122"/>
    </row>
    <row r="658" spans="4:19" x14ac:dyDescent="0.25">
      <c r="D658" s="98"/>
      <c r="Q658" s="123"/>
      <c r="R658" s="122"/>
      <c r="S658" s="122"/>
    </row>
    <row r="659" spans="4:19" x14ac:dyDescent="0.25">
      <c r="D659" s="98"/>
      <c r="Q659" s="123"/>
      <c r="R659" s="122"/>
      <c r="S659" s="122"/>
    </row>
    <row r="660" spans="4:19" x14ac:dyDescent="0.25">
      <c r="D660" s="98"/>
      <c r="Q660" s="123"/>
      <c r="R660" s="122"/>
      <c r="S660" s="122"/>
    </row>
    <row r="661" spans="4:19" x14ac:dyDescent="0.25">
      <c r="D661" s="98"/>
      <c r="Q661" s="123"/>
      <c r="R661" s="122"/>
      <c r="S661" s="122"/>
    </row>
    <row r="662" spans="4:19" x14ac:dyDescent="0.25">
      <c r="D662" s="98"/>
      <c r="Q662" s="123"/>
      <c r="R662" s="122"/>
      <c r="S662" s="122"/>
    </row>
    <row r="663" spans="4:19" x14ac:dyDescent="0.25">
      <c r="D663" s="98"/>
      <c r="Q663" s="123"/>
      <c r="R663" s="122"/>
      <c r="S663" s="122"/>
    </row>
    <row r="664" spans="4:19" x14ac:dyDescent="0.25">
      <c r="D664" s="98"/>
      <c r="Q664" s="123"/>
      <c r="R664" s="122"/>
      <c r="S664" s="122"/>
    </row>
    <row r="665" spans="4:19" x14ac:dyDescent="0.25">
      <c r="D665" s="98"/>
      <c r="Q665" s="123"/>
      <c r="R665" s="122"/>
      <c r="S665" s="122"/>
    </row>
    <row r="666" spans="4:19" x14ac:dyDescent="0.25">
      <c r="D666" s="98"/>
      <c r="Q666" s="123"/>
      <c r="R666" s="122"/>
      <c r="S666" s="122"/>
    </row>
    <row r="667" spans="4:19" x14ac:dyDescent="0.25">
      <c r="D667" s="98"/>
      <c r="Q667" s="123"/>
      <c r="R667" s="122"/>
      <c r="S667" s="122"/>
    </row>
    <row r="668" spans="4:19" x14ac:dyDescent="0.25">
      <c r="D668" s="98"/>
      <c r="Q668" s="123"/>
      <c r="R668" s="122"/>
      <c r="S668" s="122"/>
    </row>
    <row r="669" spans="4:19" x14ac:dyDescent="0.25">
      <c r="D669" s="98"/>
      <c r="Q669" s="123"/>
      <c r="R669" s="122"/>
      <c r="S669" s="122"/>
    </row>
    <row r="670" spans="4:19" x14ac:dyDescent="0.25">
      <c r="D670" s="98"/>
      <c r="Q670" s="123"/>
      <c r="R670" s="122"/>
      <c r="S670" s="122"/>
    </row>
    <row r="671" spans="4:19" x14ac:dyDescent="0.25">
      <c r="D671" s="98"/>
      <c r="Q671" s="123"/>
      <c r="R671" s="122"/>
      <c r="S671" s="122"/>
    </row>
    <row r="672" spans="4:19" x14ac:dyDescent="0.25">
      <c r="D672" s="98"/>
      <c r="Q672" s="123"/>
      <c r="R672" s="122"/>
      <c r="S672" s="122"/>
    </row>
    <row r="673" spans="4:19" x14ac:dyDescent="0.25">
      <c r="D673" s="98"/>
      <c r="Q673" s="123"/>
      <c r="R673" s="122"/>
      <c r="S673" s="122"/>
    </row>
    <row r="674" spans="4:19" x14ac:dyDescent="0.25">
      <c r="D674" s="98"/>
      <c r="Q674" s="123"/>
      <c r="R674" s="122"/>
      <c r="S674" s="122"/>
    </row>
    <row r="675" spans="4:19" x14ac:dyDescent="0.25">
      <c r="D675" s="98"/>
      <c r="Q675" s="123"/>
      <c r="R675" s="122"/>
      <c r="S675" s="122"/>
    </row>
    <row r="676" spans="4:19" x14ac:dyDescent="0.25">
      <c r="D676" s="98"/>
      <c r="Q676" s="123"/>
      <c r="R676" s="122"/>
      <c r="S676" s="122"/>
    </row>
    <row r="677" spans="4:19" x14ac:dyDescent="0.25">
      <c r="D677" s="98"/>
      <c r="Q677" s="123"/>
      <c r="R677" s="122"/>
      <c r="S677" s="122"/>
    </row>
    <row r="678" spans="4:19" x14ac:dyDescent="0.25">
      <c r="D678" s="98"/>
      <c r="Q678" s="123"/>
      <c r="R678" s="122"/>
      <c r="S678" s="122"/>
    </row>
    <row r="679" spans="4:19" x14ac:dyDescent="0.25">
      <c r="D679" s="98"/>
      <c r="Q679" s="123"/>
      <c r="R679" s="122"/>
      <c r="S679" s="122"/>
    </row>
    <row r="680" spans="4:19" x14ac:dyDescent="0.25">
      <c r="D680" s="98"/>
      <c r="Q680" s="123"/>
      <c r="R680" s="122"/>
      <c r="S680" s="122"/>
    </row>
    <row r="681" spans="4:19" x14ac:dyDescent="0.25">
      <c r="D681" s="98"/>
      <c r="Q681" s="123"/>
      <c r="R681" s="122"/>
      <c r="S681" s="122"/>
    </row>
    <row r="682" spans="4:19" x14ac:dyDescent="0.25">
      <c r="D682" s="98"/>
      <c r="Q682" s="123"/>
      <c r="R682" s="122"/>
      <c r="S682" s="122"/>
    </row>
    <row r="683" spans="4:19" x14ac:dyDescent="0.25">
      <c r="D683" s="98"/>
      <c r="Q683" s="123"/>
      <c r="R683" s="122"/>
      <c r="S683" s="122"/>
    </row>
    <row r="684" spans="4:19" x14ac:dyDescent="0.25">
      <c r="D684" s="98"/>
      <c r="Q684" s="123"/>
      <c r="R684" s="122"/>
      <c r="S684" s="122"/>
    </row>
    <row r="685" spans="4:19" x14ac:dyDescent="0.25">
      <c r="D685" s="98"/>
      <c r="Q685" s="123"/>
      <c r="R685" s="122"/>
      <c r="S685" s="122"/>
    </row>
    <row r="686" spans="4:19" x14ac:dyDescent="0.25">
      <c r="D686" s="98"/>
      <c r="Q686" s="123"/>
      <c r="R686" s="122"/>
      <c r="S686" s="122"/>
    </row>
    <row r="687" spans="4:19" x14ac:dyDescent="0.25">
      <c r="D687" s="98"/>
      <c r="Q687" s="123"/>
      <c r="R687" s="122"/>
      <c r="S687" s="122"/>
    </row>
    <row r="688" spans="4:19" x14ac:dyDescent="0.25">
      <c r="D688" s="98"/>
      <c r="Q688" s="123"/>
      <c r="R688" s="122"/>
      <c r="S688" s="122"/>
    </row>
    <row r="689" spans="4:19" x14ac:dyDescent="0.25">
      <c r="D689" s="98"/>
      <c r="Q689" s="123"/>
      <c r="R689" s="122"/>
      <c r="S689" s="122"/>
    </row>
    <row r="690" spans="4:19" x14ac:dyDescent="0.25">
      <c r="D690" s="98"/>
      <c r="Q690" s="123"/>
      <c r="R690" s="122"/>
      <c r="S690" s="122"/>
    </row>
    <row r="691" spans="4:19" x14ac:dyDescent="0.25">
      <c r="D691" s="98"/>
      <c r="Q691" s="123"/>
      <c r="R691" s="122"/>
      <c r="S691" s="122"/>
    </row>
    <row r="692" spans="4:19" x14ac:dyDescent="0.25">
      <c r="D692" s="98"/>
      <c r="Q692" s="123"/>
      <c r="R692" s="122"/>
      <c r="S692" s="122"/>
    </row>
    <row r="693" spans="4:19" x14ac:dyDescent="0.25">
      <c r="D693" s="98"/>
      <c r="Q693" s="123"/>
      <c r="R693" s="122"/>
      <c r="S693" s="122"/>
    </row>
    <row r="694" spans="4:19" x14ac:dyDescent="0.25">
      <c r="D694" s="98"/>
      <c r="Q694" s="123"/>
      <c r="R694" s="122"/>
      <c r="S694" s="122"/>
    </row>
    <row r="695" spans="4:19" x14ac:dyDescent="0.25">
      <c r="D695" s="98"/>
      <c r="Q695" s="123"/>
      <c r="R695" s="122"/>
      <c r="S695" s="122"/>
    </row>
    <row r="696" spans="4:19" x14ac:dyDescent="0.25">
      <c r="D696" s="98"/>
      <c r="Q696" s="123"/>
      <c r="R696" s="122"/>
      <c r="S696" s="122"/>
    </row>
    <row r="697" spans="4:19" x14ac:dyDescent="0.25">
      <c r="D697" s="98"/>
      <c r="Q697" s="123"/>
      <c r="R697" s="122"/>
      <c r="S697" s="122"/>
    </row>
    <row r="698" spans="4:19" x14ac:dyDescent="0.25">
      <c r="D698" s="98"/>
      <c r="Q698" s="123"/>
      <c r="R698" s="122"/>
      <c r="S698" s="122"/>
    </row>
    <row r="699" spans="4:19" x14ac:dyDescent="0.25">
      <c r="D699" s="98"/>
      <c r="Q699" s="123"/>
      <c r="R699" s="122"/>
      <c r="S699" s="122"/>
    </row>
    <row r="700" spans="4:19" x14ac:dyDescent="0.25">
      <c r="D700" s="98"/>
      <c r="Q700" s="123"/>
      <c r="R700" s="122"/>
      <c r="S700" s="122"/>
    </row>
    <row r="701" spans="4:19" x14ac:dyDescent="0.25">
      <c r="D701" s="98"/>
      <c r="Q701" s="123"/>
      <c r="R701" s="122"/>
      <c r="S701" s="122"/>
    </row>
    <row r="702" spans="4:19" x14ac:dyDescent="0.25">
      <c r="D702" s="98"/>
      <c r="Q702" s="123"/>
      <c r="R702" s="122"/>
      <c r="S702" s="122"/>
    </row>
    <row r="703" spans="4:19" x14ac:dyDescent="0.25">
      <c r="D703" s="98"/>
      <c r="Q703" s="123"/>
      <c r="R703" s="122"/>
      <c r="S703" s="122"/>
    </row>
    <row r="704" spans="4:19" x14ac:dyDescent="0.25">
      <c r="D704" s="98"/>
      <c r="Q704" s="123"/>
      <c r="R704" s="122"/>
      <c r="S704" s="122"/>
    </row>
    <row r="705" spans="4:19" x14ac:dyDescent="0.25">
      <c r="D705" s="98"/>
      <c r="Q705" s="123"/>
      <c r="R705" s="122"/>
      <c r="S705" s="122"/>
    </row>
    <row r="706" spans="4:19" x14ac:dyDescent="0.25">
      <c r="D706" s="98"/>
      <c r="Q706" s="123"/>
      <c r="R706" s="122"/>
      <c r="S706" s="122"/>
    </row>
    <row r="707" spans="4:19" x14ac:dyDescent="0.25">
      <c r="D707" s="98"/>
      <c r="Q707" s="123"/>
      <c r="R707" s="122"/>
      <c r="S707" s="122"/>
    </row>
    <row r="708" spans="4:19" x14ac:dyDescent="0.25">
      <c r="D708" s="98"/>
      <c r="Q708" s="123"/>
      <c r="R708" s="122"/>
      <c r="S708" s="122"/>
    </row>
    <row r="709" spans="4:19" x14ac:dyDescent="0.25">
      <c r="D709" s="98"/>
      <c r="Q709" s="123"/>
      <c r="R709" s="122"/>
      <c r="S709" s="122"/>
    </row>
    <row r="710" spans="4:19" x14ac:dyDescent="0.25">
      <c r="D710" s="98"/>
      <c r="Q710" s="123"/>
      <c r="R710" s="122"/>
      <c r="S710" s="122"/>
    </row>
    <row r="711" spans="4:19" x14ac:dyDescent="0.25">
      <c r="D711" s="98"/>
      <c r="Q711" s="123"/>
      <c r="R711" s="122"/>
      <c r="S711" s="122"/>
    </row>
    <row r="712" spans="4:19" x14ac:dyDescent="0.25">
      <c r="D712" s="98"/>
      <c r="Q712" s="123"/>
      <c r="R712" s="122"/>
      <c r="S712" s="122"/>
    </row>
    <row r="713" spans="4:19" x14ac:dyDescent="0.25">
      <c r="D713" s="98"/>
      <c r="Q713" s="123"/>
      <c r="R713" s="122"/>
      <c r="S713" s="122"/>
    </row>
    <row r="714" spans="4:19" x14ac:dyDescent="0.25">
      <c r="D714" s="98"/>
      <c r="Q714" s="123"/>
      <c r="R714" s="122"/>
      <c r="S714" s="122"/>
    </row>
    <row r="715" spans="4:19" x14ac:dyDescent="0.25">
      <c r="D715" s="98"/>
      <c r="Q715" s="123"/>
      <c r="R715" s="122"/>
      <c r="S715" s="122"/>
    </row>
    <row r="716" spans="4:19" x14ac:dyDescent="0.25">
      <c r="D716" s="98"/>
      <c r="Q716" s="123"/>
      <c r="R716" s="122"/>
      <c r="S716" s="122"/>
    </row>
    <row r="717" spans="4:19" x14ac:dyDescent="0.25">
      <c r="D717" s="98"/>
      <c r="Q717" s="123"/>
      <c r="R717" s="122"/>
      <c r="S717" s="122"/>
    </row>
    <row r="718" spans="4:19" x14ac:dyDescent="0.25">
      <c r="D718" s="98"/>
      <c r="Q718" s="123"/>
      <c r="R718" s="122"/>
      <c r="S718" s="122"/>
    </row>
    <row r="719" spans="4:19" x14ac:dyDescent="0.25">
      <c r="D719" s="98"/>
      <c r="Q719" s="123"/>
      <c r="R719" s="122"/>
      <c r="S719" s="122"/>
    </row>
    <row r="720" spans="4:19" x14ac:dyDescent="0.25">
      <c r="D720" s="98"/>
      <c r="Q720" s="123"/>
      <c r="R720" s="122"/>
      <c r="S720" s="122"/>
    </row>
    <row r="721" spans="4:19" x14ac:dyDescent="0.25">
      <c r="D721" s="98"/>
      <c r="Q721" s="123"/>
      <c r="R721" s="122"/>
      <c r="S721" s="122"/>
    </row>
    <row r="722" spans="4:19" x14ac:dyDescent="0.25">
      <c r="D722" s="98"/>
      <c r="Q722" s="123"/>
      <c r="R722" s="122"/>
      <c r="S722" s="122"/>
    </row>
    <row r="723" spans="4:19" x14ac:dyDescent="0.25">
      <c r="D723" s="98"/>
      <c r="Q723" s="123"/>
      <c r="R723" s="122"/>
      <c r="S723" s="122"/>
    </row>
    <row r="724" spans="4:19" x14ac:dyDescent="0.25">
      <c r="D724" s="98"/>
      <c r="Q724" s="123"/>
      <c r="R724" s="122"/>
      <c r="S724" s="122"/>
    </row>
    <row r="725" spans="4:19" x14ac:dyDescent="0.25">
      <c r="D725" s="98"/>
      <c r="Q725" s="123"/>
      <c r="R725" s="122"/>
      <c r="S725" s="122"/>
    </row>
    <row r="726" spans="4:19" x14ac:dyDescent="0.25">
      <c r="D726" s="98"/>
      <c r="Q726" s="123"/>
      <c r="R726" s="122"/>
      <c r="S726" s="122"/>
    </row>
    <row r="727" spans="4:19" x14ac:dyDescent="0.25">
      <c r="D727" s="98"/>
      <c r="Q727" s="123"/>
      <c r="R727" s="122"/>
      <c r="S727" s="122"/>
    </row>
    <row r="728" spans="4:19" x14ac:dyDescent="0.25">
      <c r="D728" s="98"/>
      <c r="Q728" s="123"/>
      <c r="R728" s="122"/>
      <c r="S728" s="122"/>
    </row>
    <row r="729" spans="4:19" x14ac:dyDescent="0.25">
      <c r="D729" s="98"/>
      <c r="Q729" s="123"/>
      <c r="R729" s="122"/>
      <c r="S729" s="122"/>
    </row>
    <row r="730" spans="4:19" x14ac:dyDescent="0.25">
      <c r="D730" s="98"/>
      <c r="Q730" s="123"/>
      <c r="R730" s="122"/>
      <c r="S730" s="122"/>
    </row>
    <row r="731" spans="4:19" x14ac:dyDescent="0.25">
      <c r="D731" s="98"/>
      <c r="Q731" s="123"/>
      <c r="R731" s="122"/>
      <c r="S731" s="122"/>
    </row>
    <row r="732" spans="4:19" x14ac:dyDescent="0.25">
      <c r="D732" s="98"/>
      <c r="Q732" s="123"/>
      <c r="R732" s="122"/>
      <c r="S732" s="122"/>
    </row>
    <row r="733" spans="4:19" x14ac:dyDescent="0.25">
      <c r="D733" s="98"/>
      <c r="Q733" s="123"/>
      <c r="R733" s="122"/>
      <c r="S733" s="122"/>
    </row>
    <row r="734" spans="4:19" x14ac:dyDescent="0.25">
      <c r="D734" s="98"/>
      <c r="Q734" s="123"/>
      <c r="R734" s="122"/>
      <c r="S734" s="122"/>
    </row>
    <row r="735" spans="4:19" x14ac:dyDescent="0.25">
      <c r="D735" s="98"/>
      <c r="Q735" s="123"/>
      <c r="R735" s="122"/>
      <c r="S735" s="122"/>
    </row>
    <row r="736" spans="4:19" x14ac:dyDescent="0.25">
      <c r="D736" s="98"/>
      <c r="Q736" s="123"/>
      <c r="R736" s="122"/>
      <c r="S736" s="122"/>
    </row>
    <row r="737" spans="4:19" x14ac:dyDescent="0.25">
      <c r="D737" s="98"/>
      <c r="Q737" s="123"/>
      <c r="R737" s="122"/>
      <c r="S737" s="122"/>
    </row>
    <row r="738" spans="4:19" x14ac:dyDescent="0.25">
      <c r="D738" s="98"/>
      <c r="Q738" s="123"/>
      <c r="R738" s="122"/>
      <c r="S738" s="122"/>
    </row>
    <row r="739" spans="4:19" x14ac:dyDescent="0.25">
      <c r="D739" s="98"/>
      <c r="Q739" s="123"/>
      <c r="R739" s="122"/>
      <c r="S739" s="122"/>
    </row>
    <row r="740" spans="4:19" x14ac:dyDescent="0.25">
      <c r="D740" s="98"/>
      <c r="Q740" s="123"/>
      <c r="R740" s="122"/>
      <c r="S740" s="122"/>
    </row>
    <row r="741" spans="4:19" x14ac:dyDescent="0.25">
      <c r="D741" s="98"/>
      <c r="Q741" s="123"/>
      <c r="R741" s="122"/>
      <c r="S741" s="122"/>
    </row>
    <row r="742" spans="4:19" x14ac:dyDescent="0.25">
      <c r="D742" s="98"/>
      <c r="Q742" s="123"/>
      <c r="R742" s="122"/>
      <c r="S742" s="122"/>
    </row>
    <row r="743" spans="4:19" x14ac:dyDescent="0.25">
      <c r="D743" s="98"/>
      <c r="Q743" s="123"/>
      <c r="R743" s="122"/>
      <c r="S743" s="122"/>
    </row>
    <row r="744" spans="4:19" x14ac:dyDescent="0.25">
      <c r="D744" s="98"/>
      <c r="Q744" s="123"/>
      <c r="R744" s="122"/>
      <c r="S744" s="122"/>
    </row>
    <row r="745" spans="4:19" x14ac:dyDescent="0.25">
      <c r="D745" s="98"/>
      <c r="Q745" s="123"/>
      <c r="R745" s="122"/>
      <c r="S745" s="122"/>
    </row>
    <row r="746" spans="4:19" x14ac:dyDescent="0.25">
      <c r="D746" s="98"/>
      <c r="Q746" s="123"/>
      <c r="R746" s="122"/>
      <c r="S746" s="122"/>
    </row>
    <row r="747" spans="4:19" x14ac:dyDescent="0.25">
      <c r="D747" s="98"/>
      <c r="Q747" s="123"/>
      <c r="R747" s="122"/>
      <c r="S747" s="122"/>
    </row>
    <row r="748" spans="4:19" x14ac:dyDescent="0.25">
      <c r="D748" s="98"/>
      <c r="Q748" s="123"/>
      <c r="R748" s="122"/>
      <c r="S748" s="122"/>
    </row>
    <row r="749" spans="4:19" x14ac:dyDescent="0.25">
      <c r="D749" s="98"/>
      <c r="Q749" s="123"/>
      <c r="R749" s="122"/>
      <c r="S749" s="122"/>
    </row>
    <row r="750" spans="4:19" x14ac:dyDescent="0.25">
      <c r="D750" s="98"/>
      <c r="Q750" s="123"/>
      <c r="R750" s="122"/>
      <c r="S750" s="122"/>
    </row>
    <row r="751" spans="4:19" x14ac:dyDescent="0.25">
      <c r="D751" s="98"/>
      <c r="Q751" s="123"/>
      <c r="R751" s="122"/>
      <c r="S751" s="122"/>
    </row>
    <row r="752" spans="4:19" x14ac:dyDescent="0.25">
      <c r="D752" s="98"/>
      <c r="Q752" s="123"/>
      <c r="R752" s="122"/>
      <c r="S752" s="122"/>
    </row>
    <row r="753" spans="4:19" x14ac:dyDescent="0.25">
      <c r="D753" s="98"/>
      <c r="Q753" s="123"/>
      <c r="R753" s="122"/>
      <c r="S753" s="122"/>
    </row>
    <row r="754" spans="4:19" x14ac:dyDescent="0.25">
      <c r="D754" s="98"/>
      <c r="Q754" s="123"/>
      <c r="R754" s="122"/>
      <c r="S754" s="122"/>
    </row>
    <row r="755" spans="4:19" x14ac:dyDescent="0.25">
      <c r="D755" s="98"/>
      <c r="Q755" s="123"/>
      <c r="R755" s="122"/>
      <c r="S755" s="122"/>
    </row>
    <row r="756" spans="4:19" x14ac:dyDescent="0.25">
      <c r="D756" s="98"/>
      <c r="Q756" s="123"/>
      <c r="R756" s="122"/>
      <c r="S756" s="122"/>
    </row>
    <row r="757" spans="4:19" x14ac:dyDescent="0.25">
      <c r="D757" s="98"/>
      <c r="Q757" s="123"/>
      <c r="R757" s="122"/>
      <c r="S757" s="122"/>
    </row>
    <row r="758" spans="4:19" x14ac:dyDescent="0.25">
      <c r="D758" s="98"/>
      <c r="Q758" s="123"/>
      <c r="R758" s="122"/>
      <c r="S758" s="122"/>
    </row>
    <row r="759" spans="4:19" x14ac:dyDescent="0.25">
      <c r="D759" s="98"/>
      <c r="Q759" s="123"/>
      <c r="R759" s="122"/>
      <c r="S759" s="122"/>
    </row>
    <row r="760" spans="4:19" x14ac:dyDescent="0.25">
      <c r="D760" s="98"/>
      <c r="Q760" s="123"/>
      <c r="R760" s="122"/>
      <c r="S760" s="122"/>
    </row>
    <row r="761" spans="4:19" x14ac:dyDescent="0.25">
      <c r="D761" s="98"/>
      <c r="Q761" s="123"/>
      <c r="R761" s="122"/>
      <c r="S761" s="122"/>
    </row>
    <row r="762" spans="4:19" x14ac:dyDescent="0.25">
      <c r="D762" s="98"/>
      <c r="Q762" s="123"/>
      <c r="R762" s="122"/>
      <c r="S762" s="122"/>
    </row>
    <row r="763" spans="4:19" x14ac:dyDescent="0.25">
      <c r="D763" s="98"/>
      <c r="Q763" s="123"/>
      <c r="R763" s="122"/>
      <c r="S763" s="122"/>
    </row>
    <row r="764" spans="4:19" x14ac:dyDescent="0.25">
      <c r="D764" s="98"/>
      <c r="Q764" s="123"/>
      <c r="R764" s="122"/>
      <c r="S764" s="122"/>
    </row>
    <row r="765" spans="4:19" x14ac:dyDescent="0.25">
      <c r="D765" s="98"/>
      <c r="Q765" s="123"/>
      <c r="R765" s="122"/>
      <c r="S765" s="122"/>
    </row>
    <row r="766" spans="4:19" x14ac:dyDescent="0.25">
      <c r="D766" s="98"/>
      <c r="Q766" s="123"/>
      <c r="R766" s="122"/>
      <c r="S766" s="122"/>
    </row>
    <row r="767" spans="4:19" x14ac:dyDescent="0.25">
      <c r="D767" s="98"/>
      <c r="Q767" s="123"/>
      <c r="R767" s="122"/>
      <c r="S767" s="122"/>
    </row>
    <row r="768" spans="4:19" x14ac:dyDescent="0.25">
      <c r="D768" s="98"/>
      <c r="Q768" s="123"/>
      <c r="R768" s="122"/>
      <c r="S768" s="122"/>
    </row>
    <row r="769" spans="4:19" x14ac:dyDescent="0.25">
      <c r="D769" s="98"/>
      <c r="Q769" s="123"/>
      <c r="R769" s="122"/>
      <c r="S769" s="122"/>
    </row>
    <row r="770" spans="4:19" x14ac:dyDescent="0.25">
      <c r="D770" s="98"/>
      <c r="Q770" s="123"/>
      <c r="R770" s="122"/>
      <c r="S770" s="122"/>
    </row>
    <row r="771" spans="4:19" x14ac:dyDescent="0.25">
      <c r="D771" s="98"/>
      <c r="Q771" s="123"/>
      <c r="R771" s="122"/>
      <c r="S771" s="122"/>
    </row>
    <row r="772" spans="4:19" x14ac:dyDescent="0.25">
      <c r="D772" s="98"/>
      <c r="Q772" s="123"/>
      <c r="R772" s="122"/>
      <c r="S772" s="122"/>
    </row>
    <row r="773" spans="4:19" x14ac:dyDescent="0.25">
      <c r="D773" s="98"/>
      <c r="Q773" s="123"/>
      <c r="R773" s="122"/>
      <c r="S773" s="122"/>
    </row>
    <row r="774" spans="4:19" x14ac:dyDescent="0.25">
      <c r="D774" s="98"/>
      <c r="Q774" s="123"/>
      <c r="R774" s="122"/>
      <c r="S774" s="122"/>
    </row>
    <row r="775" spans="4:19" x14ac:dyDescent="0.25">
      <c r="D775" s="98"/>
      <c r="Q775" s="123"/>
      <c r="R775" s="122"/>
      <c r="S775" s="122"/>
    </row>
    <row r="776" spans="4:19" x14ac:dyDescent="0.25">
      <c r="D776" s="98"/>
      <c r="Q776" s="123"/>
      <c r="R776" s="122"/>
      <c r="S776" s="122"/>
    </row>
    <row r="777" spans="4:19" x14ac:dyDescent="0.25">
      <c r="D777" s="98"/>
      <c r="Q777" s="123"/>
      <c r="R777" s="122"/>
      <c r="S777" s="122"/>
    </row>
    <row r="778" spans="4:19" x14ac:dyDescent="0.25">
      <c r="D778" s="98"/>
      <c r="Q778" s="123"/>
      <c r="R778" s="122"/>
      <c r="S778" s="122"/>
    </row>
    <row r="779" spans="4:19" x14ac:dyDescent="0.25">
      <c r="D779" s="98"/>
      <c r="Q779" s="123"/>
      <c r="R779" s="122"/>
      <c r="S779" s="122"/>
    </row>
    <row r="780" spans="4:19" x14ac:dyDescent="0.25">
      <c r="D780" s="98"/>
      <c r="Q780" s="123"/>
      <c r="R780" s="122"/>
      <c r="S780" s="122"/>
    </row>
    <row r="781" spans="4:19" x14ac:dyDescent="0.25">
      <c r="D781" s="98"/>
      <c r="Q781" s="123"/>
      <c r="R781" s="122"/>
      <c r="S781" s="122"/>
    </row>
    <row r="782" spans="4:19" x14ac:dyDescent="0.25">
      <c r="D782" s="98"/>
      <c r="Q782" s="123"/>
      <c r="R782" s="122"/>
      <c r="S782" s="122"/>
    </row>
    <row r="783" spans="4:19" x14ac:dyDescent="0.25">
      <c r="D783" s="98"/>
      <c r="Q783" s="123"/>
      <c r="R783" s="122"/>
      <c r="S783" s="122"/>
    </row>
    <row r="784" spans="4:19" x14ac:dyDescent="0.25">
      <c r="D784" s="98"/>
      <c r="Q784" s="123"/>
      <c r="R784" s="122"/>
      <c r="S784" s="122"/>
    </row>
    <row r="785" spans="4:19" x14ac:dyDescent="0.25">
      <c r="D785" s="98"/>
      <c r="Q785" s="123"/>
      <c r="R785" s="122"/>
      <c r="S785" s="122"/>
    </row>
    <row r="786" spans="4:19" x14ac:dyDescent="0.25">
      <c r="D786" s="98"/>
      <c r="Q786" s="123"/>
      <c r="R786" s="122"/>
      <c r="S786" s="122"/>
    </row>
    <row r="787" spans="4:19" x14ac:dyDescent="0.25">
      <c r="D787" s="98"/>
      <c r="Q787" s="123"/>
      <c r="R787" s="122"/>
      <c r="S787" s="122"/>
    </row>
    <row r="788" spans="4:19" x14ac:dyDescent="0.25">
      <c r="D788" s="98"/>
      <c r="Q788" s="123"/>
      <c r="R788" s="122"/>
      <c r="S788" s="122"/>
    </row>
    <row r="789" spans="4:19" x14ac:dyDescent="0.25">
      <c r="D789" s="98"/>
      <c r="Q789" s="123"/>
      <c r="R789" s="122"/>
      <c r="S789" s="122"/>
    </row>
    <row r="790" spans="4:19" x14ac:dyDescent="0.25">
      <c r="D790" s="98"/>
      <c r="Q790" s="123"/>
      <c r="R790" s="122"/>
      <c r="S790" s="122"/>
    </row>
    <row r="791" spans="4:19" x14ac:dyDescent="0.25">
      <c r="D791" s="98"/>
      <c r="Q791" s="123"/>
      <c r="R791" s="122"/>
      <c r="S791" s="122"/>
    </row>
    <row r="792" spans="4:19" x14ac:dyDescent="0.25">
      <c r="D792" s="98"/>
      <c r="Q792" s="123"/>
      <c r="R792" s="122"/>
      <c r="S792" s="122"/>
    </row>
    <row r="793" spans="4:19" x14ac:dyDescent="0.25">
      <c r="D793" s="98"/>
      <c r="Q793" s="123"/>
      <c r="R793" s="122"/>
      <c r="S793" s="122"/>
    </row>
    <row r="794" spans="4:19" x14ac:dyDescent="0.25">
      <c r="D794" s="98"/>
      <c r="Q794" s="123"/>
      <c r="R794" s="122"/>
      <c r="S794" s="122"/>
    </row>
    <row r="795" spans="4:19" x14ac:dyDescent="0.25">
      <c r="D795" s="98"/>
      <c r="Q795" s="123"/>
      <c r="R795" s="122"/>
      <c r="S795" s="122"/>
    </row>
    <row r="796" spans="4:19" x14ac:dyDescent="0.25">
      <c r="D796" s="98"/>
      <c r="Q796" s="123"/>
      <c r="R796" s="122"/>
      <c r="S796" s="122"/>
    </row>
    <row r="797" spans="4:19" x14ac:dyDescent="0.25">
      <c r="D797" s="98"/>
      <c r="Q797" s="123"/>
      <c r="R797" s="122"/>
      <c r="S797" s="122"/>
    </row>
    <row r="798" spans="4:19" x14ac:dyDescent="0.25">
      <c r="D798" s="98"/>
      <c r="Q798" s="123"/>
      <c r="R798" s="122"/>
      <c r="S798" s="122"/>
    </row>
    <row r="799" spans="4:19" x14ac:dyDescent="0.25">
      <c r="D799" s="98"/>
      <c r="Q799" s="123"/>
      <c r="R799" s="122"/>
      <c r="S799" s="122"/>
    </row>
    <row r="800" spans="4:19" x14ac:dyDescent="0.25">
      <c r="D800" s="98"/>
      <c r="Q800" s="123"/>
      <c r="R800" s="122"/>
      <c r="S800" s="122"/>
    </row>
    <row r="801" spans="4:19" x14ac:dyDescent="0.25">
      <c r="D801" s="98"/>
      <c r="Q801" s="123"/>
      <c r="R801" s="122"/>
      <c r="S801" s="122"/>
    </row>
    <row r="802" spans="4:19" x14ac:dyDescent="0.25">
      <c r="D802" s="98"/>
      <c r="Q802" s="123"/>
      <c r="R802" s="122"/>
      <c r="S802" s="122"/>
    </row>
    <row r="803" spans="4:19" x14ac:dyDescent="0.25">
      <c r="D803" s="98"/>
      <c r="Q803" s="123"/>
      <c r="R803" s="122"/>
      <c r="S803" s="122"/>
    </row>
    <row r="804" spans="4:19" x14ac:dyDescent="0.25">
      <c r="D804" s="98"/>
      <c r="Q804" s="123"/>
      <c r="R804" s="122"/>
      <c r="S804" s="122"/>
    </row>
    <row r="805" spans="4:19" x14ac:dyDescent="0.25">
      <c r="D805" s="98"/>
      <c r="Q805" s="123"/>
      <c r="R805" s="122"/>
      <c r="S805" s="122"/>
    </row>
    <row r="806" spans="4:19" x14ac:dyDescent="0.25">
      <c r="D806" s="98"/>
      <c r="Q806" s="123"/>
      <c r="R806" s="122"/>
      <c r="S806" s="122"/>
    </row>
    <row r="807" spans="4:19" x14ac:dyDescent="0.25">
      <c r="D807" s="98"/>
      <c r="Q807" s="123"/>
      <c r="R807" s="122"/>
      <c r="S807" s="122"/>
    </row>
    <row r="808" spans="4:19" x14ac:dyDescent="0.25">
      <c r="D808" s="98"/>
      <c r="Q808" s="123"/>
      <c r="R808" s="122"/>
      <c r="S808" s="122"/>
    </row>
    <row r="809" spans="4:19" x14ac:dyDescent="0.25">
      <c r="D809" s="98"/>
      <c r="Q809" s="123"/>
      <c r="R809" s="122"/>
      <c r="S809" s="122"/>
    </row>
    <row r="810" spans="4:19" x14ac:dyDescent="0.25">
      <c r="D810" s="98"/>
      <c r="Q810" s="123"/>
      <c r="R810" s="122"/>
      <c r="S810" s="122"/>
    </row>
    <row r="811" spans="4:19" x14ac:dyDescent="0.25">
      <c r="D811" s="98"/>
      <c r="Q811" s="123"/>
      <c r="R811" s="122"/>
      <c r="S811" s="122"/>
    </row>
    <row r="812" spans="4:19" x14ac:dyDescent="0.25">
      <c r="D812" s="98"/>
      <c r="Q812" s="123"/>
      <c r="R812" s="122"/>
      <c r="S812" s="122"/>
    </row>
    <row r="813" spans="4:19" x14ac:dyDescent="0.25">
      <c r="D813" s="98"/>
      <c r="Q813" s="123"/>
      <c r="R813" s="122"/>
      <c r="S813" s="122"/>
    </row>
    <row r="814" spans="4:19" x14ac:dyDescent="0.25">
      <c r="D814" s="98"/>
      <c r="Q814" s="123"/>
      <c r="R814" s="122"/>
      <c r="S814" s="122"/>
    </row>
    <row r="815" spans="4:19" x14ac:dyDescent="0.25">
      <c r="D815" s="98"/>
      <c r="Q815" s="123"/>
      <c r="R815" s="122"/>
      <c r="S815" s="122"/>
    </row>
    <row r="816" spans="4:19" x14ac:dyDescent="0.25">
      <c r="D816" s="98"/>
      <c r="Q816" s="123"/>
      <c r="R816" s="122"/>
      <c r="S816" s="122"/>
    </row>
    <row r="817" spans="4:19" x14ac:dyDescent="0.25">
      <c r="D817" s="98"/>
      <c r="Q817" s="123"/>
      <c r="R817" s="122"/>
      <c r="S817" s="122"/>
    </row>
    <row r="818" spans="4:19" x14ac:dyDescent="0.25">
      <c r="D818" s="98"/>
      <c r="Q818" s="123"/>
      <c r="R818" s="122"/>
      <c r="S818" s="122"/>
    </row>
    <row r="819" spans="4:19" x14ac:dyDescent="0.25">
      <c r="D819" s="98"/>
      <c r="Q819" s="123"/>
      <c r="R819" s="122"/>
      <c r="S819" s="122"/>
    </row>
    <row r="820" spans="4:19" x14ac:dyDescent="0.25">
      <c r="D820" s="98"/>
      <c r="Q820" s="123"/>
      <c r="R820" s="122"/>
      <c r="S820" s="122"/>
    </row>
    <row r="821" spans="4:19" x14ac:dyDescent="0.25">
      <c r="D821" s="98"/>
      <c r="Q821" s="123"/>
      <c r="R821" s="122"/>
      <c r="S821" s="122"/>
    </row>
    <row r="822" spans="4:19" x14ac:dyDescent="0.25">
      <c r="D822" s="98"/>
      <c r="Q822" s="123"/>
      <c r="R822" s="122"/>
      <c r="S822" s="122"/>
    </row>
    <row r="823" spans="4:19" x14ac:dyDescent="0.25">
      <c r="D823" s="98"/>
      <c r="Q823" s="123"/>
      <c r="R823" s="122"/>
      <c r="S823" s="122"/>
    </row>
    <row r="824" spans="4:19" x14ac:dyDescent="0.25">
      <c r="D824" s="98"/>
      <c r="Q824" s="123"/>
      <c r="R824" s="122"/>
      <c r="S824" s="122"/>
    </row>
    <row r="825" spans="4:19" x14ac:dyDescent="0.25">
      <c r="D825" s="98"/>
      <c r="Q825" s="123"/>
      <c r="R825" s="122"/>
      <c r="S825" s="122"/>
    </row>
    <row r="826" spans="4:19" x14ac:dyDescent="0.25">
      <c r="D826" s="98"/>
      <c r="Q826" s="123"/>
      <c r="R826" s="122"/>
      <c r="S826" s="122"/>
    </row>
    <row r="827" spans="4:19" x14ac:dyDescent="0.25">
      <c r="D827" s="98"/>
      <c r="Q827" s="123"/>
      <c r="R827" s="122"/>
      <c r="S827" s="122"/>
    </row>
    <row r="828" spans="4:19" x14ac:dyDescent="0.25">
      <c r="D828" s="98"/>
      <c r="Q828" s="123"/>
      <c r="R828" s="122"/>
      <c r="S828" s="122"/>
    </row>
    <row r="829" spans="4:19" x14ac:dyDescent="0.25">
      <c r="D829" s="98"/>
      <c r="Q829" s="123"/>
      <c r="R829" s="122"/>
      <c r="S829" s="122"/>
    </row>
    <row r="830" spans="4:19" x14ac:dyDescent="0.25">
      <c r="D830" s="98"/>
      <c r="Q830" s="123"/>
      <c r="R830" s="122"/>
      <c r="S830" s="122"/>
    </row>
    <row r="831" spans="4:19" x14ac:dyDescent="0.25">
      <c r="D831" s="98"/>
      <c r="Q831" s="123"/>
      <c r="R831" s="122"/>
      <c r="S831" s="122"/>
    </row>
    <row r="832" spans="4:19" x14ac:dyDescent="0.25">
      <c r="D832" s="98"/>
      <c r="Q832" s="123"/>
      <c r="R832" s="122"/>
      <c r="S832" s="122"/>
    </row>
    <row r="833" spans="4:19" x14ac:dyDescent="0.25">
      <c r="D833" s="98"/>
      <c r="Q833" s="123"/>
      <c r="R833" s="122"/>
      <c r="S833" s="122"/>
    </row>
    <row r="834" spans="4:19" x14ac:dyDescent="0.25">
      <c r="D834" s="98"/>
      <c r="Q834" s="123"/>
      <c r="R834" s="122"/>
      <c r="S834" s="122"/>
    </row>
    <row r="835" spans="4:19" x14ac:dyDescent="0.25">
      <c r="D835" s="98"/>
      <c r="Q835" s="123"/>
      <c r="R835" s="122"/>
      <c r="S835" s="122"/>
    </row>
    <row r="836" spans="4:19" x14ac:dyDescent="0.25">
      <c r="D836" s="98"/>
      <c r="Q836" s="123"/>
      <c r="R836" s="122"/>
      <c r="S836" s="122"/>
    </row>
    <row r="837" spans="4:19" x14ac:dyDescent="0.25">
      <c r="D837" s="98"/>
      <c r="Q837" s="123"/>
      <c r="R837" s="122"/>
      <c r="S837" s="122"/>
    </row>
    <row r="838" spans="4:19" x14ac:dyDescent="0.25">
      <c r="D838" s="98"/>
      <c r="Q838" s="123"/>
      <c r="R838" s="122"/>
      <c r="S838" s="122"/>
    </row>
    <row r="839" spans="4:19" x14ac:dyDescent="0.25">
      <c r="D839" s="98"/>
      <c r="Q839" s="123"/>
      <c r="R839" s="122"/>
      <c r="S839" s="122"/>
    </row>
    <row r="840" spans="4:19" x14ac:dyDescent="0.25">
      <c r="D840" s="98"/>
      <c r="Q840" s="123"/>
      <c r="R840" s="122"/>
      <c r="S840" s="122"/>
    </row>
    <row r="841" spans="4:19" x14ac:dyDescent="0.25">
      <c r="D841" s="98"/>
      <c r="Q841" s="123"/>
      <c r="R841" s="122"/>
      <c r="S841" s="122"/>
    </row>
    <row r="842" spans="4:19" x14ac:dyDescent="0.25">
      <c r="D842" s="98"/>
      <c r="Q842" s="123"/>
      <c r="R842" s="122"/>
      <c r="S842" s="122"/>
    </row>
    <row r="843" spans="4:19" x14ac:dyDescent="0.25">
      <c r="D843" s="98"/>
      <c r="Q843" s="123"/>
      <c r="R843" s="122"/>
      <c r="S843" s="122"/>
    </row>
    <row r="844" spans="4:19" x14ac:dyDescent="0.25">
      <c r="D844" s="98"/>
      <c r="Q844" s="123"/>
      <c r="R844" s="122"/>
      <c r="S844" s="122"/>
    </row>
    <row r="845" spans="4:19" x14ac:dyDescent="0.25">
      <c r="D845" s="98"/>
      <c r="Q845" s="123"/>
      <c r="R845" s="122"/>
      <c r="S845" s="122"/>
    </row>
    <row r="846" spans="4:19" x14ac:dyDescent="0.25">
      <c r="D846" s="98"/>
      <c r="Q846" s="123"/>
      <c r="R846" s="122"/>
      <c r="S846" s="122"/>
    </row>
    <row r="847" spans="4:19" x14ac:dyDescent="0.25">
      <c r="D847" s="98"/>
      <c r="Q847" s="123"/>
      <c r="R847" s="122"/>
      <c r="S847" s="122"/>
    </row>
    <row r="848" spans="4:19" x14ac:dyDescent="0.25">
      <c r="D848" s="98"/>
      <c r="Q848" s="123"/>
      <c r="R848" s="122"/>
      <c r="S848" s="122"/>
    </row>
    <row r="849" spans="4:19" x14ac:dyDescent="0.25">
      <c r="D849" s="98"/>
      <c r="Q849" s="123"/>
      <c r="R849" s="122"/>
      <c r="S849" s="122"/>
    </row>
    <row r="850" spans="4:19" x14ac:dyDescent="0.25">
      <c r="D850" s="98"/>
      <c r="Q850" s="123"/>
      <c r="R850" s="122"/>
      <c r="S850" s="122"/>
    </row>
    <row r="851" spans="4:19" x14ac:dyDescent="0.25">
      <c r="D851" s="98"/>
      <c r="Q851" s="123"/>
      <c r="R851" s="122"/>
      <c r="S851" s="122"/>
    </row>
    <row r="852" spans="4:19" x14ac:dyDescent="0.25">
      <c r="D852" s="98"/>
      <c r="Q852" s="123"/>
      <c r="R852" s="122"/>
      <c r="S852" s="122"/>
    </row>
    <row r="853" spans="4:19" x14ac:dyDescent="0.25">
      <c r="D853" s="98"/>
      <c r="Q853" s="123"/>
      <c r="R853" s="122"/>
      <c r="S853" s="122"/>
    </row>
    <row r="854" spans="4:19" x14ac:dyDescent="0.25">
      <c r="D854" s="98"/>
      <c r="Q854" s="123"/>
      <c r="R854" s="122"/>
      <c r="S854" s="122"/>
    </row>
    <row r="855" spans="4:19" x14ac:dyDescent="0.25">
      <c r="D855" s="98"/>
      <c r="Q855" s="123"/>
      <c r="R855" s="122"/>
      <c r="S855" s="122"/>
    </row>
    <row r="856" spans="4:19" x14ac:dyDescent="0.25">
      <c r="D856" s="98"/>
      <c r="Q856" s="123"/>
      <c r="R856" s="122"/>
      <c r="S856" s="122"/>
    </row>
    <row r="857" spans="4:19" x14ac:dyDescent="0.25">
      <c r="D857" s="98"/>
      <c r="Q857" s="123"/>
      <c r="R857" s="122"/>
      <c r="S857" s="122"/>
    </row>
    <row r="858" spans="4:19" x14ac:dyDescent="0.25">
      <c r="D858" s="98"/>
      <c r="Q858" s="123"/>
      <c r="R858" s="122"/>
      <c r="S858" s="122"/>
    </row>
    <row r="859" spans="4:19" x14ac:dyDescent="0.25">
      <c r="D859" s="98"/>
      <c r="Q859" s="123"/>
      <c r="R859" s="122"/>
      <c r="S859" s="122"/>
    </row>
    <row r="860" spans="4:19" x14ac:dyDescent="0.25">
      <c r="D860" s="98"/>
      <c r="Q860" s="123"/>
      <c r="R860" s="122"/>
      <c r="S860" s="122"/>
    </row>
    <row r="861" spans="4:19" x14ac:dyDescent="0.25">
      <c r="D861" s="98"/>
      <c r="Q861" s="123"/>
      <c r="R861" s="122"/>
      <c r="S861" s="122"/>
    </row>
    <row r="862" spans="4:19" x14ac:dyDescent="0.25">
      <c r="D862" s="98"/>
      <c r="Q862" s="123"/>
      <c r="R862" s="122"/>
      <c r="S862" s="122"/>
    </row>
    <row r="863" spans="4:19" x14ac:dyDescent="0.25">
      <c r="D863" s="98"/>
      <c r="Q863" s="123"/>
      <c r="R863" s="122"/>
      <c r="S863" s="122"/>
    </row>
    <row r="864" spans="4:19" x14ac:dyDescent="0.25">
      <c r="D864" s="98"/>
      <c r="Q864" s="123"/>
      <c r="R864" s="122"/>
      <c r="S864" s="122"/>
    </row>
    <row r="865" spans="4:19" x14ac:dyDescent="0.25">
      <c r="D865" s="98"/>
      <c r="Q865" s="123"/>
      <c r="R865" s="122"/>
      <c r="S865" s="122"/>
    </row>
    <row r="866" spans="4:19" x14ac:dyDescent="0.25">
      <c r="D866" s="98"/>
      <c r="Q866" s="123"/>
      <c r="R866" s="122"/>
      <c r="S866" s="122"/>
    </row>
    <row r="867" spans="4:19" x14ac:dyDescent="0.25">
      <c r="D867" s="98"/>
      <c r="Q867" s="123"/>
      <c r="R867" s="122"/>
      <c r="S867" s="122"/>
    </row>
    <row r="868" spans="4:19" x14ac:dyDescent="0.25">
      <c r="D868" s="98"/>
      <c r="Q868" s="123"/>
      <c r="R868" s="122"/>
      <c r="S868" s="122"/>
    </row>
    <row r="869" spans="4:19" x14ac:dyDescent="0.25">
      <c r="D869" s="98"/>
      <c r="Q869" s="123"/>
      <c r="R869" s="122"/>
      <c r="S869" s="122"/>
    </row>
    <row r="870" spans="4:19" x14ac:dyDescent="0.25">
      <c r="D870" s="98"/>
      <c r="Q870" s="123"/>
      <c r="R870" s="122"/>
      <c r="S870" s="122"/>
    </row>
    <row r="871" spans="4:19" x14ac:dyDescent="0.25">
      <c r="D871" s="98"/>
      <c r="Q871" s="123"/>
      <c r="R871" s="122"/>
      <c r="S871" s="122"/>
    </row>
    <row r="872" spans="4:19" x14ac:dyDescent="0.25">
      <c r="D872" s="98"/>
      <c r="Q872" s="123"/>
      <c r="R872" s="122"/>
      <c r="S872" s="122"/>
    </row>
    <row r="873" spans="4:19" x14ac:dyDescent="0.25">
      <c r="D873" s="98"/>
      <c r="Q873" s="123"/>
      <c r="R873" s="122"/>
      <c r="S873" s="122"/>
    </row>
    <row r="874" spans="4:19" x14ac:dyDescent="0.25">
      <c r="D874" s="98"/>
      <c r="Q874" s="123"/>
      <c r="R874" s="122"/>
      <c r="S874" s="122"/>
    </row>
    <row r="875" spans="4:19" x14ac:dyDescent="0.25">
      <c r="D875" s="98"/>
      <c r="Q875" s="123"/>
      <c r="R875" s="122"/>
      <c r="S875" s="122"/>
    </row>
    <row r="876" spans="4:19" x14ac:dyDescent="0.25">
      <c r="D876" s="98"/>
      <c r="Q876" s="123"/>
      <c r="R876" s="122"/>
      <c r="S876" s="122"/>
    </row>
    <row r="877" spans="4:19" x14ac:dyDescent="0.25">
      <c r="D877" s="98"/>
      <c r="Q877" s="123"/>
      <c r="R877" s="122"/>
      <c r="S877" s="122"/>
    </row>
    <row r="878" spans="4:19" x14ac:dyDescent="0.25">
      <c r="D878" s="98"/>
      <c r="Q878" s="123"/>
      <c r="R878" s="122"/>
      <c r="S878" s="122"/>
    </row>
    <row r="879" spans="4:19" x14ac:dyDescent="0.25">
      <c r="D879" s="98"/>
      <c r="Q879" s="123"/>
      <c r="R879" s="122"/>
      <c r="S879" s="122"/>
    </row>
    <row r="880" spans="4:19" x14ac:dyDescent="0.25">
      <c r="D880" s="98"/>
      <c r="Q880" s="123"/>
      <c r="R880" s="122"/>
      <c r="S880" s="122"/>
    </row>
    <row r="881" spans="4:19" x14ac:dyDescent="0.25">
      <c r="D881" s="98"/>
      <c r="Q881" s="123"/>
      <c r="R881" s="122"/>
      <c r="S881" s="122"/>
    </row>
    <row r="882" spans="4:19" x14ac:dyDescent="0.25">
      <c r="D882" s="98"/>
      <c r="Q882" s="123"/>
      <c r="R882" s="122"/>
      <c r="S882" s="122"/>
    </row>
    <row r="883" spans="4:19" x14ac:dyDescent="0.25">
      <c r="D883" s="98"/>
      <c r="Q883" s="123"/>
      <c r="R883" s="122"/>
      <c r="S883" s="122"/>
    </row>
    <row r="884" spans="4:19" x14ac:dyDescent="0.25">
      <c r="D884" s="98"/>
      <c r="Q884" s="123"/>
      <c r="R884" s="122"/>
      <c r="S884" s="122"/>
    </row>
    <row r="885" spans="4:19" x14ac:dyDescent="0.25">
      <c r="D885" s="98"/>
      <c r="Q885" s="123"/>
      <c r="R885" s="122"/>
      <c r="S885" s="122"/>
    </row>
    <row r="886" spans="4:19" x14ac:dyDescent="0.25">
      <c r="D886" s="98"/>
      <c r="Q886" s="123"/>
      <c r="R886" s="122"/>
      <c r="S886" s="122"/>
    </row>
    <row r="887" spans="4:19" x14ac:dyDescent="0.25">
      <c r="D887" s="98"/>
      <c r="Q887" s="123"/>
      <c r="R887" s="122"/>
      <c r="S887" s="122"/>
    </row>
    <row r="888" spans="4:19" x14ac:dyDescent="0.25">
      <c r="D888" s="98"/>
      <c r="Q888" s="123"/>
      <c r="R888" s="122"/>
      <c r="S888" s="122"/>
    </row>
    <row r="889" spans="4:19" x14ac:dyDescent="0.25">
      <c r="D889" s="98"/>
      <c r="Q889" s="123"/>
      <c r="R889" s="122"/>
      <c r="S889" s="122"/>
    </row>
    <row r="890" spans="4:19" x14ac:dyDescent="0.25">
      <c r="D890" s="98"/>
      <c r="Q890" s="123"/>
      <c r="R890" s="122"/>
      <c r="S890" s="122"/>
    </row>
    <row r="891" spans="4:19" x14ac:dyDescent="0.25">
      <c r="D891" s="98"/>
      <c r="Q891" s="123"/>
      <c r="R891" s="122"/>
      <c r="S891" s="122"/>
    </row>
    <row r="892" spans="4:19" x14ac:dyDescent="0.25">
      <c r="D892" s="98"/>
      <c r="Q892" s="123"/>
      <c r="R892" s="122"/>
      <c r="S892" s="122"/>
    </row>
    <row r="893" spans="4:19" x14ac:dyDescent="0.25">
      <c r="D893" s="98"/>
      <c r="Q893" s="123"/>
      <c r="R893" s="122"/>
      <c r="S893" s="122"/>
    </row>
    <row r="894" spans="4:19" x14ac:dyDescent="0.25">
      <c r="D894" s="98"/>
      <c r="Q894" s="123"/>
      <c r="R894" s="122"/>
      <c r="S894" s="122"/>
    </row>
    <row r="895" spans="4:19" x14ac:dyDescent="0.25">
      <c r="D895" s="98"/>
      <c r="Q895" s="123"/>
      <c r="R895" s="122"/>
      <c r="S895" s="122"/>
    </row>
    <row r="896" spans="4:19" x14ac:dyDescent="0.25">
      <c r="D896" s="98"/>
      <c r="Q896" s="123"/>
      <c r="R896" s="122"/>
      <c r="S896" s="122"/>
    </row>
    <row r="897" spans="4:19" x14ac:dyDescent="0.25">
      <c r="D897" s="98"/>
      <c r="Q897" s="123"/>
      <c r="R897" s="122"/>
      <c r="S897" s="122"/>
    </row>
    <row r="898" spans="4:19" x14ac:dyDescent="0.25">
      <c r="D898" s="98"/>
      <c r="Q898" s="123"/>
      <c r="R898" s="122"/>
      <c r="S898" s="122"/>
    </row>
    <row r="899" spans="4:19" x14ac:dyDescent="0.25">
      <c r="D899" s="98"/>
      <c r="Q899" s="123"/>
      <c r="R899" s="122"/>
      <c r="S899" s="122"/>
    </row>
    <row r="900" spans="4:19" x14ac:dyDescent="0.25">
      <c r="D900" s="98"/>
      <c r="Q900" s="123"/>
      <c r="R900" s="122"/>
      <c r="S900" s="122"/>
    </row>
    <row r="901" spans="4:19" x14ac:dyDescent="0.25">
      <c r="D901" s="98"/>
      <c r="Q901" s="123"/>
      <c r="R901" s="122"/>
      <c r="S901" s="122"/>
    </row>
    <row r="902" spans="4:19" x14ac:dyDescent="0.25">
      <c r="D902" s="98"/>
      <c r="Q902" s="123"/>
      <c r="R902" s="122"/>
      <c r="S902" s="122"/>
    </row>
    <row r="903" spans="4:19" x14ac:dyDescent="0.25">
      <c r="D903" s="98"/>
      <c r="Q903" s="123"/>
      <c r="R903" s="122"/>
      <c r="S903" s="122"/>
    </row>
    <row r="904" spans="4:19" x14ac:dyDescent="0.25">
      <c r="D904" s="98"/>
      <c r="Q904" s="123"/>
      <c r="R904" s="122"/>
      <c r="S904" s="122"/>
    </row>
    <row r="905" spans="4:19" x14ac:dyDescent="0.25">
      <c r="D905" s="98"/>
      <c r="Q905" s="123"/>
      <c r="R905" s="122"/>
      <c r="S905" s="122"/>
    </row>
    <row r="906" spans="4:19" x14ac:dyDescent="0.25">
      <c r="D906" s="98"/>
      <c r="Q906" s="123"/>
      <c r="R906" s="122"/>
      <c r="S906" s="122"/>
    </row>
    <row r="907" spans="4:19" x14ac:dyDescent="0.25">
      <c r="D907" s="98"/>
      <c r="Q907" s="123"/>
      <c r="R907" s="122"/>
      <c r="S907" s="122"/>
    </row>
    <row r="908" spans="4:19" x14ac:dyDescent="0.25">
      <c r="D908" s="98"/>
      <c r="Q908" s="123"/>
      <c r="R908" s="122"/>
      <c r="S908" s="122"/>
    </row>
    <row r="909" spans="4:19" x14ac:dyDescent="0.25">
      <c r="D909" s="98"/>
      <c r="Q909" s="123"/>
      <c r="R909" s="122"/>
      <c r="S909" s="122"/>
    </row>
    <row r="910" spans="4:19" x14ac:dyDescent="0.25">
      <c r="D910" s="98"/>
      <c r="Q910" s="123"/>
      <c r="R910" s="122"/>
      <c r="S910" s="122"/>
    </row>
    <row r="911" spans="4:19" x14ac:dyDescent="0.25">
      <c r="D911" s="98"/>
      <c r="Q911" s="123"/>
      <c r="R911" s="122"/>
      <c r="S911" s="122"/>
    </row>
    <row r="912" spans="4:19" x14ac:dyDescent="0.25">
      <c r="D912" s="98"/>
      <c r="Q912" s="123"/>
      <c r="R912" s="122"/>
      <c r="S912" s="122"/>
    </row>
    <row r="913" spans="4:19" x14ac:dyDescent="0.25">
      <c r="D913" s="98"/>
      <c r="Q913" s="123"/>
      <c r="R913" s="122"/>
      <c r="S913" s="122"/>
    </row>
    <row r="914" spans="4:19" x14ac:dyDescent="0.25">
      <c r="D914" s="98"/>
      <c r="Q914" s="123"/>
      <c r="R914" s="122"/>
      <c r="S914" s="122"/>
    </row>
    <row r="915" spans="4:19" x14ac:dyDescent="0.25">
      <c r="D915" s="98"/>
      <c r="Q915" s="123"/>
      <c r="R915" s="122"/>
      <c r="S915" s="122"/>
    </row>
    <row r="916" spans="4:19" x14ac:dyDescent="0.25">
      <c r="D916" s="98"/>
      <c r="Q916" s="123"/>
      <c r="R916" s="122"/>
      <c r="S916" s="122"/>
    </row>
    <row r="917" spans="4:19" x14ac:dyDescent="0.25">
      <c r="D917" s="98"/>
      <c r="Q917" s="123"/>
      <c r="R917" s="122"/>
      <c r="S917" s="122"/>
    </row>
    <row r="918" spans="4:19" x14ac:dyDescent="0.25">
      <c r="D918" s="98"/>
      <c r="Q918" s="123"/>
      <c r="R918" s="122"/>
      <c r="S918" s="122"/>
    </row>
    <row r="919" spans="4:19" x14ac:dyDescent="0.25">
      <c r="D919" s="98"/>
      <c r="Q919" s="123"/>
      <c r="R919" s="122"/>
      <c r="S919" s="122"/>
    </row>
    <row r="920" spans="4:19" x14ac:dyDescent="0.25">
      <c r="D920" s="98"/>
      <c r="Q920" s="123"/>
      <c r="R920" s="122"/>
      <c r="S920" s="122"/>
    </row>
    <row r="921" spans="4:19" x14ac:dyDescent="0.25">
      <c r="D921" s="98"/>
      <c r="Q921" s="123"/>
      <c r="R921" s="122"/>
      <c r="S921" s="122"/>
    </row>
    <row r="922" spans="4:19" x14ac:dyDescent="0.25">
      <c r="D922" s="98"/>
      <c r="Q922" s="123"/>
      <c r="R922" s="122"/>
      <c r="S922" s="122"/>
    </row>
    <row r="923" spans="4:19" x14ac:dyDescent="0.25">
      <c r="D923" s="98"/>
      <c r="Q923" s="123"/>
      <c r="R923" s="122"/>
      <c r="S923" s="122"/>
    </row>
    <row r="924" spans="4:19" x14ac:dyDescent="0.25">
      <c r="D924" s="98"/>
      <c r="Q924" s="123"/>
      <c r="R924" s="122"/>
      <c r="S924" s="122"/>
    </row>
    <row r="925" spans="4:19" x14ac:dyDescent="0.25">
      <c r="D925" s="98"/>
      <c r="Q925" s="123"/>
      <c r="R925" s="122"/>
      <c r="S925" s="122"/>
    </row>
    <row r="926" spans="4:19" x14ac:dyDescent="0.25">
      <c r="D926" s="98"/>
      <c r="Q926" s="123"/>
      <c r="R926" s="122"/>
      <c r="S926" s="122"/>
    </row>
    <row r="927" spans="4:19" x14ac:dyDescent="0.25">
      <c r="D927" s="98"/>
      <c r="Q927" s="123"/>
      <c r="R927" s="122"/>
      <c r="S927" s="122"/>
    </row>
    <row r="928" spans="4:19" x14ac:dyDescent="0.25">
      <c r="D928" s="98"/>
      <c r="Q928" s="123"/>
      <c r="R928" s="122"/>
      <c r="S928" s="122"/>
    </row>
    <row r="929" spans="4:19" x14ac:dyDescent="0.25">
      <c r="D929" s="98"/>
      <c r="Q929" s="123"/>
      <c r="R929" s="122"/>
      <c r="S929" s="122"/>
    </row>
    <row r="930" spans="4:19" x14ac:dyDescent="0.25">
      <c r="D930" s="98"/>
      <c r="Q930" s="123"/>
      <c r="R930" s="122"/>
      <c r="S930" s="122"/>
    </row>
    <row r="931" spans="4:19" x14ac:dyDescent="0.25">
      <c r="D931" s="98"/>
      <c r="Q931" s="123"/>
      <c r="R931" s="122"/>
      <c r="S931" s="122"/>
    </row>
    <row r="932" spans="4:19" x14ac:dyDescent="0.25">
      <c r="D932" s="98"/>
      <c r="Q932" s="123"/>
      <c r="R932" s="122"/>
      <c r="S932" s="122"/>
    </row>
    <row r="933" spans="4:19" x14ac:dyDescent="0.25">
      <c r="D933" s="98"/>
      <c r="Q933" s="123"/>
      <c r="R933" s="122"/>
      <c r="S933" s="122"/>
    </row>
    <row r="934" spans="4:19" x14ac:dyDescent="0.25">
      <c r="D934" s="98"/>
      <c r="Q934" s="123"/>
      <c r="R934" s="122"/>
      <c r="S934" s="122"/>
    </row>
    <row r="935" spans="4:19" x14ac:dyDescent="0.25">
      <c r="D935" s="98"/>
      <c r="Q935" s="123"/>
      <c r="R935" s="122"/>
      <c r="S935" s="122"/>
    </row>
    <row r="936" spans="4:19" x14ac:dyDescent="0.25">
      <c r="D936" s="98"/>
      <c r="Q936" s="123"/>
      <c r="R936" s="122"/>
      <c r="S936" s="122"/>
    </row>
    <row r="937" spans="4:19" x14ac:dyDescent="0.25">
      <c r="D937" s="98"/>
      <c r="Q937" s="123"/>
      <c r="R937" s="122"/>
      <c r="S937" s="122"/>
    </row>
    <row r="938" spans="4:19" x14ac:dyDescent="0.25">
      <c r="D938" s="98"/>
      <c r="Q938" s="123"/>
      <c r="R938" s="122"/>
      <c r="S938" s="122"/>
    </row>
    <row r="939" spans="4:19" x14ac:dyDescent="0.25">
      <c r="D939" s="98"/>
      <c r="Q939" s="123"/>
      <c r="R939" s="122"/>
      <c r="S939" s="122"/>
    </row>
    <row r="940" spans="4:19" x14ac:dyDescent="0.25">
      <c r="D940" s="98"/>
      <c r="Q940" s="123"/>
      <c r="R940" s="122"/>
      <c r="S940" s="122"/>
    </row>
    <row r="941" spans="4:19" x14ac:dyDescent="0.25">
      <c r="D941" s="98"/>
      <c r="Q941" s="123"/>
      <c r="R941" s="122"/>
      <c r="S941" s="122"/>
    </row>
    <row r="942" spans="4:19" x14ac:dyDescent="0.25">
      <c r="D942" s="98"/>
      <c r="Q942" s="123"/>
      <c r="R942" s="122"/>
      <c r="S942" s="122"/>
    </row>
    <row r="943" spans="4:19" x14ac:dyDescent="0.25">
      <c r="D943" s="98"/>
      <c r="Q943" s="123"/>
      <c r="R943" s="122"/>
      <c r="S943" s="122"/>
    </row>
    <row r="944" spans="4:19" x14ac:dyDescent="0.25">
      <c r="D944" s="98"/>
      <c r="Q944" s="123"/>
      <c r="R944" s="122"/>
      <c r="S944" s="122"/>
    </row>
    <row r="945" spans="4:19" x14ac:dyDescent="0.25">
      <c r="D945" s="98"/>
      <c r="Q945" s="123"/>
      <c r="R945" s="122"/>
      <c r="S945" s="122"/>
    </row>
    <row r="946" spans="4:19" x14ac:dyDescent="0.25">
      <c r="D946" s="98"/>
      <c r="Q946" s="123"/>
      <c r="R946" s="122"/>
      <c r="S946" s="122"/>
    </row>
    <row r="947" spans="4:19" x14ac:dyDescent="0.25">
      <c r="D947" s="98"/>
      <c r="Q947" s="123"/>
      <c r="R947" s="122"/>
      <c r="S947" s="122"/>
    </row>
    <row r="948" spans="4:19" x14ac:dyDescent="0.25">
      <c r="D948" s="98"/>
      <c r="Q948" s="123"/>
      <c r="R948" s="122"/>
      <c r="S948" s="122"/>
    </row>
    <row r="949" spans="4:19" x14ac:dyDescent="0.25">
      <c r="D949" s="98"/>
      <c r="Q949" s="123"/>
      <c r="R949" s="122"/>
      <c r="S949" s="122"/>
    </row>
    <row r="950" spans="4:19" x14ac:dyDescent="0.25">
      <c r="D950" s="98"/>
      <c r="Q950" s="123"/>
      <c r="R950" s="122"/>
      <c r="S950" s="122"/>
    </row>
    <row r="951" spans="4:19" x14ac:dyDescent="0.25">
      <c r="D951" s="98"/>
      <c r="Q951" s="123"/>
      <c r="R951" s="122"/>
      <c r="S951" s="122"/>
    </row>
    <row r="952" spans="4:19" x14ac:dyDescent="0.25">
      <c r="D952" s="98"/>
      <c r="Q952" s="123"/>
      <c r="R952" s="122"/>
      <c r="S952" s="122"/>
    </row>
    <row r="953" spans="4:19" x14ac:dyDescent="0.25">
      <c r="D953" s="98"/>
      <c r="Q953" s="123"/>
      <c r="R953" s="122"/>
      <c r="S953" s="122"/>
    </row>
    <row r="954" spans="4:19" x14ac:dyDescent="0.25">
      <c r="D954" s="98"/>
      <c r="Q954" s="123"/>
      <c r="R954" s="122"/>
      <c r="S954" s="122"/>
    </row>
    <row r="955" spans="4:19" x14ac:dyDescent="0.25">
      <c r="D955" s="98"/>
      <c r="Q955" s="123"/>
      <c r="R955" s="122"/>
      <c r="S955" s="122"/>
    </row>
    <row r="956" spans="4:19" x14ac:dyDescent="0.25">
      <c r="D956" s="98"/>
      <c r="Q956" s="123"/>
      <c r="R956" s="122"/>
      <c r="S956" s="122"/>
    </row>
    <row r="957" spans="4:19" x14ac:dyDescent="0.25">
      <c r="D957" s="98"/>
      <c r="Q957" s="123"/>
      <c r="R957" s="122"/>
      <c r="S957" s="122"/>
    </row>
    <row r="958" spans="4:19" x14ac:dyDescent="0.25">
      <c r="D958" s="98"/>
      <c r="Q958" s="123"/>
      <c r="R958" s="122"/>
      <c r="S958" s="122"/>
    </row>
    <row r="959" spans="4:19" x14ac:dyDescent="0.25">
      <c r="D959" s="98"/>
      <c r="Q959" s="123"/>
      <c r="R959" s="122"/>
      <c r="S959" s="122"/>
    </row>
    <row r="960" spans="4:19" x14ac:dyDescent="0.25">
      <c r="D960" s="98"/>
      <c r="Q960" s="123"/>
      <c r="R960" s="122"/>
      <c r="S960" s="122"/>
    </row>
    <row r="961" spans="4:19" x14ac:dyDescent="0.25">
      <c r="D961" s="98"/>
      <c r="Q961" s="123"/>
      <c r="R961" s="122"/>
      <c r="S961" s="122"/>
    </row>
    <row r="962" spans="4:19" x14ac:dyDescent="0.25">
      <c r="D962" s="98"/>
      <c r="Q962" s="123"/>
      <c r="R962" s="122"/>
      <c r="S962" s="122"/>
    </row>
    <row r="963" spans="4:19" x14ac:dyDescent="0.25">
      <c r="D963" s="98"/>
      <c r="Q963" s="123"/>
      <c r="R963" s="122"/>
      <c r="S963" s="122"/>
    </row>
    <row r="964" spans="4:19" x14ac:dyDescent="0.25">
      <c r="D964" s="98"/>
      <c r="Q964" s="123"/>
      <c r="R964" s="122"/>
      <c r="S964" s="122"/>
    </row>
    <row r="965" spans="4:19" x14ac:dyDescent="0.25">
      <c r="D965" s="98"/>
      <c r="Q965" s="123"/>
      <c r="R965" s="122"/>
      <c r="S965" s="122"/>
    </row>
    <row r="966" spans="4:19" x14ac:dyDescent="0.25">
      <c r="D966" s="98"/>
      <c r="Q966" s="123"/>
      <c r="R966" s="122"/>
      <c r="S966" s="122"/>
    </row>
    <row r="967" spans="4:19" x14ac:dyDescent="0.25">
      <c r="D967" s="98"/>
      <c r="Q967" s="123"/>
      <c r="R967" s="122"/>
      <c r="S967" s="122"/>
    </row>
    <row r="968" spans="4:19" x14ac:dyDescent="0.25">
      <c r="D968" s="98"/>
      <c r="Q968" s="123"/>
      <c r="R968" s="122"/>
      <c r="S968" s="122"/>
    </row>
    <row r="969" spans="4:19" x14ac:dyDescent="0.25">
      <c r="D969" s="98"/>
      <c r="Q969" s="123"/>
      <c r="R969" s="122"/>
      <c r="S969" s="122"/>
    </row>
    <row r="970" spans="4:19" x14ac:dyDescent="0.25">
      <c r="D970" s="98"/>
      <c r="Q970" s="123"/>
      <c r="R970" s="122"/>
      <c r="S970" s="122"/>
    </row>
    <row r="971" spans="4:19" x14ac:dyDescent="0.25">
      <c r="D971" s="98"/>
      <c r="Q971" s="123"/>
      <c r="R971" s="122"/>
      <c r="S971" s="122"/>
    </row>
    <row r="972" spans="4:19" x14ac:dyDescent="0.25">
      <c r="D972" s="98"/>
      <c r="Q972" s="123"/>
      <c r="R972" s="122"/>
      <c r="S972" s="122"/>
    </row>
    <row r="973" spans="4:19" x14ac:dyDescent="0.25">
      <c r="D973" s="98"/>
      <c r="Q973" s="123"/>
      <c r="R973" s="122"/>
      <c r="S973" s="122"/>
    </row>
    <row r="974" spans="4:19" x14ac:dyDescent="0.25">
      <c r="D974" s="98"/>
      <c r="Q974" s="123"/>
      <c r="R974" s="122"/>
      <c r="S974" s="122"/>
    </row>
    <row r="975" spans="4:19" x14ac:dyDescent="0.25">
      <c r="D975" s="98"/>
      <c r="Q975" s="123"/>
      <c r="R975" s="122"/>
      <c r="S975" s="122"/>
    </row>
    <row r="976" spans="4:19" x14ac:dyDescent="0.25">
      <c r="D976" s="98"/>
      <c r="Q976" s="123"/>
      <c r="R976" s="122"/>
      <c r="S976" s="122"/>
    </row>
    <row r="977" spans="4:19" x14ac:dyDescent="0.25">
      <c r="D977" s="98"/>
      <c r="Q977" s="123"/>
      <c r="R977" s="122"/>
      <c r="S977" s="122"/>
    </row>
    <row r="978" spans="4:19" x14ac:dyDescent="0.25">
      <c r="D978" s="98"/>
      <c r="Q978" s="123"/>
      <c r="R978" s="122"/>
      <c r="S978" s="122"/>
    </row>
    <row r="979" spans="4:19" x14ac:dyDescent="0.25">
      <c r="D979" s="98"/>
      <c r="Q979" s="123"/>
      <c r="R979" s="122"/>
      <c r="S979" s="122"/>
    </row>
    <row r="980" spans="4:19" x14ac:dyDescent="0.25">
      <c r="D980" s="98"/>
      <c r="Q980" s="123"/>
      <c r="R980" s="122"/>
      <c r="S980" s="122"/>
    </row>
    <row r="981" spans="4:19" x14ac:dyDescent="0.25">
      <c r="D981" s="98"/>
      <c r="Q981" s="123"/>
      <c r="R981" s="122"/>
      <c r="S981" s="122"/>
    </row>
    <row r="982" spans="4:19" x14ac:dyDescent="0.25">
      <c r="D982" s="98"/>
      <c r="Q982" s="123"/>
      <c r="R982" s="122"/>
      <c r="S982" s="122"/>
    </row>
    <row r="983" spans="4:19" x14ac:dyDescent="0.25">
      <c r="D983" s="98"/>
      <c r="Q983" s="123"/>
      <c r="R983" s="122"/>
      <c r="S983" s="122"/>
    </row>
    <row r="984" spans="4:19" x14ac:dyDescent="0.25">
      <c r="D984" s="98"/>
      <c r="Q984" s="123"/>
      <c r="R984" s="122"/>
      <c r="S984" s="122"/>
    </row>
    <row r="985" spans="4:19" x14ac:dyDescent="0.25">
      <c r="D985" s="98"/>
      <c r="Q985" s="123"/>
      <c r="R985" s="122"/>
      <c r="S985" s="122"/>
    </row>
    <row r="986" spans="4:19" x14ac:dyDescent="0.25">
      <c r="D986" s="98"/>
      <c r="Q986" s="123"/>
      <c r="R986" s="122"/>
      <c r="S986" s="122"/>
    </row>
    <row r="987" spans="4:19" x14ac:dyDescent="0.25">
      <c r="D987" s="98"/>
      <c r="Q987" s="123"/>
      <c r="R987" s="122"/>
      <c r="S987" s="122"/>
    </row>
  </sheetData>
  <mergeCells count="71">
    <mergeCell ref="M9:M11"/>
    <mergeCell ref="A9:A11"/>
    <mergeCell ref="B9:B11"/>
    <mergeCell ref="C9:C11"/>
    <mergeCell ref="D9:D11"/>
    <mergeCell ref="E9:E11"/>
    <mergeCell ref="F9:F11"/>
    <mergeCell ref="G9:G11"/>
    <mergeCell ref="H9:H11"/>
    <mergeCell ref="I9:I11"/>
    <mergeCell ref="J9:K11"/>
    <mergeCell ref="L9:L11"/>
    <mergeCell ref="N9:O11"/>
    <mergeCell ref="P9:Q11"/>
    <mergeCell ref="U9:Z9"/>
    <mergeCell ref="AA9:AA11"/>
    <mergeCell ref="R9:R11"/>
    <mergeCell ref="S9:S11"/>
    <mergeCell ref="AH23:AI23"/>
    <mergeCell ref="AJ23:AK23"/>
    <mergeCell ref="AD9:AD11"/>
    <mergeCell ref="AE9:AE11"/>
    <mergeCell ref="U10:U11"/>
    <mergeCell ref="V10:V11"/>
    <mergeCell ref="W10:Z10"/>
    <mergeCell ref="W11:X11"/>
    <mergeCell ref="AB9:AB11"/>
    <mergeCell ref="X40:X42"/>
    <mergeCell ref="X13:X15"/>
    <mergeCell ref="X16:X18"/>
    <mergeCell ref="X19:X21"/>
    <mergeCell ref="X22:X24"/>
    <mergeCell ref="X25:X27"/>
    <mergeCell ref="X28:X30"/>
    <mergeCell ref="X31:X33"/>
    <mergeCell ref="X34:X36"/>
    <mergeCell ref="X37:X39"/>
    <mergeCell ref="X77:X79"/>
    <mergeCell ref="X43:X45"/>
    <mergeCell ref="X46:X48"/>
    <mergeCell ref="X49:X51"/>
    <mergeCell ref="X52:X54"/>
    <mergeCell ref="X55:X57"/>
    <mergeCell ref="X58:X60"/>
    <mergeCell ref="X61:X63"/>
    <mergeCell ref="X64:X66"/>
    <mergeCell ref="X67:X69"/>
    <mergeCell ref="X71:X73"/>
    <mergeCell ref="X74:X76"/>
    <mergeCell ref="X114:X116"/>
    <mergeCell ref="X81:X83"/>
    <mergeCell ref="X84:X86"/>
    <mergeCell ref="X87:X89"/>
    <mergeCell ref="X90:X92"/>
    <mergeCell ref="X93:X95"/>
    <mergeCell ref="X96:X98"/>
    <mergeCell ref="X99:X101"/>
    <mergeCell ref="X102:X104"/>
    <mergeCell ref="X105:X107"/>
    <mergeCell ref="X108:X110"/>
    <mergeCell ref="X111:X113"/>
    <mergeCell ref="X135:X137"/>
    <mergeCell ref="X138:X140"/>
    <mergeCell ref="X141:X143"/>
    <mergeCell ref="X144:X149"/>
    <mergeCell ref="X117:X119"/>
    <mergeCell ref="X120:X122"/>
    <mergeCell ref="X123:X125"/>
    <mergeCell ref="X126:X128"/>
    <mergeCell ref="X129:X131"/>
    <mergeCell ref="X132:X134"/>
  </mergeCells>
  <conditionalFormatting sqref="AD3:AE3">
    <cfRule type="cellIs" dxfId="22" priority="21" operator="lessThan">
      <formula>0</formula>
    </cfRule>
    <cfRule type="cellIs" dxfId="21" priority="22" operator="greaterThan">
      <formula>0</formula>
    </cfRule>
  </conditionalFormatting>
  <conditionalFormatting sqref="AB3">
    <cfRule type="cellIs" dxfId="20" priority="19" operator="lessThan">
      <formula>0</formula>
    </cfRule>
    <cfRule type="cellIs" dxfId="19" priority="20" operator="greaterThan">
      <formula>0</formula>
    </cfRule>
  </conditionalFormatting>
  <conditionalFormatting sqref="AD5:AE7">
    <cfRule type="cellIs" dxfId="18" priority="17" operator="lessThan">
      <formula>0</formula>
    </cfRule>
    <cfRule type="cellIs" dxfId="17" priority="18" operator="greaterThan">
      <formula>0</formula>
    </cfRule>
  </conditionalFormatting>
  <conditionalFormatting sqref="AD13:AE151">
    <cfRule type="cellIs" dxfId="16" priority="15" operator="lessThan">
      <formula>0</formula>
    </cfRule>
    <cfRule type="cellIs" dxfId="15" priority="16" operator="greaterThan">
      <formula>0</formula>
    </cfRule>
  </conditionalFormatting>
  <conditionalFormatting sqref="AB5:AB7">
    <cfRule type="cellIs" dxfId="14" priority="13" operator="lessThan">
      <formula>0</formula>
    </cfRule>
    <cfRule type="cellIs" dxfId="13" priority="14" operator="greaterThan">
      <formula>0</formula>
    </cfRule>
  </conditionalFormatting>
  <conditionalFormatting sqref="W70:Z70 Y67:Z69 W67:W69 W144:Z149 W71:W143 Y71:Z143 W13:Z66">
    <cfRule type="cellIs" dxfId="12" priority="12" operator="lessThan">
      <formula>0</formula>
    </cfRule>
  </conditionalFormatting>
  <conditionalFormatting sqref="X67">
    <cfRule type="cellIs" dxfId="11" priority="11" operator="lessThan">
      <formula>0</formula>
    </cfRule>
  </conditionalFormatting>
  <conditionalFormatting sqref="X99 X102 X105 X108 X111 X114 X117 X120 X123 X126 X129 X132 X135 X138 X141">
    <cfRule type="cellIs" dxfId="10" priority="10" operator="lessThan">
      <formula>0</formula>
    </cfRule>
  </conditionalFormatting>
  <conditionalFormatting sqref="X71">
    <cfRule type="cellIs" dxfId="9" priority="9" operator="lessThan">
      <formula>0</formula>
    </cfRule>
  </conditionalFormatting>
  <conditionalFormatting sqref="X74">
    <cfRule type="cellIs" dxfId="8" priority="8" operator="lessThan">
      <formula>0</formula>
    </cfRule>
  </conditionalFormatting>
  <conditionalFormatting sqref="X77">
    <cfRule type="cellIs" dxfId="7" priority="7" operator="lessThan">
      <formula>0</formula>
    </cfRule>
  </conditionalFormatting>
  <conditionalFormatting sqref="X81">
    <cfRule type="cellIs" dxfId="6" priority="6" operator="lessThan">
      <formula>0</formula>
    </cfRule>
  </conditionalFormatting>
  <conditionalFormatting sqref="X84">
    <cfRule type="cellIs" dxfId="5" priority="5" operator="lessThan">
      <formula>0</formula>
    </cfRule>
  </conditionalFormatting>
  <conditionalFormatting sqref="X87">
    <cfRule type="cellIs" dxfId="4" priority="4" operator="lessThan">
      <formula>0</formula>
    </cfRule>
  </conditionalFormatting>
  <conditionalFormatting sqref="X90">
    <cfRule type="cellIs" dxfId="3" priority="3" operator="lessThan">
      <formula>0</formula>
    </cfRule>
  </conditionalFormatting>
  <conditionalFormatting sqref="X93">
    <cfRule type="cellIs" dxfId="2" priority="2" operator="lessThan">
      <formula>0</formula>
    </cfRule>
  </conditionalFormatting>
  <conditionalFormatting sqref="X96">
    <cfRule type="cellIs" dxfId="1" priority="1" operator="lessThan">
      <formula>0</formula>
    </cfRule>
  </conditionalFormatting>
  <printOptions horizontalCentered="1"/>
  <pageMargins left="0.25" right="0.25" top="0.38" bottom="0.4" header="0.3" footer="0.3"/>
  <pageSetup scale="53" fitToHeight="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2" customWidth="1"/>
    <col min="4" max="4" width="11.42578125" style="8" bestFit="1" customWidth="1"/>
    <col min="5" max="5" width="12.28515625" style="8" bestFit="1" customWidth="1"/>
    <col min="6" max="6" width="8.42578125" style="23" bestFit="1" customWidth="1"/>
    <col min="7" max="7" width="12.42578125" style="24" bestFit="1" customWidth="1"/>
    <col min="8" max="8" width="10.140625" style="24" bestFit="1" customWidth="1"/>
    <col min="9" max="10" width="15.28515625" style="24" customWidth="1"/>
  </cols>
  <sheetData>
    <row r="1" spans="1:10" s="2" customFormat="1" ht="30" x14ac:dyDescent="0.4">
      <c r="A1" s="1" t="s">
        <v>19</v>
      </c>
      <c r="B1" s="9"/>
      <c r="C1" s="10"/>
      <c r="D1" s="11"/>
      <c r="E1" s="11"/>
      <c r="F1" s="12"/>
      <c r="G1" s="13"/>
      <c r="H1" s="13"/>
      <c r="I1" s="14"/>
      <c r="J1" s="14"/>
    </row>
    <row r="2" spans="1:10" s="3" customFormat="1" ht="15.75" x14ac:dyDescent="0.25">
      <c r="A2" s="331" t="s">
        <v>20</v>
      </c>
      <c r="B2" s="332"/>
      <c r="C2" s="332"/>
      <c r="D2" s="16"/>
      <c r="E2" s="16"/>
      <c r="F2" s="15"/>
      <c r="G2" s="17"/>
      <c r="H2" s="17"/>
      <c r="I2" s="17"/>
      <c r="J2" s="17"/>
    </row>
    <row r="3" spans="1:10" s="3" customFormat="1" ht="15.75" x14ac:dyDescent="0.25">
      <c r="A3" s="333"/>
      <c r="B3" s="333"/>
      <c r="C3" s="333"/>
      <c r="D3" s="19"/>
      <c r="E3" s="19"/>
      <c r="F3" s="15"/>
      <c r="G3" s="17"/>
      <c r="H3" s="17"/>
      <c r="I3" s="17"/>
      <c r="J3" s="17"/>
    </row>
    <row r="4" spans="1:10" s="3" customFormat="1" ht="15.75" x14ac:dyDescent="0.25">
      <c r="A4" s="18"/>
      <c r="B4" s="18"/>
      <c r="C4" s="18"/>
      <c r="D4" s="19"/>
      <c r="E4" s="19"/>
      <c r="F4" s="15"/>
      <c r="G4" s="17"/>
      <c r="H4" s="17"/>
    </row>
    <row r="5" spans="1:10" s="3" customFormat="1" ht="15.75" x14ac:dyDescent="0.25">
      <c r="A5" s="18"/>
      <c r="B5" s="18"/>
      <c r="C5" s="18"/>
      <c r="D5" s="19"/>
      <c r="E5" s="19"/>
      <c r="F5" s="15"/>
      <c r="G5" s="17"/>
      <c r="H5" s="17"/>
    </row>
    <row r="6" spans="1:10" s="4" customFormat="1" x14ac:dyDescent="0.2">
      <c r="A6" s="5"/>
      <c r="B6" s="5"/>
      <c r="C6" s="6"/>
      <c r="D6" s="5"/>
      <c r="E6" s="5"/>
      <c r="F6" s="20"/>
      <c r="G6" s="7"/>
      <c r="H6" s="7"/>
    </row>
    <row r="7" spans="1:10" s="4" customFormat="1" x14ac:dyDescent="0.2">
      <c r="A7" s="5"/>
      <c r="B7" s="5"/>
      <c r="C7" s="6"/>
      <c r="D7" s="5"/>
      <c r="E7" s="5"/>
      <c r="F7" s="20"/>
      <c r="G7" s="7"/>
      <c r="H7" s="7"/>
    </row>
    <row r="8" spans="1:10" s="4" customFormat="1" x14ac:dyDescent="0.2">
      <c r="A8" s="5"/>
      <c r="B8" s="5"/>
      <c r="C8" s="6"/>
      <c r="D8" s="5"/>
      <c r="E8" s="5"/>
      <c r="F8" s="20"/>
      <c r="G8" s="7"/>
      <c r="H8" s="7"/>
      <c r="I8" s="7"/>
      <c r="J8" s="7"/>
    </row>
    <row r="9" spans="1:10" s="4" customFormat="1" x14ac:dyDescent="0.2">
      <c r="A9" s="5"/>
      <c r="B9" s="5"/>
      <c r="C9" s="6"/>
      <c r="D9" s="5"/>
      <c r="E9" s="5"/>
      <c r="F9" s="20"/>
      <c r="G9" s="7"/>
      <c r="H9" s="7"/>
      <c r="I9" s="7"/>
      <c r="J9" s="7"/>
    </row>
    <row r="10" spans="1:10" s="4" customFormat="1" x14ac:dyDescent="0.2">
      <c r="A10" s="5"/>
      <c r="B10" s="5"/>
      <c r="C10" s="6"/>
      <c r="D10" s="5"/>
      <c r="E10" s="5"/>
      <c r="F10" s="20"/>
      <c r="G10" s="7"/>
      <c r="H10" s="7"/>
      <c r="I10" s="7"/>
      <c r="J10" s="7"/>
    </row>
    <row r="11" spans="1:10" s="4" customFormat="1" x14ac:dyDescent="0.2">
      <c r="A11" s="5"/>
      <c r="B11" s="5"/>
      <c r="C11" s="6"/>
      <c r="D11" s="5"/>
      <c r="E11" s="5"/>
      <c r="F11" s="20"/>
      <c r="G11" s="7"/>
      <c r="H11" s="7"/>
      <c r="I11" s="7"/>
      <c r="J11" s="7"/>
    </row>
    <row r="12" spans="1:10" s="4" customFormat="1" x14ac:dyDescent="0.2">
      <c r="A12" s="5"/>
      <c r="B12" s="5"/>
      <c r="C12" s="6"/>
      <c r="D12" s="5"/>
      <c r="E12" s="5"/>
      <c r="F12" s="20"/>
      <c r="G12" s="7"/>
      <c r="H12" s="7"/>
      <c r="I12" s="7"/>
      <c r="J12" s="7"/>
    </row>
    <row r="13" spans="1:10" s="4" customFormat="1" x14ac:dyDescent="0.2">
      <c r="A13" s="5"/>
      <c r="B13" s="5"/>
      <c r="C13" s="6"/>
      <c r="D13" s="5"/>
      <c r="E13" s="5"/>
      <c r="F13" s="20"/>
      <c r="G13" s="7"/>
      <c r="H13" s="7"/>
      <c r="I13" s="7"/>
      <c r="J13" s="7"/>
    </row>
    <row r="14" spans="1:10" s="4" customFormat="1" x14ac:dyDescent="0.2">
      <c r="A14" s="5"/>
      <c r="B14" s="5"/>
      <c r="C14" s="6"/>
      <c r="D14" s="5"/>
      <c r="E14" s="5"/>
      <c r="F14" s="20"/>
      <c r="G14" s="7"/>
      <c r="H14" s="7"/>
      <c r="I14" s="7"/>
      <c r="J14" s="7"/>
    </row>
    <row r="15" spans="1:10" s="4" customFormat="1" x14ac:dyDescent="0.2">
      <c r="A15" s="5"/>
      <c r="B15" s="5"/>
      <c r="C15" s="6"/>
      <c r="D15" s="5"/>
      <c r="E15" s="5"/>
      <c r="F15" s="20"/>
      <c r="G15" s="7"/>
      <c r="H15" s="21"/>
      <c r="I15" s="7"/>
      <c r="J15" s="7"/>
    </row>
    <row r="16" spans="1:10" s="4" customFormat="1" x14ac:dyDescent="0.2">
      <c r="A16" s="5"/>
      <c r="B16" s="5"/>
      <c r="C16" s="6"/>
      <c r="D16" s="5"/>
      <c r="E16" s="5"/>
      <c r="F16" s="20"/>
      <c r="G16" s="7"/>
      <c r="H16" s="7"/>
      <c r="I16" s="7"/>
      <c r="J16" s="7"/>
    </row>
    <row r="17" spans="1:10" s="4" customFormat="1" x14ac:dyDescent="0.2">
      <c r="A17" s="5"/>
      <c r="B17" s="5"/>
      <c r="C17" s="6"/>
      <c r="D17" s="5"/>
      <c r="E17" s="5"/>
      <c r="F17" s="20"/>
      <c r="G17" s="7"/>
      <c r="H17" s="7"/>
      <c r="I17" s="7"/>
      <c r="J17" s="7"/>
    </row>
    <row r="18" spans="1:10" s="4" customFormat="1" x14ac:dyDescent="0.2">
      <c r="A18" s="5"/>
      <c r="B18" s="5"/>
      <c r="C18" s="6"/>
      <c r="D18" s="5"/>
      <c r="E18" s="5"/>
      <c r="F18" s="20"/>
      <c r="G18" s="7"/>
      <c r="H18" s="7"/>
      <c r="I18" s="7"/>
      <c r="J18" s="7"/>
    </row>
    <row r="19" spans="1:10" s="4" customFormat="1" x14ac:dyDescent="0.2">
      <c r="A19" s="5"/>
      <c r="B19" s="5"/>
      <c r="C19" s="6"/>
      <c r="D19" s="5"/>
      <c r="E19" s="5"/>
      <c r="F19" s="20"/>
      <c r="G19" s="7"/>
      <c r="H19" s="7"/>
      <c r="I19" s="7"/>
      <c r="J19" s="7"/>
    </row>
    <row r="20" spans="1:10" s="4" customFormat="1" x14ac:dyDescent="0.2">
      <c r="A20" s="5"/>
      <c r="B20" s="5"/>
      <c r="C20" s="6"/>
      <c r="D20" s="5"/>
      <c r="E20" s="5"/>
      <c r="F20" s="20"/>
      <c r="G20" s="7"/>
      <c r="H20" s="7"/>
      <c r="I20" s="7"/>
      <c r="J20" s="7"/>
    </row>
    <row r="21" spans="1:10" s="4" customFormat="1" x14ac:dyDescent="0.2">
      <c r="A21" s="5"/>
      <c r="B21" s="5"/>
      <c r="C21" s="6"/>
      <c r="D21" s="5"/>
      <c r="E21" s="5"/>
      <c r="F21" s="20"/>
      <c r="G21" s="7"/>
      <c r="H21" s="7"/>
      <c r="I21" s="7"/>
      <c r="J21" s="7"/>
    </row>
    <row r="22" spans="1:10" s="4" customFormat="1" x14ac:dyDescent="0.2">
      <c r="A22" s="5"/>
      <c r="B22" s="5"/>
      <c r="C22" s="6"/>
      <c r="D22" s="5"/>
      <c r="E22" s="5"/>
      <c r="F22" s="20"/>
      <c r="G22" s="7"/>
      <c r="H22" s="7"/>
      <c r="I22" s="7"/>
      <c r="J22" s="7"/>
    </row>
    <row r="23" spans="1:10" s="4" customFormat="1" x14ac:dyDescent="0.2">
      <c r="A23" s="5"/>
      <c r="B23" s="5"/>
      <c r="C23" s="6"/>
      <c r="D23" s="5"/>
      <c r="E23" s="5"/>
      <c r="F23" s="20"/>
      <c r="G23" s="7"/>
      <c r="H23" s="7"/>
      <c r="I23" s="7"/>
      <c r="J23" s="7"/>
    </row>
    <row r="24" spans="1:10" s="4" customFormat="1" x14ac:dyDescent="0.2">
      <c r="A24" s="5"/>
      <c r="B24" s="5"/>
      <c r="C24" s="6"/>
      <c r="D24" s="5"/>
      <c r="E24" s="5"/>
      <c r="F24" s="20"/>
      <c r="G24" s="7"/>
      <c r="H24" s="7"/>
      <c r="I24" s="7"/>
      <c r="J24" s="7"/>
    </row>
    <row r="25" spans="1:10" s="4" customFormat="1" x14ac:dyDescent="0.2">
      <c r="A25" s="5"/>
      <c r="B25" s="5"/>
      <c r="C25" s="6"/>
      <c r="D25" s="5"/>
      <c r="E25" s="5"/>
      <c r="F25" s="20"/>
      <c r="G25" s="7"/>
      <c r="H25" s="7"/>
      <c r="I25" s="7"/>
      <c r="J25" s="7"/>
    </row>
    <row r="26" spans="1:10" s="4" customFormat="1" x14ac:dyDescent="0.2">
      <c r="A26" s="5"/>
      <c r="B26" s="5"/>
      <c r="C26" s="6"/>
      <c r="D26" s="5"/>
      <c r="E26" s="5"/>
      <c r="F26" s="20"/>
      <c r="G26" s="7"/>
      <c r="H26" s="7"/>
      <c r="I26" s="7"/>
      <c r="J26" s="7"/>
    </row>
    <row r="27" spans="1:10" s="4" customFormat="1" x14ac:dyDescent="0.2">
      <c r="A27" s="5"/>
      <c r="B27" s="5"/>
      <c r="C27" s="6"/>
      <c r="D27" s="5"/>
      <c r="E27" s="5"/>
      <c r="F27" s="20"/>
      <c r="G27" s="7"/>
      <c r="H27" s="7"/>
      <c r="I27" s="7"/>
      <c r="J27" s="7"/>
    </row>
    <row r="28" spans="1:10" s="4" customFormat="1" x14ac:dyDescent="0.2">
      <c r="A28" s="5"/>
      <c r="B28" s="5"/>
      <c r="C28" s="6"/>
      <c r="D28" s="5"/>
      <c r="E28" s="5"/>
      <c r="F28" s="20"/>
      <c r="G28" s="7"/>
      <c r="H28" s="7"/>
      <c r="I28" s="7"/>
      <c r="J28" s="7"/>
    </row>
    <row r="29" spans="1:10" s="4" customFormat="1" x14ac:dyDescent="0.2">
      <c r="A29" s="5"/>
      <c r="B29" s="5"/>
      <c r="C29" s="6"/>
      <c r="D29" s="5"/>
      <c r="E29" s="5"/>
      <c r="F29" s="20"/>
      <c r="G29" s="7"/>
      <c r="H29" s="7"/>
      <c r="I29" s="7"/>
      <c r="J29" s="7"/>
    </row>
    <row r="30" spans="1:10" s="4" customFormat="1" x14ac:dyDescent="0.2">
      <c r="A30" s="5"/>
      <c r="B30" s="5"/>
      <c r="C30" s="6"/>
      <c r="D30" s="5"/>
      <c r="E30" s="5"/>
      <c r="F30" s="20"/>
      <c r="G30" s="7"/>
      <c r="H30" s="7"/>
      <c r="I30" s="7"/>
      <c r="J30" s="7"/>
    </row>
    <row r="31" spans="1:10" s="4" customFormat="1" x14ac:dyDescent="0.2">
      <c r="A31" s="5"/>
      <c r="B31" s="5"/>
      <c r="C31" s="6"/>
      <c r="D31" s="5"/>
      <c r="E31" s="5"/>
      <c r="F31" s="20"/>
      <c r="G31" s="7"/>
      <c r="H31" s="7"/>
      <c r="I31" s="7"/>
      <c r="J31" s="7"/>
    </row>
    <row r="32" spans="1:10" s="4" customFormat="1" x14ac:dyDescent="0.2">
      <c r="A32" s="5"/>
      <c r="B32" s="5"/>
      <c r="C32" s="6"/>
      <c r="D32" s="5"/>
      <c r="E32" s="5"/>
      <c r="F32" s="20"/>
      <c r="G32" s="7"/>
      <c r="H32" s="7"/>
      <c r="I32" s="7"/>
      <c r="J32" s="7"/>
    </row>
    <row r="33" spans="1:10" s="4" customFormat="1" x14ac:dyDescent="0.2">
      <c r="A33" s="5"/>
      <c r="B33" s="5"/>
      <c r="C33" s="6"/>
      <c r="D33" s="5"/>
      <c r="E33" s="5"/>
      <c r="F33" s="20"/>
      <c r="G33" s="7"/>
      <c r="H33" s="7"/>
      <c r="I33" s="7"/>
      <c r="J33" s="7"/>
    </row>
    <row r="34" spans="1:10" s="4" customFormat="1" x14ac:dyDescent="0.2">
      <c r="A34" s="5"/>
      <c r="B34" s="5"/>
      <c r="C34" s="6"/>
      <c r="D34" s="5"/>
      <c r="E34" s="5"/>
      <c r="F34" s="20"/>
      <c r="G34" s="7"/>
      <c r="H34" s="7"/>
      <c r="I34" s="7"/>
      <c r="J34" s="7"/>
    </row>
  </sheetData>
  <mergeCells count="2">
    <mergeCell ref="A2:C2"/>
    <mergeCell ref="A3:C3"/>
  </mergeCells>
  <phoneticPr fontId="47"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6</vt:i4>
      </vt:variant>
    </vt:vector>
  </HeadingPairs>
  <TitlesOfParts>
    <vt:vector size="9" baseType="lpstr">
      <vt:lpstr>CVADVA IR</vt:lpstr>
      <vt:lpstr>CVADVA FX</vt:lpstr>
      <vt:lpstr>Disclaimer</vt:lpstr>
      <vt:lpstr>'CVADVA FX'!fxPortfolioInput</vt:lpstr>
      <vt:lpstr>'CVADVA IR'!fxPortfolioInput</vt:lpstr>
      <vt:lpstr>Disclaimer!fxPortfolioInput</vt:lpstr>
      <vt:lpstr>'CVADVA FX'!Zone_d_impression</vt:lpstr>
      <vt:lpstr>'CVADVA IR'!Zone_d_impression</vt:lpstr>
      <vt:lpstr>Disclaimer!Zone_d_impression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2</cp:lastModifiedBy>
  <cp:lastPrinted>2013-03-07T10:50:53Z</cp:lastPrinted>
  <dcterms:created xsi:type="dcterms:W3CDTF">2013-02-07T20:52:29Z</dcterms:created>
  <dcterms:modified xsi:type="dcterms:W3CDTF">2014-07-08T14:24:38Z</dcterms:modified>
</cp:coreProperties>
</file>