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F-INTERNE\Clients\LTC\Rapports\Clôtures\2014-06-30\documents finaux\"/>
    </mc:Choice>
  </mc:AlternateContent>
  <bookViews>
    <workbookView xWindow="-12960" yWindow="3480" windowWidth="28620" windowHeight="14268"/>
  </bookViews>
  <sheets>
    <sheet name="EURUSD" sheetId="1" r:id="rId1"/>
    <sheet name="EURCZK" sheetId="4" r:id="rId2"/>
    <sheet name="Cours à terme initiaux" sheetId="3" r:id="rId3"/>
    <sheet name="Disclaimer" sheetId="2" r:id="rId4"/>
  </sheets>
  <definedNames>
    <definedName name="_xlnm._FilterDatabase" localSheetId="1" hidden="1">EURCZK!$A$10:$AA$86</definedName>
    <definedName name="_xlnm._FilterDatabase" localSheetId="0" hidden="1">EURUSD!$A$10:$AA$86</definedName>
    <definedName name="§AQ759" localSheetId="1">#REF!</definedName>
    <definedName name="§AQ759">#REF!</definedName>
    <definedName name="âa143" localSheetId="1">#REF!</definedName>
    <definedName name="âa143">#REF!</definedName>
    <definedName name="fxPortfolioInput" localSheetId="3">Disclaimer!$A$1</definedName>
    <definedName name="fxPortfolioInput" localSheetId="1">EURCZK!$A$1</definedName>
    <definedName name="fxPortfolioInput" localSheetId="0">EURUSD!$A$1</definedName>
    <definedName name="fxPortfolioInput">#REF!</definedName>
    <definedName name="Myrange" localSheetId="1">#REF!</definedName>
    <definedName name="Myrange">#REF!</definedName>
    <definedName name="_xlnm.Print_Area" localSheetId="3">Disclaimer!$A$1:$M$34</definedName>
    <definedName name="_xlnm.Print_Area" localSheetId="1">EURCZK!$A$1:$Z$86</definedName>
    <definedName name="_xlnm.Print_Area" localSheetId="0">EURUSD!$A$1:$Z$86</definedName>
  </definedNames>
  <calcPr calcId="152511" calcMode="manual"/>
</workbook>
</file>

<file path=xl/calcChain.xml><?xml version="1.0" encoding="utf-8"?>
<calcChain xmlns="http://schemas.openxmlformats.org/spreadsheetml/2006/main">
  <c r="AL28" i="4" l="1"/>
  <c r="AM28" i="4" s="1"/>
  <c r="AL29" i="4"/>
  <c r="AL13" i="4"/>
  <c r="AM13" i="4" s="1"/>
  <c r="AL10" i="4"/>
  <c r="AM10" i="4" s="1"/>
  <c r="AL11" i="4"/>
  <c r="AN11" i="4" s="1"/>
  <c r="AL16" i="4"/>
  <c r="AM16" i="4" s="1"/>
  <c r="AL12" i="4"/>
  <c r="AM12" i="4"/>
  <c r="AN12" i="4"/>
  <c r="AO12" i="4"/>
  <c r="AP12" i="4"/>
  <c r="AQ12" i="4"/>
  <c r="AL14" i="4"/>
  <c r="AM14" i="4" s="1"/>
  <c r="AL15" i="4"/>
  <c r="AM15" i="4"/>
  <c r="AN15" i="4"/>
  <c r="AO15" i="4"/>
  <c r="AP15" i="4"/>
  <c r="AQ15" i="4"/>
  <c r="AL17" i="4"/>
  <c r="AM17" i="4" s="1"/>
  <c r="AL18" i="4"/>
  <c r="AM18" i="4"/>
  <c r="AN18" i="4"/>
  <c r="AO18" i="4"/>
  <c r="AP18" i="4"/>
  <c r="AQ18" i="4"/>
  <c r="AL19" i="4"/>
  <c r="AM19" i="4"/>
  <c r="AN19" i="4"/>
  <c r="AO19" i="4" s="1"/>
  <c r="AL20" i="4"/>
  <c r="AM20" i="4" s="1"/>
  <c r="AL21" i="4"/>
  <c r="AM21" i="4"/>
  <c r="AN21" i="4"/>
  <c r="AO21" i="4"/>
  <c r="AP21" i="4"/>
  <c r="AQ21" i="4"/>
  <c r="AL22" i="4"/>
  <c r="AM22" i="4" s="1"/>
  <c r="AL23" i="4"/>
  <c r="AM23" i="4" s="1"/>
  <c r="AL24" i="4"/>
  <c r="AM24" i="4"/>
  <c r="AN24" i="4"/>
  <c r="AO24" i="4"/>
  <c r="AP24" i="4"/>
  <c r="AQ24" i="4"/>
  <c r="AL25" i="4"/>
  <c r="AM25" i="4" s="1"/>
  <c r="AN25" i="4"/>
  <c r="AQ27" i="4"/>
  <c r="AQ30" i="4"/>
  <c r="AQ33" i="4"/>
  <c r="AQ36" i="4"/>
  <c r="AQ39" i="4"/>
  <c r="AQ42" i="4"/>
  <c r="AQ45" i="4"/>
  <c r="AQ48" i="4"/>
  <c r="AQ51" i="4"/>
  <c r="AQ54" i="4"/>
  <c r="AQ57" i="4"/>
  <c r="AQ60" i="4"/>
  <c r="AQ63" i="4"/>
  <c r="AQ12" i="1"/>
  <c r="AQ16" i="1"/>
  <c r="AQ19" i="1"/>
  <c r="AQ22" i="1"/>
  <c r="AQ26" i="1"/>
  <c r="AQ29" i="1"/>
  <c r="AQ32" i="1"/>
  <c r="AQ35" i="1"/>
  <c r="AQ38" i="1"/>
  <c r="AQ41" i="1"/>
  <c r="AQ44" i="1"/>
  <c r="AQ47" i="1"/>
  <c r="AQ50" i="1"/>
  <c r="AQ53" i="1"/>
  <c r="AQ56" i="1"/>
  <c r="AQ59" i="1"/>
  <c r="AQ62" i="1"/>
  <c r="AQ65" i="1"/>
  <c r="AQ68" i="1"/>
  <c r="AQ71" i="1"/>
  <c r="AQ74" i="1"/>
  <c r="AQ77" i="1"/>
  <c r="AQ80" i="1"/>
  <c r="AQ83" i="1"/>
  <c r="AQ86" i="1"/>
  <c r="AC10" i="4"/>
  <c r="AD10" i="4"/>
  <c r="AC11" i="4"/>
  <c r="AD11" i="4"/>
  <c r="AF11" i="4"/>
  <c r="AH11" i="4" s="1"/>
  <c r="AG11" i="4"/>
  <c r="AC12" i="4"/>
  <c r="AD12" i="4"/>
  <c r="AF12" i="4"/>
  <c r="AG12" i="4"/>
  <c r="AH12" i="4"/>
  <c r="AI12" i="4"/>
  <c r="AJ12" i="4"/>
  <c r="AC13" i="4"/>
  <c r="AD13" i="4"/>
  <c r="AC14" i="4"/>
  <c r="AD14" i="4"/>
  <c r="AF14" i="4"/>
  <c r="AG14" i="4"/>
  <c r="AC15" i="4"/>
  <c r="AD15" i="4"/>
  <c r="AF15" i="4"/>
  <c r="AG15" i="4"/>
  <c r="AH15" i="4"/>
  <c r="AI15" i="4"/>
  <c r="AJ15" i="4"/>
  <c r="AC16" i="4"/>
  <c r="AD16" i="4"/>
  <c r="AC17" i="4"/>
  <c r="AD17" i="4"/>
  <c r="AF17" i="4"/>
  <c r="AG17" i="4"/>
  <c r="AC18" i="4"/>
  <c r="AD18" i="4"/>
  <c r="AF18" i="4"/>
  <c r="AG18" i="4"/>
  <c r="AH18" i="4"/>
  <c r="AI18" i="4"/>
  <c r="AJ18" i="4"/>
  <c r="AC19" i="4"/>
  <c r="AD19" i="4"/>
  <c r="AC20" i="4"/>
  <c r="AD20" i="4"/>
  <c r="AF20" i="4"/>
  <c r="AH20" i="4" s="1"/>
  <c r="AG20" i="4"/>
  <c r="AI20" i="4" s="1"/>
  <c r="AC21" i="4"/>
  <c r="AD21" i="4"/>
  <c r="AF21" i="4"/>
  <c r="AG21" i="4"/>
  <c r="AH21" i="4"/>
  <c r="AI21" i="4"/>
  <c r="AJ21" i="4"/>
  <c r="AC22" i="4"/>
  <c r="AD22" i="4"/>
  <c r="AC23" i="4"/>
  <c r="AD23" i="4"/>
  <c r="AF23" i="4"/>
  <c r="AH23" i="4" s="1"/>
  <c r="AG23" i="4"/>
  <c r="AC24" i="4"/>
  <c r="AD24" i="4"/>
  <c r="AF24" i="4"/>
  <c r="AG24" i="4"/>
  <c r="AH24" i="4"/>
  <c r="AI24" i="4"/>
  <c r="AJ24" i="4"/>
  <c r="AC25" i="4"/>
  <c r="AD25" i="4"/>
  <c r="AC26" i="4"/>
  <c r="AD26" i="4"/>
  <c r="AF26" i="4"/>
  <c r="AG26" i="4"/>
  <c r="AL26" i="4"/>
  <c r="AN26" i="4" s="1"/>
  <c r="AO26" i="4" s="1"/>
  <c r="AM26" i="4"/>
  <c r="AC27" i="4"/>
  <c r="AD27" i="4"/>
  <c r="AF27" i="4"/>
  <c r="AG27" i="4"/>
  <c r="AH27" i="4"/>
  <c r="AI27" i="4"/>
  <c r="AJ27" i="4"/>
  <c r="AL27" i="4"/>
  <c r="AM27" i="4"/>
  <c r="AN27" i="4"/>
  <c r="AO27" i="4"/>
  <c r="AP27" i="4"/>
  <c r="AC28" i="4"/>
  <c r="AD28" i="4"/>
  <c r="AC29" i="4"/>
  <c r="AD29" i="4"/>
  <c r="AF29" i="4"/>
  <c r="AH29" i="4" s="1"/>
  <c r="AG29" i="4"/>
  <c r="AI29" i="4" s="1"/>
  <c r="AM29" i="4"/>
  <c r="AN29" i="4"/>
  <c r="AC30" i="4"/>
  <c r="AD30" i="4"/>
  <c r="AF30" i="4"/>
  <c r="AG30" i="4"/>
  <c r="AH30" i="4"/>
  <c r="AI30" i="4"/>
  <c r="AJ30" i="4"/>
  <c r="AL30" i="4"/>
  <c r="AM30" i="4"/>
  <c r="AN30" i="4"/>
  <c r="AO30" i="4"/>
  <c r="AP30" i="4"/>
  <c r="AC31" i="4"/>
  <c r="AD31" i="4"/>
  <c r="AL31" i="4"/>
  <c r="AN31" i="4" s="1"/>
  <c r="AC32" i="4"/>
  <c r="AD32" i="4"/>
  <c r="AF32" i="4"/>
  <c r="AH32" i="4" s="1"/>
  <c r="AG32" i="4"/>
  <c r="AL32" i="4"/>
  <c r="AM32" i="4" s="1"/>
  <c r="AC33" i="4"/>
  <c r="AD33" i="4"/>
  <c r="AF33" i="4"/>
  <c r="AG33" i="4"/>
  <c r="AH33" i="4"/>
  <c r="AI33" i="4"/>
  <c r="AJ33" i="4"/>
  <c r="AL33" i="4"/>
  <c r="AM33" i="4"/>
  <c r="AN33" i="4"/>
  <c r="AO33" i="4"/>
  <c r="AP33" i="4"/>
  <c r="AC34" i="4"/>
  <c r="AD34" i="4"/>
  <c r="AL34" i="4"/>
  <c r="AM34" i="4"/>
  <c r="AN34" i="4"/>
  <c r="AO34" i="4" s="1"/>
  <c r="AC35" i="4"/>
  <c r="AD35" i="4"/>
  <c r="AF35" i="4"/>
  <c r="AG35" i="4"/>
  <c r="AI35" i="4" s="1"/>
  <c r="AL35" i="4"/>
  <c r="AN35" i="4" s="1"/>
  <c r="AC36" i="4"/>
  <c r="AD36" i="4"/>
  <c r="AF36" i="4"/>
  <c r="AG36" i="4"/>
  <c r="AH36" i="4"/>
  <c r="AI36" i="4"/>
  <c r="AJ36" i="4"/>
  <c r="AL36" i="4"/>
  <c r="AM36" i="4"/>
  <c r="AN36" i="4"/>
  <c r="AO36" i="4"/>
  <c r="AP36" i="4"/>
  <c r="AC37" i="4"/>
  <c r="AD37" i="4"/>
  <c r="AL37" i="4"/>
  <c r="AM37" i="4" s="1"/>
  <c r="AC38" i="4"/>
  <c r="AD38" i="4"/>
  <c r="AF38" i="4"/>
  <c r="AG38" i="4"/>
  <c r="AL38" i="4"/>
  <c r="AM38" i="4" s="1"/>
  <c r="AC39" i="4"/>
  <c r="AD39" i="4"/>
  <c r="AF39" i="4"/>
  <c r="AG39" i="4"/>
  <c r="AH39" i="4"/>
  <c r="AI39" i="4"/>
  <c r="AJ39" i="4"/>
  <c r="AL39" i="4"/>
  <c r="AM39" i="4"/>
  <c r="AN39" i="4"/>
  <c r="AO39" i="4"/>
  <c r="AP39" i="4"/>
  <c r="AC40" i="4"/>
  <c r="AD40" i="4"/>
  <c r="AL40" i="4"/>
  <c r="AM40" i="4" s="1"/>
  <c r="AC41" i="4"/>
  <c r="AD41" i="4"/>
  <c r="AP41" i="4" s="1"/>
  <c r="AQ41" i="4" s="1"/>
  <c r="AF41" i="4"/>
  <c r="AH41" i="4" s="1"/>
  <c r="AG41" i="4"/>
  <c r="AL41" i="4"/>
  <c r="AM41" i="4"/>
  <c r="AN41" i="4"/>
  <c r="AO41" i="4" s="1"/>
  <c r="AC42" i="4"/>
  <c r="AD42" i="4"/>
  <c r="AF42" i="4"/>
  <c r="AG42" i="4"/>
  <c r="AH42" i="4"/>
  <c r="AI42" i="4"/>
  <c r="AJ42" i="4"/>
  <c r="AL42" i="4"/>
  <c r="AM42" i="4"/>
  <c r="AN42" i="4"/>
  <c r="AO42" i="4"/>
  <c r="AP42" i="4"/>
  <c r="AN38" i="4" l="1"/>
  <c r="AO38" i="4" s="1"/>
  <c r="AN37" i="4"/>
  <c r="AO37" i="4" s="1"/>
  <c r="AI14" i="4"/>
  <c r="AN17" i="4"/>
  <c r="AO17" i="4" s="1"/>
  <c r="AM35" i="4"/>
  <c r="AI32" i="4"/>
  <c r="AJ32" i="4" s="1"/>
  <c r="AI23" i="4"/>
  <c r="AJ23" i="4" s="1"/>
  <c r="AP37" i="4"/>
  <c r="AQ37" i="4" s="1"/>
  <c r="AH35" i="4"/>
  <c r="AJ35" i="4" s="1"/>
  <c r="AH17" i="4"/>
  <c r="AN23" i="4"/>
  <c r="AO23" i="4" s="1"/>
  <c r="AO25" i="4"/>
  <c r="AI41" i="4"/>
  <c r="AM31" i="4"/>
  <c r="AO29" i="4"/>
  <c r="AI11" i="4"/>
  <c r="AJ11" i="4" s="1"/>
  <c r="AH38" i="4"/>
  <c r="AJ29" i="4"/>
  <c r="AH14" i="4"/>
  <c r="AJ14" i="4" s="1"/>
  <c r="AH26" i="4"/>
  <c r="AJ41" i="4"/>
  <c r="AP29" i="4"/>
  <c r="AQ29" i="4" s="1"/>
  <c r="AN13" i="4"/>
  <c r="AO13" i="4" s="1"/>
  <c r="AM11" i="4"/>
  <c r="AO11" i="4"/>
  <c r="AP25" i="4"/>
  <c r="AQ25" i="4" s="1"/>
  <c r="AP23" i="4"/>
  <c r="AN22" i="4"/>
  <c r="AN20" i="4"/>
  <c r="AN16" i="4"/>
  <c r="AN14" i="4"/>
  <c r="AP11" i="4"/>
  <c r="AN10" i="4"/>
  <c r="AP19" i="4"/>
  <c r="AQ19" i="4" s="1"/>
  <c r="AP35" i="4"/>
  <c r="AQ35" i="4" s="1"/>
  <c r="AO35" i="4"/>
  <c r="AP31" i="4"/>
  <c r="AQ31" i="4" s="1"/>
  <c r="AO31" i="4"/>
  <c r="AJ20" i="4"/>
  <c r="AI38" i="4"/>
  <c r="AI26" i="4"/>
  <c r="AI17" i="4"/>
  <c r="AJ17" i="4" s="1"/>
  <c r="AP38" i="4"/>
  <c r="AQ38" i="4" s="1"/>
  <c r="AP34" i="4"/>
  <c r="AQ34" i="4" s="1"/>
  <c r="AN32" i="4"/>
  <c r="AN28" i="4"/>
  <c r="AP26" i="4"/>
  <c r="AQ26" i="4" s="1"/>
  <c r="AN40" i="4"/>
  <c r="AC43" i="4"/>
  <c r="AD43" i="4"/>
  <c r="AL43" i="4"/>
  <c r="AN43" i="4" s="1"/>
  <c r="AC44" i="4"/>
  <c r="AD44" i="4"/>
  <c r="AF44" i="4"/>
  <c r="AG44" i="4"/>
  <c r="AL44" i="4"/>
  <c r="AC45" i="4"/>
  <c r="AD45" i="4"/>
  <c r="AF45" i="4"/>
  <c r="AG45" i="4"/>
  <c r="AH45" i="4"/>
  <c r="AI45" i="4"/>
  <c r="AJ45" i="4"/>
  <c r="AL45" i="4"/>
  <c r="AM45" i="4"/>
  <c r="AN45" i="4"/>
  <c r="AO45" i="4"/>
  <c r="AP45" i="4"/>
  <c r="AC46" i="4"/>
  <c r="AD46" i="4"/>
  <c r="AL46" i="4"/>
  <c r="AM46" i="4"/>
  <c r="AN46" i="4"/>
  <c r="AC47" i="4"/>
  <c r="AD47" i="4"/>
  <c r="AF47" i="4"/>
  <c r="AH47" i="4" s="1"/>
  <c r="AG47" i="4"/>
  <c r="AI47" i="4" s="1"/>
  <c r="AL47" i="4"/>
  <c r="AN47" i="4" s="1"/>
  <c r="AM47" i="4"/>
  <c r="AP47" i="4"/>
  <c r="AQ47" i="4" s="1"/>
  <c r="AC48" i="4"/>
  <c r="AD48" i="4"/>
  <c r="AF48" i="4"/>
  <c r="AG48" i="4"/>
  <c r="AH48" i="4"/>
  <c r="AI48" i="4"/>
  <c r="AJ48" i="4"/>
  <c r="AL48" i="4"/>
  <c r="AM48" i="4"/>
  <c r="AN48" i="4"/>
  <c r="AO48" i="4"/>
  <c r="AP48" i="4"/>
  <c r="AC49" i="4"/>
  <c r="AD49" i="4"/>
  <c r="AL49" i="4"/>
  <c r="AM49" i="4" s="1"/>
  <c r="AN49" i="4"/>
  <c r="AC50" i="4"/>
  <c r="AD50" i="4"/>
  <c r="AF50" i="4"/>
  <c r="AG50" i="4"/>
  <c r="AL50" i="4"/>
  <c r="AM50" i="4" s="1"/>
  <c r="AC51" i="4"/>
  <c r="AD51" i="4"/>
  <c r="AF51" i="4"/>
  <c r="AG51" i="4"/>
  <c r="AH51" i="4"/>
  <c r="AI51" i="4"/>
  <c r="AJ51" i="4"/>
  <c r="AL51" i="4"/>
  <c r="AM51" i="4"/>
  <c r="AN51" i="4"/>
  <c r="AO51" i="4"/>
  <c r="AP51" i="4"/>
  <c r="AC52" i="4"/>
  <c r="AD52" i="4"/>
  <c r="AL52" i="4"/>
  <c r="AC53" i="4"/>
  <c r="AD53" i="4"/>
  <c r="AP53" i="4" s="1"/>
  <c r="AQ53" i="4" s="1"/>
  <c r="AF53" i="4"/>
  <c r="AG53" i="4"/>
  <c r="AL53" i="4"/>
  <c r="AM53" i="4"/>
  <c r="AN53" i="4"/>
  <c r="AC54" i="4"/>
  <c r="AD54" i="4"/>
  <c r="AF54" i="4"/>
  <c r="AG54" i="4"/>
  <c r="AH54" i="4"/>
  <c r="AI54" i="4"/>
  <c r="AJ54" i="4"/>
  <c r="AL54" i="4"/>
  <c r="AM54" i="4"/>
  <c r="AN54" i="4"/>
  <c r="AO54" i="4"/>
  <c r="AP54" i="4"/>
  <c r="AC55" i="4"/>
  <c r="AD55" i="4"/>
  <c r="AL55" i="4"/>
  <c r="AN55" i="4" s="1"/>
  <c r="AM55" i="4"/>
  <c r="AC56" i="4"/>
  <c r="AD56" i="4"/>
  <c r="AF56" i="4"/>
  <c r="AH56" i="4" s="1"/>
  <c r="AG56" i="4"/>
  <c r="AL56" i="4"/>
  <c r="AC57" i="4"/>
  <c r="AD57" i="4"/>
  <c r="AF57" i="4"/>
  <c r="AG57" i="4"/>
  <c r="AH57" i="4"/>
  <c r="AI57" i="4"/>
  <c r="AJ57" i="4"/>
  <c r="AL57" i="4"/>
  <c r="AM57" i="4"/>
  <c r="AN57" i="4"/>
  <c r="AO57" i="4"/>
  <c r="AP57" i="4"/>
  <c r="AC58" i="4"/>
  <c r="AD58" i="4"/>
  <c r="AL58" i="4"/>
  <c r="AM58" i="4" s="1"/>
  <c r="AC59" i="4"/>
  <c r="AD59" i="4"/>
  <c r="AF59" i="4"/>
  <c r="AG59" i="4"/>
  <c r="AL59" i="4"/>
  <c r="AN59" i="4" s="1"/>
  <c r="AM59" i="4"/>
  <c r="AC60" i="4"/>
  <c r="AD60" i="4"/>
  <c r="AF60" i="4"/>
  <c r="AG60" i="4"/>
  <c r="AH60" i="4"/>
  <c r="AI60" i="4"/>
  <c r="AJ60" i="4"/>
  <c r="AL60" i="4"/>
  <c r="AM60" i="4"/>
  <c r="AN60" i="4"/>
  <c r="AO60" i="4"/>
  <c r="AP60" i="4"/>
  <c r="AC61" i="4"/>
  <c r="AD61" i="4"/>
  <c r="AL61" i="4"/>
  <c r="AM61" i="4" s="1"/>
  <c r="AN61" i="4"/>
  <c r="AO61" i="4" s="1"/>
  <c r="AC62" i="4"/>
  <c r="AD62" i="4"/>
  <c r="AF62" i="4"/>
  <c r="AH62" i="4" s="1"/>
  <c r="AG62" i="4"/>
  <c r="AL62" i="4"/>
  <c r="AM62" i="4"/>
  <c r="AN62" i="4"/>
  <c r="AC63" i="4"/>
  <c r="AD63" i="4"/>
  <c r="AF63" i="4"/>
  <c r="AG63" i="4"/>
  <c r="AH63" i="4"/>
  <c r="AI63" i="4"/>
  <c r="AJ63" i="4"/>
  <c r="AL63" i="4"/>
  <c r="AM63" i="4"/>
  <c r="AN63" i="4"/>
  <c r="AO63" i="4"/>
  <c r="AP63" i="4"/>
  <c r="AC6" i="4"/>
  <c r="AG2" i="4"/>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10" i="1"/>
  <c r="AN50" i="4" l="1"/>
  <c r="AQ23" i="4"/>
  <c r="AH59" i="4"/>
  <c r="AN58" i="4"/>
  <c r="AP58" i="4" s="1"/>
  <c r="AQ58" i="4" s="1"/>
  <c r="AM43" i="4"/>
  <c r="AP17" i="4"/>
  <c r="AQ17" i="4" s="1"/>
  <c r="AJ26" i="4"/>
  <c r="AJ38" i="4"/>
  <c r="AG37" i="4"/>
  <c r="AI37" i="4" s="1"/>
  <c r="AG40" i="4"/>
  <c r="AI40" i="4" s="1"/>
  <c r="AF13" i="4"/>
  <c r="AH13" i="4" s="1"/>
  <c r="AG22" i="4"/>
  <c r="AI22" i="4" s="1"/>
  <c r="AF28" i="4"/>
  <c r="AH28" i="4" s="1"/>
  <c r="AG31" i="4"/>
  <c r="AI31" i="4" s="1"/>
  <c r="AG13" i="4"/>
  <c r="AI13" i="4" s="1"/>
  <c r="AG25" i="4"/>
  <c r="AI25" i="4" s="1"/>
  <c r="AG28" i="4"/>
  <c r="AI28" i="4" s="1"/>
  <c r="AF10" i="4"/>
  <c r="AH10" i="4" s="1"/>
  <c r="AF19" i="4"/>
  <c r="AH19" i="4" s="1"/>
  <c r="AF22" i="4"/>
  <c r="AH22" i="4" s="1"/>
  <c r="AF31" i="4"/>
  <c r="AH31" i="4" s="1"/>
  <c r="AF34" i="4"/>
  <c r="AH34" i="4" s="1"/>
  <c r="AG10" i="4"/>
  <c r="AI10" i="4" s="1"/>
  <c r="AF16" i="4"/>
  <c r="AH16" i="4" s="1"/>
  <c r="AG19" i="4"/>
  <c r="AI19" i="4" s="1"/>
  <c r="AF25" i="4"/>
  <c r="AH25" i="4" s="1"/>
  <c r="AG34" i="4"/>
  <c r="AI34" i="4" s="1"/>
  <c r="AG16" i="4"/>
  <c r="AI16" i="4" s="1"/>
  <c r="AF37" i="4"/>
  <c r="AH37" i="4" s="1"/>
  <c r="AF40" i="4"/>
  <c r="AH40" i="4" s="1"/>
  <c r="AP13" i="4"/>
  <c r="AQ13" i="4" s="1"/>
  <c r="AQ11" i="4"/>
  <c r="AO14" i="4"/>
  <c r="AP14" i="4"/>
  <c r="AO22" i="4"/>
  <c r="AP22" i="4"/>
  <c r="AQ22" i="4" s="1"/>
  <c r="AP10" i="4"/>
  <c r="AQ10" i="4" s="1"/>
  <c r="AO10" i="4"/>
  <c r="AP16" i="4"/>
  <c r="AQ16" i="4" s="1"/>
  <c r="AO16" i="4"/>
  <c r="AO20" i="4"/>
  <c r="AP20" i="4"/>
  <c r="AO40" i="4"/>
  <c r="AP40" i="4"/>
  <c r="AQ40" i="4" s="1"/>
  <c r="AO32" i="4"/>
  <c r="AP32" i="4"/>
  <c r="AQ32" i="4" s="1"/>
  <c r="AO28" i="4"/>
  <c r="AP28" i="4"/>
  <c r="AF61" i="4"/>
  <c r="AH61" i="4" s="1"/>
  <c r="AG55" i="4"/>
  <c r="AI55" i="4" s="1"/>
  <c r="AH50" i="4"/>
  <c r="AG49" i="4"/>
  <c r="AI49" i="4" s="1"/>
  <c r="AG46" i="4"/>
  <c r="AI46" i="4" s="1"/>
  <c r="AG43" i="4"/>
  <c r="AI43" i="4" s="1"/>
  <c r="AG58" i="4"/>
  <c r="AI58" i="4" s="1"/>
  <c r="AF49" i="4"/>
  <c r="AH49" i="4" s="1"/>
  <c r="AF46" i="4"/>
  <c r="AH46" i="4" s="1"/>
  <c r="AF58" i="4"/>
  <c r="AH58" i="4" s="1"/>
  <c r="AF55" i="4"/>
  <c r="AH55" i="4" s="1"/>
  <c r="AG52" i="4"/>
  <c r="AI52" i="4" s="1"/>
  <c r="AF43" i="4"/>
  <c r="AH43" i="4" s="1"/>
  <c r="AI62" i="4"/>
  <c r="AJ62" i="4" s="1"/>
  <c r="AG61" i="4"/>
  <c r="AI61" i="4" s="1"/>
  <c r="AF52" i="4"/>
  <c r="AH52" i="4" s="1"/>
  <c r="AO50" i="4"/>
  <c r="AJ47" i="4"/>
  <c r="AP49" i="4"/>
  <c r="AQ49" i="4" s="1"/>
  <c r="AP46" i="4"/>
  <c r="AQ46" i="4" s="1"/>
  <c r="AI44" i="4"/>
  <c r="AI50" i="4"/>
  <c r="AI59" i="4"/>
  <c r="AO58" i="4"/>
  <c r="AI56" i="4"/>
  <c r="AJ56" i="4" s="1"/>
  <c r="AH44" i="4"/>
  <c r="AM52" i="4"/>
  <c r="AN52" i="4"/>
  <c r="AO55" i="4"/>
  <c r="AO49" i="4"/>
  <c r="AO46" i="4"/>
  <c r="AM44" i="4"/>
  <c r="AN44" i="4"/>
  <c r="AO43" i="4"/>
  <c r="AP43" i="4"/>
  <c r="AQ43" i="4" s="1"/>
  <c r="AP62" i="4"/>
  <c r="AQ62" i="4" s="1"/>
  <c r="AO47" i="4"/>
  <c r="AM56" i="4"/>
  <c r="AN56" i="4"/>
  <c r="AO53" i="4"/>
  <c r="AO59" i="4"/>
  <c r="AI53" i="4"/>
  <c r="AO62" i="4"/>
  <c r="AP61" i="4"/>
  <c r="AQ61" i="4" s="1"/>
  <c r="AP59" i="4"/>
  <c r="AQ59" i="4" s="1"/>
  <c r="AP55" i="4"/>
  <c r="AQ55" i="4" s="1"/>
  <c r="AH53" i="4"/>
  <c r="AP50" i="4"/>
  <c r="AQ50" i="4" s="1"/>
  <c r="AO16" i="1"/>
  <c r="AO19" i="1"/>
  <c r="AO22" i="1"/>
  <c r="AO26" i="1"/>
  <c r="AO29" i="1"/>
  <c r="AO32" i="1"/>
  <c r="AO35" i="1"/>
  <c r="AO38" i="1"/>
  <c r="AO41" i="1"/>
  <c r="AO44" i="1"/>
  <c r="AO47" i="1"/>
  <c r="AO50" i="1"/>
  <c r="AO53" i="1"/>
  <c r="AO56" i="1"/>
  <c r="AO59" i="1"/>
  <c r="AO62" i="1"/>
  <c r="AO65" i="1"/>
  <c r="AO68" i="1"/>
  <c r="AO71" i="1"/>
  <c r="AO74" i="1"/>
  <c r="AO77" i="1"/>
  <c r="AO80" i="1"/>
  <c r="AO83" i="1"/>
  <c r="AO86" i="1"/>
  <c r="AO12" i="1"/>
  <c r="AJ16" i="4" l="1"/>
  <c r="AJ28" i="4"/>
  <c r="AJ59" i="4"/>
  <c r="AJ13" i="4"/>
  <c r="AJ37" i="4"/>
  <c r="AJ19" i="4"/>
  <c r="AJ22" i="4"/>
  <c r="AJ10" i="4"/>
  <c r="AJ50" i="4"/>
  <c r="AJ58" i="4"/>
  <c r="AJ43" i="4"/>
  <c r="AJ46" i="4"/>
  <c r="AJ34" i="4"/>
  <c r="AJ25" i="4"/>
  <c r="AJ31" i="4"/>
  <c r="AJ40" i="4"/>
  <c r="AQ28" i="4"/>
  <c r="AQ20" i="4"/>
  <c r="AQ14" i="4"/>
  <c r="AJ55" i="4"/>
  <c r="AJ61" i="4"/>
  <c r="AJ52" i="4"/>
  <c r="AJ49" i="4"/>
  <c r="AJ44" i="4"/>
  <c r="AJ53" i="4"/>
  <c r="AO56" i="4"/>
  <c r="AP56" i="4"/>
  <c r="AQ56" i="4" s="1"/>
  <c r="AO52" i="4"/>
  <c r="AP52" i="4"/>
  <c r="AQ52" i="4" s="1"/>
  <c r="AP44" i="4"/>
  <c r="AQ44" i="4" s="1"/>
  <c r="AO44" i="4"/>
  <c r="AM11" i="1"/>
  <c r="AM14" i="1"/>
  <c r="AN15" i="1"/>
  <c r="AN23" i="1"/>
  <c r="AN27" i="1"/>
  <c r="AM30" i="1"/>
  <c r="AN31" i="1"/>
  <c r="AN34" i="1"/>
  <c r="AM39" i="1"/>
  <c r="AM42" i="1"/>
  <c r="AM43" i="1"/>
  <c r="AM46" i="1"/>
  <c r="AM51" i="1"/>
  <c r="AM55" i="1"/>
  <c r="AN58" i="1"/>
  <c r="AM63" i="1"/>
  <c r="AM66" i="1"/>
  <c r="AM67" i="1"/>
  <c r="AN75" i="1"/>
  <c r="AN78" i="1"/>
  <c r="AM79" i="1"/>
  <c r="AM82" i="1"/>
  <c r="AN10" i="1"/>
  <c r="AP12" i="1"/>
  <c r="AP16" i="1"/>
  <c r="AP19" i="1"/>
  <c r="AP22" i="1"/>
  <c r="AP26" i="1"/>
  <c r="AP29" i="1"/>
  <c r="AP32" i="1"/>
  <c r="AP35" i="1"/>
  <c r="AP38" i="1"/>
  <c r="AP41" i="1"/>
  <c r="AP44" i="1"/>
  <c r="AP47" i="1"/>
  <c r="AP50" i="1"/>
  <c r="AP53" i="1"/>
  <c r="AP56" i="1"/>
  <c r="AP59" i="1"/>
  <c r="AP62" i="1"/>
  <c r="AP65" i="1"/>
  <c r="AP68" i="1"/>
  <c r="AP71" i="1"/>
  <c r="AP74" i="1"/>
  <c r="AP77" i="1"/>
  <c r="AP80" i="1"/>
  <c r="AP83" i="1"/>
  <c r="AP86" i="1"/>
  <c r="AN11" i="1"/>
  <c r="AM12" i="1"/>
  <c r="AM13" i="1"/>
  <c r="AN13" i="1"/>
  <c r="AN14" i="1"/>
  <c r="AM15" i="1"/>
  <c r="AM16" i="1"/>
  <c r="AN16" i="1"/>
  <c r="AM17" i="1"/>
  <c r="AN17" i="1"/>
  <c r="AM18" i="1"/>
  <c r="AN18" i="1"/>
  <c r="AM19" i="1"/>
  <c r="AN19" i="1"/>
  <c r="AM20" i="1"/>
  <c r="AN20" i="1"/>
  <c r="AM21" i="1"/>
  <c r="AN21" i="1"/>
  <c r="AM22" i="1"/>
  <c r="AN22" i="1"/>
  <c r="AM23" i="1"/>
  <c r="AM24" i="1"/>
  <c r="AN24" i="1"/>
  <c r="AM25" i="1"/>
  <c r="AN25" i="1"/>
  <c r="AM26" i="1"/>
  <c r="AN26" i="1"/>
  <c r="AM28" i="1"/>
  <c r="AN28" i="1"/>
  <c r="AM29" i="1"/>
  <c r="AN29" i="1"/>
  <c r="AN30" i="1"/>
  <c r="AM31" i="1"/>
  <c r="AM32" i="1"/>
  <c r="AN32" i="1"/>
  <c r="AM33" i="1"/>
  <c r="AN33" i="1"/>
  <c r="AM34" i="1"/>
  <c r="AM35" i="1"/>
  <c r="AN35" i="1"/>
  <c r="AM36" i="1"/>
  <c r="AN36" i="1"/>
  <c r="AM37" i="1"/>
  <c r="AN37" i="1"/>
  <c r="AM38" i="1"/>
  <c r="AN38" i="1"/>
  <c r="AM40" i="1"/>
  <c r="AN40" i="1"/>
  <c r="AM41" i="1"/>
  <c r="AN41" i="1"/>
  <c r="AN43" i="1"/>
  <c r="AM44" i="1"/>
  <c r="AN44" i="1"/>
  <c r="AM45" i="1"/>
  <c r="AN45" i="1"/>
  <c r="AN46" i="1"/>
  <c r="AM47" i="1"/>
  <c r="AN47" i="1"/>
  <c r="AM48" i="1"/>
  <c r="AN48" i="1"/>
  <c r="AM49" i="1"/>
  <c r="AN49" i="1"/>
  <c r="AM50" i="1"/>
  <c r="AN50" i="1"/>
  <c r="AN51" i="1"/>
  <c r="AM52" i="1"/>
  <c r="AN52" i="1"/>
  <c r="AM53" i="1"/>
  <c r="AN53" i="1"/>
  <c r="AM54" i="1"/>
  <c r="AN54" i="1"/>
  <c r="AM56" i="1"/>
  <c r="AN56" i="1"/>
  <c r="AM57" i="1"/>
  <c r="AN57" i="1"/>
  <c r="AM58" i="1"/>
  <c r="AM59" i="1"/>
  <c r="AN59" i="1"/>
  <c r="AM60" i="1"/>
  <c r="AN60" i="1"/>
  <c r="AM61" i="1"/>
  <c r="AN61" i="1"/>
  <c r="AM62" i="1"/>
  <c r="AN62" i="1"/>
  <c r="AM64" i="1"/>
  <c r="AN64" i="1"/>
  <c r="AM65" i="1"/>
  <c r="AN65" i="1"/>
  <c r="AN67" i="1"/>
  <c r="AM68" i="1"/>
  <c r="AN68" i="1"/>
  <c r="AM69" i="1"/>
  <c r="AN69" i="1"/>
  <c r="AM70" i="1"/>
  <c r="AN70" i="1"/>
  <c r="AM71" i="1"/>
  <c r="AN71" i="1"/>
  <c r="AM72" i="1"/>
  <c r="AN72" i="1"/>
  <c r="AM73" i="1"/>
  <c r="AN73" i="1"/>
  <c r="AM74" i="1"/>
  <c r="AN74" i="1"/>
  <c r="AM75" i="1"/>
  <c r="AM76" i="1"/>
  <c r="AN76" i="1"/>
  <c r="AM77" i="1"/>
  <c r="AN77" i="1"/>
  <c r="AM78" i="1"/>
  <c r="AM80" i="1"/>
  <c r="AN80" i="1"/>
  <c r="AM81" i="1"/>
  <c r="AN81" i="1"/>
  <c r="AN82" i="1"/>
  <c r="AM83" i="1"/>
  <c r="AN83" i="1"/>
  <c r="AM84" i="1"/>
  <c r="AN84" i="1"/>
  <c r="AM85" i="1"/>
  <c r="AN85" i="1"/>
  <c r="AM86" i="1"/>
  <c r="AN86" i="1"/>
  <c r="AP43" i="1" l="1"/>
  <c r="AQ43" i="1" s="1"/>
  <c r="AP67" i="1"/>
  <c r="AQ67" i="1" s="1"/>
  <c r="AP37" i="1"/>
  <c r="AQ37" i="1" s="1"/>
  <c r="AP33" i="1"/>
  <c r="AP51" i="1"/>
  <c r="AP85" i="1"/>
  <c r="AQ85" i="1" s="1"/>
  <c r="AP24" i="1"/>
  <c r="AP27" i="1"/>
  <c r="AP15" i="1"/>
  <c r="AQ15" i="1" s="1"/>
  <c r="AN79" i="1"/>
  <c r="AN66" i="1"/>
  <c r="AN63" i="1"/>
  <c r="AN55" i="1"/>
  <c r="AN42" i="1"/>
  <c r="AN39" i="1"/>
  <c r="AM27" i="1"/>
  <c r="AM10" i="1"/>
  <c r="AJ12" i="1"/>
  <c r="AJ16" i="1"/>
  <c r="AJ19" i="1"/>
  <c r="AJ22" i="1"/>
  <c r="AJ26" i="1"/>
  <c r="AJ29" i="1"/>
  <c r="AJ32" i="1"/>
  <c r="AJ35" i="1"/>
  <c r="AJ38" i="1"/>
  <c r="AJ41" i="1"/>
  <c r="AJ44" i="1"/>
  <c r="AJ47" i="1"/>
  <c r="AJ50" i="1"/>
  <c r="AJ53" i="1"/>
  <c r="AJ56" i="1"/>
  <c r="AJ59" i="1"/>
  <c r="AJ62" i="1"/>
  <c r="AJ65" i="1"/>
  <c r="AJ68" i="1"/>
  <c r="AJ71" i="1"/>
  <c r="AJ74" i="1"/>
  <c r="AJ77" i="1"/>
  <c r="AJ80" i="1"/>
  <c r="AJ83" i="1"/>
  <c r="AJ86" i="1"/>
  <c r="AC11" i="1"/>
  <c r="AO11" i="1" s="1"/>
  <c r="AD11" i="1"/>
  <c r="AP11" i="1" s="1"/>
  <c r="AQ11" i="1" s="1"/>
  <c r="AC12" i="1"/>
  <c r="AD12" i="1"/>
  <c r="AF12" i="1"/>
  <c r="AG12" i="1"/>
  <c r="AH12" i="1"/>
  <c r="AI12" i="1"/>
  <c r="AC13" i="1"/>
  <c r="AO13" i="1" s="1"/>
  <c r="AD13" i="1"/>
  <c r="AP13" i="1" s="1"/>
  <c r="AF13" i="1"/>
  <c r="AG13" i="1"/>
  <c r="AI13" i="1" s="1"/>
  <c r="AC14" i="1"/>
  <c r="AD14" i="1"/>
  <c r="AP14" i="1" s="1"/>
  <c r="AF14" i="1"/>
  <c r="AG14" i="1"/>
  <c r="AC15" i="1"/>
  <c r="AO15" i="1" s="1"/>
  <c r="AD15" i="1"/>
  <c r="AC16" i="1"/>
  <c r="AD16" i="1"/>
  <c r="AF16" i="1"/>
  <c r="AG16" i="1"/>
  <c r="AH16" i="1"/>
  <c r="AI16" i="1"/>
  <c r="AC17" i="1"/>
  <c r="AD17" i="1"/>
  <c r="AP17" i="1" s="1"/>
  <c r="AF17" i="1"/>
  <c r="AG17" i="1"/>
  <c r="AI17" i="1" s="1"/>
  <c r="AC18" i="1"/>
  <c r="AD18" i="1"/>
  <c r="AP18" i="1" s="1"/>
  <c r="AQ18" i="1" s="1"/>
  <c r="AC19" i="1"/>
  <c r="AD19" i="1"/>
  <c r="AF19" i="1"/>
  <c r="AG19" i="1"/>
  <c r="AH19" i="1"/>
  <c r="AI19" i="1"/>
  <c r="AC20" i="1"/>
  <c r="AD20" i="1"/>
  <c r="AP20" i="1" s="1"/>
  <c r="AF20" i="1"/>
  <c r="AG20" i="1"/>
  <c r="AC21" i="1"/>
  <c r="AD21" i="1"/>
  <c r="AP21" i="1" s="1"/>
  <c r="AQ21" i="1" s="1"/>
  <c r="AC22" i="1"/>
  <c r="AD22" i="1"/>
  <c r="AF22" i="1"/>
  <c r="AG22" i="1"/>
  <c r="AH22" i="1"/>
  <c r="AI22" i="1"/>
  <c r="AC23" i="1"/>
  <c r="AD23" i="1"/>
  <c r="AF23" i="1"/>
  <c r="AG23" i="1"/>
  <c r="AI23" i="1" s="1"/>
  <c r="AC24" i="1"/>
  <c r="AD24" i="1"/>
  <c r="AF24" i="1"/>
  <c r="AG24" i="1"/>
  <c r="AC25" i="1"/>
  <c r="AD25" i="1"/>
  <c r="AP25" i="1" s="1"/>
  <c r="AQ25" i="1" s="1"/>
  <c r="AC26" i="1"/>
  <c r="AD26" i="1"/>
  <c r="AF26" i="1"/>
  <c r="AG26" i="1"/>
  <c r="AH26" i="1"/>
  <c r="AI26" i="1"/>
  <c r="AC27" i="1"/>
  <c r="AD27" i="1"/>
  <c r="AF27" i="1"/>
  <c r="AG27" i="1"/>
  <c r="AI27" i="1" s="1"/>
  <c r="AC28" i="1"/>
  <c r="AD28" i="1"/>
  <c r="AP28" i="1" s="1"/>
  <c r="AQ28" i="1" s="1"/>
  <c r="AC29" i="1"/>
  <c r="AD29" i="1"/>
  <c r="AF29" i="1"/>
  <c r="AG29" i="1"/>
  <c r="AH29" i="1"/>
  <c r="AI29" i="1"/>
  <c r="AC30" i="1"/>
  <c r="AD30" i="1"/>
  <c r="AP30" i="1" s="1"/>
  <c r="AF30" i="1"/>
  <c r="AG30" i="1"/>
  <c r="AC31" i="1"/>
  <c r="AO31" i="1" s="1"/>
  <c r="AD31" i="1"/>
  <c r="AP31" i="1" s="1"/>
  <c r="AQ31" i="1" s="1"/>
  <c r="AC32" i="1"/>
  <c r="AD32" i="1"/>
  <c r="AF32" i="1"/>
  <c r="AG32" i="1"/>
  <c r="AH32" i="1"/>
  <c r="AI32" i="1"/>
  <c r="AC33" i="1"/>
  <c r="AD33" i="1"/>
  <c r="AF33" i="1"/>
  <c r="AG33" i="1"/>
  <c r="AI33" i="1" s="1"/>
  <c r="AC34" i="1"/>
  <c r="AD34" i="1"/>
  <c r="AO34" i="1" s="1"/>
  <c r="AC35" i="1"/>
  <c r="AD35" i="1"/>
  <c r="AF35" i="1"/>
  <c r="AG35" i="1"/>
  <c r="AH35" i="1"/>
  <c r="AI35" i="1"/>
  <c r="AC36" i="1"/>
  <c r="AD36" i="1"/>
  <c r="AO36" i="1" s="1"/>
  <c r="AF36" i="1"/>
  <c r="AG36" i="1"/>
  <c r="AC37" i="1"/>
  <c r="AD37" i="1"/>
  <c r="AC38" i="1"/>
  <c r="AD38" i="1"/>
  <c r="AF38" i="1"/>
  <c r="AG38" i="1"/>
  <c r="AH38" i="1"/>
  <c r="AI38" i="1"/>
  <c r="AC39" i="1"/>
  <c r="AD39" i="1"/>
  <c r="AF39" i="1"/>
  <c r="AG39" i="1"/>
  <c r="AI39" i="1" s="1"/>
  <c r="AC40" i="1"/>
  <c r="AD40" i="1"/>
  <c r="AO40" i="1" s="1"/>
  <c r="AC41" i="1"/>
  <c r="AD41" i="1"/>
  <c r="AF41" i="1"/>
  <c r="AG41" i="1"/>
  <c r="AH41" i="1"/>
  <c r="AI41" i="1"/>
  <c r="AC42" i="1"/>
  <c r="AD42" i="1"/>
  <c r="AF42" i="1"/>
  <c r="AG42" i="1"/>
  <c r="AC43" i="1"/>
  <c r="AO43" i="1" s="1"/>
  <c r="AD43" i="1"/>
  <c r="AC44" i="1"/>
  <c r="AD44" i="1"/>
  <c r="AF44" i="1"/>
  <c r="AG44" i="1"/>
  <c r="AH44" i="1"/>
  <c r="AI44" i="1"/>
  <c r="AC45" i="1"/>
  <c r="AO45" i="1" s="1"/>
  <c r="AD45" i="1"/>
  <c r="AP45" i="1" s="1"/>
  <c r="AF45" i="1"/>
  <c r="AG45" i="1"/>
  <c r="AI45" i="1" s="1"/>
  <c r="AC46" i="1"/>
  <c r="AD46" i="1"/>
  <c r="AP46" i="1" s="1"/>
  <c r="AQ46" i="1" s="1"/>
  <c r="AC47" i="1"/>
  <c r="AD47" i="1"/>
  <c r="AF47" i="1"/>
  <c r="AG47" i="1"/>
  <c r="AH47" i="1"/>
  <c r="AI47" i="1"/>
  <c r="AC48" i="1"/>
  <c r="AD48" i="1"/>
  <c r="AP48" i="1" s="1"/>
  <c r="AF48" i="1"/>
  <c r="AG48" i="1"/>
  <c r="AC49" i="1"/>
  <c r="AD49" i="1"/>
  <c r="AP49" i="1" s="1"/>
  <c r="AQ49" i="1" s="1"/>
  <c r="AC50" i="1"/>
  <c r="AD50" i="1"/>
  <c r="AF50" i="1"/>
  <c r="AG50" i="1"/>
  <c r="AH50" i="1"/>
  <c r="AI50" i="1"/>
  <c r="AC51" i="1"/>
  <c r="AD51" i="1"/>
  <c r="AF51" i="1"/>
  <c r="AG51" i="1"/>
  <c r="AI51" i="1" s="1"/>
  <c r="AC52" i="1"/>
  <c r="AD52" i="1"/>
  <c r="AP52" i="1" s="1"/>
  <c r="AQ52" i="1" s="1"/>
  <c r="AC53" i="1"/>
  <c r="AD53" i="1"/>
  <c r="AF53" i="1"/>
  <c r="AG53" i="1"/>
  <c r="AH53" i="1"/>
  <c r="AI53" i="1"/>
  <c r="AC54" i="1"/>
  <c r="AD54" i="1"/>
  <c r="AP54" i="1" s="1"/>
  <c r="AF54" i="1"/>
  <c r="AG54" i="1"/>
  <c r="AC55" i="1"/>
  <c r="AD55" i="1"/>
  <c r="AC56" i="1"/>
  <c r="AD56" i="1"/>
  <c r="AF56" i="1"/>
  <c r="AG56" i="1"/>
  <c r="AH56" i="1"/>
  <c r="AI56" i="1"/>
  <c r="AC57" i="1"/>
  <c r="AO57" i="1" s="1"/>
  <c r="AD57" i="1"/>
  <c r="AP57" i="1" s="1"/>
  <c r="AF57" i="1"/>
  <c r="AG57" i="1"/>
  <c r="AI57" i="1" s="1"/>
  <c r="AC58" i="1"/>
  <c r="AD58" i="1"/>
  <c r="AO58" i="1" s="1"/>
  <c r="AC59" i="1"/>
  <c r="AD59" i="1"/>
  <c r="AF59" i="1"/>
  <c r="AG59" i="1"/>
  <c r="AH59" i="1"/>
  <c r="AI59" i="1"/>
  <c r="AC60" i="1"/>
  <c r="AD60" i="1"/>
  <c r="AP60" i="1" s="1"/>
  <c r="AF60" i="1"/>
  <c r="AG60" i="1"/>
  <c r="AC61" i="1"/>
  <c r="AO61" i="1" s="1"/>
  <c r="AD61" i="1"/>
  <c r="AP61" i="1" s="1"/>
  <c r="AQ61" i="1" s="1"/>
  <c r="AC62" i="1"/>
  <c r="AD62" i="1"/>
  <c r="AF62" i="1"/>
  <c r="AG62" i="1"/>
  <c r="AH62" i="1"/>
  <c r="AI62" i="1"/>
  <c r="AC63" i="1"/>
  <c r="AD63" i="1"/>
  <c r="AF63" i="1"/>
  <c r="AG63" i="1"/>
  <c r="AI63" i="1" s="1"/>
  <c r="AC64" i="1"/>
  <c r="AD64" i="1"/>
  <c r="AO64" i="1" s="1"/>
  <c r="AC65" i="1"/>
  <c r="AD65" i="1"/>
  <c r="AF65" i="1"/>
  <c r="AG65" i="1"/>
  <c r="AH65" i="1"/>
  <c r="AI65" i="1"/>
  <c r="AC66" i="1"/>
  <c r="AD66" i="1"/>
  <c r="AF66" i="1"/>
  <c r="AG66" i="1"/>
  <c r="AC67" i="1"/>
  <c r="AD67" i="1"/>
  <c r="AC68" i="1"/>
  <c r="AD68" i="1"/>
  <c r="AF68" i="1"/>
  <c r="AG68" i="1"/>
  <c r="AH68" i="1"/>
  <c r="AI68" i="1"/>
  <c r="AC69" i="1"/>
  <c r="AD69" i="1"/>
  <c r="AP69" i="1" s="1"/>
  <c r="AF69" i="1"/>
  <c r="AG69" i="1"/>
  <c r="AI69" i="1" s="1"/>
  <c r="AC70" i="1"/>
  <c r="AD70" i="1"/>
  <c r="AO70" i="1" s="1"/>
  <c r="AC71" i="1"/>
  <c r="AD71" i="1"/>
  <c r="AF71" i="1"/>
  <c r="AG71" i="1"/>
  <c r="AH71" i="1"/>
  <c r="AI71" i="1"/>
  <c r="AC72" i="1"/>
  <c r="AD72" i="1"/>
  <c r="AP72" i="1" s="1"/>
  <c r="AF72" i="1"/>
  <c r="AG72" i="1"/>
  <c r="AC73" i="1"/>
  <c r="AD73" i="1"/>
  <c r="AP73" i="1" s="1"/>
  <c r="AQ73" i="1" s="1"/>
  <c r="AC74" i="1"/>
  <c r="AD74" i="1"/>
  <c r="AF74" i="1"/>
  <c r="AG74" i="1"/>
  <c r="AH74" i="1"/>
  <c r="AI74" i="1"/>
  <c r="AC75" i="1"/>
  <c r="AO75" i="1" s="1"/>
  <c r="AD75" i="1"/>
  <c r="AP75" i="1" s="1"/>
  <c r="AF75" i="1"/>
  <c r="AG75" i="1"/>
  <c r="AI75" i="1" s="1"/>
  <c r="AC76" i="1"/>
  <c r="AD76" i="1"/>
  <c r="AO76" i="1" s="1"/>
  <c r="AC77" i="1"/>
  <c r="AD77" i="1"/>
  <c r="AF77" i="1"/>
  <c r="AG77" i="1"/>
  <c r="AH77" i="1"/>
  <c r="AI77" i="1"/>
  <c r="AC78" i="1"/>
  <c r="AD78" i="1"/>
  <c r="AP78" i="1" s="1"/>
  <c r="AF78" i="1"/>
  <c r="AG78" i="1"/>
  <c r="AC79" i="1"/>
  <c r="AD79" i="1"/>
  <c r="AC80" i="1"/>
  <c r="AD80" i="1"/>
  <c r="AF80" i="1"/>
  <c r="AG80" i="1"/>
  <c r="AH80" i="1"/>
  <c r="AI80" i="1"/>
  <c r="AC81" i="1"/>
  <c r="AD81" i="1"/>
  <c r="AP81" i="1" s="1"/>
  <c r="AF81" i="1"/>
  <c r="AG81" i="1"/>
  <c r="AI81" i="1" s="1"/>
  <c r="AC82" i="1"/>
  <c r="AD82" i="1"/>
  <c r="AO82" i="1" s="1"/>
  <c r="AC83" i="1"/>
  <c r="AD83" i="1"/>
  <c r="AF83" i="1"/>
  <c r="AG83" i="1"/>
  <c r="AH83" i="1"/>
  <c r="AI83" i="1"/>
  <c r="AC84" i="1"/>
  <c r="AD84" i="1"/>
  <c r="AP84" i="1" s="1"/>
  <c r="AF84" i="1"/>
  <c r="AG84" i="1"/>
  <c r="AC85" i="1"/>
  <c r="AD85" i="1"/>
  <c r="AC86" i="1"/>
  <c r="AD86" i="1"/>
  <c r="AF86" i="1"/>
  <c r="AG86" i="1"/>
  <c r="AH86" i="1"/>
  <c r="AI86" i="1"/>
  <c r="AG10" i="1"/>
  <c r="AF10" i="1"/>
  <c r="AD10" i="1"/>
  <c r="AP10" i="1" s="1"/>
  <c r="AC10" i="1"/>
  <c r="AG2" i="1"/>
  <c r="AF18" i="1" s="1"/>
  <c r="AC6" i="1"/>
  <c r="AP36" i="1" l="1"/>
  <c r="AQ36" i="1" s="1"/>
  <c r="AO48" i="1"/>
  <c r="AQ48" i="1" s="1"/>
  <c r="AO28" i="1"/>
  <c r="AO20" i="1"/>
  <c r="AQ20" i="1" s="1"/>
  <c r="AI78" i="1"/>
  <c r="AI72" i="1"/>
  <c r="AI66" i="1"/>
  <c r="AI60" i="1"/>
  <c r="AI54" i="1"/>
  <c r="AI48" i="1"/>
  <c r="AI42" i="1"/>
  <c r="AJ42" i="1" s="1"/>
  <c r="AI36" i="1"/>
  <c r="AI30" i="1"/>
  <c r="AI24" i="1"/>
  <c r="AI20" i="1"/>
  <c r="AI14" i="1"/>
  <c r="AQ72" i="1"/>
  <c r="AQ60" i="1"/>
  <c r="AO78" i="1"/>
  <c r="AQ78" i="1" s="1"/>
  <c r="AO60" i="1"/>
  <c r="AO54" i="1"/>
  <c r="AO46" i="1"/>
  <c r="AO30" i="1"/>
  <c r="AQ30" i="1" s="1"/>
  <c r="AO24" i="1"/>
  <c r="AQ24" i="1" s="1"/>
  <c r="AO18" i="1"/>
  <c r="AO14" i="1"/>
  <c r="AQ14" i="1" s="1"/>
  <c r="AP64" i="1"/>
  <c r="AQ64" i="1" s="1"/>
  <c r="AP34" i="1"/>
  <c r="AQ34" i="1" s="1"/>
  <c r="AP70" i="1"/>
  <c r="AQ70" i="1" s="1"/>
  <c r="AP58" i="1"/>
  <c r="AQ58" i="1" s="1"/>
  <c r="AQ84" i="1"/>
  <c r="AQ54" i="1"/>
  <c r="AH18" i="1"/>
  <c r="AP76" i="1"/>
  <c r="AQ76" i="1" s="1"/>
  <c r="AO85" i="1"/>
  <c r="AQ75" i="1"/>
  <c r="AO67" i="1"/>
  <c r="AQ57" i="1"/>
  <c r="AO51" i="1"/>
  <c r="AQ51" i="1" s="1"/>
  <c r="AO49" i="1"/>
  <c r="AQ45" i="1"/>
  <c r="AO37" i="1"/>
  <c r="AO33" i="1"/>
  <c r="AQ33" i="1" s="1"/>
  <c r="AO23" i="1"/>
  <c r="AQ17" i="1"/>
  <c r="AQ13" i="1"/>
  <c r="AP23" i="1"/>
  <c r="AO17" i="1"/>
  <c r="AO55" i="1"/>
  <c r="AO27" i="1"/>
  <c r="AQ27" i="1" s="1"/>
  <c r="AO63" i="1"/>
  <c r="AO84" i="1"/>
  <c r="AO72" i="1"/>
  <c r="AP82" i="1"/>
  <c r="AQ82" i="1" s="1"/>
  <c r="AO69" i="1"/>
  <c r="AQ69" i="1" s="1"/>
  <c r="AH81" i="1"/>
  <c r="AJ81" i="1" s="1"/>
  <c r="AH78" i="1"/>
  <c r="AJ78" i="1" s="1"/>
  <c r="AH75" i="1"/>
  <c r="AJ75" i="1" s="1"/>
  <c r="AH69" i="1"/>
  <c r="AJ69" i="1" s="1"/>
  <c r="AH63" i="1"/>
  <c r="AJ63" i="1" s="1"/>
  <c r="AH60" i="1"/>
  <c r="AH57" i="1"/>
  <c r="AJ57" i="1" s="1"/>
  <c r="AH51" i="1"/>
  <c r="AJ51" i="1" s="1"/>
  <c r="AH48" i="1"/>
  <c r="AJ48" i="1" s="1"/>
  <c r="AH45" i="1"/>
  <c r="AJ45" i="1" s="1"/>
  <c r="AH42" i="1"/>
  <c r="AH39" i="1"/>
  <c r="AJ39" i="1" s="1"/>
  <c r="AH33" i="1"/>
  <c r="AJ33" i="1" s="1"/>
  <c r="AH27" i="1"/>
  <c r="AJ27" i="1" s="1"/>
  <c r="AH23" i="1"/>
  <c r="AJ23" i="1" s="1"/>
  <c r="AH17" i="1"/>
  <c r="AJ17" i="1" s="1"/>
  <c r="AH14" i="1"/>
  <c r="AH13" i="1"/>
  <c r="AJ13" i="1" s="1"/>
  <c r="AO10" i="1"/>
  <c r="AQ10" i="1" s="1"/>
  <c r="AP40" i="1"/>
  <c r="AQ40" i="1" s="1"/>
  <c r="AO39" i="1"/>
  <c r="AO66" i="1"/>
  <c r="AO52" i="1"/>
  <c r="AO73" i="1"/>
  <c r="AO21" i="1"/>
  <c r="AO81" i="1"/>
  <c r="AQ81" i="1" s="1"/>
  <c r="AO25" i="1"/>
  <c r="AO79" i="1"/>
  <c r="AO42" i="1"/>
  <c r="AP39" i="1"/>
  <c r="AP63" i="1"/>
  <c r="AP79" i="1"/>
  <c r="AQ79" i="1" s="1"/>
  <c r="AP42" i="1"/>
  <c r="AQ42" i="1" s="1"/>
  <c r="AP66" i="1"/>
  <c r="AQ66" i="1" s="1"/>
  <c r="AP55" i="1"/>
  <c r="AQ55" i="1" s="1"/>
  <c r="AH10" i="1"/>
  <c r="AI10" i="1"/>
  <c r="AJ10" i="1" s="1"/>
  <c r="AH54" i="1"/>
  <c r="AH30" i="1"/>
  <c r="AJ30" i="1" s="1"/>
  <c r="AH36" i="1"/>
  <c r="AG85" i="1"/>
  <c r="AI85" i="1" s="1"/>
  <c r="AG79" i="1"/>
  <c r="AI79" i="1" s="1"/>
  <c r="AG67" i="1"/>
  <c r="AI67" i="1" s="1"/>
  <c r="AF46" i="1"/>
  <c r="AH46" i="1" s="1"/>
  <c r="AG40" i="1"/>
  <c r="AI40" i="1" s="1"/>
  <c r="AG28" i="1"/>
  <c r="AI28" i="1" s="1"/>
  <c r="AH84" i="1"/>
  <c r="AH72" i="1"/>
  <c r="AH66" i="1"/>
  <c r="AG18" i="1"/>
  <c r="AI18" i="1" s="1"/>
  <c r="AJ18" i="1" s="1"/>
  <c r="AF82" i="1"/>
  <c r="AH82" i="1" s="1"/>
  <c r="AG76" i="1"/>
  <c r="AI76" i="1" s="1"/>
  <c r="AF70" i="1"/>
  <c r="AH70" i="1" s="1"/>
  <c r="AG64" i="1"/>
  <c r="AI64" i="1" s="1"/>
  <c r="AG55" i="1"/>
  <c r="AI55" i="1" s="1"/>
  <c r="AF49" i="1"/>
  <c r="AH49" i="1" s="1"/>
  <c r="AG43" i="1"/>
  <c r="AI43" i="1" s="1"/>
  <c r="AF37" i="1"/>
  <c r="AH37" i="1" s="1"/>
  <c r="AG31" i="1"/>
  <c r="AI31" i="1" s="1"/>
  <c r="AG21" i="1"/>
  <c r="AI21" i="1" s="1"/>
  <c r="AF11" i="1"/>
  <c r="AH11" i="1" s="1"/>
  <c r="AF73" i="1"/>
  <c r="AH73" i="1" s="1"/>
  <c r="AG52" i="1"/>
  <c r="AI52" i="1" s="1"/>
  <c r="AF34" i="1"/>
  <c r="AH34" i="1" s="1"/>
  <c r="AG15" i="1"/>
  <c r="AI15" i="1" s="1"/>
  <c r="AF61" i="1"/>
  <c r="AH61" i="1" s="1"/>
  <c r="AF58" i="1"/>
  <c r="AH58" i="1" s="1"/>
  <c r="AG25" i="1"/>
  <c r="AI25" i="1" s="1"/>
  <c r="AG82" i="1"/>
  <c r="AI82" i="1" s="1"/>
  <c r="AF67" i="1"/>
  <c r="AH67" i="1" s="1"/>
  <c r="AF64" i="1"/>
  <c r="AH64" i="1" s="1"/>
  <c r="AG61" i="1"/>
  <c r="AI61" i="1" s="1"/>
  <c r="AG58" i="1"/>
  <c r="AI58" i="1" s="1"/>
  <c r="AF43" i="1"/>
  <c r="AH43" i="1" s="1"/>
  <c r="AF40" i="1"/>
  <c r="AH40" i="1" s="1"/>
  <c r="AG37" i="1"/>
  <c r="AI37" i="1" s="1"/>
  <c r="AG34" i="1"/>
  <c r="AI34" i="1" s="1"/>
  <c r="AF25" i="1"/>
  <c r="AH25" i="1" s="1"/>
  <c r="AH20" i="1"/>
  <c r="AF15" i="1"/>
  <c r="AH15" i="1" s="1"/>
  <c r="AG11" i="1"/>
  <c r="AI11" i="1" s="1"/>
  <c r="AF85" i="1"/>
  <c r="AH85" i="1" s="1"/>
  <c r="AF79" i="1"/>
  <c r="AH79" i="1" s="1"/>
  <c r="AF76" i="1"/>
  <c r="AH76" i="1" s="1"/>
  <c r="AG73" i="1"/>
  <c r="AI73" i="1" s="1"/>
  <c r="AG70" i="1"/>
  <c r="AI70" i="1" s="1"/>
  <c r="AF55" i="1"/>
  <c r="AH55" i="1" s="1"/>
  <c r="AF52" i="1"/>
  <c r="AH52" i="1" s="1"/>
  <c r="AG49" i="1"/>
  <c r="AI49" i="1" s="1"/>
  <c r="AG46" i="1"/>
  <c r="AI46" i="1" s="1"/>
  <c r="AF31" i="1"/>
  <c r="AH31" i="1" s="1"/>
  <c r="AF28" i="1"/>
  <c r="AH28" i="1" s="1"/>
  <c r="AH24" i="1"/>
  <c r="AJ24" i="1" s="1"/>
  <c r="AF21" i="1"/>
  <c r="AH21" i="1" s="1"/>
  <c r="AI84" i="1"/>
  <c r="AJ84" i="1" s="1"/>
  <c r="AJ36" i="1" l="1"/>
  <c r="AJ11" i="1"/>
  <c r="AJ66" i="1"/>
  <c r="AJ14" i="1"/>
  <c r="AJ20" i="1"/>
  <c r="AJ72" i="1"/>
  <c r="AJ54" i="1"/>
  <c r="AQ63" i="1"/>
  <c r="AQ23" i="1"/>
  <c r="AQ39" i="1"/>
  <c r="AJ60" i="1"/>
  <c r="AJ67" i="1"/>
  <c r="AJ70" i="1"/>
  <c r="AJ73" i="1"/>
  <c r="AJ37" i="1"/>
  <c r="AJ61" i="1"/>
  <c r="AJ25" i="1"/>
  <c r="AJ21" i="1"/>
  <c r="AJ76" i="1"/>
  <c r="AJ31" i="1"/>
  <c r="AJ46" i="1"/>
  <c r="AJ64" i="1"/>
  <c r="AJ28" i="1"/>
  <c r="AJ79" i="1"/>
  <c r="AJ52" i="1"/>
  <c r="AJ55" i="1"/>
  <c r="AJ49" i="1"/>
  <c r="AJ34" i="1"/>
  <c r="AJ58" i="1"/>
  <c r="AJ82" i="1"/>
  <c r="AJ15" i="1"/>
  <c r="AJ43" i="1"/>
  <c r="AJ40" i="1"/>
  <c r="AJ85" i="1"/>
</calcChain>
</file>

<file path=xl/sharedStrings.xml><?xml version="1.0" encoding="utf-8"?>
<sst xmlns="http://schemas.openxmlformats.org/spreadsheetml/2006/main" count="1546" uniqueCount="139">
  <si>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</si>
  <si>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</si>
  <si>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</si>
  <si>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</si>
  <si>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</si>
  <si>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</si>
  <si>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</si>
  <si>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</si>
  <si>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</si>
  <si>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</si>
  <si>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</si>
  <si>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</si>
  <si>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</si>
  <si>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</si>
  <si>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</si>
  <si>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</si>
  <si>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</si>
  <si>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</si>
  <si>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</si>
  <si>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</si>
  <si>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</si>
  <si>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</si>
  <si>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</si>
  <si>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</si>
  <si>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</si>
  <si>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</si>
  <si>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</si>
  <si>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14-D</t>
  </si>
  <si>
    <t>Collar CV$69 Initial Trade 02/03/2012</t>
  </si>
  <si>
    <t>NOMURA</t>
  </si>
  <si>
    <t>USD</t>
  </si>
  <si>
    <t>EURUSD</t>
  </si>
  <si>
    <t>Binary Down and In KI = 1,3195  CV$69 Initial Trade 02/03/2012</t>
  </si>
  <si>
    <t>32-D</t>
  </si>
  <si>
    <t>CV$73</t>
  </si>
  <si>
    <t>LCL</t>
  </si>
  <si>
    <t>FORWARD</t>
  </si>
  <si>
    <t>24-D</t>
  </si>
  <si>
    <t>Collar CV$81 Initial Trade 16/05/2012</t>
  </si>
  <si>
    <t>HSBC</t>
  </si>
  <si>
    <t>Binary Down and In KI = 1,2875 CV$81 Initial Trade 16/05/2012</t>
  </si>
  <si>
    <t>19-D</t>
  </si>
  <si>
    <t>Collar CV$75 Initial Trade 07/05/2012</t>
  </si>
  <si>
    <t>Binary Down and In KI = 1,2650 CV$75 Initial Trade 07/05/2012</t>
  </si>
  <si>
    <t>48-D</t>
  </si>
  <si>
    <t>Collar CV$79</t>
  </si>
  <si>
    <t>BECM - CIC</t>
  </si>
  <si>
    <t>Binary Down and In KI = 1,2550  CV$79</t>
  </si>
  <si>
    <t>33-D</t>
  </si>
  <si>
    <t>CV$74</t>
  </si>
  <si>
    <t>27-D</t>
  </si>
  <si>
    <t>Collar CV$86 Initial Trade 24/05/2012</t>
  </si>
  <si>
    <t>NATIXIS</t>
  </si>
  <si>
    <t>Binary Down and In KI = 1,2190 CV$86 Initial Trade 24/05/2012</t>
  </si>
  <si>
    <t>49-D</t>
  </si>
  <si>
    <t>Collar CV$77 Embraer</t>
  </si>
  <si>
    <t>Binary Down and In KI = 1,2950  CV$77 Embraer</t>
  </si>
  <si>
    <t>50-D</t>
  </si>
  <si>
    <t>Collar CV$77 Airbus</t>
  </si>
  <si>
    <t>Binary Down and In KI = 1,2950  CV$77 Airbus</t>
  </si>
  <si>
    <t>51-D</t>
  </si>
  <si>
    <t>Collar CV$84</t>
  </si>
  <si>
    <t>Binary Down and In KI = 1,2950  CV$84</t>
  </si>
  <si>
    <t>52-D</t>
  </si>
  <si>
    <t>Collar CV$83</t>
  </si>
  <si>
    <t>Binary Down and In KI = 1,2600  CV$83</t>
  </si>
  <si>
    <t>23-D</t>
  </si>
  <si>
    <t>Collar CV$80</t>
  </si>
  <si>
    <t>Binary Down and In KI = 1,2050 CV$80</t>
  </si>
  <si>
    <t>53-D</t>
  </si>
  <si>
    <t>Collar CV$88</t>
  </si>
  <si>
    <t>Binary Down and In KI = 1,2950 CV$88</t>
  </si>
  <si>
    <t>57-D</t>
  </si>
  <si>
    <t>Collar CV$89 Boeing</t>
  </si>
  <si>
    <t>Binary Down and In KI = 1,2950 CV$89 Boeing</t>
  </si>
  <si>
    <t>60-D</t>
  </si>
  <si>
    <t>Collar CV$89</t>
  </si>
  <si>
    <t>Collar CV$89 Dassault</t>
  </si>
  <si>
    <t>Binary Down and In KI = 1,2950 CV$89 Dassault</t>
  </si>
  <si>
    <t>63-D</t>
  </si>
  <si>
    <t>Collar CV$89 Embraer</t>
  </si>
  <si>
    <t>Binary Down and In KI = 1,2950 CV$89 Embraer</t>
  </si>
  <si>
    <t>54-D</t>
  </si>
  <si>
    <t>58-D</t>
  </si>
  <si>
    <t>61-D</t>
  </si>
  <si>
    <t>64-D</t>
  </si>
  <si>
    <t>55-D</t>
  </si>
  <si>
    <t>56-D</t>
  </si>
  <si>
    <t>Collar CV$89 Airbus</t>
  </si>
  <si>
    <t>Binary Down and In KI = 1,2950 CV$89 Airbus</t>
  </si>
  <si>
    <t>59-D</t>
  </si>
  <si>
    <t>62-D</t>
  </si>
  <si>
    <t>65-D</t>
  </si>
  <si>
    <t>31-D</t>
  </si>
  <si>
    <t>Collar CV$90</t>
  </si>
  <si>
    <t>Binary Down and In KI = 1,2480 CV$90</t>
  </si>
  <si>
    <t>30-D</t>
  </si>
  <si>
    <t>Premium</t>
  </si>
  <si>
    <t>KI barrier 
(If Binary Option)</t>
  </si>
  <si>
    <t>TEST D'EFFICACITE - PROSPECTIF</t>
  </si>
  <si>
    <t>Ecart</t>
  </si>
  <si>
    <t>Ratio</t>
  </si>
  <si>
    <t>Après choc</t>
  </si>
  <si>
    <t>Choc put:</t>
  </si>
  <si>
    <t>Choc call:</t>
  </si>
  <si>
    <t xml:space="preserve">Value Date: </t>
  </si>
  <si>
    <t>Flux futurs couverts (EUR)</t>
  </si>
  <si>
    <t>Valeur intrinsèque non actualisée (EUR)</t>
  </si>
  <si>
    <t>TEST D'EFFICACITE - RETROSPECTIF</t>
  </si>
  <si>
    <t>Avant choc / en date de cloture</t>
  </si>
  <si>
    <t>A l'origine</t>
  </si>
  <si>
    <t>Calculation Date: 09/07/2014</t>
  </si>
  <si>
    <t>Forward</t>
  </si>
  <si>
    <t>EURCZK</t>
  </si>
  <si>
    <t>CCY Pair</t>
  </si>
  <si>
    <t>Cours forward initial</t>
  </si>
  <si>
    <t>5-D</t>
  </si>
  <si>
    <t>CZK</t>
  </si>
  <si>
    <t>6-D</t>
  </si>
  <si>
    <t>7-D</t>
  </si>
  <si>
    <t>8-D</t>
  </si>
  <si>
    <t>9-D</t>
  </si>
  <si>
    <t>10-D</t>
  </si>
  <si>
    <t>36-D</t>
  </si>
  <si>
    <t>37-D</t>
  </si>
  <si>
    <t>38-D</t>
  </si>
  <si>
    <t>39-D</t>
  </si>
  <si>
    <t>40-D</t>
  </si>
  <si>
    <t>41-D</t>
  </si>
  <si>
    <t>42-D</t>
  </si>
  <si>
    <t>43-D</t>
  </si>
  <si>
    <t>44-D</t>
  </si>
  <si>
    <t>45-D</t>
  </si>
  <si>
    <t>46-D</t>
  </si>
  <si>
    <t>47-D</t>
  </si>
  <si>
    <t>Collar CVCZK6</t>
  </si>
  <si>
    <t>Binary Down and In KI = 26,50 CVCZK6</t>
  </si>
  <si>
    <t>Collar</t>
  </si>
  <si>
    <t>Binary Down and In KI = 27.68</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</si>
</sst>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 #,##0.00_ ;_ * \-#,##0.00_ ;_ * &quot;-&quot;??_ ;_ @_ "/>
    <numFmt numFmtId="165" formatCode="[$-409]dd\-mmm\-yy;@"/>
    <numFmt numFmtId="166" formatCode="0.00_)"/>
    <numFmt numFmtId="167" formatCode="_ [$€-2]\ * #,##0.00_ ;_ [$€-2]\ * \-#,##0.00_ ;_ [$€-2]\ * &quot;-&quot;??_ "/>
    <numFmt numFmtId="168" formatCode="0.0000"/>
    <numFmt numFmtId="169" formatCode="#,##0.0000_ ;\-#,##0.0000\ "/>
    <numFmt numFmtId="170" formatCode="0.0%"/>
    <numFmt numFmtId="171" formatCode="[$-40C]d\-mmm\-yy;@"/>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7" fontId="1" fillId="0" borderId="0" applyFont="0" applyFill="0" applyBorder="0" applyAlignment="0" applyProtection="0"/>
    <xf numFmtId="167"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5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7" applyFont="1" applyFill="1" applyBorder="1"/>
    <xf numFmtId="164" fontId="43" fillId="27" borderId="0" xfId="107"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7" applyFont="1" applyFill="1"/>
    <xf numFmtId="0" fontId="0" fillId="0" borderId="0" xfId="0" applyAlignment="1">
      <alignment horizontal="left"/>
    </xf>
    <xf numFmtId="165" fontId="0" fillId="0" borderId="0" xfId="0" applyNumberFormat="1" applyAlignment="1">
      <alignment horizontal="left"/>
    </xf>
    <xf numFmtId="164" fontId="1" fillId="0" borderId="0" xfId="107"/>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4" fontId="40" fillId="29" borderId="0" xfId="0" applyNumberFormat="1" applyFont="1" applyFill="1" applyAlignment="1">
      <alignment horizontal="center"/>
    </xf>
    <xf numFmtId="168" fontId="43" fillId="27" borderId="0" xfId="0" applyNumberFormat="1" applyFont="1" applyFill="1" applyBorder="1"/>
    <xf numFmtId="168" fontId="44" fillId="27" borderId="0" xfId="0" applyNumberFormat="1" applyFont="1" applyFill="1"/>
    <xf numFmtId="168" fontId="40" fillId="29" borderId="0" xfId="0" applyNumberFormat="1" applyFont="1" applyFill="1" applyAlignment="1">
      <alignment horizontal="center"/>
    </xf>
    <xf numFmtId="168" fontId="40" fillId="29" borderId="25" xfId="0" applyNumberFormat="1" applyFont="1" applyFill="1" applyBorder="1" applyAlignment="1">
      <alignment horizontal="center" vertical="center"/>
    </xf>
    <xf numFmtId="168"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8" fontId="40" fillId="0" borderId="0" xfId="0" applyNumberFormat="1" applyFont="1" applyFill="1" applyAlignment="1">
      <alignment horizontal="center" vertical="center"/>
    </xf>
    <xf numFmtId="0" fontId="40" fillId="29" borderId="0" xfId="0" applyFont="1" applyFill="1" applyBorder="1" applyAlignment="1">
      <alignment horizontal="center" vertical="center"/>
    </xf>
    <xf numFmtId="165" fontId="40" fillId="29" borderId="0"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8"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1" fillId="0" borderId="0" xfId="0" applyNumberFormat="1" applyFont="1"/>
    <xf numFmtId="164" fontId="40" fillId="29" borderId="0"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169" fontId="40" fillId="29" borderId="25" xfId="0" applyNumberFormat="1" applyFont="1" applyFill="1" applyBorder="1" applyAlignment="1">
      <alignment horizontal="center" vertical="center"/>
    </xf>
    <xf numFmtId="169" fontId="0" fillId="0" borderId="0" xfId="0" applyNumberFormat="1"/>
    <xf numFmtId="0" fontId="40" fillId="0" borderId="0" xfId="0" applyFont="1" applyFill="1" applyBorder="1" applyAlignment="1">
      <alignment horizontal="center" vertical="center"/>
    </xf>
    <xf numFmtId="165" fontId="40" fillId="0" borderId="0" xfId="0" applyNumberFormat="1" applyFont="1" applyFill="1" applyBorder="1" applyAlignment="1">
      <alignment horizontal="center" vertical="center"/>
    </xf>
    <xf numFmtId="168" fontId="40" fillId="0" borderId="0" xfId="0" applyNumberFormat="1" applyFont="1" applyFill="1" applyBorder="1" applyAlignment="1">
      <alignment horizontal="center" vertical="center"/>
    </xf>
    <xf numFmtId="169" fontId="40" fillId="0" borderId="0" xfId="0" applyNumberFormat="1" applyFont="1" applyFill="1" applyBorder="1" applyAlignment="1">
      <alignment horizontal="center" vertical="center"/>
    </xf>
    <xf numFmtId="0" fontId="0" fillId="0" borderId="0" xfId="0" applyFill="1" applyAlignment="1">
      <alignment horizontal="center" vertical="center"/>
    </xf>
    <xf numFmtId="164" fontId="40" fillId="0" borderId="0" xfId="0" applyNumberFormat="1" applyFont="1" applyFill="1" applyBorder="1" applyAlignment="1">
      <alignment horizontal="center" vertical="center"/>
    </xf>
    <xf numFmtId="164" fontId="40" fillId="0" borderId="25" xfId="0" applyNumberFormat="1" applyFont="1" applyFill="1" applyBorder="1" applyAlignment="1">
      <alignment horizontal="center" vertical="center"/>
    </xf>
    <xf numFmtId="0" fontId="40" fillId="0" borderId="25" xfId="0" applyFont="1" applyFill="1" applyBorder="1" applyAlignment="1">
      <alignment horizontal="center" vertical="center"/>
    </xf>
    <xf numFmtId="165" fontId="40" fillId="0" borderId="25" xfId="0" applyNumberFormat="1" applyFont="1" applyFill="1" applyBorder="1" applyAlignment="1">
      <alignment horizontal="center" vertical="center"/>
    </xf>
    <xf numFmtId="168" fontId="40" fillId="0" borderId="25" xfId="0" applyNumberFormat="1" applyFont="1" applyFill="1" applyBorder="1" applyAlignment="1">
      <alignment horizontal="center" vertical="center"/>
    </xf>
    <xf numFmtId="169" fontId="40" fillId="0" borderId="25" xfId="0" applyNumberFormat="1" applyFont="1" applyFill="1" applyBorder="1" applyAlignment="1">
      <alignment horizontal="center" vertical="center"/>
    </xf>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58" fillId="30" borderId="13" xfId="0" applyFont="1" applyFill="1" applyBorder="1" applyAlignment="1">
      <alignment horizontal="center" vertical="center" wrapText="1"/>
    </xf>
    <xf numFmtId="0" fontId="59" fillId="27" borderId="0" xfId="0" applyFont="1" applyFill="1"/>
    <xf numFmtId="0" fontId="49" fillId="27" borderId="0" xfId="0" applyFont="1" applyFill="1" applyAlignment="1">
      <alignment horizontal="center" vertical="center"/>
    </xf>
    <xf numFmtId="0" fontId="50" fillId="27" borderId="0" xfId="0" applyFont="1" applyFill="1" applyAlignment="1">
      <alignment horizontal="center" vertical="center"/>
    </xf>
    <xf numFmtId="164" fontId="51" fillId="28" borderId="13" xfId="0" applyNumberFormat="1" applyFont="1" applyFill="1" applyBorder="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3"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0" fontId="59" fillId="0" borderId="0" xfId="0" applyNumberFormat="1" applyFont="1" applyFill="1"/>
    <xf numFmtId="170" fontId="59" fillId="32" borderId="0" xfId="0" applyNumberFormat="1" applyFont="1" applyFill="1"/>
    <xf numFmtId="10" fontId="40" fillId="0" borderId="0" xfId="143"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5" fontId="1" fillId="27" borderId="0" xfId="0" applyNumberFormat="1" applyFont="1" applyFill="1" applyBorder="1" applyAlignment="1">
      <alignment horizontal="left"/>
    </xf>
    <xf numFmtId="164" fontId="40" fillId="29" borderId="0" xfId="0" applyNumberFormat="1" applyFont="1" applyFill="1" applyBorder="1" applyAlignment="1">
      <alignment vertical="center"/>
    </xf>
    <xf numFmtId="164" fontId="40" fillId="29" borderId="25" xfId="0" applyNumberFormat="1" applyFont="1" applyFill="1" applyBorder="1" applyAlignment="1">
      <alignment vertical="center"/>
    </xf>
    <xf numFmtId="164" fontId="40" fillId="29" borderId="0" xfId="0" applyNumberFormat="1" applyFont="1" applyFill="1" applyBorder="1" applyAlignment="1">
      <alignment horizontal="center" vertical="center"/>
    </xf>
    <xf numFmtId="0" fontId="61" fillId="0" borderId="0" xfId="0" applyFont="1"/>
    <xf numFmtId="165"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1" fontId="61" fillId="0" borderId="0" xfId="0" applyNumberFormat="1" applyFont="1" applyAlignment="1">
      <alignment horizontal="center" vertical="center"/>
    </xf>
    <xf numFmtId="2" fontId="61" fillId="0" borderId="0" xfId="0" applyNumberFormat="1" applyFont="1" applyAlignment="1">
      <alignment horizontal="center" vertical="center"/>
    </xf>
    <xf numFmtId="2" fontId="61" fillId="0" borderId="0" xfId="107" applyNumberFormat="1" applyFont="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xf>
    <xf numFmtId="165" fontId="57" fillId="31" borderId="23" xfId="0" applyNumberFormat="1" applyFont="1" applyFill="1" applyBorder="1" applyAlignment="1">
      <alignment horizontal="center" vertical="center"/>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wrapText="1"/>
    </xf>
    <xf numFmtId="165" fontId="48" fillId="28" borderId="15" xfId="0" applyNumberFormat="1" applyFont="1" applyFill="1" applyBorder="1" applyAlignment="1">
      <alignment horizontal="center" vertical="center" wrapText="1"/>
    </xf>
    <xf numFmtId="165"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8" fontId="48" fillId="28" borderId="14" xfId="0" applyNumberFormat="1" applyFont="1" applyFill="1" applyBorder="1" applyAlignment="1">
      <alignment horizontal="center" vertical="center" wrapText="1"/>
    </xf>
    <xf numFmtId="168"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vertical="center"/>
    </xf>
    <xf numFmtId="0" fontId="51" fillId="28" borderId="24" xfId="0"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4" fontId="40" fillId="29" borderId="0"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2">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28</xdr:col>
      <xdr:colOff>85725</xdr:colOff>
      <xdr:row>0</xdr:row>
      <xdr:rowOff>209550</xdr:rowOff>
    </xdr:from>
    <xdr:to>
      <xdr:col>29</xdr:col>
      <xdr:colOff>911599</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85725</xdr:colOff>
      <xdr:row>0</xdr:row>
      <xdr:rowOff>209550</xdr:rowOff>
    </xdr:from>
    <xdr:to>
      <xdr:col>29</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E921"/>
  <sheetViews>
    <sheetView showGridLines="0" tabSelected="1" topLeftCell="Y1" zoomScaleNormal="100" workbookViewId="0">
      <selection activeCell="AG3" sqref="AG3"/>
    </sheetView>
  </sheetViews>
  <sheetFormatPr baseColWidth="10" defaultColWidth="9.109375" defaultRowHeight="13.2" x14ac:dyDescent="0.25"/>
  <cols>
    <col min="1" max="1" width="10.109375" customWidth="1"/>
    <col min="2" max="2" width="9.44140625" bestFit="1" customWidth="1"/>
    <col min="3" max="3" width="6.44140625" customWidth="1"/>
    <col min="4" max="4" width="11.44140625" style="18" bestFit="1" customWidth="1"/>
    <col min="5" max="5" width="9.44140625" style="37" hidden="1" customWidth="1"/>
    <col min="6" max="6" width="9.5546875" style="37" hidden="1" customWidth="1"/>
    <col min="7" max="7" width="9.33203125" style="37" hidden="1" customWidth="1"/>
    <col min="8" max="8" width="7.44140625" bestFit="1" customWidth="1"/>
    <col min="9" max="9" width="10.33203125" customWidth="1"/>
    <col min="10" max="10" width="4.33203125" bestFit="1" customWidth="1"/>
    <col min="11" max="11" width="14.6640625" style="40" bestFit="1" customWidth="1"/>
    <col min="12" max="12" width="8.88671875" hidden="1" customWidth="1"/>
    <col min="13" max="13" width="10.88671875" hidden="1" customWidth="1"/>
    <col min="14" max="14" width="4.33203125" bestFit="1" customWidth="1"/>
    <col min="15" max="15" width="15.44140625" style="40" bestFit="1" customWidth="1"/>
    <col min="16" max="16" width="7.5546875" bestFit="1" customWidth="1"/>
    <col min="17" max="17" width="14.6640625" style="58" bestFit="1" customWidth="1"/>
    <col min="18" max="18" width="10.33203125" style="61" customWidth="1"/>
    <col min="19" max="19" width="10.33203125" style="61" hidden="1" customWidth="1"/>
    <col min="20" max="20" width="2.6640625" customWidth="1"/>
    <col min="21" max="21" width="10" style="55" bestFit="1" customWidth="1"/>
    <col min="22" max="22" width="12.88671875" style="55" bestFit="1" customWidth="1"/>
    <col min="23" max="23" width="13.109375" style="40" bestFit="1" customWidth="1"/>
    <col min="24" max="24" width="13" style="40" customWidth="1"/>
    <col min="25" max="25" width="13.44140625" style="40" bestFit="1" customWidth="1"/>
    <col min="26" max="26" width="12.33203125" style="40" bestFit="1" customWidth="1"/>
    <col min="27" max="27" width="45.44140625" hidden="1" customWidth="1"/>
    <col min="28" max="28" width="3.6640625" customWidth="1"/>
    <col min="29" max="30" width="17.33203125" customWidth="1"/>
    <col min="31" max="31" width="3" customWidth="1"/>
    <col min="32" max="35" width="17.33203125" customWidth="1"/>
    <col min="36" max="36" width="12.6640625" customWidth="1"/>
    <col min="37" max="37" width="2.109375" customWidth="1"/>
    <col min="38" max="38" width="12.6640625" customWidth="1"/>
    <col min="39" max="42" width="17.33203125" customWidth="1"/>
    <col min="43" max="43" width="23.33203125" customWidth="1"/>
  </cols>
  <sheetData>
    <row r="1" spans="1:57" s="3" customFormat="1" ht="30" x14ac:dyDescent="0.5">
      <c r="A1" s="1" t="s">
        <v>19</v>
      </c>
      <c r="B1" s="2"/>
      <c r="C1" s="2"/>
      <c r="D1" s="4"/>
      <c r="E1" s="35"/>
      <c r="F1" s="35"/>
      <c r="G1" s="35"/>
      <c r="H1" s="2"/>
      <c r="I1" s="2"/>
      <c r="J1" s="2"/>
      <c r="K1" s="38"/>
      <c r="L1" s="2"/>
      <c r="M1" s="2"/>
      <c r="N1" s="2"/>
      <c r="O1" s="38"/>
      <c r="P1" s="2"/>
      <c r="Q1" s="56"/>
      <c r="R1" s="59"/>
      <c r="S1" s="59"/>
      <c r="T1" s="5"/>
      <c r="U1" s="51"/>
      <c r="V1" s="51"/>
      <c r="W1" s="41"/>
      <c r="X1" s="41"/>
      <c r="Y1" s="41"/>
      <c r="Z1" s="41"/>
    </row>
    <row r="2" spans="1:57" s="7" customFormat="1" ht="15.6" x14ac:dyDescent="0.3">
      <c r="A2" s="85" t="s">
        <v>105</v>
      </c>
      <c r="B2" s="6">
        <v>41820</v>
      </c>
      <c r="C2" s="6"/>
      <c r="D2" s="8"/>
      <c r="E2" s="36"/>
      <c r="F2" s="36"/>
      <c r="G2" s="36"/>
      <c r="H2" s="9"/>
      <c r="I2" s="9"/>
      <c r="J2" s="9"/>
      <c r="K2" s="39"/>
      <c r="L2" s="9"/>
      <c r="M2" s="9"/>
      <c r="N2" s="9"/>
      <c r="O2" s="39"/>
      <c r="P2" s="9"/>
      <c r="Q2" s="57"/>
      <c r="R2" s="60"/>
      <c r="S2" s="60"/>
      <c r="T2" s="10"/>
      <c r="U2" s="52"/>
      <c r="V2" s="52"/>
      <c r="W2" s="42"/>
      <c r="X2" s="42"/>
      <c r="Y2" s="42"/>
      <c r="Z2" s="42"/>
      <c r="AF2" s="88" t="s">
        <v>103</v>
      </c>
      <c r="AG2" s="99">
        <f>-AG3</f>
        <v>-0.2</v>
      </c>
    </row>
    <row r="3" spans="1:57" s="7" customFormat="1" ht="15.6" x14ac:dyDescent="0.3">
      <c r="A3" s="86" t="s">
        <v>111</v>
      </c>
      <c r="B3" s="11"/>
      <c r="C3" s="11"/>
      <c r="D3" s="12"/>
      <c r="E3" s="36"/>
      <c r="F3" s="36"/>
      <c r="G3" s="36"/>
      <c r="H3" s="9"/>
      <c r="I3" s="9"/>
      <c r="J3" s="9"/>
      <c r="K3" s="39"/>
      <c r="L3" s="9"/>
      <c r="M3" s="9"/>
      <c r="N3" s="9"/>
      <c r="O3" s="39"/>
      <c r="P3" s="9"/>
      <c r="Q3" s="57"/>
      <c r="R3" s="60"/>
      <c r="S3" s="60"/>
      <c r="T3" s="10"/>
      <c r="U3" s="52"/>
      <c r="V3" s="62"/>
      <c r="W3" s="42"/>
      <c r="X3" s="42"/>
      <c r="Y3" s="42"/>
      <c r="Z3" s="42"/>
      <c r="AA3" s="11"/>
      <c r="AF3" s="88" t="s">
        <v>104</v>
      </c>
      <c r="AG3" s="100">
        <v>0.2</v>
      </c>
    </row>
    <row r="4" spans="1:57" s="7" customFormat="1" ht="7.5" customHeight="1" x14ac:dyDescent="0.3">
      <c r="B4" s="13"/>
      <c r="C4" s="13"/>
      <c r="D4" s="12"/>
      <c r="E4" s="36"/>
      <c r="F4" s="36"/>
      <c r="G4" s="36"/>
      <c r="H4" s="9"/>
      <c r="I4" s="9"/>
      <c r="J4" s="9"/>
      <c r="K4" s="39"/>
      <c r="L4" s="9"/>
      <c r="M4" s="9"/>
      <c r="N4" s="9"/>
      <c r="O4" s="39"/>
      <c r="P4" s="9"/>
      <c r="Q4" s="57"/>
      <c r="R4" s="60"/>
      <c r="S4" s="60"/>
      <c r="T4" s="10"/>
      <c r="U4" s="52"/>
      <c r="V4" s="52"/>
      <c r="W4" s="42"/>
      <c r="X4" s="42"/>
      <c r="Y4" s="42"/>
      <c r="Z4" s="42"/>
      <c r="AA4" s="13"/>
    </row>
    <row r="5" spans="1:57" s="7" customFormat="1" ht="6" customHeight="1" x14ac:dyDescent="0.3">
      <c r="B5" s="13"/>
      <c r="C5" s="13"/>
      <c r="D5" s="12"/>
      <c r="E5" s="36"/>
      <c r="F5" s="36"/>
      <c r="G5" s="36"/>
      <c r="H5" s="9"/>
      <c r="I5" s="9"/>
      <c r="J5" s="9"/>
      <c r="K5" s="39"/>
      <c r="L5" s="9"/>
      <c r="M5" s="9"/>
      <c r="N5" s="9"/>
      <c r="O5" s="39"/>
      <c r="P5" s="9"/>
      <c r="Q5" s="57"/>
      <c r="R5" s="60"/>
      <c r="S5" s="60"/>
      <c r="T5" s="10"/>
      <c r="U5" s="52"/>
      <c r="V5" s="52"/>
      <c r="W5" s="43"/>
      <c r="X5" s="43"/>
      <c r="Y5" s="42"/>
      <c r="Z5" s="42"/>
      <c r="AA5" s="13"/>
    </row>
    <row r="6" spans="1:57" s="90" customFormat="1" ht="15.6" x14ac:dyDescent="0.3">
      <c r="A6" s="124" t="s">
        <v>0</v>
      </c>
      <c r="B6" s="134" t="s">
        <v>1</v>
      </c>
      <c r="C6" s="134" t="s">
        <v>2</v>
      </c>
      <c r="D6" s="134" t="s">
        <v>3</v>
      </c>
      <c r="E6" s="131" t="s">
        <v>4</v>
      </c>
      <c r="F6" s="131" t="s">
        <v>5</v>
      </c>
      <c r="G6" s="131" t="s">
        <v>6</v>
      </c>
      <c r="H6" s="143" t="s">
        <v>7</v>
      </c>
      <c r="I6" s="124" t="s">
        <v>8</v>
      </c>
      <c r="J6" s="143" t="s">
        <v>9</v>
      </c>
      <c r="K6" s="144"/>
      <c r="L6" s="143" t="s">
        <v>7</v>
      </c>
      <c r="M6" s="124" t="s">
        <v>8</v>
      </c>
      <c r="N6" s="143" t="s">
        <v>10</v>
      </c>
      <c r="O6" s="144"/>
      <c r="P6" s="143" t="s">
        <v>11</v>
      </c>
      <c r="Q6" s="144"/>
      <c r="R6" s="124" t="s">
        <v>98</v>
      </c>
      <c r="S6" s="127" t="s">
        <v>97</v>
      </c>
      <c r="T6" s="89"/>
      <c r="U6" s="136" t="s">
        <v>12</v>
      </c>
      <c r="V6" s="137"/>
      <c r="W6" s="137"/>
      <c r="X6" s="137"/>
      <c r="Y6" s="137"/>
      <c r="Z6" s="138"/>
      <c r="AA6" s="135" t="s">
        <v>18</v>
      </c>
      <c r="AC6" s="128">
        <f>B2</f>
        <v>41820</v>
      </c>
      <c r="AD6" s="120"/>
      <c r="AE6" s="7"/>
      <c r="AF6" s="118" t="s">
        <v>99</v>
      </c>
      <c r="AG6" s="119"/>
      <c r="AH6" s="119"/>
      <c r="AI6" s="119"/>
      <c r="AJ6" s="120"/>
      <c r="AK6" s="7"/>
      <c r="AL6" s="118" t="s">
        <v>108</v>
      </c>
      <c r="AM6" s="119"/>
      <c r="AN6" s="119"/>
      <c r="AO6" s="119"/>
      <c r="AP6" s="119"/>
      <c r="AQ6" s="120"/>
    </row>
    <row r="7" spans="1:57" s="90" customFormat="1" ht="15.6" x14ac:dyDescent="0.3">
      <c r="A7" s="129"/>
      <c r="B7" s="134"/>
      <c r="C7" s="134"/>
      <c r="D7" s="134"/>
      <c r="E7" s="132"/>
      <c r="F7" s="132"/>
      <c r="G7" s="132"/>
      <c r="H7" s="145"/>
      <c r="I7" s="129"/>
      <c r="J7" s="145"/>
      <c r="K7" s="146"/>
      <c r="L7" s="145"/>
      <c r="M7" s="129"/>
      <c r="N7" s="145"/>
      <c r="O7" s="146"/>
      <c r="P7" s="145"/>
      <c r="Q7" s="146"/>
      <c r="R7" s="125"/>
      <c r="S7" s="125"/>
      <c r="T7" s="89"/>
      <c r="U7" s="139" t="s">
        <v>13</v>
      </c>
      <c r="V7" s="139" t="s">
        <v>14</v>
      </c>
      <c r="W7" s="136" t="s">
        <v>24</v>
      </c>
      <c r="X7" s="137"/>
      <c r="Y7" s="137"/>
      <c r="Z7" s="138"/>
      <c r="AA7" s="135"/>
      <c r="AC7" s="114" t="s">
        <v>109</v>
      </c>
      <c r="AD7" s="114"/>
      <c r="AE7" s="7"/>
      <c r="AF7" s="114" t="s">
        <v>102</v>
      </c>
      <c r="AG7" s="114"/>
      <c r="AH7" s="114" t="s">
        <v>100</v>
      </c>
      <c r="AI7" s="115"/>
      <c r="AJ7" s="116" t="s">
        <v>101</v>
      </c>
      <c r="AK7" s="7"/>
      <c r="AL7" s="121" t="s">
        <v>110</v>
      </c>
      <c r="AM7" s="122"/>
      <c r="AN7" s="123"/>
      <c r="AO7" s="114" t="s">
        <v>100</v>
      </c>
      <c r="AP7" s="115"/>
      <c r="AQ7" s="116" t="s">
        <v>101</v>
      </c>
    </row>
    <row r="8" spans="1:57" s="90" customFormat="1" ht="20.399999999999999" x14ac:dyDescent="0.3">
      <c r="A8" s="130"/>
      <c r="B8" s="134"/>
      <c r="C8" s="134"/>
      <c r="D8" s="134"/>
      <c r="E8" s="133"/>
      <c r="F8" s="133"/>
      <c r="G8" s="133"/>
      <c r="H8" s="147"/>
      <c r="I8" s="130"/>
      <c r="J8" s="147"/>
      <c r="K8" s="148"/>
      <c r="L8" s="147"/>
      <c r="M8" s="130"/>
      <c r="N8" s="147"/>
      <c r="O8" s="148"/>
      <c r="P8" s="147"/>
      <c r="Q8" s="148"/>
      <c r="R8" s="126"/>
      <c r="S8" s="126"/>
      <c r="T8" s="89"/>
      <c r="U8" s="140"/>
      <c r="V8" s="140"/>
      <c r="W8" s="141" t="s">
        <v>15</v>
      </c>
      <c r="X8" s="142"/>
      <c r="Y8" s="91" t="s">
        <v>16</v>
      </c>
      <c r="Z8" s="91" t="s">
        <v>17</v>
      </c>
      <c r="AA8" s="135"/>
      <c r="AC8" s="87" t="s">
        <v>106</v>
      </c>
      <c r="AD8" s="87" t="s">
        <v>107</v>
      </c>
      <c r="AE8" s="7"/>
      <c r="AF8" s="87" t="s">
        <v>106</v>
      </c>
      <c r="AG8" s="87" t="s">
        <v>107</v>
      </c>
      <c r="AH8" s="87" t="s">
        <v>106</v>
      </c>
      <c r="AI8" s="87" t="s">
        <v>107</v>
      </c>
      <c r="AJ8" s="117"/>
      <c r="AK8" s="7"/>
      <c r="AL8" s="87" t="s">
        <v>115</v>
      </c>
      <c r="AM8" s="87" t="s">
        <v>106</v>
      </c>
      <c r="AN8" s="87" t="s">
        <v>107</v>
      </c>
      <c r="AO8" s="87" t="s">
        <v>106</v>
      </c>
      <c r="AP8" s="87" t="s">
        <v>107</v>
      </c>
      <c r="AQ8" s="117"/>
    </row>
    <row r="9" spans="1:57" ht="15.6" x14ac:dyDescent="0.3">
      <c r="A9" s="47"/>
      <c r="B9" s="47"/>
      <c r="C9" s="47"/>
      <c r="D9" s="47"/>
      <c r="E9" s="48"/>
      <c r="F9" s="48"/>
      <c r="G9" s="48"/>
      <c r="H9" s="47"/>
      <c r="I9" s="47"/>
      <c r="J9" s="47"/>
      <c r="K9" s="50"/>
      <c r="L9" s="47"/>
      <c r="M9" s="47"/>
      <c r="N9" s="47"/>
      <c r="O9" s="50"/>
      <c r="P9" s="47"/>
      <c r="Q9" s="53"/>
      <c r="R9" s="50"/>
      <c r="S9" s="50"/>
      <c r="T9" s="47"/>
      <c r="U9" s="53"/>
      <c r="V9" s="53"/>
      <c r="W9" s="50"/>
      <c r="X9" s="50"/>
      <c r="Y9" s="50"/>
      <c r="Z9" s="50"/>
      <c r="AA9" s="47"/>
      <c r="AE9" s="7"/>
      <c r="AK9" s="7"/>
    </row>
    <row r="10" spans="1:57" s="44" customFormat="1" ht="15.6" x14ac:dyDescent="0.3">
      <c r="A10" s="63">
        <v>2014</v>
      </c>
      <c r="B10" s="63" t="s">
        <v>27</v>
      </c>
      <c r="C10" s="63">
        <v>46</v>
      </c>
      <c r="D10" s="63" t="s">
        <v>29</v>
      </c>
      <c r="E10" s="64">
        <v>41715</v>
      </c>
      <c r="F10" s="64">
        <v>41844</v>
      </c>
      <c r="G10" s="64">
        <v>41848</v>
      </c>
      <c r="H10" s="63" t="s">
        <v>22</v>
      </c>
      <c r="I10" s="63" t="s">
        <v>25</v>
      </c>
      <c r="J10" s="63" t="s">
        <v>24</v>
      </c>
      <c r="K10" s="102">
        <v>18525379.770285301</v>
      </c>
      <c r="L10" s="63" t="s">
        <v>22</v>
      </c>
      <c r="M10" s="63" t="s">
        <v>23</v>
      </c>
      <c r="N10" s="63" t="s">
        <v>30</v>
      </c>
      <c r="O10" s="102">
        <v>-25000000</v>
      </c>
      <c r="P10" s="63" t="s">
        <v>31</v>
      </c>
      <c r="Q10" s="66">
        <v>1.3494999999999999</v>
      </c>
      <c r="R10" s="71"/>
      <c r="S10" s="67">
        <v>0</v>
      </c>
      <c r="T10" s="63"/>
      <c r="U10" s="66">
        <v>1.3657999999999999</v>
      </c>
      <c r="V10" s="66">
        <v>1.3660127517535259</v>
      </c>
      <c r="W10" s="69">
        <v>244387.64047651016</v>
      </c>
      <c r="X10" s="149">
        <v>241961.95727856562</v>
      </c>
      <c r="Y10" s="69">
        <v>223940.07442011684</v>
      </c>
      <c r="Z10" s="69">
        <v>20447.56605639332</v>
      </c>
      <c r="AA10" s="63" t="s">
        <v>28</v>
      </c>
      <c r="AC10" s="94">
        <f>IF(R10="",ABS(O10/V10),"")</f>
        <v>18301439.695865177</v>
      </c>
      <c r="AD10" s="94">
        <f>IF(R10="",
IF(H10="BUY",
IF(I10="CALL",MAX(-ABS(O10)/V10+ABS(O10)/Q10,0),IF(I10="PUT",MAX(-ABS(O10)/Q10+ABS(O10)/V10,0),IF(I10="FORWARD",-ABS(O10)/V10+ABS(O10)/Q10,"TRADE NOT VALID"))),
-IF(I10="CALL",MAX(-ABS(O10)/V10+ABS(O10)/Q10,0),IF(I10="PUT",MAX(-ABS(O10)/Q10+ABS(O10)/V10,0),IF(I10="FORWARD",-ABS(O10)/V10+ABS(O10)/Q10,"TRADE NOT VALID")))),"")</f>
        <v>223940.07442011684</v>
      </c>
      <c r="AE10" s="7"/>
      <c r="AF10" s="94">
        <f>IF(R10="",
IF(I10="CALL",ABS(O10/(V10*(1+$AG$3))),
IF(I10="PUT",ABS(O10/(V10*(1+$AG$2))),
IF(I10="FORWARD",ABS(O10/(V10*(1+$AG$3))),
"TRADE NOT VALID"))),
"")</f>
        <v>15251199.746554313</v>
      </c>
      <c r="AG10" s="94">
        <f>IF(R10="",
IF(H10="BUY",
IF(I10="CALL",MAX(-ABS(O10)/(V10*(1+$AG$3))+ABS(O10)/Q10,0),IF(I10="PUT",MAX(-ABS(O10)/Q10+ABS(O10)/(V10*(1+$AG$2)),0),IF(I10="FORWARD",-ABS(O10)/(V10*(1+$AG$3))+ABS(O10)/Q10,"TRADE NOT VALID"))),
-IF(I10="CALL",MAX(-ABS(O10)/(V10*(1+$AG$3))+ABS(O10)/Q10,0),IF(I10="PUT",MAX(-ABS(O10)/Q10+ABS(O10)/(V10*(1+$AG$2)),0),IF(I10="FORWARD",-ABS(O10)/(V10*(1+$AG$3))+ABS(O10)/Q10,"TRADE NOT VALID")))),"")</f>
        <v>3274180.0237309802</v>
      </c>
      <c r="AH10" s="94">
        <f>IF(R10="",
AF10-IF(AD10=0,ABS(O10/Q10),AC10),"")</f>
        <v>-3050239.9493108634</v>
      </c>
      <c r="AI10" s="94">
        <f>IF(R10="",AG10-AD10,"")</f>
        <v>3050239.9493108634</v>
      </c>
      <c r="AJ10" s="97">
        <f>IF(R10="",IF(AI10=0,"CHOC INSUFFISANT",ABS(AI10/AH10)),"")</f>
        <v>1</v>
      </c>
      <c r="AK10" s="7"/>
      <c r="AL10" s="76">
        <f>VLOOKUP(EURUSD!C10,'Cours à terme initiaux'!A1:E132,5,FALSE)</f>
        <v>1.392099400786168</v>
      </c>
      <c r="AM10" s="94">
        <f>IF(R10="",ABS(O10/AL10),"")</f>
        <v>17958487.724282917</v>
      </c>
      <c r="AN10" s="94">
        <f>IF(R10="",
IF(H10="BUY",
IF(I10="CALL",MAX(-ABS(O10)/AL10+ABS(O10)/Q10,0),IF(I10="PUT",MAX(-ABS(O10)/Q10+ABS(O10)/AL10,0),IF(I10="FORWARD",-ABS(O10)/AL10+ABS(O10)/Q10,"TRADE NOT VALID"))),
-IF(I10="CALL",MAX(-ABS(O10)/AL10+ABS(O10)/Q10,0),IF(I10="PUT",MAX(-ABS(O10)/Q10+ABS(O10)/AL10,0),IF(I10="FORWARD",-ABS(O10)/AL10+ABS(O10)/Q10,"TRADE NOT VALID")))),"")</f>
        <v>566892.04600237682</v>
      </c>
      <c r="AO10" s="94">
        <f>IF(R10="",
IF(AN10=AD10,AC10-AM10,
IF(AD10=0,IF(H10="BUY",(ABS(O10)/AL10-ABS(O10)/Q10),-(ABS(O10)/AL10-ABS(O10)/Q10)),
IF(AN10=0,IF(H10="BUY",(ABS(O10)/V10-ABS(O10)/Q10),-(ABS(O10)/V10-ABS(O10)/Q10)),AC10-AM10))),"")</f>
        <v>342951.97158225998</v>
      </c>
      <c r="AP10" s="94">
        <f>IF(R10="",
AD10-AN10,
"")</f>
        <v>-342951.97158225998</v>
      </c>
      <c r="AQ10" s="97">
        <f>IF(R10="",IF(AP10=0,"PAS DE VALEUR INTRINSEQUE",ABS(AP10/AO10)),"")</f>
        <v>1</v>
      </c>
      <c r="AR10" s="94"/>
      <c r="AS10" s="95"/>
      <c r="AT10" s="95"/>
      <c r="AU10" s="95"/>
      <c r="AV10" s="95"/>
      <c r="AW10" s="95"/>
      <c r="AX10" s="95"/>
      <c r="AY10" s="95"/>
      <c r="AZ10" s="92"/>
      <c r="BA10" s="92"/>
      <c r="BB10" s="92"/>
      <c r="BC10" s="92"/>
      <c r="BD10" s="92"/>
      <c r="BE10" s="92"/>
    </row>
    <row r="11" spans="1:57" s="78" customFormat="1" ht="15.6" x14ac:dyDescent="0.3">
      <c r="A11" s="74">
        <v>2014</v>
      </c>
      <c r="B11" s="74" t="s">
        <v>27</v>
      </c>
      <c r="C11" s="74">
        <v>47</v>
      </c>
      <c r="D11" s="74" t="s">
        <v>29</v>
      </c>
      <c r="E11" s="75">
        <v>41715</v>
      </c>
      <c r="F11" s="75">
        <v>41844</v>
      </c>
      <c r="G11" s="75">
        <v>41848</v>
      </c>
      <c r="H11" s="74" t="s">
        <v>26</v>
      </c>
      <c r="I11" s="74" t="s">
        <v>23</v>
      </c>
      <c r="J11" s="74" t="s">
        <v>24</v>
      </c>
      <c r="K11" s="79">
        <v>18946570.6707086</v>
      </c>
      <c r="L11" s="74" t="s">
        <v>26</v>
      </c>
      <c r="M11" s="74" t="s">
        <v>25</v>
      </c>
      <c r="N11" s="74" t="s">
        <v>30</v>
      </c>
      <c r="O11" s="79">
        <v>-25000000</v>
      </c>
      <c r="P11" s="74" t="s">
        <v>31</v>
      </c>
      <c r="Q11" s="76">
        <v>1.3194999999999999</v>
      </c>
      <c r="R11" s="77"/>
      <c r="S11" s="79">
        <v>0</v>
      </c>
      <c r="T11" s="74"/>
      <c r="U11" s="76">
        <v>1.3657999999999999</v>
      </c>
      <c r="V11" s="76">
        <v>1.3660127517535259</v>
      </c>
      <c r="W11" s="79">
        <v>-296.74282268985854</v>
      </c>
      <c r="X11" s="149"/>
      <c r="Y11" s="79">
        <v>0</v>
      </c>
      <c r="Z11" s="79">
        <v>-296.74282268985854</v>
      </c>
      <c r="AA11" s="74" t="s">
        <v>28</v>
      </c>
      <c r="AC11" s="98">
        <f t="shared" ref="AC11:AC74" si="0">IF(R11="",ABS(O11/V11),"")</f>
        <v>18301439.695865177</v>
      </c>
      <c r="AD11" s="98">
        <f t="shared" ref="AD11:AD74" si="1">IF(R11="",
IF(H11="BUY",
IF(I11="CALL",MAX(-ABS(O11)/V11+ABS(O11)/Q11,0),IF(I11="PUT",MAX(-ABS(O11)/Q11+ABS(O11)/V11,0),IF(I11="FORWARD",-ABS(O11)/V11+ABS(O11)/Q11,"TRADE NOT VALID"))),
-IF(I11="CALL",MAX(-ABS(O11)/V11+ABS(O11)/Q11,0),IF(I11="PUT",MAX(-ABS(O11)/Q11+ABS(O11)/V11,0),IF(I11="FORWARD",-ABS(O11)/V11+ABS(O11)/Q11,"TRADE NOT VALID")))),"")</f>
        <v>0</v>
      </c>
      <c r="AE11" s="7"/>
      <c r="AF11" s="98">
        <f t="shared" ref="AF11:AF74" si="2">IF(R11="",
IF(I11="CALL",ABS(O11/(V11*(1+$AG$3))),
IF(I11="PUT",ABS(O11/(V11*(1+$AG$2))),
IF(I11="FORWARD",ABS(O11/(V11*(1+$AG$3))),
"TRADE NOT VALID"))),
"")</f>
        <v>22876799.619831469</v>
      </c>
      <c r="AG11" s="98">
        <f t="shared" ref="AG11:AG74" si="3">IF(R11="",
IF(H11="BUY",
IF(I11="CALL",MAX(-ABS(O11)/(V11*(1+$AG$3))+ABS(O11)/Q11,0),IF(I11="PUT",MAX(-ABS(O11)/Q11+ABS(O11)/(V11*(1+$AG$2)),0),IF(I11="FORWARD",-ABS(O11)/(V11*(1+$AG$3))+ABS(O11)/Q11,"TRADE NOT VALID"))),
-IF(I11="CALL",MAX(-ABS(O11)/(V11*(1+$AG$3))+ABS(O11)/Q11,0),IF(I11="PUT",MAX(-ABS(O11)/Q11+ABS(O11)/(V11*(1+$AG$2)),0),IF(I11="FORWARD",-ABS(O11)/(V11*(1+$AG$3))+ABS(O11)/Q11,"TRADE NOT VALID")))),"")</f>
        <v>-3930228.9491228648</v>
      </c>
      <c r="AH11" s="98">
        <f t="shared" ref="AH11:AH74" si="4">IF(R11="",
AF11-IF(AD11=0,ABS(O11/Q11),AC11),"")</f>
        <v>3930228.9491228648</v>
      </c>
      <c r="AI11" s="98">
        <f t="shared" ref="AI11:AI74" si="5">IF(R11="",AG11-AD11,"")</f>
        <v>-3930228.9491228648</v>
      </c>
      <c r="AJ11" s="101">
        <f t="shared" ref="AJ11:AJ74" si="6">IF(R11="",IF(AI11=0,"CHOC INSUFFISANT",ABS(AI11/AH11)),"")</f>
        <v>1</v>
      </c>
      <c r="AK11" s="7"/>
      <c r="AL11" s="76">
        <f>VLOOKUP(EURUSD!C11,'Cours à terme initiaux'!A2:E133,5,FALSE)</f>
        <v>1.392099400786168</v>
      </c>
      <c r="AM11" s="94">
        <f t="shared" ref="AM11:AM74" si="7">IF(R11="",ABS(O11/AL11),"")</f>
        <v>17958487.724282917</v>
      </c>
      <c r="AN11" s="94">
        <f t="shared" ref="AN11:AN74" si="8">IF(R11="",
IF(H11="BUY",
IF(I11="CALL",MAX(-ABS(O11)/AL11+ABS(O11)/Q11,0),IF(I11="PUT",MAX(-ABS(O11)/Q11+ABS(O11)/AL11,0),IF(I11="FORWARD",-ABS(O11)/AL11+ABS(O11)/Q11,"TRADE NOT VALID"))),
-IF(I11="CALL",MAX(-ABS(O11)/AL11+ABS(O11)/Q11,0),IF(I11="PUT",MAX(-ABS(O11)/Q11+ABS(O11)/AL11,0),IF(I11="FORWARD",-ABS(O11)/AL11+ABS(O11)/Q11,"TRADE NOT VALID")))),"")</f>
        <v>0</v>
      </c>
      <c r="AO11" s="94">
        <f>IF(R11="",
IF(AN11=AD11,AC11-AM11,
IF(AD11=0,IF(H11="BUY",(ABS(O11)/AL11-ABS(O11)/Q11),-(ABS(O11)/AL11-ABS(O11)/Q11)),
IF(AN11=0,IF(H11="BUY",(ABS(O11)/V11-ABS(O11)/Q11),-(ABS(O11)/V11-ABS(O11)/Q11)),AC11-AM11))),"")</f>
        <v>342951.97158225998</v>
      </c>
      <c r="AP11" s="94">
        <f t="shared" ref="AP11:AP74" si="9">IF(R11="",
AD11-AN11,
"")</f>
        <v>0</v>
      </c>
      <c r="AQ11" s="97" t="str">
        <f t="shared" ref="AQ11:AQ74" si="10">IF(R11="",IF(AP11=0,"PAS DE VALEUR INTRINSEQUE",ABS(AP11/AO11)),"")</f>
        <v>PAS DE VALEUR INTRINSEQUE</v>
      </c>
      <c r="AR11" s="98"/>
      <c r="AS11" s="96"/>
      <c r="AT11" s="96"/>
      <c r="AU11" s="96"/>
      <c r="AV11" s="96"/>
      <c r="AW11" s="96"/>
      <c r="AX11" s="96"/>
      <c r="AY11" s="96"/>
      <c r="AZ11" s="93"/>
      <c r="BA11" s="93"/>
      <c r="BB11" s="93"/>
      <c r="BC11" s="93"/>
      <c r="BD11" s="93"/>
      <c r="BE11" s="93"/>
    </row>
    <row r="12" spans="1:57" s="44" customFormat="1" ht="15.6" x14ac:dyDescent="0.3">
      <c r="A12" s="63">
        <v>2014</v>
      </c>
      <c r="B12" s="63" t="s">
        <v>27</v>
      </c>
      <c r="C12" s="63">
        <v>48</v>
      </c>
      <c r="D12" s="63" t="s">
        <v>29</v>
      </c>
      <c r="E12" s="64">
        <v>41715</v>
      </c>
      <c r="F12" s="64">
        <v>41844</v>
      </c>
      <c r="G12" s="64">
        <v>41848</v>
      </c>
      <c r="H12" s="63" t="s">
        <v>26</v>
      </c>
      <c r="I12" s="63" t="s">
        <v>23</v>
      </c>
      <c r="J12" s="63" t="s">
        <v>24</v>
      </c>
      <c r="K12" s="79">
        <v>18525379.770285301</v>
      </c>
      <c r="L12" s="63" t="s">
        <v>26</v>
      </c>
      <c r="M12" s="63" t="s">
        <v>25</v>
      </c>
      <c r="N12" s="63" t="s">
        <v>30</v>
      </c>
      <c r="O12" s="79">
        <v>-25000000</v>
      </c>
      <c r="P12" s="63" t="s">
        <v>31</v>
      </c>
      <c r="Q12" s="66">
        <v>1.3494999999999999</v>
      </c>
      <c r="R12" s="71">
        <v>1.3194999999999999</v>
      </c>
      <c r="S12" s="67">
        <v>0</v>
      </c>
      <c r="T12" s="63"/>
      <c r="U12" s="66">
        <v>1.3657999999999999</v>
      </c>
      <c r="V12" s="66">
        <v>1.3660127517535259</v>
      </c>
      <c r="W12" s="79">
        <v>-2128.9403752547055</v>
      </c>
      <c r="X12" s="149"/>
      <c r="Y12" s="79">
        <v>0</v>
      </c>
      <c r="Z12" s="79">
        <v>-2128.9403752547055</v>
      </c>
      <c r="AA12" s="63" t="s">
        <v>32</v>
      </c>
      <c r="AC12" s="94" t="str">
        <f t="shared" si="0"/>
        <v/>
      </c>
      <c r="AD12" s="94" t="str">
        <f t="shared" si="1"/>
        <v/>
      </c>
      <c r="AE12" s="7"/>
      <c r="AF12" s="94" t="str">
        <f t="shared" si="2"/>
        <v/>
      </c>
      <c r="AG12" s="94" t="str">
        <f t="shared" si="3"/>
        <v/>
      </c>
      <c r="AH12" s="94" t="str">
        <f t="shared" si="4"/>
        <v/>
      </c>
      <c r="AI12" s="94" t="str">
        <f t="shared" si="5"/>
        <v/>
      </c>
      <c r="AJ12" s="97" t="str">
        <f t="shared" si="6"/>
        <v/>
      </c>
      <c r="AK12" s="97"/>
      <c r="AL12" s="76">
        <f>VLOOKUP(EURUSD!C12,'Cours à terme initiaux'!A3:E134,5,FALSE)</f>
        <v>1.392099400786168</v>
      </c>
      <c r="AM12" s="94" t="str">
        <f t="shared" si="7"/>
        <v/>
      </c>
      <c r="AN12" s="94"/>
      <c r="AO12" s="94" t="str">
        <f>IF(R12="",
IF(AN12=AD12,AC12-AM12,
IF(AD12=0,IF(H12="BUY",(ABS(O12)/AL12-ABS(O12)/Q12),-(ABS(O12)/AL12-ABS(O12)/Q12)),
IF(AN12=0,IF(H12="BUY",(ABS(O12)/V12-ABS(O12)/Q12),-(ABS(O12)/V12-ABS(O12)/Q12)),AC12-AM12))),"")</f>
        <v/>
      </c>
      <c r="AP12" s="94" t="str">
        <f t="shared" si="9"/>
        <v/>
      </c>
      <c r="AQ12" s="97" t="str">
        <f t="shared" si="10"/>
        <v/>
      </c>
      <c r="AR12" s="94"/>
      <c r="AS12" s="95"/>
      <c r="AT12" s="95"/>
      <c r="AU12" s="95"/>
      <c r="AV12" s="95"/>
      <c r="AW12" s="95"/>
      <c r="AX12" s="95"/>
      <c r="AY12" s="95"/>
      <c r="AZ12" s="92"/>
      <c r="BA12" s="92"/>
      <c r="BB12" s="92"/>
      <c r="BC12" s="92"/>
      <c r="BD12" s="92"/>
      <c r="BE12" s="92"/>
    </row>
    <row r="13" spans="1:57" s="44" customFormat="1" ht="15.6" x14ac:dyDescent="0.3">
      <c r="A13" s="63">
        <v>2014</v>
      </c>
      <c r="B13" s="63" t="s">
        <v>33</v>
      </c>
      <c r="C13" s="63">
        <v>100</v>
      </c>
      <c r="D13" s="63" t="s">
        <v>35</v>
      </c>
      <c r="E13" s="64">
        <v>41036</v>
      </c>
      <c r="F13" s="64">
        <v>41849</v>
      </c>
      <c r="G13" s="64">
        <v>41851</v>
      </c>
      <c r="H13" s="63" t="s">
        <v>22</v>
      </c>
      <c r="I13" s="63" t="s">
        <v>36</v>
      </c>
      <c r="J13" s="63" t="s">
        <v>24</v>
      </c>
      <c r="K13" s="102">
        <v>7508071.1765147503</v>
      </c>
      <c r="L13" s="63" t="s">
        <v>26</v>
      </c>
      <c r="M13" s="63" t="s">
        <v>36</v>
      </c>
      <c r="N13" s="63" t="s">
        <v>30</v>
      </c>
      <c r="O13" s="102">
        <v>-10000000</v>
      </c>
      <c r="P13" s="63" t="s">
        <v>31</v>
      </c>
      <c r="Q13" s="66">
        <v>1.3319000000000001</v>
      </c>
      <c r="R13" s="71"/>
      <c r="S13" s="69">
        <v>0</v>
      </c>
      <c r="T13" s="63"/>
      <c r="U13" s="66">
        <v>1.3657999999999999</v>
      </c>
      <c r="V13" s="66">
        <v>1.3660108664930097</v>
      </c>
      <c r="W13" s="69">
        <v>187476.90424041188</v>
      </c>
      <c r="X13" s="69">
        <v>187476.90424041188</v>
      </c>
      <c r="Y13" s="69">
        <v>187476.90424041188</v>
      </c>
      <c r="Z13" s="69">
        <v>0</v>
      </c>
      <c r="AA13" s="63" t="s">
        <v>34</v>
      </c>
      <c r="AC13" s="94">
        <f t="shared" si="0"/>
        <v>7320585.981627821</v>
      </c>
      <c r="AD13" s="94">
        <f t="shared" si="1"/>
        <v>187485.19488693215</v>
      </c>
      <c r="AE13" s="7"/>
      <c r="AF13" s="94">
        <f t="shared" si="2"/>
        <v>6100488.3180231843</v>
      </c>
      <c r="AG13" s="94">
        <f t="shared" si="3"/>
        <v>1407582.8584915688</v>
      </c>
      <c r="AH13" s="94">
        <f t="shared" si="4"/>
        <v>-1220097.6636046367</v>
      </c>
      <c r="AI13" s="94">
        <f t="shared" si="5"/>
        <v>1220097.6636046367</v>
      </c>
      <c r="AJ13" s="97">
        <f t="shared" si="6"/>
        <v>1</v>
      </c>
      <c r="AK13" s="97"/>
      <c r="AL13" s="76">
        <f>VLOOKUP(EURUSD!C13,'Cours à terme initiaux'!A4:E135,5,FALSE)</f>
        <v>1.3174999999999999</v>
      </c>
      <c r="AM13" s="94">
        <f t="shared" si="7"/>
        <v>7590132.8273244789</v>
      </c>
      <c r="AN13" s="94">
        <f t="shared" si="8"/>
        <v>-82061.650809725747</v>
      </c>
      <c r="AO13" s="94">
        <f t="shared" ref="AO13:AO76" si="11">IF(R13="",
IF(AN13=AD13,AC13-AM13,
IF(AD13=0,IF(H13="BUY",(ABS(O13)/AL13-ABS(O13)/Q13),-(ABS(O13)/AL13-ABS(O13)/Q13)),
IF(AN13=0,IF(H13="BUY",(ABS(O13)/V13-ABS(O13)/Q13),-(ABS(O13)/V13-ABS(O13)/Q13)),AC13-AM13))),"")</f>
        <v>-269546.8456966579</v>
      </c>
      <c r="AP13" s="94">
        <f t="shared" si="9"/>
        <v>269546.8456966579</v>
      </c>
      <c r="AQ13" s="97">
        <f t="shared" si="10"/>
        <v>1</v>
      </c>
      <c r="AR13" s="94"/>
      <c r="AS13" s="95"/>
      <c r="AT13" s="95"/>
      <c r="AU13" s="95"/>
      <c r="AV13" s="95"/>
      <c r="AW13" s="95"/>
      <c r="AX13" s="95"/>
      <c r="AY13" s="95"/>
      <c r="AZ13" s="92"/>
      <c r="BA13" s="92"/>
      <c r="BB13" s="92"/>
      <c r="BC13" s="92"/>
      <c r="BD13" s="92"/>
      <c r="BE13" s="92"/>
    </row>
    <row r="14" spans="1:57" s="44" customFormat="1" ht="15.6" x14ac:dyDescent="0.3">
      <c r="A14" s="74">
        <v>2014</v>
      </c>
      <c r="B14" s="74" t="s">
        <v>37</v>
      </c>
      <c r="C14" s="74">
        <v>76</v>
      </c>
      <c r="D14" s="74" t="s">
        <v>39</v>
      </c>
      <c r="E14" s="75">
        <v>41299</v>
      </c>
      <c r="F14" s="75">
        <v>41873</v>
      </c>
      <c r="G14" s="75">
        <v>41877</v>
      </c>
      <c r="H14" s="74" t="s">
        <v>22</v>
      </c>
      <c r="I14" s="74" t="s">
        <v>25</v>
      </c>
      <c r="J14" s="74" t="s">
        <v>24</v>
      </c>
      <c r="K14" s="79">
        <v>5227781.9268110497</v>
      </c>
      <c r="L14" s="74" t="s">
        <v>22</v>
      </c>
      <c r="M14" s="74" t="s">
        <v>23</v>
      </c>
      <c r="N14" s="74" t="s">
        <v>30</v>
      </c>
      <c r="O14" s="79">
        <v>-7000000</v>
      </c>
      <c r="P14" s="74" t="s">
        <v>31</v>
      </c>
      <c r="Q14" s="76">
        <v>1.339</v>
      </c>
      <c r="R14" s="77"/>
      <c r="S14" s="79">
        <v>0</v>
      </c>
      <c r="T14" s="74"/>
      <c r="U14" s="76">
        <v>1.3657999999999999</v>
      </c>
      <c r="V14" s="76">
        <v>1.3661508432550671</v>
      </c>
      <c r="W14" s="79">
        <v>112291.59781591137</v>
      </c>
      <c r="X14" s="149">
        <v>111564.99305661464</v>
      </c>
      <c r="Y14" s="79">
        <v>103896.79029025044</v>
      </c>
      <c r="Z14" s="79">
        <v>8394.80752566093</v>
      </c>
      <c r="AA14" s="74" t="s">
        <v>38</v>
      </c>
      <c r="AC14" s="94">
        <f t="shared" si="0"/>
        <v>5123885.136520803</v>
      </c>
      <c r="AD14" s="94">
        <f t="shared" si="1"/>
        <v>103896.79029025044</v>
      </c>
      <c r="AE14" s="7"/>
      <c r="AF14" s="94">
        <f t="shared" si="2"/>
        <v>4269904.2804340031</v>
      </c>
      <c r="AG14" s="94">
        <f t="shared" si="3"/>
        <v>957877.64637705032</v>
      </c>
      <c r="AH14" s="94">
        <f t="shared" si="4"/>
        <v>-853980.85608679987</v>
      </c>
      <c r="AI14" s="94">
        <f t="shared" si="5"/>
        <v>853980.85608679987</v>
      </c>
      <c r="AJ14" s="97">
        <f t="shared" si="6"/>
        <v>1</v>
      </c>
      <c r="AK14" s="97"/>
      <c r="AL14" s="76">
        <f>VLOOKUP(EURUSD!C14,'Cours à terme initiaux'!A5:E136,5,FALSE)</f>
        <v>1.3491102023153576</v>
      </c>
      <c r="AM14" s="94">
        <f t="shared" si="7"/>
        <v>5188605.043521666</v>
      </c>
      <c r="AN14" s="94">
        <f t="shared" si="8"/>
        <v>39176.88328938745</v>
      </c>
      <c r="AO14" s="94">
        <f t="shared" si="11"/>
        <v>-64719.907000862993</v>
      </c>
      <c r="AP14" s="94">
        <f t="shared" si="9"/>
        <v>64719.907000862993</v>
      </c>
      <c r="AQ14" s="97">
        <f t="shared" si="10"/>
        <v>1</v>
      </c>
      <c r="AR14" s="94"/>
      <c r="AS14" s="95"/>
      <c r="AT14" s="95"/>
      <c r="AU14" s="95"/>
      <c r="AV14" s="95"/>
      <c r="AW14" s="95"/>
      <c r="AX14" s="95"/>
      <c r="AY14" s="95"/>
      <c r="AZ14" s="92"/>
      <c r="BA14" s="92"/>
      <c r="BB14" s="92"/>
      <c r="BC14" s="92"/>
      <c r="BD14" s="92"/>
      <c r="BE14" s="92"/>
    </row>
    <row r="15" spans="1:57" s="44" customFormat="1" ht="15.6" x14ac:dyDescent="0.3">
      <c r="A15" s="74">
        <v>2014</v>
      </c>
      <c r="B15" s="74" t="s">
        <v>37</v>
      </c>
      <c r="C15" s="74">
        <v>77</v>
      </c>
      <c r="D15" s="74" t="s">
        <v>39</v>
      </c>
      <c r="E15" s="75">
        <v>41299</v>
      </c>
      <c r="F15" s="75">
        <v>41873</v>
      </c>
      <c r="G15" s="75">
        <v>41877</v>
      </c>
      <c r="H15" s="74" t="s">
        <v>26</v>
      </c>
      <c r="I15" s="74" t="s">
        <v>23</v>
      </c>
      <c r="J15" s="74" t="s">
        <v>24</v>
      </c>
      <c r="K15" s="79">
        <v>5436893.2038834998</v>
      </c>
      <c r="L15" s="74" t="s">
        <v>26</v>
      </c>
      <c r="M15" s="74" t="s">
        <v>25</v>
      </c>
      <c r="N15" s="74" t="s">
        <v>30</v>
      </c>
      <c r="O15" s="79">
        <v>-7000000</v>
      </c>
      <c r="P15" s="74" t="s">
        <v>31</v>
      </c>
      <c r="Q15" s="76">
        <v>1.2875000000000001</v>
      </c>
      <c r="R15" s="77"/>
      <c r="S15" s="79">
        <v>0</v>
      </c>
      <c r="T15" s="74"/>
      <c r="U15" s="76">
        <v>1.3657999999999999</v>
      </c>
      <c r="V15" s="76">
        <v>1.3661508432550671</v>
      </c>
      <c r="W15" s="79">
        <v>-65.632219979021528</v>
      </c>
      <c r="X15" s="149"/>
      <c r="Y15" s="79">
        <v>0</v>
      </c>
      <c r="Z15" s="79">
        <v>-65.632219979021528</v>
      </c>
      <c r="AA15" s="74" t="s">
        <v>38</v>
      </c>
      <c r="AC15" s="94">
        <f t="shared" si="0"/>
        <v>5123885.136520803</v>
      </c>
      <c r="AD15" s="94">
        <f t="shared" si="1"/>
        <v>0</v>
      </c>
      <c r="AE15" s="7"/>
      <c r="AF15" s="94">
        <f t="shared" si="2"/>
        <v>6404856.4206510046</v>
      </c>
      <c r="AG15" s="94">
        <f t="shared" si="3"/>
        <v>-967963.21676750947</v>
      </c>
      <c r="AH15" s="94">
        <f t="shared" si="4"/>
        <v>967963.21676750947</v>
      </c>
      <c r="AI15" s="94">
        <f t="shared" si="5"/>
        <v>-967963.21676750947</v>
      </c>
      <c r="AJ15" s="97">
        <f t="shared" si="6"/>
        <v>1</v>
      </c>
      <c r="AK15" s="97"/>
      <c r="AL15" s="76">
        <f>VLOOKUP(EURUSD!C15,'Cours à terme initiaux'!A6:E137,5,FALSE)</f>
        <v>1.3491102023153576</v>
      </c>
      <c r="AM15" s="94">
        <f t="shared" si="7"/>
        <v>5188605.043521666</v>
      </c>
      <c r="AN15" s="94">
        <f t="shared" si="8"/>
        <v>0</v>
      </c>
      <c r="AO15" s="94">
        <f t="shared" si="11"/>
        <v>-64719.907000862993</v>
      </c>
      <c r="AP15" s="94">
        <f t="shared" si="9"/>
        <v>0</v>
      </c>
      <c r="AQ15" s="97" t="str">
        <f t="shared" si="10"/>
        <v>PAS DE VALEUR INTRINSEQUE</v>
      </c>
      <c r="AR15" s="94"/>
      <c r="AS15" s="95"/>
      <c r="AT15" s="95"/>
      <c r="AU15" s="95"/>
      <c r="AV15" s="95"/>
      <c r="AW15" s="95"/>
      <c r="AX15" s="95"/>
      <c r="AY15" s="95"/>
      <c r="AZ15" s="92"/>
      <c r="BA15" s="92"/>
      <c r="BB15" s="92"/>
      <c r="BC15" s="92"/>
      <c r="BD15" s="92"/>
      <c r="BE15" s="92"/>
    </row>
    <row r="16" spans="1:57" s="78" customFormat="1" ht="15.6" x14ac:dyDescent="0.3">
      <c r="A16" s="74">
        <v>2014</v>
      </c>
      <c r="B16" s="74" t="s">
        <v>37</v>
      </c>
      <c r="C16" s="74">
        <v>78</v>
      </c>
      <c r="D16" s="74" t="s">
        <v>39</v>
      </c>
      <c r="E16" s="75">
        <v>41299</v>
      </c>
      <c r="F16" s="75">
        <v>41873</v>
      </c>
      <c r="G16" s="75">
        <v>41877</v>
      </c>
      <c r="H16" s="74" t="s">
        <v>26</v>
      </c>
      <c r="I16" s="74" t="s">
        <v>23</v>
      </c>
      <c r="J16" s="74" t="s">
        <v>24</v>
      </c>
      <c r="K16" s="79">
        <v>5227781.9268110497</v>
      </c>
      <c r="L16" s="74" t="s">
        <v>26</v>
      </c>
      <c r="M16" s="74" t="s">
        <v>25</v>
      </c>
      <c r="N16" s="74" t="s">
        <v>30</v>
      </c>
      <c r="O16" s="79">
        <v>-7000000</v>
      </c>
      <c r="P16" s="74" t="s">
        <v>31</v>
      </c>
      <c r="Q16" s="76">
        <v>1.339</v>
      </c>
      <c r="R16" s="77">
        <v>1.2875000000000001</v>
      </c>
      <c r="S16" s="79">
        <v>0</v>
      </c>
      <c r="T16" s="74"/>
      <c r="U16" s="76">
        <v>1.3657999999999999</v>
      </c>
      <c r="V16" s="76">
        <v>1.3661508432550671</v>
      </c>
      <c r="W16" s="79">
        <v>-660.97253931771866</v>
      </c>
      <c r="X16" s="149"/>
      <c r="Y16" s="79">
        <v>0</v>
      </c>
      <c r="Z16" s="79">
        <v>-660.97253931771866</v>
      </c>
      <c r="AA16" s="74" t="s">
        <v>40</v>
      </c>
      <c r="AC16" s="94" t="str">
        <f t="shared" si="0"/>
        <v/>
      </c>
      <c r="AD16" s="94" t="str">
        <f t="shared" si="1"/>
        <v/>
      </c>
      <c r="AE16" s="7"/>
      <c r="AF16" s="94" t="str">
        <f t="shared" si="2"/>
        <v/>
      </c>
      <c r="AG16" s="94" t="str">
        <f t="shared" si="3"/>
        <v/>
      </c>
      <c r="AH16" s="94" t="str">
        <f t="shared" si="4"/>
        <v/>
      </c>
      <c r="AI16" s="94" t="str">
        <f t="shared" si="5"/>
        <v/>
      </c>
      <c r="AJ16" s="97" t="str">
        <f t="shared" si="6"/>
        <v/>
      </c>
      <c r="AK16" s="97"/>
      <c r="AL16" s="76">
        <f>VLOOKUP(EURUSD!C16,'Cours à terme initiaux'!A7:E138,5,FALSE)</f>
        <v>1.3491102023153576</v>
      </c>
      <c r="AM16" s="94" t="str">
        <f t="shared" si="7"/>
        <v/>
      </c>
      <c r="AN16" s="94" t="str">
        <f t="shared" si="8"/>
        <v/>
      </c>
      <c r="AO16" s="94" t="str">
        <f t="shared" si="11"/>
        <v/>
      </c>
      <c r="AP16" s="94" t="str">
        <f t="shared" si="9"/>
        <v/>
      </c>
      <c r="AQ16" s="97" t="str">
        <f t="shared" si="10"/>
        <v/>
      </c>
      <c r="AR16" s="94"/>
      <c r="AS16" s="96"/>
      <c r="AT16" s="96"/>
      <c r="AU16" s="96"/>
      <c r="AV16" s="96"/>
      <c r="AW16" s="96"/>
      <c r="AX16" s="96"/>
      <c r="AY16" s="96"/>
      <c r="AZ16" s="93"/>
      <c r="BA16" s="93"/>
      <c r="BB16" s="93"/>
      <c r="BC16" s="93"/>
      <c r="BD16" s="93"/>
      <c r="BE16" s="93"/>
    </row>
    <row r="17" spans="1:57" s="78" customFormat="1" ht="15.6" x14ac:dyDescent="0.3">
      <c r="A17" s="63">
        <v>2014</v>
      </c>
      <c r="B17" s="63" t="s">
        <v>41</v>
      </c>
      <c r="C17" s="63">
        <v>61</v>
      </c>
      <c r="D17" s="63" t="s">
        <v>21</v>
      </c>
      <c r="E17" s="64">
        <v>41372</v>
      </c>
      <c r="F17" s="64">
        <v>41877</v>
      </c>
      <c r="G17" s="64">
        <v>41879</v>
      </c>
      <c r="H17" s="63" t="s">
        <v>22</v>
      </c>
      <c r="I17" s="63" t="s">
        <v>25</v>
      </c>
      <c r="J17" s="63" t="s">
        <v>24</v>
      </c>
      <c r="K17" s="102">
        <v>15094339.6226415</v>
      </c>
      <c r="L17" s="63" t="s">
        <v>22</v>
      </c>
      <c r="M17" s="63" t="s">
        <v>23</v>
      </c>
      <c r="N17" s="63" t="s">
        <v>30</v>
      </c>
      <c r="O17" s="102">
        <v>-20000000</v>
      </c>
      <c r="P17" s="63" t="s">
        <v>31</v>
      </c>
      <c r="Q17" s="66">
        <v>1.325</v>
      </c>
      <c r="R17" s="71"/>
      <c r="S17" s="69">
        <v>0</v>
      </c>
      <c r="T17" s="63"/>
      <c r="U17" s="66">
        <v>1.3657999999999999</v>
      </c>
      <c r="V17" s="66">
        <v>1.3661648308321825</v>
      </c>
      <c r="W17" s="69">
        <v>466036.2687140301</v>
      </c>
      <c r="X17" s="149">
        <v>465718.72198231181</v>
      </c>
      <c r="Y17" s="69">
        <v>454817.69334601983</v>
      </c>
      <c r="Z17" s="69">
        <v>11218.575368010264</v>
      </c>
      <c r="AA17" s="63" t="s">
        <v>42</v>
      </c>
      <c r="AC17" s="94">
        <f t="shared" si="0"/>
        <v>14639521.92929549</v>
      </c>
      <c r="AD17" s="94">
        <f t="shared" si="1"/>
        <v>454817.69334601983</v>
      </c>
      <c r="AE17" s="7"/>
      <c r="AF17" s="94">
        <f t="shared" si="2"/>
        <v>12199601.607746242</v>
      </c>
      <c r="AG17" s="94">
        <f t="shared" si="3"/>
        <v>2894738.0148952678</v>
      </c>
      <c r="AH17" s="94">
        <f t="shared" si="4"/>
        <v>-2439920.321549248</v>
      </c>
      <c r="AI17" s="94">
        <f t="shared" si="5"/>
        <v>2439920.321549248</v>
      </c>
      <c r="AJ17" s="97">
        <f t="shared" si="6"/>
        <v>1</v>
      </c>
      <c r="AK17" s="97"/>
      <c r="AL17" s="76">
        <f>VLOOKUP(EURUSD!C17,'Cours à terme initiaux'!A8:E139,5,FALSE)</f>
        <v>1.3066127354677419</v>
      </c>
      <c r="AM17" s="94">
        <f t="shared" si="7"/>
        <v>15306754.218066296</v>
      </c>
      <c r="AN17" s="94">
        <f t="shared" si="8"/>
        <v>0</v>
      </c>
      <c r="AO17" s="94">
        <f t="shared" si="11"/>
        <v>-454817.69334601983</v>
      </c>
      <c r="AP17" s="94">
        <f t="shared" si="9"/>
        <v>454817.69334601983</v>
      </c>
      <c r="AQ17" s="97">
        <f t="shared" si="10"/>
        <v>1</v>
      </c>
      <c r="AR17" s="94"/>
      <c r="AS17" s="96"/>
      <c r="AT17" s="96"/>
      <c r="AU17" s="96"/>
      <c r="AV17" s="96"/>
      <c r="AW17" s="96"/>
      <c r="AX17" s="96"/>
      <c r="AY17" s="96"/>
      <c r="AZ17" s="93"/>
      <c r="BA17" s="93"/>
      <c r="BB17" s="93"/>
      <c r="BC17" s="93"/>
      <c r="BD17" s="93"/>
      <c r="BE17" s="93"/>
    </row>
    <row r="18" spans="1:57" s="78" customFormat="1" ht="15.6" x14ac:dyDescent="0.3">
      <c r="A18" s="74">
        <v>2014</v>
      </c>
      <c r="B18" s="74" t="s">
        <v>41</v>
      </c>
      <c r="C18" s="74">
        <v>62</v>
      </c>
      <c r="D18" s="74" t="s">
        <v>21</v>
      </c>
      <c r="E18" s="75">
        <v>41372</v>
      </c>
      <c r="F18" s="75">
        <v>41877</v>
      </c>
      <c r="G18" s="75">
        <v>41879</v>
      </c>
      <c r="H18" s="74" t="s">
        <v>26</v>
      </c>
      <c r="I18" s="74" t="s">
        <v>23</v>
      </c>
      <c r="J18" s="74" t="s">
        <v>24</v>
      </c>
      <c r="K18" s="79">
        <v>15810276.6798419</v>
      </c>
      <c r="L18" s="74" t="s">
        <v>26</v>
      </c>
      <c r="M18" s="74" t="s">
        <v>25</v>
      </c>
      <c r="N18" s="74" t="s">
        <v>30</v>
      </c>
      <c r="O18" s="79">
        <v>-20000000</v>
      </c>
      <c r="P18" s="74" t="s">
        <v>31</v>
      </c>
      <c r="Q18" s="76">
        <v>1.2649999999999999</v>
      </c>
      <c r="R18" s="77"/>
      <c r="S18" s="79">
        <v>0</v>
      </c>
      <c r="T18" s="74"/>
      <c r="U18" s="76">
        <v>1.3657999999999999</v>
      </c>
      <c r="V18" s="76">
        <v>1.3661648308321825</v>
      </c>
      <c r="W18" s="79">
        <v>-14.566348575945142</v>
      </c>
      <c r="X18" s="149"/>
      <c r="Y18" s="79">
        <v>0</v>
      </c>
      <c r="Z18" s="79">
        <v>-14.566348575945142</v>
      </c>
      <c r="AA18" s="74" t="s">
        <v>42</v>
      </c>
      <c r="AC18" s="98">
        <f t="shared" si="0"/>
        <v>14639521.92929549</v>
      </c>
      <c r="AD18" s="98">
        <f t="shared" si="1"/>
        <v>0</v>
      </c>
      <c r="AE18" s="7"/>
      <c r="AF18" s="98">
        <f t="shared" si="2"/>
        <v>18299402.411619365</v>
      </c>
      <c r="AG18" s="98">
        <f t="shared" si="3"/>
        <v>-2489125.7317774668</v>
      </c>
      <c r="AH18" s="98">
        <f t="shared" si="4"/>
        <v>2489125.7317774668</v>
      </c>
      <c r="AI18" s="98">
        <f t="shared" si="5"/>
        <v>-2489125.7317774668</v>
      </c>
      <c r="AJ18" s="97">
        <f t="shared" si="6"/>
        <v>1</v>
      </c>
      <c r="AK18" s="97"/>
      <c r="AL18" s="76">
        <f>VLOOKUP(EURUSD!C18,'Cours à terme initiaux'!A9:E140,5,FALSE)</f>
        <v>1.3066127354677419</v>
      </c>
      <c r="AM18" s="94">
        <f t="shared" si="7"/>
        <v>15306754.218066296</v>
      </c>
      <c r="AN18" s="94">
        <f t="shared" si="8"/>
        <v>0</v>
      </c>
      <c r="AO18" s="94">
        <f t="shared" si="11"/>
        <v>-667232.28877080604</v>
      </c>
      <c r="AP18" s="94">
        <f t="shared" si="9"/>
        <v>0</v>
      </c>
      <c r="AQ18" s="97" t="str">
        <f t="shared" si="10"/>
        <v>PAS DE VALEUR INTRINSEQUE</v>
      </c>
      <c r="AR18" s="98"/>
      <c r="AS18" s="96"/>
      <c r="AT18" s="96"/>
      <c r="AU18" s="96"/>
      <c r="AV18" s="96"/>
      <c r="AW18" s="96"/>
      <c r="AX18" s="96"/>
      <c r="AY18" s="96"/>
      <c r="AZ18" s="93"/>
      <c r="BA18" s="93"/>
      <c r="BB18" s="93"/>
      <c r="BC18" s="93"/>
      <c r="BD18" s="93"/>
      <c r="BE18" s="93"/>
    </row>
    <row r="19" spans="1:57" s="78" customFormat="1" ht="15.6" x14ac:dyDescent="0.3">
      <c r="A19" s="74">
        <v>2014</v>
      </c>
      <c r="B19" s="74" t="s">
        <v>41</v>
      </c>
      <c r="C19" s="74">
        <v>63</v>
      </c>
      <c r="D19" s="74" t="s">
        <v>21</v>
      </c>
      <c r="E19" s="75">
        <v>41372</v>
      </c>
      <c r="F19" s="75">
        <v>41877</v>
      </c>
      <c r="G19" s="75">
        <v>41879</v>
      </c>
      <c r="H19" s="74" t="s">
        <v>26</v>
      </c>
      <c r="I19" s="74" t="s">
        <v>23</v>
      </c>
      <c r="J19" s="74" t="s">
        <v>24</v>
      </c>
      <c r="K19" s="102">
        <v>15094339.6226415</v>
      </c>
      <c r="L19" s="63" t="s">
        <v>26</v>
      </c>
      <c r="M19" s="63" t="s">
        <v>25</v>
      </c>
      <c r="N19" s="63" t="s">
        <v>30</v>
      </c>
      <c r="O19" s="102">
        <v>-20000000</v>
      </c>
      <c r="P19" s="74" t="s">
        <v>31</v>
      </c>
      <c r="Q19" s="76">
        <v>1.325</v>
      </c>
      <c r="R19" s="77">
        <v>1.2649999999999999</v>
      </c>
      <c r="S19" s="79">
        <v>0</v>
      </c>
      <c r="T19" s="74"/>
      <c r="U19" s="76">
        <v>1.3657999999999999</v>
      </c>
      <c r="V19" s="76">
        <v>1.3661648308321825</v>
      </c>
      <c r="W19" s="79">
        <v>-302.98038314235009</v>
      </c>
      <c r="X19" s="149"/>
      <c r="Y19" s="79">
        <v>0</v>
      </c>
      <c r="Z19" s="79">
        <v>-302.98038314235009</v>
      </c>
      <c r="AA19" s="74" t="s">
        <v>43</v>
      </c>
      <c r="AC19" s="94" t="str">
        <f t="shared" si="0"/>
        <v/>
      </c>
      <c r="AD19" s="94" t="str">
        <f t="shared" si="1"/>
        <v/>
      </c>
      <c r="AE19" s="7"/>
      <c r="AF19" s="94" t="str">
        <f t="shared" si="2"/>
        <v/>
      </c>
      <c r="AG19" s="94" t="str">
        <f t="shared" si="3"/>
        <v/>
      </c>
      <c r="AH19" s="94" t="str">
        <f t="shared" si="4"/>
        <v/>
      </c>
      <c r="AI19" s="94" t="str">
        <f t="shared" si="5"/>
        <v/>
      </c>
      <c r="AJ19" s="97" t="str">
        <f t="shared" si="6"/>
        <v/>
      </c>
      <c r="AK19" s="97"/>
      <c r="AL19" s="76">
        <f>VLOOKUP(EURUSD!C19,'Cours à terme initiaux'!A10:E141,5,FALSE)</f>
        <v>1.3066127354677419</v>
      </c>
      <c r="AM19" s="94" t="str">
        <f t="shared" si="7"/>
        <v/>
      </c>
      <c r="AN19" s="94" t="str">
        <f t="shared" si="8"/>
        <v/>
      </c>
      <c r="AO19" s="94" t="str">
        <f t="shared" si="11"/>
        <v/>
      </c>
      <c r="AP19" s="94" t="str">
        <f t="shared" si="9"/>
        <v/>
      </c>
      <c r="AQ19" s="97" t="str">
        <f t="shared" si="10"/>
        <v/>
      </c>
      <c r="AR19" s="94"/>
      <c r="AS19" s="96"/>
      <c r="AT19" s="96"/>
      <c r="AU19" s="96"/>
      <c r="AV19" s="96"/>
      <c r="AW19" s="96"/>
      <c r="AX19" s="96"/>
      <c r="AY19" s="96"/>
      <c r="AZ19" s="93"/>
      <c r="BA19" s="93"/>
      <c r="BB19" s="93"/>
      <c r="BC19" s="93"/>
      <c r="BD19" s="93"/>
      <c r="BE19" s="93"/>
    </row>
    <row r="20" spans="1:57" s="78" customFormat="1" ht="15.6" x14ac:dyDescent="0.3">
      <c r="A20" s="74">
        <v>2014</v>
      </c>
      <c r="B20" s="74" t="s">
        <v>44</v>
      </c>
      <c r="C20" s="74">
        <v>140</v>
      </c>
      <c r="D20" s="74" t="s">
        <v>46</v>
      </c>
      <c r="E20" s="75">
        <v>41753</v>
      </c>
      <c r="F20" s="75">
        <v>41907</v>
      </c>
      <c r="G20" s="75">
        <v>41911</v>
      </c>
      <c r="H20" s="74" t="s">
        <v>22</v>
      </c>
      <c r="I20" s="74" t="s">
        <v>25</v>
      </c>
      <c r="J20" s="74" t="s">
        <v>24</v>
      </c>
      <c r="K20" s="79">
        <v>14998125.234345701</v>
      </c>
      <c r="L20" s="74" t="s">
        <v>22</v>
      </c>
      <c r="M20" s="74" t="s">
        <v>23</v>
      </c>
      <c r="N20" s="74" t="s">
        <v>30</v>
      </c>
      <c r="O20" s="79">
        <v>-20000000</v>
      </c>
      <c r="P20" s="74" t="s">
        <v>31</v>
      </c>
      <c r="Q20" s="76">
        <v>1.3334999999999999</v>
      </c>
      <c r="R20" s="77"/>
      <c r="S20" s="79">
        <v>0</v>
      </c>
      <c r="T20" s="74"/>
      <c r="U20" s="76">
        <v>1.3657999999999999</v>
      </c>
      <c r="V20" s="76">
        <v>1.3662928988432574</v>
      </c>
      <c r="W20" s="79">
        <v>399048.89441210218</v>
      </c>
      <c r="X20" s="149">
        <v>395938.55088561453</v>
      </c>
      <c r="Y20" s="79">
        <v>359975.52506113984</v>
      </c>
      <c r="Z20" s="79">
        <v>39073.369350962341</v>
      </c>
      <c r="AA20" s="74" t="s">
        <v>45</v>
      </c>
      <c r="AC20" s="94">
        <f t="shared" si="0"/>
        <v>14638149.709284568</v>
      </c>
      <c r="AD20" s="94">
        <f t="shared" si="1"/>
        <v>359975.52506113984</v>
      </c>
      <c r="AE20" s="7"/>
      <c r="AF20" s="94">
        <f t="shared" si="2"/>
        <v>12198458.091070473</v>
      </c>
      <c r="AG20" s="94">
        <f t="shared" si="3"/>
        <v>2799667.1432752348</v>
      </c>
      <c r="AH20" s="94">
        <f t="shared" si="4"/>
        <v>-2439691.618214095</v>
      </c>
      <c r="AI20" s="94">
        <f t="shared" si="5"/>
        <v>2439691.618214095</v>
      </c>
      <c r="AJ20" s="97">
        <f t="shared" si="6"/>
        <v>1</v>
      </c>
      <c r="AK20" s="97"/>
      <c r="AL20" s="76">
        <f>VLOOKUP(EURUSD!C20,'Cours à terme initiaux'!A11:E142,5,FALSE)</f>
        <v>1.3826000000000001</v>
      </c>
      <c r="AM20" s="94">
        <f t="shared" si="7"/>
        <v>14465499.783017503</v>
      </c>
      <c r="AN20" s="94">
        <f t="shared" si="8"/>
        <v>532625.45132820494</v>
      </c>
      <c r="AO20" s="94">
        <f t="shared" si="11"/>
        <v>172649.92626706511</v>
      </c>
      <c r="AP20" s="94">
        <f t="shared" si="9"/>
        <v>-172649.92626706511</v>
      </c>
      <c r="AQ20" s="97">
        <f t="shared" si="10"/>
        <v>1</v>
      </c>
      <c r="AR20" s="94"/>
      <c r="AS20" s="96"/>
      <c r="AT20" s="96"/>
      <c r="AU20" s="96"/>
      <c r="AV20" s="96"/>
      <c r="AW20" s="96"/>
      <c r="AX20" s="96"/>
      <c r="AY20" s="96"/>
      <c r="AZ20" s="93"/>
      <c r="BA20" s="93"/>
      <c r="BB20" s="93"/>
      <c r="BC20" s="93"/>
      <c r="BD20" s="93"/>
      <c r="BE20" s="93"/>
    </row>
    <row r="21" spans="1:57" s="78" customFormat="1" ht="15.6" x14ac:dyDescent="0.3">
      <c r="A21" s="74">
        <v>2014</v>
      </c>
      <c r="B21" s="74" t="s">
        <v>44</v>
      </c>
      <c r="C21" s="74">
        <v>141</v>
      </c>
      <c r="D21" s="74" t="s">
        <v>46</v>
      </c>
      <c r="E21" s="75">
        <v>41753</v>
      </c>
      <c r="F21" s="75">
        <v>41907</v>
      </c>
      <c r="G21" s="75">
        <v>41911</v>
      </c>
      <c r="H21" s="74" t="s">
        <v>26</v>
      </c>
      <c r="I21" s="74" t="s">
        <v>23</v>
      </c>
      <c r="J21" s="74" t="s">
        <v>24</v>
      </c>
      <c r="K21" s="102">
        <v>15936254.980079699</v>
      </c>
      <c r="L21" s="63" t="s">
        <v>26</v>
      </c>
      <c r="M21" s="63" t="s">
        <v>25</v>
      </c>
      <c r="N21" s="63" t="s">
        <v>30</v>
      </c>
      <c r="O21" s="102">
        <v>-20000000</v>
      </c>
      <c r="P21" s="74" t="s">
        <v>31</v>
      </c>
      <c r="Q21" s="76">
        <v>1.2549999999999999</v>
      </c>
      <c r="R21" s="77"/>
      <c r="S21" s="79">
        <v>0</v>
      </c>
      <c r="T21" s="74"/>
      <c r="U21" s="76">
        <v>1.3657999999999999</v>
      </c>
      <c r="V21" s="76">
        <v>1.3662928988432574</v>
      </c>
      <c r="W21" s="79">
        <v>-167.42098607443728</v>
      </c>
      <c r="X21" s="149"/>
      <c r="Y21" s="79">
        <v>0</v>
      </c>
      <c r="Z21" s="79">
        <v>-167.42098607443728</v>
      </c>
      <c r="AA21" s="74" t="s">
        <v>45</v>
      </c>
      <c r="AC21" s="94">
        <f t="shared" si="0"/>
        <v>14638149.709284568</v>
      </c>
      <c r="AD21" s="94">
        <f t="shared" si="1"/>
        <v>0</v>
      </c>
      <c r="AE21" s="7"/>
      <c r="AF21" s="94">
        <f t="shared" si="2"/>
        <v>18297687.136605714</v>
      </c>
      <c r="AG21" s="94">
        <f t="shared" si="3"/>
        <v>-2361432.156526031</v>
      </c>
      <c r="AH21" s="94">
        <f t="shared" si="4"/>
        <v>2361432.156526031</v>
      </c>
      <c r="AI21" s="94">
        <f t="shared" si="5"/>
        <v>-2361432.156526031</v>
      </c>
      <c r="AJ21" s="97">
        <f t="shared" si="6"/>
        <v>1</v>
      </c>
      <c r="AK21" s="97"/>
      <c r="AL21" s="76">
        <f>VLOOKUP(EURUSD!C21,'Cours à terme initiaux'!A12:E143,5,FALSE)</f>
        <v>1.3826000000000001</v>
      </c>
      <c r="AM21" s="94">
        <f t="shared" si="7"/>
        <v>14465499.783017503</v>
      </c>
      <c r="AN21" s="94">
        <f t="shared" si="8"/>
        <v>0</v>
      </c>
      <c r="AO21" s="94">
        <f t="shared" si="11"/>
        <v>172649.92626706511</v>
      </c>
      <c r="AP21" s="94">
        <f t="shared" si="9"/>
        <v>0</v>
      </c>
      <c r="AQ21" s="97" t="str">
        <f t="shared" si="10"/>
        <v>PAS DE VALEUR INTRINSEQUE</v>
      </c>
      <c r="AR21" s="94"/>
      <c r="AS21" s="96"/>
      <c r="AT21" s="96"/>
      <c r="AU21" s="96"/>
      <c r="AV21" s="96"/>
      <c r="AW21" s="96"/>
      <c r="AX21" s="96"/>
      <c r="AY21" s="96"/>
      <c r="AZ21" s="93"/>
      <c r="BA21" s="93"/>
      <c r="BB21" s="93"/>
      <c r="BC21" s="93"/>
      <c r="BD21" s="93"/>
      <c r="BE21" s="93"/>
    </row>
    <row r="22" spans="1:57" s="78" customFormat="1" ht="15.6" x14ac:dyDescent="0.3">
      <c r="A22" s="74">
        <v>2014</v>
      </c>
      <c r="B22" s="74" t="s">
        <v>44</v>
      </c>
      <c r="C22" s="74">
        <v>142</v>
      </c>
      <c r="D22" s="74" t="s">
        <v>46</v>
      </c>
      <c r="E22" s="75">
        <v>41753</v>
      </c>
      <c r="F22" s="75">
        <v>41907</v>
      </c>
      <c r="G22" s="75">
        <v>41911</v>
      </c>
      <c r="H22" s="74" t="s">
        <v>26</v>
      </c>
      <c r="I22" s="74" t="s">
        <v>23</v>
      </c>
      <c r="J22" s="74" t="s">
        <v>24</v>
      </c>
      <c r="K22" s="79">
        <v>14998125.234345701</v>
      </c>
      <c r="L22" s="74" t="s">
        <v>26</v>
      </c>
      <c r="M22" s="74" t="s">
        <v>25</v>
      </c>
      <c r="N22" s="74" t="s">
        <v>30</v>
      </c>
      <c r="O22" s="79">
        <v>-20000000</v>
      </c>
      <c r="P22" s="74" t="s">
        <v>31</v>
      </c>
      <c r="Q22" s="76">
        <v>1.3334999999999999</v>
      </c>
      <c r="R22" s="77">
        <v>1.2549999999999999</v>
      </c>
      <c r="S22" s="79">
        <v>0</v>
      </c>
      <c r="T22" s="74"/>
      <c r="U22" s="76">
        <v>1.3657999999999999</v>
      </c>
      <c r="V22" s="76">
        <v>1.3662928988432574</v>
      </c>
      <c r="W22" s="79">
        <v>-2942.9225404132249</v>
      </c>
      <c r="X22" s="149"/>
      <c r="Y22" s="79">
        <v>0</v>
      </c>
      <c r="Z22" s="79">
        <v>-2942.9225404132249</v>
      </c>
      <c r="AA22" s="74" t="s">
        <v>47</v>
      </c>
      <c r="AC22" s="94" t="str">
        <f t="shared" si="0"/>
        <v/>
      </c>
      <c r="AD22" s="94" t="str">
        <f t="shared" si="1"/>
        <v/>
      </c>
      <c r="AE22" s="7"/>
      <c r="AF22" s="94" t="str">
        <f t="shared" si="2"/>
        <v/>
      </c>
      <c r="AG22" s="94" t="str">
        <f t="shared" si="3"/>
        <v/>
      </c>
      <c r="AH22" s="94" t="str">
        <f t="shared" si="4"/>
        <v/>
      </c>
      <c r="AI22" s="94" t="str">
        <f t="shared" si="5"/>
        <v/>
      </c>
      <c r="AJ22" s="97" t="str">
        <f t="shared" si="6"/>
        <v/>
      </c>
      <c r="AK22" s="97"/>
      <c r="AL22" s="76">
        <f>VLOOKUP(EURUSD!C22,'Cours à terme initiaux'!A13:E144,5,FALSE)</f>
        <v>1.3826000000000001</v>
      </c>
      <c r="AM22" s="94" t="str">
        <f t="shared" si="7"/>
        <v/>
      </c>
      <c r="AN22" s="94" t="str">
        <f t="shared" si="8"/>
        <v/>
      </c>
      <c r="AO22" s="94" t="str">
        <f t="shared" si="11"/>
        <v/>
      </c>
      <c r="AP22" s="94" t="str">
        <f t="shared" si="9"/>
        <v/>
      </c>
      <c r="AQ22" s="97" t="str">
        <f t="shared" si="10"/>
        <v/>
      </c>
      <c r="AR22" s="94"/>
      <c r="AS22" s="96"/>
      <c r="AT22" s="96"/>
      <c r="AU22" s="96"/>
      <c r="AV22" s="96"/>
      <c r="AW22" s="96"/>
      <c r="AX22" s="96"/>
      <c r="AY22" s="96"/>
      <c r="AZ22" s="93"/>
      <c r="BA22" s="93"/>
      <c r="BB22" s="93"/>
      <c r="BC22" s="93"/>
      <c r="BD22" s="93"/>
      <c r="BE22" s="93"/>
    </row>
    <row r="23" spans="1:57" s="78" customFormat="1" x14ac:dyDescent="0.25">
      <c r="A23" s="74">
        <v>2014</v>
      </c>
      <c r="B23" s="74" t="s">
        <v>48</v>
      </c>
      <c r="C23" s="74">
        <v>101</v>
      </c>
      <c r="D23" s="74" t="s">
        <v>35</v>
      </c>
      <c r="E23" s="75">
        <v>41036</v>
      </c>
      <c r="F23" s="75">
        <v>41908</v>
      </c>
      <c r="G23" s="75">
        <v>41912</v>
      </c>
      <c r="H23" s="74" t="s">
        <v>22</v>
      </c>
      <c r="I23" s="74" t="s">
        <v>36</v>
      </c>
      <c r="J23" s="74" t="s">
        <v>24</v>
      </c>
      <c r="K23" s="79">
        <v>7507507.5075075096</v>
      </c>
      <c r="L23" s="63" t="s">
        <v>26</v>
      </c>
      <c r="M23" s="63" t="s">
        <v>36</v>
      </c>
      <c r="N23" s="63" t="s">
        <v>30</v>
      </c>
      <c r="O23" s="79">
        <v>-10000000</v>
      </c>
      <c r="P23" s="74" t="s">
        <v>31</v>
      </c>
      <c r="Q23" s="76">
        <v>1.3320000000000001</v>
      </c>
      <c r="R23" s="77"/>
      <c r="S23" s="79">
        <v>0</v>
      </c>
      <c r="T23" s="74"/>
      <c r="U23" s="76">
        <v>1.3657999999999999</v>
      </c>
      <c r="V23" s="76">
        <v>1.3662953374761153</v>
      </c>
      <c r="W23" s="79">
        <v>188402.98419245359</v>
      </c>
      <c r="X23" s="79">
        <v>188402.98419245359</v>
      </c>
      <c r="Y23" s="79">
        <v>188402.98419245359</v>
      </c>
      <c r="Z23" s="79">
        <v>0</v>
      </c>
      <c r="AA23" s="74" t="s">
        <v>49</v>
      </c>
      <c r="AC23" s="94">
        <f t="shared" si="0"/>
        <v>7319061.7911881832</v>
      </c>
      <c r="AD23" s="94">
        <f t="shared" si="1"/>
        <v>188445.71631932352</v>
      </c>
      <c r="AE23" s="94"/>
      <c r="AF23" s="94">
        <f t="shared" si="2"/>
        <v>6099218.1593234856</v>
      </c>
      <c r="AG23" s="94">
        <f t="shared" si="3"/>
        <v>1408289.3481840212</v>
      </c>
      <c r="AH23" s="94">
        <f t="shared" si="4"/>
        <v>-1219843.6318646977</v>
      </c>
      <c r="AI23" s="94">
        <f t="shared" si="5"/>
        <v>1219843.6318646977</v>
      </c>
      <c r="AJ23" s="97">
        <f t="shared" si="6"/>
        <v>1</v>
      </c>
      <c r="AK23" s="97"/>
      <c r="AL23" s="76">
        <f>VLOOKUP(EURUSD!C23,'Cours à terme initiaux'!A14:E145,5,FALSE)</f>
        <v>1.31945</v>
      </c>
      <c r="AM23" s="94">
        <f t="shared" si="7"/>
        <v>7578915.457198075</v>
      </c>
      <c r="AN23" s="94">
        <f t="shared" si="8"/>
        <v>-71407.949690568261</v>
      </c>
      <c r="AO23" s="94">
        <f t="shared" si="11"/>
        <v>-259853.66600989178</v>
      </c>
      <c r="AP23" s="94">
        <f t="shared" si="9"/>
        <v>259853.66600989178</v>
      </c>
      <c r="AQ23" s="97">
        <f t="shared" si="10"/>
        <v>1</v>
      </c>
      <c r="AR23" s="94"/>
      <c r="AS23" s="96"/>
      <c r="AT23" s="96"/>
      <c r="AU23" s="96"/>
      <c r="AV23" s="96"/>
      <c r="AW23" s="96"/>
      <c r="AX23" s="96"/>
      <c r="AY23" s="96"/>
      <c r="AZ23" s="93"/>
      <c r="BA23" s="93"/>
      <c r="BB23" s="93"/>
      <c r="BC23" s="93"/>
      <c r="BD23" s="93"/>
      <c r="BE23" s="93"/>
    </row>
    <row r="24" spans="1:57" s="78" customFormat="1" x14ac:dyDescent="0.25">
      <c r="A24" s="74">
        <v>2014</v>
      </c>
      <c r="B24" s="74" t="s">
        <v>50</v>
      </c>
      <c r="C24" s="74">
        <v>85</v>
      </c>
      <c r="D24" s="74" t="s">
        <v>52</v>
      </c>
      <c r="E24" s="75">
        <v>41372</v>
      </c>
      <c r="F24" s="75">
        <v>41940</v>
      </c>
      <c r="G24" s="75">
        <v>41942</v>
      </c>
      <c r="H24" s="74" t="s">
        <v>22</v>
      </c>
      <c r="I24" s="74" t="s">
        <v>25</v>
      </c>
      <c r="J24" s="74" t="s">
        <v>24</v>
      </c>
      <c r="K24" s="102">
        <v>6920415.22491349</v>
      </c>
      <c r="L24" s="63" t="s">
        <v>22</v>
      </c>
      <c r="M24" s="63" t="s">
        <v>23</v>
      </c>
      <c r="N24" s="63" t="s">
        <v>30</v>
      </c>
      <c r="O24" s="102">
        <v>-9000000</v>
      </c>
      <c r="P24" s="74" t="s">
        <v>31</v>
      </c>
      <c r="Q24" s="76">
        <v>1.3005</v>
      </c>
      <c r="R24" s="77"/>
      <c r="S24" s="79">
        <v>0</v>
      </c>
      <c r="T24" s="74"/>
      <c r="U24" s="76">
        <v>1.3657999999999999</v>
      </c>
      <c r="V24" s="76">
        <v>1.3664748179650761</v>
      </c>
      <c r="W24" s="79">
        <v>343615.10578784143</v>
      </c>
      <c r="X24" s="149">
        <v>342724.14853411162</v>
      </c>
      <c r="Y24" s="79">
        <v>334124.80691472068</v>
      </c>
      <c r="Z24" s="79">
        <v>9490.2988731207442</v>
      </c>
      <c r="AA24" s="74" t="s">
        <v>51</v>
      </c>
      <c r="AC24" s="94">
        <f t="shared" si="0"/>
        <v>6586290.417998774</v>
      </c>
      <c r="AD24" s="94">
        <f t="shared" si="1"/>
        <v>334124.80691472068</v>
      </c>
      <c r="AE24" s="94"/>
      <c r="AF24" s="94">
        <f t="shared" si="2"/>
        <v>5488575.348332312</v>
      </c>
      <c r="AG24" s="94">
        <f t="shared" si="3"/>
        <v>1431839.8765811827</v>
      </c>
      <c r="AH24" s="94">
        <f t="shared" si="4"/>
        <v>-1097715.069666462</v>
      </c>
      <c r="AI24" s="94">
        <f t="shared" si="5"/>
        <v>1097715.069666462</v>
      </c>
      <c r="AJ24" s="97">
        <f t="shared" si="6"/>
        <v>1</v>
      </c>
      <c r="AK24" s="97"/>
      <c r="AL24" s="76">
        <f>VLOOKUP(EURUSD!C24,'Cours à terme initiaux'!A15:E146,5,FALSE)</f>
        <v>1.3074382165363247</v>
      </c>
      <c r="AM24" s="94">
        <f t="shared" si="7"/>
        <v>6883690.4766657874</v>
      </c>
      <c r="AN24" s="94">
        <f t="shared" si="8"/>
        <v>36724.748247707263</v>
      </c>
      <c r="AO24" s="94">
        <f t="shared" si="11"/>
        <v>-297400.05866701342</v>
      </c>
      <c r="AP24" s="94">
        <f t="shared" si="9"/>
        <v>297400.05866701342</v>
      </c>
      <c r="AQ24" s="97">
        <f t="shared" si="10"/>
        <v>1</v>
      </c>
      <c r="AR24" s="94"/>
      <c r="AS24" s="96"/>
      <c r="AT24" s="96"/>
      <c r="AU24" s="96"/>
      <c r="AV24" s="96"/>
      <c r="AW24" s="96"/>
      <c r="AX24" s="96"/>
      <c r="AY24" s="96"/>
      <c r="AZ24" s="93"/>
      <c r="BA24" s="93"/>
      <c r="BB24" s="93"/>
      <c r="BC24" s="93"/>
      <c r="BD24" s="93"/>
      <c r="BE24" s="93"/>
    </row>
    <row r="25" spans="1:57" s="44" customFormat="1" x14ac:dyDescent="0.25">
      <c r="A25" s="63">
        <v>2014</v>
      </c>
      <c r="B25" s="63" t="s">
        <v>50</v>
      </c>
      <c r="C25" s="63">
        <v>86</v>
      </c>
      <c r="D25" s="63" t="s">
        <v>52</v>
      </c>
      <c r="E25" s="64">
        <v>41372</v>
      </c>
      <c r="F25" s="64">
        <v>41940</v>
      </c>
      <c r="G25" s="64">
        <v>41942</v>
      </c>
      <c r="H25" s="63" t="s">
        <v>26</v>
      </c>
      <c r="I25" s="63" t="s">
        <v>23</v>
      </c>
      <c r="J25" s="63" t="s">
        <v>24</v>
      </c>
      <c r="K25" s="79">
        <v>7287449.3927125502</v>
      </c>
      <c r="L25" s="74" t="s">
        <v>26</v>
      </c>
      <c r="M25" s="74" t="s">
        <v>25</v>
      </c>
      <c r="N25" s="74" t="s">
        <v>30</v>
      </c>
      <c r="O25" s="79">
        <v>-9000000</v>
      </c>
      <c r="P25" s="63" t="s">
        <v>31</v>
      </c>
      <c r="Q25" s="66">
        <v>1.2350000000000001</v>
      </c>
      <c r="R25" s="71"/>
      <c r="S25" s="67">
        <v>0</v>
      </c>
      <c r="T25" s="63"/>
      <c r="U25" s="66">
        <v>1.3657999999999999</v>
      </c>
      <c r="V25" s="66">
        <v>1.3664748179650761</v>
      </c>
      <c r="W25" s="69">
        <v>-191.98554699679647</v>
      </c>
      <c r="X25" s="149"/>
      <c r="Y25" s="69">
        <v>0</v>
      </c>
      <c r="Z25" s="69">
        <v>-191.98554699679647</v>
      </c>
      <c r="AA25" s="63" t="s">
        <v>51</v>
      </c>
      <c r="AC25" s="94">
        <f t="shared" si="0"/>
        <v>6586290.417998774</v>
      </c>
      <c r="AD25" s="94">
        <f t="shared" si="1"/>
        <v>0</v>
      </c>
      <c r="AE25" s="94"/>
      <c r="AF25" s="94">
        <f t="shared" si="2"/>
        <v>8232863.022498467</v>
      </c>
      <c r="AG25" s="94">
        <f t="shared" si="3"/>
        <v>-945413.62978591677</v>
      </c>
      <c r="AH25" s="94">
        <f t="shared" si="4"/>
        <v>945413.62978591677</v>
      </c>
      <c r="AI25" s="94">
        <f t="shared" si="5"/>
        <v>-945413.62978591677</v>
      </c>
      <c r="AJ25" s="97">
        <f t="shared" si="6"/>
        <v>1</v>
      </c>
      <c r="AK25" s="97"/>
      <c r="AL25" s="76">
        <f>VLOOKUP(EURUSD!C25,'Cours à terme initiaux'!A16:E147,5,FALSE)</f>
        <v>1.3074382165363247</v>
      </c>
      <c r="AM25" s="94">
        <f t="shared" si="7"/>
        <v>6883690.4766657874</v>
      </c>
      <c r="AN25" s="94">
        <f t="shared" si="8"/>
        <v>0</v>
      </c>
      <c r="AO25" s="94">
        <f t="shared" si="11"/>
        <v>-297400.05866701342</v>
      </c>
      <c r="AP25" s="94">
        <f t="shared" si="9"/>
        <v>0</v>
      </c>
      <c r="AQ25" s="97" t="str">
        <f t="shared" si="10"/>
        <v>PAS DE VALEUR INTRINSEQUE</v>
      </c>
      <c r="AR25" s="94"/>
      <c r="AS25" s="95"/>
      <c r="AT25" s="95"/>
      <c r="AU25" s="95"/>
      <c r="AV25" s="95"/>
      <c r="AW25" s="95"/>
      <c r="AX25" s="95"/>
      <c r="AY25" s="95"/>
      <c r="AZ25" s="92"/>
      <c r="BA25" s="92"/>
      <c r="BB25" s="92"/>
      <c r="BC25" s="92"/>
      <c r="BD25" s="92"/>
      <c r="BE25" s="92"/>
    </row>
    <row r="26" spans="1:57" s="44" customFormat="1" x14ac:dyDescent="0.25">
      <c r="A26" s="63">
        <v>2014</v>
      </c>
      <c r="B26" s="63" t="s">
        <v>50</v>
      </c>
      <c r="C26" s="63">
        <v>87</v>
      </c>
      <c r="D26" s="63" t="s">
        <v>52</v>
      </c>
      <c r="E26" s="64">
        <v>41372</v>
      </c>
      <c r="F26" s="64">
        <v>41940</v>
      </c>
      <c r="G26" s="64">
        <v>41942</v>
      </c>
      <c r="H26" s="63" t="s">
        <v>26</v>
      </c>
      <c r="I26" s="63" t="s">
        <v>23</v>
      </c>
      <c r="J26" s="63" t="s">
        <v>24</v>
      </c>
      <c r="K26" s="79">
        <v>6920415.22491349</v>
      </c>
      <c r="L26" s="74" t="s">
        <v>26</v>
      </c>
      <c r="M26" s="74" t="s">
        <v>25</v>
      </c>
      <c r="N26" s="74" t="s">
        <v>30</v>
      </c>
      <c r="O26" s="79">
        <v>-9000000</v>
      </c>
      <c r="P26" s="63" t="s">
        <v>31</v>
      </c>
      <c r="Q26" s="66">
        <v>1.3005</v>
      </c>
      <c r="R26" s="71">
        <v>1.2190000000000001</v>
      </c>
      <c r="S26" s="67">
        <v>0</v>
      </c>
      <c r="T26" s="63"/>
      <c r="U26" s="66">
        <v>1.3657999999999999</v>
      </c>
      <c r="V26" s="66">
        <v>1.3664748179650761</v>
      </c>
      <c r="W26" s="79">
        <v>-698.97170673298126</v>
      </c>
      <c r="X26" s="149"/>
      <c r="Y26" s="79">
        <v>0</v>
      </c>
      <c r="Z26" s="79">
        <v>-698.97170673298126</v>
      </c>
      <c r="AA26" s="63" t="s">
        <v>53</v>
      </c>
      <c r="AC26" s="94" t="str">
        <f t="shared" si="0"/>
        <v/>
      </c>
      <c r="AD26" s="94" t="str">
        <f t="shared" si="1"/>
        <v/>
      </c>
      <c r="AE26" s="94"/>
      <c r="AF26" s="94" t="str">
        <f t="shared" si="2"/>
        <v/>
      </c>
      <c r="AG26" s="94" t="str">
        <f t="shared" si="3"/>
        <v/>
      </c>
      <c r="AH26" s="94" t="str">
        <f t="shared" si="4"/>
        <v/>
      </c>
      <c r="AI26" s="94" t="str">
        <f t="shared" si="5"/>
        <v/>
      </c>
      <c r="AJ26" s="97" t="str">
        <f t="shared" si="6"/>
        <v/>
      </c>
      <c r="AK26" s="97"/>
      <c r="AL26" s="76">
        <f>VLOOKUP(EURUSD!C26,'Cours à terme initiaux'!A17:E148,5,FALSE)</f>
        <v>1.3074382165363247</v>
      </c>
      <c r="AM26" s="94" t="str">
        <f t="shared" si="7"/>
        <v/>
      </c>
      <c r="AN26" s="94" t="str">
        <f t="shared" si="8"/>
        <v/>
      </c>
      <c r="AO26" s="94" t="str">
        <f t="shared" si="11"/>
        <v/>
      </c>
      <c r="AP26" s="94" t="str">
        <f t="shared" si="9"/>
        <v/>
      </c>
      <c r="AQ26" s="97" t="str">
        <f t="shared" si="10"/>
        <v/>
      </c>
      <c r="AR26" s="94"/>
      <c r="AS26" s="95"/>
      <c r="AT26" s="95"/>
      <c r="AU26" s="95"/>
      <c r="AV26" s="95"/>
      <c r="AW26" s="95"/>
      <c r="AX26" s="95"/>
      <c r="AY26" s="95"/>
      <c r="AZ26" s="92"/>
      <c r="BA26" s="92"/>
      <c r="BB26" s="92"/>
      <c r="BC26" s="92"/>
      <c r="BD26" s="92"/>
      <c r="BE26" s="92"/>
    </row>
    <row r="27" spans="1:57" s="44" customFormat="1" x14ac:dyDescent="0.25">
      <c r="A27" s="63">
        <v>2014</v>
      </c>
      <c r="B27" s="63" t="s">
        <v>54</v>
      </c>
      <c r="C27" s="63">
        <v>143</v>
      </c>
      <c r="D27" s="63" t="s">
        <v>39</v>
      </c>
      <c r="E27" s="64">
        <v>41794</v>
      </c>
      <c r="F27" s="64">
        <v>41941</v>
      </c>
      <c r="G27" s="64">
        <v>41943</v>
      </c>
      <c r="H27" s="63" t="s">
        <v>22</v>
      </c>
      <c r="I27" s="63" t="s">
        <v>25</v>
      </c>
      <c r="J27" s="63" t="s">
        <v>24</v>
      </c>
      <c r="K27" s="79">
        <v>11303692.5395629</v>
      </c>
      <c r="L27" s="74" t="s">
        <v>22</v>
      </c>
      <c r="M27" s="74" t="s">
        <v>23</v>
      </c>
      <c r="N27" s="74" t="s">
        <v>30</v>
      </c>
      <c r="O27" s="79">
        <v>-15000000</v>
      </c>
      <c r="P27" s="63" t="s">
        <v>31</v>
      </c>
      <c r="Q27" s="66">
        <v>1.327</v>
      </c>
      <c r="R27" s="71"/>
      <c r="S27" s="69">
        <v>0</v>
      </c>
      <c r="T27" s="63"/>
      <c r="U27" s="66">
        <v>1.3657999999999999</v>
      </c>
      <c r="V27" s="66">
        <v>1.3664811085972264</v>
      </c>
      <c r="W27" s="69">
        <v>366433.42229136138</v>
      </c>
      <c r="X27" s="149">
        <v>338582.12878171052</v>
      </c>
      <c r="Y27" s="69">
        <v>326592.37650367245</v>
      </c>
      <c r="Z27" s="69">
        <v>39841.045787688927</v>
      </c>
      <c r="AA27" s="63" t="s">
        <v>55</v>
      </c>
      <c r="AC27" s="94">
        <f t="shared" si="0"/>
        <v>10977100.163059251</v>
      </c>
      <c r="AD27" s="94">
        <f t="shared" si="1"/>
        <v>326592.37650367245</v>
      </c>
      <c r="AE27" s="94"/>
      <c r="AF27" s="94">
        <f t="shared" si="2"/>
        <v>9147583.4692160431</v>
      </c>
      <c r="AG27" s="94">
        <f t="shared" si="3"/>
        <v>2156109.0703468807</v>
      </c>
      <c r="AH27" s="94">
        <f t="shared" si="4"/>
        <v>-1829516.6938432083</v>
      </c>
      <c r="AI27" s="94">
        <f t="shared" si="5"/>
        <v>1829516.6938432083</v>
      </c>
      <c r="AJ27" s="97">
        <f t="shared" si="6"/>
        <v>1</v>
      </c>
      <c r="AK27" s="97"/>
      <c r="AL27" s="76">
        <f>VLOOKUP(EURUSD!C27,'Cours à terme initiaux'!A18:E149,5,FALSE)</f>
        <v>1.3601563585775991</v>
      </c>
      <c r="AM27" s="94">
        <f t="shared" si="7"/>
        <v>11028143.864052838</v>
      </c>
      <c r="AN27" s="94">
        <f t="shared" si="8"/>
        <v>275548.67551008612</v>
      </c>
      <c r="AO27" s="94">
        <f t="shared" si="11"/>
        <v>-51043.700993586332</v>
      </c>
      <c r="AP27" s="94">
        <f t="shared" si="9"/>
        <v>51043.700993586332</v>
      </c>
      <c r="AQ27" s="97">
        <f t="shared" si="10"/>
        <v>1</v>
      </c>
      <c r="AR27" s="94"/>
      <c r="AS27" s="95"/>
      <c r="AT27" s="95"/>
      <c r="AU27" s="95"/>
      <c r="AV27" s="95"/>
      <c r="AW27" s="95"/>
      <c r="AX27" s="95"/>
      <c r="AY27" s="95"/>
      <c r="AZ27" s="92"/>
      <c r="BA27" s="92"/>
      <c r="BB27" s="92"/>
      <c r="BC27" s="92"/>
      <c r="BD27" s="92"/>
      <c r="BE27" s="92"/>
    </row>
    <row r="28" spans="1:57" s="44" customFormat="1" x14ac:dyDescent="0.25">
      <c r="A28" s="63">
        <v>2014</v>
      </c>
      <c r="B28" s="63" t="s">
        <v>54</v>
      </c>
      <c r="C28" s="63">
        <v>144</v>
      </c>
      <c r="D28" s="63" t="s">
        <v>39</v>
      </c>
      <c r="E28" s="64">
        <v>41794</v>
      </c>
      <c r="F28" s="64">
        <v>41941</v>
      </c>
      <c r="G28" s="64">
        <v>41943</v>
      </c>
      <c r="H28" s="63" t="s">
        <v>26</v>
      </c>
      <c r="I28" s="63" t="s">
        <v>23</v>
      </c>
      <c r="J28" s="63" t="s">
        <v>24</v>
      </c>
      <c r="K28" s="102">
        <v>11583011.583011599</v>
      </c>
      <c r="L28" s="63" t="s">
        <v>26</v>
      </c>
      <c r="M28" s="63" t="s">
        <v>25</v>
      </c>
      <c r="N28" s="63" t="s">
        <v>30</v>
      </c>
      <c r="O28" s="102">
        <v>-15000000</v>
      </c>
      <c r="P28" s="63" t="s">
        <v>31</v>
      </c>
      <c r="Q28" s="66">
        <v>1.2949999999999999</v>
      </c>
      <c r="R28" s="71"/>
      <c r="S28" s="67">
        <v>0</v>
      </c>
      <c r="T28" s="63"/>
      <c r="U28" s="66">
        <v>1.3657999999999999</v>
      </c>
      <c r="V28" s="66">
        <v>1.3664811085972264</v>
      </c>
      <c r="W28" s="69">
        <v>-12662.444949146047</v>
      </c>
      <c r="X28" s="149"/>
      <c r="Y28" s="69">
        <v>0</v>
      </c>
      <c r="Z28" s="69">
        <v>-12662.444949146047</v>
      </c>
      <c r="AA28" s="63" t="s">
        <v>55</v>
      </c>
      <c r="AC28" s="94">
        <f t="shared" si="0"/>
        <v>10977100.163059251</v>
      </c>
      <c r="AD28" s="94">
        <f t="shared" si="1"/>
        <v>0</v>
      </c>
      <c r="AE28" s="94"/>
      <c r="AF28" s="94">
        <f t="shared" si="2"/>
        <v>13721375.203824064</v>
      </c>
      <c r="AG28" s="94">
        <f t="shared" si="3"/>
        <v>-2138363.6208124794</v>
      </c>
      <c r="AH28" s="94">
        <f t="shared" si="4"/>
        <v>2138363.6208124794</v>
      </c>
      <c r="AI28" s="94">
        <f t="shared" si="5"/>
        <v>-2138363.6208124794</v>
      </c>
      <c r="AJ28" s="97">
        <f t="shared" si="6"/>
        <v>1</v>
      </c>
      <c r="AK28" s="97"/>
      <c r="AL28" s="76">
        <f>VLOOKUP(EURUSD!C28,'Cours à terme initiaux'!A19:E150,5,FALSE)</f>
        <v>1.3601563585775991</v>
      </c>
      <c r="AM28" s="94">
        <f t="shared" si="7"/>
        <v>11028143.864052838</v>
      </c>
      <c r="AN28" s="94">
        <f t="shared" si="8"/>
        <v>0</v>
      </c>
      <c r="AO28" s="94">
        <f t="shared" si="11"/>
        <v>-51043.700993586332</v>
      </c>
      <c r="AP28" s="94">
        <f t="shared" si="9"/>
        <v>0</v>
      </c>
      <c r="AQ28" s="97" t="str">
        <f t="shared" si="10"/>
        <v>PAS DE VALEUR INTRINSEQUE</v>
      </c>
      <c r="AR28" s="94"/>
      <c r="AS28" s="95"/>
      <c r="AT28" s="95"/>
      <c r="AU28" s="95"/>
      <c r="AV28" s="95"/>
      <c r="AW28" s="95"/>
      <c r="AX28" s="95"/>
      <c r="AY28" s="95"/>
      <c r="AZ28" s="92"/>
      <c r="BA28" s="92"/>
      <c r="BB28" s="92"/>
      <c r="BC28" s="92"/>
      <c r="BD28" s="92"/>
      <c r="BE28" s="92"/>
    </row>
    <row r="29" spans="1:57" s="44" customFormat="1" x14ac:dyDescent="0.25">
      <c r="A29" s="63">
        <v>2014</v>
      </c>
      <c r="B29" s="63" t="s">
        <v>54</v>
      </c>
      <c r="C29" s="63">
        <v>145</v>
      </c>
      <c r="D29" s="63" t="s">
        <v>39</v>
      </c>
      <c r="E29" s="64">
        <v>41794</v>
      </c>
      <c r="F29" s="64">
        <v>41941</v>
      </c>
      <c r="G29" s="64">
        <v>41943</v>
      </c>
      <c r="H29" s="63" t="s">
        <v>26</v>
      </c>
      <c r="I29" s="63" t="s">
        <v>23</v>
      </c>
      <c r="J29" s="63" t="s">
        <v>24</v>
      </c>
      <c r="K29" s="79">
        <v>11303692.5395629</v>
      </c>
      <c r="L29" s="74" t="s">
        <v>26</v>
      </c>
      <c r="M29" s="74" t="s">
        <v>25</v>
      </c>
      <c r="N29" s="74" t="s">
        <v>30</v>
      </c>
      <c r="O29" s="79">
        <v>-15000000</v>
      </c>
      <c r="P29" s="63" t="s">
        <v>31</v>
      </c>
      <c r="Q29" s="66">
        <v>1.327</v>
      </c>
      <c r="R29" s="71">
        <v>1.2949999999999999</v>
      </c>
      <c r="S29" s="67">
        <v>0</v>
      </c>
      <c r="T29" s="63"/>
      <c r="U29" s="66">
        <v>1.3657999999999999</v>
      </c>
      <c r="V29" s="66">
        <v>1.3664811085972264</v>
      </c>
      <c r="W29" s="79">
        <v>-15188.84856050481</v>
      </c>
      <c r="X29" s="149"/>
      <c r="Y29" s="79">
        <v>0</v>
      </c>
      <c r="Z29" s="79">
        <v>-15188.84856050481</v>
      </c>
      <c r="AA29" s="63" t="s">
        <v>56</v>
      </c>
      <c r="AC29" s="94" t="str">
        <f t="shared" si="0"/>
        <v/>
      </c>
      <c r="AD29" s="94" t="str">
        <f t="shared" si="1"/>
        <v/>
      </c>
      <c r="AE29" s="94"/>
      <c r="AF29" s="94" t="str">
        <f t="shared" si="2"/>
        <v/>
      </c>
      <c r="AG29" s="94" t="str">
        <f t="shared" si="3"/>
        <v/>
      </c>
      <c r="AH29" s="94" t="str">
        <f t="shared" si="4"/>
        <v/>
      </c>
      <c r="AI29" s="94" t="str">
        <f t="shared" si="5"/>
        <v/>
      </c>
      <c r="AJ29" s="97" t="str">
        <f t="shared" si="6"/>
        <v/>
      </c>
      <c r="AK29" s="97"/>
      <c r="AL29" s="76">
        <f>VLOOKUP(EURUSD!C29,'Cours à terme initiaux'!A20:E151,5,FALSE)</f>
        <v>1.3601563585775991</v>
      </c>
      <c r="AM29" s="94" t="str">
        <f t="shared" si="7"/>
        <v/>
      </c>
      <c r="AN29" s="94" t="str">
        <f t="shared" si="8"/>
        <v/>
      </c>
      <c r="AO29" s="94" t="str">
        <f t="shared" si="11"/>
        <v/>
      </c>
      <c r="AP29" s="94" t="str">
        <f t="shared" si="9"/>
        <v/>
      </c>
      <c r="AQ29" s="97" t="str">
        <f t="shared" si="10"/>
        <v/>
      </c>
      <c r="AR29" s="94"/>
      <c r="AS29" s="95"/>
      <c r="AT29" s="95"/>
      <c r="AU29" s="95"/>
      <c r="AV29" s="95"/>
      <c r="AW29" s="95"/>
      <c r="AX29" s="95"/>
      <c r="AY29" s="95"/>
      <c r="AZ29" s="92"/>
      <c r="BA29" s="92"/>
      <c r="BB29" s="92"/>
      <c r="BC29" s="92"/>
      <c r="BD29" s="92"/>
      <c r="BE29" s="92"/>
    </row>
    <row r="30" spans="1:57" s="44" customFormat="1" x14ac:dyDescent="0.25">
      <c r="A30" s="63">
        <v>2014</v>
      </c>
      <c r="B30" s="63" t="s">
        <v>57</v>
      </c>
      <c r="C30" s="63">
        <v>146</v>
      </c>
      <c r="D30" s="63" t="s">
        <v>39</v>
      </c>
      <c r="E30" s="64">
        <v>41794</v>
      </c>
      <c r="F30" s="64">
        <v>41969</v>
      </c>
      <c r="G30" s="64">
        <v>41971</v>
      </c>
      <c r="H30" s="63" t="s">
        <v>22</v>
      </c>
      <c r="I30" s="63" t="s">
        <v>25</v>
      </c>
      <c r="J30" s="63" t="s">
        <v>24</v>
      </c>
      <c r="K30" s="102">
        <v>11303692.5395629</v>
      </c>
      <c r="L30" s="63" t="s">
        <v>22</v>
      </c>
      <c r="M30" s="63" t="s">
        <v>23</v>
      </c>
      <c r="N30" s="63" t="s">
        <v>30</v>
      </c>
      <c r="O30" s="102">
        <v>-15000000</v>
      </c>
      <c r="P30" s="63" t="s">
        <v>31</v>
      </c>
      <c r="Q30" s="66">
        <v>1.327</v>
      </c>
      <c r="R30" s="71"/>
      <c r="S30" s="67">
        <v>0</v>
      </c>
      <c r="T30" s="63"/>
      <c r="U30" s="66">
        <v>1.3657999999999999</v>
      </c>
      <c r="V30" s="66">
        <v>1.3666718977764369</v>
      </c>
      <c r="W30" s="69">
        <v>381763.96109400404</v>
      </c>
      <c r="X30" s="149">
        <v>340657.42520104803</v>
      </c>
      <c r="Y30" s="69">
        <v>328124.79400170594</v>
      </c>
      <c r="Z30" s="69">
        <v>53639.167092298099</v>
      </c>
      <c r="AA30" s="63" t="s">
        <v>58</v>
      </c>
      <c r="AC30" s="94">
        <f t="shared" si="0"/>
        <v>10975567.745561218</v>
      </c>
      <c r="AD30" s="94">
        <f t="shared" si="1"/>
        <v>328124.79400170594</v>
      </c>
      <c r="AE30" s="94"/>
      <c r="AF30" s="94">
        <f t="shared" si="2"/>
        <v>9146306.4546343479</v>
      </c>
      <c r="AG30" s="94">
        <f t="shared" si="3"/>
        <v>2157386.0849285759</v>
      </c>
      <c r="AH30" s="94">
        <f t="shared" si="4"/>
        <v>-1829261.29092687</v>
      </c>
      <c r="AI30" s="94">
        <f t="shared" si="5"/>
        <v>1829261.29092687</v>
      </c>
      <c r="AJ30" s="97">
        <f t="shared" si="6"/>
        <v>1</v>
      </c>
      <c r="AK30" s="97"/>
      <c r="AL30" s="76">
        <f>VLOOKUP(EURUSD!C30,'Cours à terme initiaux'!A21:E152,5,FALSE)</f>
        <v>1.3602718667775733</v>
      </c>
      <c r="AM30" s="94">
        <f t="shared" si="7"/>
        <v>11027207.403424704</v>
      </c>
      <c r="AN30" s="94">
        <f t="shared" si="8"/>
        <v>276485.13613821939</v>
      </c>
      <c r="AO30" s="94">
        <f t="shared" si="11"/>
        <v>-51639.657863486558</v>
      </c>
      <c r="AP30" s="94">
        <f t="shared" si="9"/>
        <v>51639.657863486558</v>
      </c>
      <c r="AQ30" s="97">
        <f t="shared" si="10"/>
        <v>1</v>
      </c>
      <c r="AR30" s="94"/>
      <c r="AS30" s="95"/>
      <c r="AT30" s="95"/>
      <c r="AU30" s="95"/>
      <c r="AV30" s="95"/>
      <c r="AW30" s="95"/>
      <c r="AX30" s="95"/>
      <c r="AY30" s="95"/>
      <c r="AZ30" s="92"/>
      <c r="BA30" s="92"/>
      <c r="BB30" s="92"/>
      <c r="BC30" s="92"/>
      <c r="BD30" s="92"/>
      <c r="BE30" s="92"/>
    </row>
    <row r="31" spans="1:57" s="44" customFormat="1" x14ac:dyDescent="0.25">
      <c r="A31" s="63">
        <v>2014</v>
      </c>
      <c r="B31" s="63" t="s">
        <v>57</v>
      </c>
      <c r="C31" s="63">
        <v>147</v>
      </c>
      <c r="D31" s="63" t="s">
        <v>39</v>
      </c>
      <c r="E31" s="64">
        <v>41794</v>
      </c>
      <c r="F31" s="64">
        <v>41969</v>
      </c>
      <c r="G31" s="64">
        <v>41971</v>
      </c>
      <c r="H31" s="63" t="s">
        <v>26</v>
      </c>
      <c r="I31" s="63" t="s">
        <v>23</v>
      </c>
      <c r="J31" s="63" t="s">
        <v>24</v>
      </c>
      <c r="K31" s="79">
        <v>11583011.583011599</v>
      </c>
      <c r="L31" s="74" t="s">
        <v>26</v>
      </c>
      <c r="M31" s="74" t="s">
        <v>25</v>
      </c>
      <c r="N31" s="74" t="s">
        <v>30</v>
      </c>
      <c r="O31" s="79">
        <v>-15000000</v>
      </c>
      <c r="P31" s="63" t="s">
        <v>31</v>
      </c>
      <c r="Q31" s="66">
        <v>1.2949999999999999</v>
      </c>
      <c r="R31" s="71"/>
      <c r="S31" s="67">
        <v>0</v>
      </c>
      <c r="T31" s="63"/>
      <c r="U31" s="66">
        <v>1.3657999999999999</v>
      </c>
      <c r="V31" s="66">
        <v>1.3666718977764369</v>
      </c>
      <c r="W31" s="69">
        <v>-21396.839630823302</v>
      </c>
      <c r="X31" s="149"/>
      <c r="Y31" s="69">
        <v>0</v>
      </c>
      <c r="Z31" s="69">
        <v>-21396.839630823302</v>
      </c>
      <c r="AA31" s="63" t="s">
        <v>58</v>
      </c>
      <c r="AC31" s="94">
        <f t="shared" si="0"/>
        <v>10975567.745561218</v>
      </c>
      <c r="AD31" s="94">
        <f t="shared" si="1"/>
        <v>0</v>
      </c>
      <c r="AE31" s="94"/>
      <c r="AF31" s="94">
        <f t="shared" si="2"/>
        <v>13719459.681951523</v>
      </c>
      <c r="AG31" s="94">
        <f t="shared" si="3"/>
        <v>-2136448.0989399385</v>
      </c>
      <c r="AH31" s="94">
        <f t="shared" si="4"/>
        <v>2136448.0989399385</v>
      </c>
      <c r="AI31" s="94">
        <f t="shared" si="5"/>
        <v>-2136448.0989399385</v>
      </c>
      <c r="AJ31" s="97">
        <f t="shared" si="6"/>
        <v>1</v>
      </c>
      <c r="AK31" s="97"/>
      <c r="AL31" s="76">
        <f>VLOOKUP(EURUSD!C31,'Cours à terme initiaux'!A22:E153,5,FALSE)</f>
        <v>1.3602718667775733</v>
      </c>
      <c r="AM31" s="94">
        <f t="shared" si="7"/>
        <v>11027207.403424704</v>
      </c>
      <c r="AN31" s="94">
        <f t="shared" si="8"/>
        <v>0</v>
      </c>
      <c r="AO31" s="94">
        <f t="shared" si="11"/>
        <v>-51639.657863486558</v>
      </c>
      <c r="AP31" s="94">
        <f t="shared" si="9"/>
        <v>0</v>
      </c>
      <c r="AQ31" s="97" t="str">
        <f t="shared" si="10"/>
        <v>PAS DE VALEUR INTRINSEQUE</v>
      </c>
      <c r="AR31" s="94"/>
      <c r="AS31" s="95"/>
      <c r="AT31" s="95"/>
      <c r="AU31" s="95"/>
      <c r="AV31" s="95"/>
      <c r="AW31" s="95"/>
      <c r="AX31" s="95"/>
      <c r="AY31" s="95"/>
      <c r="AZ31" s="92"/>
      <c r="BA31" s="92"/>
      <c r="BB31" s="92"/>
      <c r="BC31" s="92"/>
      <c r="BD31" s="92"/>
      <c r="BE31" s="92"/>
    </row>
    <row r="32" spans="1:57" s="44" customFormat="1" x14ac:dyDescent="0.25">
      <c r="A32" s="63">
        <v>2014</v>
      </c>
      <c r="B32" s="63" t="s">
        <v>57</v>
      </c>
      <c r="C32" s="63">
        <v>148</v>
      </c>
      <c r="D32" s="63" t="s">
        <v>39</v>
      </c>
      <c r="E32" s="64">
        <v>41794</v>
      </c>
      <c r="F32" s="64">
        <v>41969</v>
      </c>
      <c r="G32" s="64">
        <v>41971</v>
      </c>
      <c r="H32" s="63" t="s">
        <v>26</v>
      </c>
      <c r="I32" s="63" t="s">
        <v>23</v>
      </c>
      <c r="J32" s="63" t="s">
        <v>24</v>
      </c>
      <c r="K32" s="102">
        <v>11303692.5395629</v>
      </c>
      <c r="L32" s="63" t="s">
        <v>26</v>
      </c>
      <c r="M32" s="63" t="s">
        <v>25</v>
      </c>
      <c r="N32" s="63" t="s">
        <v>30</v>
      </c>
      <c r="O32" s="102">
        <v>-15000000</v>
      </c>
      <c r="P32" s="63" t="s">
        <v>31</v>
      </c>
      <c r="Q32" s="66">
        <v>1.327</v>
      </c>
      <c r="R32" s="71">
        <v>1.2949999999999999</v>
      </c>
      <c r="S32" s="69">
        <v>0</v>
      </c>
      <c r="T32" s="63"/>
      <c r="U32" s="66">
        <v>1.3657999999999999</v>
      </c>
      <c r="V32" s="66">
        <v>1.3666718977764369</v>
      </c>
      <c r="W32" s="79">
        <v>-19709.696262132729</v>
      </c>
      <c r="X32" s="149"/>
      <c r="Y32" s="79">
        <v>0</v>
      </c>
      <c r="Z32" s="79">
        <v>-19709.696262132729</v>
      </c>
      <c r="AA32" s="63" t="s">
        <v>59</v>
      </c>
      <c r="AC32" s="94" t="str">
        <f t="shared" si="0"/>
        <v/>
      </c>
      <c r="AD32" s="94" t="str">
        <f t="shared" si="1"/>
        <v/>
      </c>
      <c r="AE32" s="94"/>
      <c r="AF32" s="94" t="str">
        <f t="shared" si="2"/>
        <v/>
      </c>
      <c r="AG32" s="94" t="str">
        <f t="shared" si="3"/>
        <v/>
      </c>
      <c r="AH32" s="94" t="str">
        <f t="shared" si="4"/>
        <v/>
      </c>
      <c r="AI32" s="94" t="str">
        <f t="shared" si="5"/>
        <v/>
      </c>
      <c r="AJ32" s="97" t="str">
        <f t="shared" si="6"/>
        <v/>
      </c>
      <c r="AK32" s="97"/>
      <c r="AL32" s="76">
        <f>VLOOKUP(EURUSD!C32,'Cours à terme initiaux'!A23:E154,5,FALSE)</f>
        <v>1.3602718667775733</v>
      </c>
      <c r="AM32" s="94" t="str">
        <f t="shared" si="7"/>
        <v/>
      </c>
      <c r="AN32" s="94" t="str">
        <f t="shared" si="8"/>
        <v/>
      </c>
      <c r="AO32" s="94" t="str">
        <f t="shared" si="11"/>
        <v/>
      </c>
      <c r="AP32" s="94" t="str">
        <f t="shared" si="9"/>
        <v/>
      </c>
      <c r="AQ32" s="97" t="str">
        <f t="shared" si="10"/>
        <v/>
      </c>
      <c r="AR32" s="94"/>
      <c r="AS32" s="95"/>
      <c r="AT32" s="95"/>
      <c r="AU32" s="95"/>
      <c r="AV32" s="95"/>
      <c r="AW32" s="95"/>
      <c r="AX32" s="95"/>
      <c r="AY32" s="95"/>
      <c r="AZ32" s="92"/>
      <c r="BA32" s="92"/>
      <c r="BB32" s="92"/>
      <c r="BC32" s="92"/>
      <c r="BD32" s="92"/>
      <c r="BE32" s="92"/>
    </row>
    <row r="33" spans="1:57" s="44" customFormat="1" x14ac:dyDescent="0.25">
      <c r="A33" s="63">
        <v>2014</v>
      </c>
      <c r="B33" s="63" t="s">
        <v>60</v>
      </c>
      <c r="C33" s="63">
        <v>149</v>
      </c>
      <c r="D33" s="63" t="s">
        <v>39</v>
      </c>
      <c r="E33" s="64">
        <v>41794</v>
      </c>
      <c r="F33" s="64">
        <v>41969</v>
      </c>
      <c r="G33" s="64">
        <v>41971</v>
      </c>
      <c r="H33" s="63" t="s">
        <v>22</v>
      </c>
      <c r="I33" s="63" t="s">
        <v>25</v>
      </c>
      <c r="J33" s="63" t="s">
        <v>24</v>
      </c>
      <c r="K33" s="79">
        <v>8286252.3540489599</v>
      </c>
      <c r="L33" s="74" t="s">
        <v>22</v>
      </c>
      <c r="M33" s="74" t="s">
        <v>23</v>
      </c>
      <c r="N33" s="74" t="s">
        <v>30</v>
      </c>
      <c r="O33" s="79">
        <v>-11000000</v>
      </c>
      <c r="P33" s="63" t="s">
        <v>31</v>
      </c>
      <c r="Q33" s="66">
        <v>1.3274999999999999</v>
      </c>
      <c r="R33" s="71"/>
      <c r="S33" s="69">
        <v>0</v>
      </c>
      <c r="T33" s="63"/>
      <c r="U33" s="66">
        <v>1.3657999999999999</v>
      </c>
      <c r="V33" s="66">
        <v>1.3666718977764369</v>
      </c>
      <c r="W33" s="69">
        <v>277364.15981340496</v>
      </c>
      <c r="X33" s="149">
        <v>246720.69466913491</v>
      </c>
      <c r="Y33" s="69">
        <v>237502.67397073749</v>
      </c>
      <c r="Z33" s="69">
        <v>39861.485842667462</v>
      </c>
      <c r="AA33" s="63" t="s">
        <v>61</v>
      </c>
      <c r="AC33" s="94">
        <f t="shared" si="0"/>
        <v>8048749.6800782271</v>
      </c>
      <c r="AD33" s="94">
        <f t="shared" si="1"/>
        <v>237502.67397073749</v>
      </c>
      <c r="AE33" s="94"/>
      <c r="AF33" s="94">
        <f t="shared" si="2"/>
        <v>6707291.4000651892</v>
      </c>
      <c r="AG33" s="94">
        <f t="shared" si="3"/>
        <v>1578960.9539837753</v>
      </c>
      <c r="AH33" s="94">
        <f t="shared" si="4"/>
        <v>-1341458.2800130378</v>
      </c>
      <c r="AI33" s="94">
        <f t="shared" si="5"/>
        <v>1341458.2800130378</v>
      </c>
      <c r="AJ33" s="97">
        <f t="shared" si="6"/>
        <v>1</v>
      </c>
      <c r="AK33" s="97"/>
      <c r="AL33" s="76">
        <f>VLOOKUP(EURUSD!C33,'Cours à terme initiaux'!A24:E155,5,FALSE)</f>
        <v>1.3602718667775733</v>
      </c>
      <c r="AM33" s="94">
        <f t="shared" si="7"/>
        <v>8086618.7625114499</v>
      </c>
      <c r="AN33" s="94">
        <f t="shared" si="8"/>
        <v>199633.5915375147</v>
      </c>
      <c r="AO33" s="94">
        <f t="shared" si="11"/>
        <v>-37869.082433222793</v>
      </c>
      <c r="AP33" s="94">
        <f t="shared" si="9"/>
        <v>37869.082433222793</v>
      </c>
      <c r="AQ33" s="97">
        <f t="shared" si="10"/>
        <v>1</v>
      </c>
      <c r="AR33" s="94"/>
      <c r="AS33" s="95"/>
      <c r="AT33" s="95"/>
      <c r="AU33" s="95"/>
      <c r="AV33" s="95"/>
      <c r="AW33" s="95"/>
      <c r="AX33" s="95"/>
      <c r="AY33" s="95"/>
      <c r="AZ33" s="92"/>
      <c r="BA33" s="92"/>
      <c r="BB33" s="92"/>
      <c r="BC33" s="92"/>
      <c r="BD33" s="92"/>
      <c r="BE33" s="92"/>
    </row>
    <row r="34" spans="1:57" s="44" customFormat="1" x14ac:dyDescent="0.25">
      <c r="A34" s="63">
        <v>2014</v>
      </c>
      <c r="B34" s="63" t="s">
        <v>60</v>
      </c>
      <c r="C34" s="63">
        <v>150</v>
      </c>
      <c r="D34" s="63" t="s">
        <v>39</v>
      </c>
      <c r="E34" s="64">
        <v>41794</v>
      </c>
      <c r="F34" s="64">
        <v>41969</v>
      </c>
      <c r="G34" s="64">
        <v>41971</v>
      </c>
      <c r="H34" s="63" t="s">
        <v>26</v>
      </c>
      <c r="I34" s="63" t="s">
        <v>23</v>
      </c>
      <c r="J34" s="63" t="s">
        <v>24</v>
      </c>
      <c r="K34" s="79">
        <v>8494208.4942084905</v>
      </c>
      <c r="L34" s="63" t="s">
        <v>26</v>
      </c>
      <c r="M34" s="63" t="s">
        <v>25</v>
      </c>
      <c r="N34" s="63" t="s">
        <v>30</v>
      </c>
      <c r="O34" s="79">
        <v>-11000000</v>
      </c>
      <c r="P34" s="63" t="s">
        <v>31</v>
      </c>
      <c r="Q34" s="66">
        <v>1.2949999999999999</v>
      </c>
      <c r="R34" s="71"/>
      <c r="S34" s="69">
        <v>0</v>
      </c>
      <c r="T34" s="63"/>
      <c r="U34" s="66">
        <v>1.3657999999999999</v>
      </c>
      <c r="V34" s="66">
        <v>1.3666718977764369</v>
      </c>
      <c r="W34" s="69">
        <v>-15691.015729270393</v>
      </c>
      <c r="X34" s="149"/>
      <c r="Y34" s="69">
        <v>0</v>
      </c>
      <c r="Z34" s="69">
        <v>-15691.015729270393</v>
      </c>
      <c r="AA34" s="63" t="s">
        <v>61</v>
      </c>
      <c r="AC34" s="94">
        <f t="shared" si="0"/>
        <v>8048749.6800782271</v>
      </c>
      <c r="AD34" s="94">
        <f t="shared" si="1"/>
        <v>0</v>
      </c>
      <c r="AE34" s="94"/>
      <c r="AF34" s="94">
        <f t="shared" si="2"/>
        <v>10060937.100097783</v>
      </c>
      <c r="AG34" s="94">
        <f t="shared" si="3"/>
        <v>-1566728.6058892887</v>
      </c>
      <c r="AH34" s="94">
        <f t="shared" si="4"/>
        <v>1566728.6058892887</v>
      </c>
      <c r="AI34" s="94">
        <f t="shared" si="5"/>
        <v>-1566728.6058892887</v>
      </c>
      <c r="AJ34" s="97">
        <f t="shared" si="6"/>
        <v>1</v>
      </c>
      <c r="AK34" s="97"/>
      <c r="AL34" s="76">
        <f>VLOOKUP(EURUSD!C34,'Cours à terme initiaux'!A25:E156,5,FALSE)</f>
        <v>1.3602718667775733</v>
      </c>
      <c r="AM34" s="94">
        <f t="shared" si="7"/>
        <v>8086618.7625114499</v>
      </c>
      <c r="AN34" s="94">
        <f t="shared" si="8"/>
        <v>0</v>
      </c>
      <c r="AO34" s="94">
        <f t="shared" si="11"/>
        <v>-37869.082433222793</v>
      </c>
      <c r="AP34" s="94">
        <f t="shared" si="9"/>
        <v>0</v>
      </c>
      <c r="AQ34" s="97" t="str">
        <f t="shared" si="10"/>
        <v>PAS DE VALEUR INTRINSEQUE</v>
      </c>
      <c r="AR34" s="94"/>
      <c r="AS34" s="95"/>
      <c r="AT34" s="95"/>
      <c r="AU34" s="95"/>
      <c r="AV34" s="95"/>
      <c r="AW34" s="95"/>
      <c r="AX34" s="95"/>
      <c r="AY34" s="95"/>
      <c r="AZ34" s="92"/>
      <c r="BA34" s="92"/>
      <c r="BB34" s="92"/>
      <c r="BC34" s="92"/>
      <c r="BD34" s="92"/>
      <c r="BE34" s="92"/>
    </row>
    <row r="35" spans="1:57" s="44" customFormat="1" x14ac:dyDescent="0.25">
      <c r="A35" s="63">
        <v>2014</v>
      </c>
      <c r="B35" s="63" t="s">
        <v>60</v>
      </c>
      <c r="C35" s="63">
        <v>151</v>
      </c>
      <c r="D35" s="63" t="s">
        <v>39</v>
      </c>
      <c r="E35" s="64">
        <v>41794</v>
      </c>
      <c r="F35" s="64">
        <v>41969</v>
      </c>
      <c r="G35" s="64">
        <v>41971</v>
      </c>
      <c r="H35" s="63" t="s">
        <v>26</v>
      </c>
      <c r="I35" s="63" t="s">
        <v>23</v>
      </c>
      <c r="J35" s="63" t="s">
        <v>24</v>
      </c>
      <c r="K35" s="102">
        <v>8286252.3540489599</v>
      </c>
      <c r="L35" s="63" t="s">
        <v>26</v>
      </c>
      <c r="M35" s="63" t="s">
        <v>25</v>
      </c>
      <c r="N35" s="63" t="s">
        <v>30</v>
      </c>
      <c r="O35" s="102">
        <v>-11000000</v>
      </c>
      <c r="P35" s="63" t="s">
        <v>31</v>
      </c>
      <c r="Q35" s="66">
        <v>1.3274999999999999</v>
      </c>
      <c r="R35" s="71">
        <v>1.2949999999999999</v>
      </c>
      <c r="S35" s="69">
        <v>0</v>
      </c>
      <c r="T35" s="63"/>
      <c r="U35" s="66">
        <v>1.3657999999999999</v>
      </c>
      <c r="V35" s="66">
        <v>1.3666718977764369</v>
      </c>
      <c r="W35" s="79">
        <v>-14952.44941499967</v>
      </c>
      <c r="X35" s="149"/>
      <c r="Y35" s="79">
        <v>0</v>
      </c>
      <c r="Z35" s="79">
        <v>-14952.44941499967</v>
      </c>
      <c r="AA35" s="63" t="s">
        <v>62</v>
      </c>
      <c r="AC35" s="94" t="str">
        <f t="shared" si="0"/>
        <v/>
      </c>
      <c r="AD35" s="94" t="str">
        <f t="shared" si="1"/>
        <v/>
      </c>
      <c r="AE35" s="94"/>
      <c r="AF35" s="94" t="str">
        <f t="shared" si="2"/>
        <v/>
      </c>
      <c r="AG35" s="94" t="str">
        <f t="shared" si="3"/>
        <v/>
      </c>
      <c r="AH35" s="94" t="str">
        <f t="shared" si="4"/>
        <v/>
      </c>
      <c r="AI35" s="94" t="str">
        <f t="shared" si="5"/>
        <v/>
      </c>
      <c r="AJ35" s="97" t="str">
        <f t="shared" si="6"/>
        <v/>
      </c>
      <c r="AK35" s="97"/>
      <c r="AL35" s="76">
        <f>VLOOKUP(EURUSD!C35,'Cours à terme initiaux'!A26:E157,5,FALSE)</f>
        <v>1.3602718667775733</v>
      </c>
      <c r="AM35" s="94" t="str">
        <f t="shared" si="7"/>
        <v/>
      </c>
      <c r="AN35" s="94" t="str">
        <f t="shared" si="8"/>
        <v/>
      </c>
      <c r="AO35" s="94" t="str">
        <f t="shared" si="11"/>
        <v/>
      </c>
      <c r="AP35" s="94" t="str">
        <f t="shared" si="9"/>
        <v/>
      </c>
      <c r="AQ35" s="97" t="str">
        <f t="shared" si="10"/>
        <v/>
      </c>
      <c r="AR35" s="94"/>
      <c r="AS35" s="95"/>
      <c r="AT35" s="95"/>
      <c r="AU35" s="95"/>
      <c r="AV35" s="95"/>
      <c r="AW35" s="95"/>
      <c r="AX35" s="95"/>
      <c r="AY35" s="95"/>
      <c r="AZ35" s="92"/>
      <c r="BA35" s="92"/>
      <c r="BB35" s="92"/>
      <c r="BC35" s="92"/>
      <c r="BD35" s="92"/>
      <c r="BE35" s="92"/>
    </row>
    <row r="36" spans="1:57" s="44" customFormat="1" x14ac:dyDescent="0.25">
      <c r="A36" s="63">
        <v>2014</v>
      </c>
      <c r="B36" s="63" t="s">
        <v>63</v>
      </c>
      <c r="C36" s="63">
        <v>152</v>
      </c>
      <c r="D36" s="63" t="s">
        <v>46</v>
      </c>
      <c r="E36" s="64">
        <v>41753</v>
      </c>
      <c r="F36" s="64">
        <v>41996</v>
      </c>
      <c r="G36" s="64">
        <v>42002</v>
      </c>
      <c r="H36" s="63" t="s">
        <v>22</v>
      </c>
      <c r="I36" s="63" t="s">
        <v>25</v>
      </c>
      <c r="J36" s="63" t="s">
        <v>24</v>
      </c>
      <c r="K36" s="79">
        <v>6884551.3693448296</v>
      </c>
      <c r="L36" s="74" t="s">
        <v>22</v>
      </c>
      <c r="M36" s="74" t="s">
        <v>23</v>
      </c>
      <c r="N36" s="74" t="s">
        <v>30</v>
      </c>
      <c r="O36" s="79">
        <v>-9100000</v>
      </c>
      <c r="P36" s="63" t="s">
        <v>31</v>
      </c>
      <c r="Q36" s="66">
        <v>1.3218000000000001</v>
      </c>
      <c r="R36" s="71"/>
      <c r="S36" s="69">
        <v>0</v>
      </c>
      <c r="T36" s="63"/>
      <c r="U36" s="66">
        <v>1.3657999999999999</v>
      </c>
      <c r="V36" s="66">
        <v>1.3668726639705726</v>
      </c>
      <c r="W36" s="69">
        <v>262555.02936490416</v>
      </c>
      <c r="X36" s="149">
        <v>244234.31885203315</v>
      </c>
      <c r="Y36" s="69">
        <v>227018.27217557468</v>
      </c>
      <c r="Z36" s="69">
        <v>35536.757189329481</v>
      </c>
      <c r="AA36" s="63" t="s">
        <v>64</v>
      </c>
      <c r="AC36" s="94">
        <f t="shared" si="0"/>
        <v>6657533.0971692577</v>
      </c>
      <c r="AD36" s="94">
        <f t="shared" si="1"/>
        <v>227018.27217557468</v>
      </c>
      <c r="AE36" s="94"/>
      <c r="AF36" s="94">
        <f t="shared" si="2"/>
        <v>5547944.2476410484</v>
      </c>
      <c r="AG36" s="94">
        <f t="shared" si="3"/>
        <v>1336607.121703784</v>
      </c>
      <c r="AH36" s="94">
        <f t="shared" si="4"/>
        <v>-1109588.8495282093</v>
      </c>
      <c r="AI36" s="94">
        <f t="shared" si="5"/>
        <v>1109588.8495282093</v>
      </c>
      <c r="AJ36" s="97">
        <f t="shared" si="6"/>
        <v>1</v>
      </c>
      <c r="AK36" s="97"/>
      <c r="AL36" s="76">
        <f>VLOOKUP(EURUSD!C36,'Cours à terme initiaux'!A27:E158,5,FALSE)</f>
        <v>1.3825444825167519</v>
      </c>
      <c r="AM36" s="94">
        <f t="shared" si="7"/>
        <v>6582066.7002587654</v>
      </c>
      <c r="AN36" s="94">
        <f t="shared" si="8"/>
        <v>302484.66908606701</v>
      </c>
      <c r="AO36" s="94">
        <f t="shared" si="11"/>
        <v>75466.396910492331</v>
      </c>
      <c r="AP36" s="94">
        <f t="shared" si="9"/>
        <v>-75466.396910492331</v>
      </c>
      <c r="AQ36" s="97">
        <f t="shared" si="10"/>
        <v>1</v>
      </c>
      <c r="AR36" s="94"/>
      <c r="AS36" s="95"/>
      <c r="AT36" s="95"/>
      <c r="AU36" s="95"/>
      <c r="AV36" s="95"/>
      <c r="AW36" s="95"/>
      <c r="AX36" s="95"/>
      <c r="AY36" s="95"/>
      <c r="AZ36" s="92"/>
      <c r="BA36" s="92"/>
      <c r="BB36" s="92"/>
      <c r="BC36" s="92"/>
      <c r="BD36" s="92"/>
      <c r="BE36" s="92"/>
    </row>
    <row r="37" spans="1:57" s="44" customFormat="1" x14ac:dyDescent="0.25">
      <c r="A37" s="63">
        <v>2014</v>
      </c>
      <c r="B37" s="63" t="s">
        <v>63</v>
      </c>
      <c r="C37" s="63">
        <v>153</v>
      </c>
      <c r="D37" s="63" t="s">
        <v>46</v>
      </c>
      <c r="E37" s="64">
        <v>41753</v>
      </c>
      <c r="F37" s="64">
        <v>41996</v>
      </c>
      <c r="G37" s="64">
        <v>42002</v>
      </c>
      <c r="H37" s="63" t="s">
        <v>26</v>
      </c>
      <c r="I37" s="63" t="s">
        <v>23</v>
      </c>
      <c r="J37" s="63" t="s">
        <v>24</v>
      </c>
      <c r="K37" s="79">
        <v>7222222.2222222202</v>
      </c>
      <c r="L37" s="74" t="s">
        <v>26</v>
      </c>
      <c r="M37" s="74" t="s">
        <v>25</v>
      </c>
      <c r="N37" s="74" t="s">
        <v>30</v>
      </c>
      <c r="O37" s="79">
        <v>-9100000</v>
      </c>
      <c r="P37" s="63" t="s">
        <v>31</v>
      </c>
      <c r="Q37" s="66">
        <v>1.26</v>
      </c>
      <c r="R37" s="71"/>
      <c r="S37" s="67">
        <v>0</v>
      </c>
      <c r="T37" s="63"/>
      <c r="U37" s="66">
        <v>1.3657999999999999</v>
      </c>
      <c r="V37" s="66">
        <v>1.3668726639705726</v>
      </c>
      <c r="W37" s="67">
        <v>-5494.672075939292</v>
      </c>
      <c r="X37" s="149"/>
      <c r="Y37" s="67">
        <v>0</v>
      </c>
      <c r="Z37" s="67">
        <v>-5494.672075939292</v>
      </c>
      <c r="AA37" s="63" t="s">
        <v>64</v>
      </c>
      <c r="AC37" s="94">
        <f t="shared" si="0"/>
        <v>6657533.0971692577</v>
      </c>
      <c r="AD37" s="94">
        <f t="shared" si="1"/>
        <v>0</v>
      </c>
      <c r="AE37" s="94"/>
      <c r="AF37" s="94">
        <f t="shared" si="2"/>
        <v>8321916.3714615712</v>
      </c>
      <c r="AG37" s="94">
        <f t="shared" si="3"/>
        <v>-1099694.1492393492</v>
      </c>
      <c r="AH37" s="94">
        <f t="shared" si="4"/>
        <v>1099694.1492393492</v>
      </c>
      <c r="AI37" s="94">
        <f t="shared" si="5"/>
        <v>-1099694.1492393492</v>
      </c>
      <c r="AJ37" s="97">
        <f t="shared" si="6"/>
        <v>1</v>
      </c>
      <c r="AK37" s="97"/>
      <c r="AL37" s="76">
        <f>VLOOKUP(EURUSD!C37,'Cours à terme initiaux'!A28:E159,5,FALSE)</f>
        <v>1.3825444825167519</v>
      </c>
      <c r="AM37" s="94">
        <f t="shared" si="7"/>
        <v>6582066.7002587654</v>
      </c>
      <c r="AN37" s="94">
        <f t="shared" si="8"/>
        <v>0</v>
      </c>
      <c r="AO37" s="94">
        <f t="shared" si="11"/>
        <v>75466.396910492331</v>
      </c>
      <c r="AP37" s="94">
        <f t="shared" si="9"/>
        <v>0</v>
      </c>
      <c r="AQ37" s="97" t="str">
        <f t="shared" si="10"/>
        <v>PAS DE VALEUR INTRINSEQUE</v>
      </c>
      <c r="AR37" s="94"/>
      <c r="AS37" s="95"/>
      <c r="AT37" s="95"/>
      <c r="AU37" s="95"/>
      <c r="AV37" s="95"/>
      <c r="AW37" s="95"/>
      <c r="AX37" s="95"/>
      <c r="AY37" s="95"/>
      <c r="AZ37" s="92"/>
      <c r="BA37" s="92"/>
      <c r="BB37" s="92"/>
      <c r="BC37" s="92"/>
      <c r="BD37" s="92"/>
      <c r="BE37" s="92"/>
    </row>
    <row r="38" spans="1:57" s="44" customFormat="1" x14ac:dyDescent="0.25">
      <c r="A38" s="63">
        <v>2014</v>
      </c>
      <c r="B38" s="63" t="s">
        <v>63</v>
      </c>
      <c r="C38" s="63">
        <v>154</v>
      </c>
      <c r="D38" s="63" t="s">
        <v>46</v>
      </c>
      <c r="E38" s="64">
        <v>41753</v>
      </c>
      <c r="F38" s="64">
        <v>41996</v>
      </c>
      <c r="G38" s="64">
        <v>42002</v>
      </c>
      <c r="H38" s="63" t="s">
        <v>26</v>
      </c>
      <c r="I38" s="63" t="s">
        <v>23</v>
      </c>
      <c r="J38" s="63" t="s">
        <v>24</v>
      </c>
      <c r="K38" s="79">
        <v>6884551.3693448296</v>
      </c>
      <c r="L38" s="74" t="s">
        <v>26</v>
      </c>
      <c r="M38" s="74" t="s">
        <v>25</v>
      </c>
      <c r="N38" s="74" t="s">
        <v>30</v>
      </c>
      <c r="O38" s="79">
        <v>-9100000</v>
      </c>
      <c r="P38" s="63" t="s">
        <v>31</v>
      </c>
      <c r="Q38" s="66">
        <v>1.3218000000000001</v>
      </c>
      <c r="R38" s="71">
        <v>1.26</v>
      </c>
      <c r="S38" s="67">
        <v>0</v>
      </c>
      <c r="T38" s="63"/>
      <c r="U38" s="66">
        <v>1.3657999999999999</v>
      </c>
      <c r="V38" s="66">
        <v>1.3668726639705726</v>
      </c>
      <c r="W38" s="79">
        <v>-12826.038436931705</v>
      </c>
      <c r="X38" s="149"/>
      <c r="Y38" s="79">
        <v>0</v>
      </c>
      <c r="Z38" s="79">
        <v>-12826.038436931705</v>
      </c>
      <c r="AA38" s="63" t="s">
        <v>65</v>
      </c>
      <c r="AC38" s="94" t="str">
        <f t="shared" si="0"/>
        <v/>
      </c>
      <c r="AD38" s="94" t="str">
        <f t="shared" si="1"/>
        <v/>
      </c>
      <c r="AE38" s="94"/>
      <c r="AF38" s="94" t="str">
        <f t="shared" si="2"/>
        <v/>
      </c>
      <c r="AG38" s="94" t="str">
        <f t="shared" si="3"/>
        <v/>
      </c>
      <c r="AH38" s="94" t="str">
        <f t="shared" si="4"/>
        <v/>
      </c>
      <c r="AI38" s="94" t="str">
        <f t="shared" si="5"/>
        <v/>
      </c>
      <c r="AJ38" s="97" t="str">
        <f t="shared" si="6"/>
        <v/>
      </c>
      <c r="AK38" s="97"/>
      <c r="AL38" s="76">
        <f>VLOOKUP(EURUSD!C38,'Cours à terme initiaux'!A29:E160,5,FALSE)</f>
        <v>1.3825444825167519</v>
      </c>
      <c r="AM38" s="94" t="str">
        <f t="shared" si="7"/>
        <v/>
      </c>
      <c r="AN38" s="94" t="str">
        <f t="shared" si="8"/>
        <v/>
      </c>
      <c r="AO38" s="94" t="str">
        <f t="shared" si="11"/>
        <v/>
      </c>
      <c r="AP38" s="94" t="str">
        <f t="shared" si="9"/>
        <v/>
      </c>
      <c r="AQ38" s="97" t="str">
        <f t="shared" si="10"/>
        <v/>
      </c>
      <c r="AR38" s="94"/>
      <c r="AS38" s="95"/>
      <c r="AT38" s="95"/>
      <c r="AU38" s="95"/>
      <c r="AV38" s="95"/>
      <c r="AW38" s="95"/>
      <c r="AX38" s="95"/>
      <c r="AY38" s="95"/>
      <c r="AZ38" s="92"/>
      <c r="BA38" s="92"/>
      <c r="BB38" s="92"/>
      <c r="BC38" s="92"/>
      <c r="BD38" s="92"/>
      <c r="BE38" s="92"/>
    </row>
    <row r="39" spans="1:57" s="44" customFormat="1" x14ac:dyDescent="0.25">
      <c r="A39" s="63">
        <v>2014</v>
      </c>
      <c r="B39" s="63" t="s">
        <v>66</v>
      </c>
      <c r="C39" s="63">
        <v>73</v>
      </c>
      <c r="D39" s="63" t="s">
        <v>35</v>
      </c>
      <c r="E39" s="64">
        <v>41045</v>
      </c>
      <c r="F39" s="64">
        <v>42002</v>
      </c>
      <c r="G39" s="64">
        <v>42004</v>
      </c>
      <c r="H39" s="63" t="s">
        <v>22</v>
      </c>
      <c r="I39" s="63" t="s">
        <v>25</v>
      </c>
      <c r="J39" s="63" t="s">
        <v>24</v>
      </c>
      <c r="K39" s="102">
        <v>15094339.6226415</v>
      </c>
      <c r="L39" s="63" t="s">
        <v>22</v>
      </c>
      <c r="M39" s="63" t="s">
        <v>23</v>
      </c>
      <c r="N39" s="63" t="s">
        <v>30</v>
      </c>
      <c r="O39" s="102">
        <v>-20000000</v>
      </c>
      <c r="P39" s="63" t="s">
        <v>31</v>
      </c>
      <c r="Q39" s="66">
        <v>1.325</v>
      </c>
      <c r="R39" s="71"/>
      <c r="S39" s="67">
        <v>0</v>
      </c>
      <c r="T39" s="63"/>
      <c r="U39" s="66">
        <v>1.3657999999999999</v>
      </c>
      <c r="V39" s="66">
        <v>1.3668863371418647</v>
      </c>
      <c r="W39" s="67">
        <v>550441.24689600209</v>
      </c>
      <c r="X39" s="149">
        <v>538768.04255508888</v>
      </c>
      <c r="Y39" s="67">
        <v>462545.11526524276</v>
      </c>
      <c r="Z39" s="67">
        <v>87896.131630759337</v>
      </c>
      <c r="AA39" s="63" t="s">
        <v>67</v>
      </c>
      <c r="AC39" s="94">
        <f t="shared" si="0"/>
        <v>14631794.507376267</v>
      </c>
      <c r="AD39" s="94">
        <f t="shared" si="1"/>
        <v>462545.11526524276</v>
      </c>
      <c r="AE39" s="94"/>
      <c r="AF39" s="94">
        <f t="shared" si="2"/>
        <v>12193162.089480221</v>
      </c>
      <c r="AG39" s="94">
        <f t="shared" si="3"/>
        <v>2901177.5331612881</v>
      </c>
      <c r="AH39" s="94">
        <f t="shared" si="4"/>
        <v>-2438632.4178960454</v>
      </c>
      <c r="AI39" s="94">
        <f t="shared" si="5"/>
        <v>2438632.4178960454</v>
      </c>
      <c r="AJ39" s="97">
        <f t="shared" si="6"/>
        <v>1</v>
      </c>
      <c r="AK39" s="97"/>
      <c r="AL39" s="76">
        <f>VLOOKUP(EURUSD!C39,'Cours à terme initiaux'!A30:E161,5,FALSE)</f>
        <v>1.2910326306803257</v>
      </c>
      <c r="AM39" s="94">
        <f t="shared" si="7"/>
        <v>15491475.215046076</v>
      </c>
      <c r="AN39" s="94">
        <f t="shared" si="8"/>
        <v>0</v>
      </c>
      <c r="AO39" s="94">
        <f t="shared" si="11"/>
        <v>-462545.11526524276</v>
      </c>
      <c r="AP39" s="94">
        <f t="shared" si="9"/>
        <v>462545.11526524276</v>
      </c>
      <c r="AQ39" s="97">
        <f t="shared" si="10"/>
        <v>1</v>
      </c>
      <c r="AR39" s="94"/>
      <c r="AS39" s="95"/>
      <c r="AT39" s="95"/>
      <c r="AU39" s="95"/>
      <c r="AV39" s="95"/>
      <c r="AW39" s="95"/>
      <c r="AX39" s="95"/>
      <c r="AY39" s="95"/>
      <c r="AZ39" s="92"/>
      <c r="BA39" s="92"/>
      <c r="BB39" s="92"/>
      <c r="BC39" s="92"/>
      <c r="BD39" s="92"/>
      <c r="BE39" s="92"/>
    </row>
    <row r="40" spans="1:57" s="44" customFormat="1" x14ac:dyDescent="0.25">
      <c r="A40" s="63">
        <v>2014</v>
      </c>
      <c r="B40" s="63" t="s">
        <v>66</v>
      </c>
      <c r="C40" s="63">
        <v>74</v>
      </c>
      <c r="D40" s="63" t="s">
        <v>35</v>
      </c>
      <c r="E40" s="64">
        <v>41045</v>
      </c>
      <c r="F40" s="64">
        <v>42002</v>
      </c>
      <c r="G40" s="64">
        <v>42004</v>
      </c>
      <c r="H40" s="63" t="s">
        <v>26</v>
      </c>
      <c r="I40" s="63" t="s">
        <v>23</v>
      </c>
      <c r="J40" s="63" t="s">
        <v>24</v>
      </c>
      <c r="K40" s="79">
        <v>16597510.373444</v>
      </c>
      <c r="L40" s="74" t="s">
        <v>26</v>
      </c>
      <c r="M40" s="74" t="s">
        <v>25</v>
      </c>
      <c r="N40" s="74" t="s">
        <v>30</v>
      </c>
      <c r="O40" s="79">
        <v>-20000000</v>
      </c>
      <c r="P40" s="63" t="s">
        <v>31</v>
      </c>
      <c r="Q40" s="66">
        <v>1.2050000000000001</v>
      </c>
      <c r="R40" s="71"/>
      <c r="S40" s="67">
        <v>0</v>
      </c>
      <c r="T40" s="63"/>
      <c r="U40" s="66">
        <v>1.3657999999999999</v>
      </c>
      <c r="V40" s="66">
        <v>1.3668863371418647</v>
      </c>
      <c r="W40" s="67">
        <v>-1006.4510343028891</v>
      </c>
      <c r="X40" s="149"/>
      <c r="Y40" s="67">
        <v>0</v>
      </c>
      <c r="Z40" s="67">
        <v>-1006.4510343028891</v>
      </c>
      <c r="AA40" s="63" t="s">
        <v>67</v>
      </c>
      <c r="AC40" s="94">
        <f t="shared" si="0"/>
        <v>14631794.507376267</v>
      </c>
      <c r="AD40" s="94">
        <f t="shared" si="1"/>
        <v>0</v>
      </c>
      <c r="AE40" s="94"/>
      <c r="AF40" s="94">
        <f t="shared" si="2"/>
        <v>18289743.134220336</v>
      </c>
      <c r="AG40" s="94">
        <f t="shared" si="3"/>
        <v>-1692232.760776354</v>
      </c>
      <c r="AH40" s="94">
        <f t="shared" si="4"/>
        <v>1692232.760776354</v>
      </c>
      <c r="AI40" s="94">
        <f t="shared" si="5"/>
        <v>-1692232.760776354</v>
      </c>
      <c r="AJ40" s="97">
        <f t="shared" si="6"/>
        <v>1</v>
      </c>
      <c r="AK40" s="97"/>
      <c r="AL40" s="76">
        <f>VLOOKUP(EURUSD!C40,'Cours à terme initiaux'!A31:E162,5,FALSE)</f>
        <v>1.2910326306803257</v>
      </c>
      <c r="AM40" s="94">
        <f t="shared" si="7"/>
        <v>15491475.215046076</v>
      </c>
      <c r="AN40" s="94">
        <f t="shared" si="8"/>
        <v>0</v>
      </c>
      <c r="AO40" s="94">
        <f t="shared" si="11"/>
        <v>-859680.70766980946</v>
      </c>
      <c r="AP40" s="94">
        <f t="shared" si="9"/>
        <v>0</v>
      </c>
      <c r="AQ40" s="97" t="str">
        <f t="shared" si="10"/>
        <v>PAS DE VALEUR INTRINSEQUE</v>
      </c>
      <c r="AR40" s="94"/>
      <c r="AS40" s="95"/>
      <c r="AT40" s="95"/>
      <c r="AU40" s="95"/>
      <c r="AV40" s="95"/>
      <c r="AW40" s="95"/>
      <c r="AX40" s="95"/>
      <c r="AY40" s="95"/>
      <c r="AZ40" s="92"/>
      <c r="BA40" s="92"/>
      <c r="BB40" s="92"/>
      <c r="BC40" s="92"/>
      <c r="BD40" s="92"/>
      <c r="BE40" s="92"/>
    </row>
    <row r="41" spans="1:57" s="44" customFormat="1" x14ac:dyDescent="0.25">
      <c r="A41" s="81">
        <v>2014</v>
      </c>
      <c r="B41" s="81" t="s">
        <v>66</v>
      </c>
      <c r="C41" s="81">
        <v>75</v>
      </c>
      <c r="D41" s="81" t="s">
        <v>35</v>
      </c>
      <c r="E41" s="82">
        <v>41045</v>
      </c>
      <c r="F41" s="82">
        <v>42002</v>
      </c>
      <c r="G41" s="82">
        <v>42004</v>
      </c>
      <c r="H41" s="81" t="s">
        <v>26</v>
      </c>
      <c r="I41" s="81" t="s">
        <v>23</v>
      </c>
      <c r="J41" s="81" t="s">
        <v>24</v>
      </c>
      <c r="K41" s="103">
        <v>15151515.151515201</v>
      </c>
      <c r="L41" s="46" t="s">
        <v>26</v>
      </c>
      <c r="M41" s="46" t="s">
        <v>25</v>
      </c>
      <c r="N41" s="46" t="s">
        <v>30</v>
      </c>
      <c r="O41" s="103">
        <v>-20000000</v>
      </c>
      <c r="P41" s="81" t="s">
        <v>31</v>
      </c>
      <c r="Q41" s="83">
        <v>1.32</v>
      </c>
      <c r="R41" s="84">
        <v>1.2050000000000001</v>
      </c>
      <c r="S41" s="80">
        <v>0</v>
      </c>
      <c r="T41" s="81"/>
      <c r="U41" s="83">
        <v>1.3657999999999999</v>
      </c>
      <c r="V41" s="83">
        <v>1.3668863371418647</v>
      </c>
      <c r="W41" s="80">
        <v>-10666.753306610282</v>
      </c>
      <c r="X41" s="150"/>
      <c r="Y41" s="80">
        <v>0</v>
      </c>
      <c r="Z41" s="80">
        <v>-10666.753306610282</v>
      </c>
      <c r="AA41" s="81" t="s">
        <v>68</v>
      </c>
      <c r="AC41" s="94" t="str">
        <f t="shared" si="0"/>
        <v/>
      </c>
      <c r="AD41" s="94" t="str">
        <f t="shared" si="1"/>
        <v/>
      </c>
      <c r="AE41" s="94"/>
      <c r="AF41" s="94" t="str">
        <f t="shared" si="2"/>
        <v/>
      </c>
      <c r="AG41" s="94" t="str">
        <f t="shared" si="3"/>
        <v/>
      </c>
      <c r="AH41" s="94" t="str">
        <f t="shared" si="4"/>
        <v/>
      </c>
      <c r="AI41" s="94" t="str">
        <f t="shared" si="5"/>
        <v/>
      </c>
      <c r="AJ41" s="97" t="str">
        <f t="shared" si="6"/>
        <v/>
      </c>
      <c r="AK41" s="97"/>
      <c r="AL41" s="76">
        <f>VLOOKUP(EURUSD!C41,'Cours à terme initiaux'!A32:E163,5,FALSE)</f>
        <v>1.2910326306803257</v>
      </c>
      <c r="AM41" s="94" t="str">
        <f t="shared" si="7"/>
        <v/>
      </c>
      <c r="AN41" s="94" t="str">
        <f t="shared" si="8"/>
        <v/>
      </c>
      <c r="AO41" s="94" t="str">
        <f t="shared" si="11"/>
        <v/>
      </c>
      <c r="AP41" s="94" t="str">
        <f t="shared" si="9"/>
        <v/>
      </c>
      <c r="AQ41" s="97" t="str">
        <f t="shared" si="10"/>
        <v/>
      </c>
      <c r="AR41" s="94"/>
      <c r="AS41" s="95"/>
      <c r="AT41" s="95"/>
      <c r="AU41" s="95"/>
      <c r="AV41" s="95"/>
      <c r="AW41" s="95"/>
      <c r="AX41" s="95"/>
      <c r="AY41" s="95"/>
      <c r="AZ41" s="92"/>
      <c r="BA41" s="92"/>
      <c r="BB41" s="92"/>
      <c r="BC41" s="92"/>
      <c r="BD41" s="92"/>
      <c r="BE41" s="92"/>
    </row>
    <row r="42" spans="1:57" s="44" customFormat="1" x14ac:dyDescent="0.25">
      <c r="A42" s="63">
        <v>2015</v>
      </c>
      <c r="B42" s="63" t="s">
        <v>69</v>
      </c>
      <c r="C42" s="63">
        <v>155</v>
      </c>
      <c r="D42" s="63" t="s">
        <v>39</v>
      </c>
      <c r="E42" s="64">
        <v>41794</v>
      </c>
      <c r="F42" s="64">
        <v>42027</v>
      </c>
      <c r="G42" s="64">
        <v>42031</v>
      </c>
      <c r="H42" s="63" t="s">
        <v>22</v>
      </c>
      <c r="I42" s="63" t="s">
        <v>25</v>
      </c>
      <c r="J42" s="63" t="s">
        <v>24</v>
      </c>
      <c r="K42" s="79">
        <v>14074074.074074101</v>
      </c>
      <c r="L42" s="74" t="s">
        <v>22</v>
      </c>
      <c r="M42" s="74" t="s">
        <v>23</v>
      </c>
      <c r="N42" s="74" t="s">
        <v>30</v>
      </c>
      <c r="O42" s="79">
        <v>-19000000</v>
      </c>
      <c r="P42" s="63" t="s">
        <v>31</v>
      </c>
      <c r="Q42" s="66">
        <v>1.35</v>
      </c>
      <c r="R42" s="71"/>
      <c r="S42" s="67">
        <v>0</v>
      </c>
      <c r="T42" s="63"/>
      <c r="U42" s="66">
        <v>1.3657999999999999</v>
      </c>
      <c r="V42" s="66">
        <v>1.3671415206308601</v>
      </c>
      <c r="W42" s="67">
        <v>341894.9833779278</v>
      </c>
      <c r="X42" s="149">
        <v>238813.01206214726</v>
      </c>
      <c r="Y42" s="67">
        <v>176463.83162268996</v>
      </c>
      <c r="Z42" s="67">
        <v>165431.15175523784</v>
      </c>
      <c r="AA42" s="45" t="s">
        <v>70</v>
      </c>
      <c r="AC42" s="94">
        <f t="shared" si="0"/>
        <v>13897610.242451383</v>
      </c>
      <c r="AD42" s="94">
        <f t="shared" si="1"/>
        <v>176463.83162268996</v>
      </c>
      <c r="AE42" s="94"/>
      <c r="AF42" s="94">
        <f t="shared" si="2"/>
        <v>11581341.868709486</v>
      </c>
      <c r="AG42" s="94">
        <f t="shared" si="3"/>
        <v>2492732.2053645868</v>
      </c>
      <c r="AH42" s="94">
        <f t="shared" si="4"/>
        <v>-2316268.3737418968</v>
      </c>
      <c r="AI42" s="94">
        <f t="shared" si="5"/>
        <v>2316268.3737418968</v>
      </c>
      <c r="AJ42" s="97">
        <f t="shared" si="6"/>
        <v>1</v>
      </c>
      <c r="AK42" s="97"/>
      <c r="AL42" s="76">
        <f>VLOOKUP(EURUSD!C42,'Cours à terme initiaux'!A33:E164,5,FALSE)</f>
        <v>1.3607668028455415</v>
      </c>
      <c r="AM42" s="94">
        <f t="shared" si="7"/>
        <v>13962715.698434524</v>
      </c>
      <c r="AN42" s="94">
        <f t="shared" si="8"/>
        <v>111358.37563954853</v>
      </c>
      <c r="AO42" s="94">
        <f t="shared" si="11"/>
        <v>-65105.455983141437</v>
      </c>
      <c r="AP42" s="94">
        <f t="shared" si="9"/>
        <v>65105.455983141437</v>
      </c>
      <c r="AQ42" s="97">
        <f t="shared" si="10"/>
        <v>1</v>
      </c>
      <c r="AR42" s="94"/>
      <c r="AS42" s="95"/>
      <c r="AT42" s="95"/>
      <c r="AU42" s="95"/>
      <c r="AV42" s="95"/>
      <c r="AW42" s="95"/>
      <c r="AX42" s="95"/>
      <c r="AY42" s="95"/>
      <c r="AZ42" s="92"/>
      <c r="BA42" s="92"/>
      <c r="BB42" s="92"/>
      <c r="BC42" s="92"/>
      <c r="BD42" s="92"/>
      <c r="BE42" s="92"/>
    </row>
    <row r="43" spans="1:57" s="44" customFormat="1" x14ac:dyDescent="0.25">
      <c r="A43" s="63">
        <v>2015</v>
      </c>
      <c r="B43" s="63" t="s">
        <v>69</v>
      </c>
      <c r="C43" s="63">
        <v>156</v>
      </c>
      <c r="D43" s="63" t="s">
        <v>39</v>
      </c>
      <c r="E43" s="64">
        <v>41794</v>
      </c>
      <c r="F43" s="64">
        <v>42027</v>
      </c>
      <c r="G43" s="64">
        <v>42031</v>
      </c>
      <c r="H43" s="63" t="s">
        <v>26</v>
      </c>
      <c r="I43" s="63" t="s">
        <v>23</v>
      </c>
      <c r="J43" s="63" t="s">
        <v>24</v>
      </c>
      <c r="K43" s="102">
        <v>14671814.671814701</v>
      </c>
      <c r="L43" s="63" t="s">
        <v>26</v>
      </c>
      <c r="M43" s="63" t="s">
        <v>25</v>
      </c>
      <c r="N43" s="63" t="s">
        <v>30</v>
      </c>
      <c r="O43" s="102">
        <v>-19000000</v>
      </c>
      <c r="P43" s="63" t="s">
        <v>31</v>
      </c>
      <c r="Q43" s="66">
        <v>1.2949999999999999</v>
      </c>
      <c r="R43" s="71"/>
      <c r="S43" s="69">
        <v>0</v>
      </c>
      <c r="T43" s="63"/>
      <c r="U43" s="66">
        <v>1.3657999999999999</v>
      </c>
      <c r="V43" s="66">
        <v>1.3671415206308601</v>
      </c>
      <c r="W43" s="69">
        <v>-52548.556087148398</v>
      </c>
      <c r="X43" s="149"/>
      <c r="Y43" s="69">
        <v>0</v>
      </c>
      <c r="Z43" s="69">
        <v>-52548.556087148398</v>
      </c>
      <c r="AA43" s="45" t="s">
        <v>70</v>
      </c>
      <c r="AC43" s="94">
        <f t="shared" si="0"/>
        <v>13897610.242451383</v>
      </c>
      <c r="AD43" s="94">
        <f t="shared" si="1"/>
        <v>0</v>
      </c>
      <c r="AE43" s="94"/>
      <c r="AF43" s="94">
        <f t="shared" si="2"/>
        <v>17372012.803064227</v>
      </c>
      <c r="AG43" s="94">
        <f t="shared" si="3"/>
        <v>-2700198.1312495545</v>
      </c>
      <c r="AH43" s="94">
        <f t="shared" si="4"/>
        <v>2700198.1312495545</v>
      </c>
      <c r="AI43" s="94">
        <f t="shared" si="5"/>
        <v>-2700198.1312495545</v>
      </c>
      <c r="AJ43" s="97">
        <f t="shared" si="6"/>
        <v>1</v>
      </c>
      <c r="AK43" s="97"/>
      <c r="AL43" s="76">
        <f>VLOOKUP(EURUSD!C43,'Cours à terme initiaux'!A34:E165,5,FALSE)</f>
        <v>1.3607668028455415</v>
      </c>
      <c r="AM43" s="94">
        <f t="shared" si="7"/>
        <v>13962715.698434524</v>
      </c>
      <c r="AN43" s="94">
        <f t="shared" si="8"/>
        <v>0</v>
      </c>
      <c r="AO43" s="94">
        <f t="shared" si="11"/>
        <v>-65105.455983141437</v>
      </c>
      <c r="AP43" s="94">
        <f t="shared" si="9"/>
        <v>0</v>
      </c>
      <c r="AQ43" s="97" t="str">
        <f t="shared" si="10"/>
        <v>PAS DE VALEUR INTRINSEQUE</v>
      </c>
      <c r="AR43" s="94"/>
      <c r="AS43" s="95"/>
      <c r="AT43" s="95"/>
      <c r="AU43" s="95"/>
      <c r="AV43" s="95"/>
      <c r="AW43" s="95"/>
      <c r="AX43" s="95"/>
      <c r="AY43" s="95"/>
      <c r="AZ43" s="92"/>
      <c r="BA43" s="92"/>
      <c r="BB43" s="92"/>
      <c r="BC43" s="92"/>
      <c r="BD43" s="92"/>
      <c r="BE43" s="92"/>
    </row>
    <row r="44" spans="1:57" s="44" customFormat="1" x14ac:dyDescent="0.25">
      <c r="A44" s="63">
        <v>2015</v>
      </c>
      <c r="B44" s="63" t="s">
        <v>69</v>
      </c>
      <c r="C44" s="63">
        <v>157</v>
      </c>
      <c r="D44" s="63" t="s">
        <v>39</v>
      </c>
      <c r="E44" s="64">
        <v>41794</v>
      </c>
      <c r="F44" s="64">
        <v>42027</v>
      </c>
      <c r="G44" s="64">
        <v>42031</v>
      </c>
      <c r="H44" s="63" t="s">
        <v>26</v>
      </c>
      <c r="I44" s="63" t="s">
        <v>23</v>
      </c>
      <c r="J44" s="63" t="s">
        <v>24</v>
      </c>
      <c r="K44" s="79">
        <v>14179104.477611899</v>
      </c>
      <c r="L44" s="74" t="s">
        <v>26</v>
      </c>
      <c r="M44" s="74" t="s">
        <v>25</v>
      </c>
      <c r="N44" s="74" t="s">
        <v>30</v>
      </c>
      <c r="O44" s="79">
        <v>-19000000</v>
      </c>
      <c r="P44" s="63" t="s">
        <v>31</v>
      </c>
      <c r="Q44" s="66">
        <v>1.34</v>
      </c>
      <c r="R44" s="71">
        <v>1.2949999999999999</v>
      </c>
      <c r="S44" s="69">
        <v>0</v>
      </c>
      <c r="T44" s="63"/>
      <c r="U44" s="66">
        <v>1.3657999999999999</v>
      </c>
      <c r="V44" s="66">
        <v>1.3671415206308601</v>
      </c>
      <c r="W44" s="79">
        <v>-50533.415228632148</v>
      </c>
      <c r="X44" s="149"/>
      <c r="Y44" s="79">
        <v>0</v>
      </c>
      <c r="Z44" s="79">
        <v>-50533.415228632148</v>
      </c>
      <c r="AA44" s="45" t="s">
        <v>71</v>
      </c>
      <c r="AC44" s="94" t="str">
        <f t="shared" si="0"/>
        <v/>
      </c>
      <c r="AD44" s="94" t="str">
        <f t="shared" si="1"/>
        <v/>
      </c>
      <c r="AE44" s="94"/>
      <c r="AF44" s="94" t="str">
        <f t="shared" si="2"/>
        <v/>
      </c>
      <c r="AG44" s="94" t="str">
        <f t="shared" si="3"/>
        <v/>
      </c>
      <c r="AH44" s="94" t="str">
        <f t="shared" si="4"/>
        <v/>
      </c>
      <c r="AI44" s="94" t="str">
        <f t="shared" si="5"/>
        <v/>
      </c>
      <c r="AJ44" s="97" t="str">
        <f t="shared" si="6"/>
        <v/>
      </c>
      <c r="AK44" s="97"/>
      <c r="AL44" s="76">
        <f>VLOOKUP(EURUSD!C44,'Cours à terme initiaux'!A35:E166,5,FALSE)</f>
        <v>1.3607668028455415</v>
      </c>
      <c r="AM44" s="94" t="str">
        <f t="shared" si="7"/>
        <v/>
      </c>
      <c r="AN44" s="94" t="str">
        <f t="shared" si="8"/>
        <v/>
      </c>
      <c r="AO44" s="94" t="str">
        <f t="shared" si="11"/>
        <v/>
      </c>
      <c r="AP44" s="94" t="str">
        <f t="shared" si="9"/>
        <v/>
      </c>
      <c r="AQ44" s="97" t="str">
        <f t="shared" si="10"/>
        <v/>
      </c>
      <c r="AR44" s="94"/>
      <c r="AS44" s="95"/>
      <c r="AT44" s="95"/>
      <c r="AU44" s="95"/>
      <c r="AV44" s="95"/>
      <c r="AW44" s="95"/>
      <c r="AX44" s="95"/>
      <c r="AY44" s="95"/>
      <c r="AZ44" s="92"/>
      <c r="BA44" s="92"/>
      <c r="BB44" s="92"/>
      <c r="BC44" s="92"/>
      <c r="BD44" s="92"/>
      <c r="BE44" s="92"/>
    </row>
    <row r="45" spans="1:57" s="44" customFormat="1" x14ac:dyDescent="0.25">
      <c r="A45" s="63">
        <v>2015</v>
      </c>
      <c r="B45" s="63" t="s">
        <v>72</v>
      </c>
      <c r="C45" s="63">
        <v>167</v>
      </c>
      <c r="D45" s="63" t="s">
        <v>21</v>
      </c>
      <c r="E45" s="64">
        <v>41795</v>
      </c>
      <c r="F45" s="64">
        <v>42027</v>
      </c>
      <c r="G45" s="64">
        <v>42031</v>
      </c>
      <c r="H45" s="63" t="s">
        <v>22</v>
      </c>
      <c r="I45" s="63" t="s">
        <v>25</v>
      </c>
      <c r="J45" s="63" t="s">
        <v>24</v>
      </c>
      <c r="K45" s="79">
        <v>2592592.59259259</v>
      </c>
      <c r="L45" s="63" t="s">
        <v>22</v>
      </c>
      <c r="M45" s="63" t="s">
        <v>23</v>
      </c>
      <c r="N45" s="63" t="s">
        <v>30</v>
      </c>
      <c r="O45" s="79">
        <v>-3500000</v>
      </c>
      <c r="P45" s="63" t="s">
        <v>31</v>
      </c>
      <c r="Q45" s="66">
        <v>1.35</v>
      </c>
      <c r="R45" s="71"/>
      <c r="S45" s="67">
        <v>0</v>
      </c>
      <c r="T45" s="63"/>
      <c r="U45" s="66">
        <v>1.3657999999999999</v>
      </c>
      <c r="V45" s="66">
        <v>1.3671415206308601</v>
      </c>
      <c r="W45" s="67">
        <v>62980.654832775988</v>
      </c>
      <c r="X45" s="149">
        <v>43959.298276912246</v>
      </c>
      <c r="Y45" s="67">
        <v>32506.495298916474</v>
      </c>
      <c r="Z45" s="67">
        <v>30474.159533859514</v>
      </c>
      <c r="AA45" s="45" t="s">
        <v>73</v>
      </c>
      <c r="AC45" s="94">
        <f t="shared" si="0"/>
        <v>2560086.0972936759</v>
      </c>
      <c r="AD45" s="94">
        <f t="shared" si="1"/>
        <v>32506.495298916474</v>
      </c>
      <c r="AE45" s="94"/>
      <c r="AF45" s="94">
        <f t="shared" si="2"/>
        <v>2133405.0810780632</v>
      </c>
      <c r="AG45" s="94">
        <f t="shared" si="3"/>
        <v>459187.51151452912</v>
      </c>
      <c r="AH45" s="94">
        <f t="shared" si="4"/>
        <v>-426681.01621561265</v>
      </c>
      <c r="AI45" s="94">
        <f t="shared" si="5"/>
        <v>426681.01621561265</v>
      </c>
      <c r="AJ45" s="97">
        <f t="shared" si="6"/>
        <v>1</v>
      </c>
      <c r="AK45" s="97"/>
      <c r="AL45" s="76">
        <f>VLOOKUP(EURUSD!C45,'Cours à terme initiaux'!A36:E167,5,FALSE)</f>
        <v>1.3670369482711553</v>
      </c>
      <c r="AM45" s="94">
        <f t="shared" si="7"/>
        <v>2560281.9327058643</v>
      </c>
      <c r="AN45" s="94">
        <f t="shared" si="8"/>
        <v>32310.659886728041</v>
      </c>
      <c r="AO45" s="94">
        <f t="shared" si="11"/>
        <v>-195.83541218843311</v>
      </c>
      <c r="AP45" s="94">
        <f t="shared" si="9"/>
        <v>195.83541218843311</v>
      </c>
      <c r="AQ45" s="97">
        <f t="shared" si="10"/>
        <v>1</v>
      </c>
      <c r="AR45" s="94"/>
      <c r="AS45" s="95"/>
      <c r="AT45" s="95"/>
      <c r="AU45" s="95"/>
      <c r="AV45" s="95"/>
      <c r="AW45" s="95"/>
      <c r="AX45" s="95"/>
      <c r="AY45" s="95"/>
      <c r="AZ45" s="92"/>
      <c r="BA45" s="92"/>
      <c r="BB45" s="92"/>
      <c r="BC45" s="92"/>
      <c r="BD45" s="92"/>
      <c r="BE45" s="92"/>
    </row>
    <row r="46" spans="1:57" s="44" customFormat="1" x14ac:dyDescent="0.25">
      <c r="A46" s="63">
        <v>2015</v>
      </c>
      <c r="B46" s="63" t="s">
        <v>72</v>
      </c>
      <c r="C46" s="63">
        <v>168</v>
      </c>
      <c r="D46" s="63" t="s">
        <v>21</v>
      </c>
      <c r="E46" s="64">
        <v>41795</v>
      </c>
      <c r="F46" s="64">
        <v>42027</v>
      </c>
      <c r="G46" s="64">
        <v>42031</v>
      </c>
      <c r="H46" s="63" t="s">
        <v>26</v>
      </c>
      <c r="I46" s="63" t="s">
        <v>23</v>
      </c>
      <c r="J46" s="63" t="s">
        <v>24</v>
      </c>
      <c r="K46" s="102">
        <v>2702702.7027027002</v>
      </c>
      <c r="L46" s="63" t="s">
        <v>26</v>
      </c>
      <c r="M46" s="63" t="s">
        <v>25</v>
      </c>
      <c r="N46" s="63" t="s">
        <v>30</v>
      </c>
      <c r="O46" s="102">
        <v>-3500000</v>
      </c>
      <c r="P46" s="63" t="s">
        <v>31</v>
      </c>
      <c r="Q46" s="66">
        <v>1.2949999999999999</v>
      </c>
      <c r="R46" s="71"/>
      <c r="S46" s="67">
        <v>0</v>
      </c>
      <c r="T46" s="63"/>
      <c r="U46" s="66">
        <v>1.3657999999999999</v>
      </c>
      <c r="V46" s="66">
        <v>1.3671415206308601</v>
      </c>
      <c r="W46" s="67">
        <v>-9679.9971739483608</v>
      </c>
      <c r="X46" s="149"/>
      <c r="Y46" s="67">
        <v>0</v>
      </c>
      <c r="Z46" s="67">
        <v>-9679.9971739483608</v>
      </c>
      <c r="AA46" s="45" t="s">
        <v>73</v>
      </c>
      <c r="AC46" s="94">
        <f t="shared" si="0"/>
        <v>2560086.0972936759</v>
      </c>
      <c r="AD46" s="94">
        <f t="shared" si="1"/>
        <v>0</v>
      </c>
      <c r="AE46" s="94"/>
      <c r="AF46" s="94">
        <f t="shared" si="2"/>
        <v>3200107.6216170946</v>
      </c>
      <c r="AG46" s="94">
        <f t="shared" si="3"/>
        <v>-497404.91891439166</v>
      </c>
      <c r="AH46" s="94">
        <f t="shared" si="4"/>
        <v>497404.91891439166</v>
      </c>
      <c r="AI46" s="94">
        <f t="shared" si="5"/>
        <v>-497404.91891439166</v>
      </c>
      <c r="AJ46" s="97">
        <f t="shared" si="6"/>
        <v>1</v>
      </c>
      <c r="AK46" s="97"/>
      <c r="AL46" s="76">
        <f>VLOOKUP(EURUSD!C46,'Cours à terme initiaux'!A37:E168,5,FALSE)</f>
        <v>1.3670369482711553</v>
      </c>
      <c r="AM46" s="94">
        <f t="shared" si="7"/>
        <v>2560281.9327058643</v>
      </c>
      <c r="AN46" s="94">
        <f t="shared" si="8"/>
        <v>0</v>
      </c>
      <c r="AO46" s="94">
        <f t="shared" si="11"/>
        <v>-195.83541218843311</v>
      </c>
      <c r="AP46" s="94">
        <f t="shared" si="9"/>
        <v>0</v>
      </c>
      <c r="AQ46" s="97" t="str">
        <f t="shared" si="10"/>
        <v>PAS DE VALEUR INTRINSEQUE</v>
      </c>
      <c r="AR46" s="94"/>
      <c r="AS46" s="95"/>
      <c r="AT46" s="95"/>
      <c r="AU46" s="95"/>
      <c r="AV46" s="95"/>
      <c r="AW46" s="95"/>
      <c r="AX46" s="95"/>
      <c r="AY46" s="95"/>
      <c r="AZ46" s="92"/>
      <c r="BA46" s="92"/>
      <c r="BB46" s="92"/>
      <c r="BC46" s="92"/>
      <c r="BD46" s="92"/>
      <c r="BE46" s="92"/>
    </row>
    <row r="47" spans="1:57" s="44" customFormat="1" x14ac:dyDescent="0.25">
      <c r="A47" s="63">
        <v>2015</v>
      </c>
      <c r="B47" s="63" t="s">
        <v>72</v>
      </c>
      <c r="C47" s="63">
        <v>169</v>
      </c>
      <c r="D47" s="63" t="s">
        <v>21</v>
      </c>
      <c r="E47" s="64">
        <v>41795</v>
      </c>
      <c r="F47" s="64">
        <v>42027</v>
      </c>
      <c r="G47" s="64">
        <v>42031</v>
      </c>
      <c r="H47" s="63" t="s">
        <v>26</v>
      </c>
      <c r="I47" s="63" t="s">
        <v>23</v>
      </c>
      <c r="J47" s="63" t="s">
        <v>24</v>
      </c>
      <c r="K47" s="79">
        <v>2611940.2985074599</v>
      </c>
      <c r="L47" s="74" t="s">
        <v>26</v>
      </c>
      <c r="M47" s="74" t="s">
        <v>25</v>
      </c>
      <c r="N47" s="74" t="s">
        <v>30</v>
      </c>
      <c r="O47" s="79">
        <v>-3500000</v>
      </c>
      <c r="P47" s="63" t="s">
        <v>31</v>
      </c>
      <c r="Q47" s="66">
        <v>1.34</v>
      </c>
      <c r="R47" s="71">
        <v>1.2949999999999999</v>
      </c>
      <c r="S47" s="69">
        <v>0</v>
      </c>
      <c r="T47" s="63"/>
      <c r="U47" s="66">
        <v>1.3657999999999999</v>
      </c>
      <c r="V47" s="66">
        <v>1.3671415206308601</v>
      </c>
      <c r="W47" s="79">
        <v>-9341.3593819153812</v>
      </c>
      <c r="X47" s="149"/>
      <c r="Y47" s="79">
        <v>0</v>
      </c>
      <c r="Z47" s="79">
        <v>-9341.3593819153812</v>
      </c>
      <c r="AA47" s="45" t="s">
        <v>74</v>
      </c>
      <c r="AC47" s="94" t="str">
        <f t="shared" si="0"/>
        <v/>
      </c>
      <c r="AD47" s="94" t="str">
        <f t="shared" si="1"/>
        <v/>
      </c>
      <c r="AE47" s="94"/>
      <c r="AF47" s="94" t="str">
        <f t="shared" si="2"/>
        <v/>
      </c>
      <c r="AG47" s="94" t="str">
        <f t="shared" si="3"/>
        <v/>
      </c>
      <c r="AH47" s="94" t="str">
        <f t="shared" si="4"/>
        <v/>
      </c>
      <c r="AI47" s="94" t="str">
        <f t="shared" si="5"/>
        <v/>
      </c>
      <c r="AJ47" s="97" t="str">
        <f t="shared" si="6"/>
        <v/>
      </c>
      <c r="AK47" s="97"/>
      <c r="AL47" s="76">
        <f>VLOOKUP(EURUSD!C47,'Cours à terme initiaux'!A38:E169,5,FALSE)</f>
        <v>1.3670369482711553</v>
      </c>
      <c r="AM47" s="94" t="str">
        <f t="shared" si="7"/>
        <v/>
      </c>
      <c r="AN47" s="94" t="str">
        <f t="shared" si="8"/>
        <v/>
      </c>
      <c r="AO47" s="94" t="str">
        <f t="shared" si="11"/>
        <v/>
      </c>
      <c r="AP47" s="94" t="str">
        <f t="shared" si="9"/>
        <v/>
      </c>
      <c r="AQ47" s="97" t="str">
        <f t="shared" si="10"/>
        <v/>
      </c>
      <c r="AR47" s="94"/>
      <c r="AS47" s="95"/>
      <c r="AT47" s="95"/>
      <c r="AU47" s="95"/>
      <c r="AV47" s="95"/>
      <c r="AW47" s="95"/>
      <c r="AX47" s="95"/>
      <c r="AY47" s="95"/>
      <c r="AZ47" s="92"/>
      <c r="BA47" s="92"/>
      <c r="BB47" s="92"/>
      <c r="BC47" s="92"/>
      <c r="BD47" s="92"/>
      <c r="BE47" s="92"/>
    </row>
    <row r="48" spans="1:57" s="44" customFormat="1" x14ac:dyDescent="0.25">
      <c r="A48" s="63">
        <v>2015</v>
      </c>
      <c r="B48" s="63" t="s">
        <v>75</v>
      </c>
      <c r="C48" s="63">
        <v>176</v>
      </c>
      <c r="D48" s="63" t="s">
        <v>21</v>
      </c>
      <c r="E48" s="64">
        <v>41795</v>
      </c>
      <c r="F48" s="64">
        <v>42027</v>
      </c>
      <c r="G48" s="64">
        <v>42031</v>
      </c>
      <c r="H48" s="63" t="s">
        <v>22</v>
      </c>
      <c r="I48" s="63" t="s">
        <v>25</v>
      </c>
      <c r="J48" s="63" t="s">
        <v>24</v>
      </c>
      <c r="K48" s="79">
        <v>2592592.59259259</v>
      </c>
      <c r="L48" s="74" t="s">
        <v>22</v>
      </c>
      <c r="M48" s="74" t="s">
        <v>23</v>
      </c>
      <c r="N48" s="74" t="s">
        <v>30</v>
      </c>
      <c r="O48" s="79">
        <v>-3500000</v>
      </c>
      <c r="P48" s="63" t="s">
        <v>31</v>
      </c>
      <c r="Q48" s="66">
        <v>1.35</v>
      </c>
      <c r="R48" s="71"/>
      <c r="S48" s="69">
        <v>0</v>
      </c>
      <c r="T48" s="63"/>
      <c r="U48" s="66">
        <v>1.3657999999999999</v>
      </c>
      <c r="V48" s="66">
        <v>1.3671415206308601</v>
      </c>
      <c r="W48" s="69">
        <v>62980.654832775988</v>
      </c>
      <c r="X48" s="149">
        <v>43959.298276912246</v>
      </c>
      <c r="Y48" s="69">
        <v>32506.495298916474</v>
      </c>
      <c r="Z48" s="69">
        <v>30474.159533859514</v>
      </c>
      <c r="AA48" s="45" t="s">
        <v>76</v>
      </c>
      <c r="AC48" s="94">
        <f t="shared" si="0"/>
        <v>2560086.0972936759</v>
      </c>
      <c r="AD48" s="94">
        <f t="shared" si="1"/>
        <v>32506.495298916474</v>
      </c>
      <c r="AE48" s="94"/>
      <c r="AF48" s="94">
        <f t="shared" si="2"/>
        <v>2133405.0810780632</v>
      </c>
      <c r="AG48" s="94">
        <f t="shared" si="3"/>
        <v>459187.51151452912</v>
      </c>
      <c r="AH48" s="94">
        <f t="shared" si="4"/>
        <v>-426681.01621561265</v>
      </c>
      <c r="AI48" s="94">
        <f t="shared" si="5"/>
        <v>426681.01621561265</v>
      </c>
      <c r="AJ48" s="97">
        <f t="shared" si="6"/>
        <v>1</v>
      </c>
      <c r="AK48" s="97"/>
      <c r="AL48" s="76">
        <f>VLOOKUP(EURUSD!C48,'Cours à terme initiaux'!A39:E170,5,FALSE)</f>
        <v>1.3670369482711553</v>
      </c>
      <c r="AM48" s="94">
        <f t="shared" si="7"/>
        <v>2560281.9327058643</v>
      </c>
      <c r="AN48" s="94">
        <f t="shared" si="8"/>
        <v>32310.659886728041</v>
      </c>
      <c r="AO48" s="94">
        <f t="shared" si="11"/>
        <v>-195.83541218843311</v>
      </c>
      <c r="AP48" s="94">
        <f t="shared" si="9"/>
        <v>195.83541218843311</v>
      </c>
      <c r="AQ48" s="97">
        <f t="shared" si="10"/>
        <v>1</v>
      </c>
      <c r="AR48" s="94"/>
      <c r="AS48" s="95"/>
      <c r="AT48" s="95"/>
      <c r="AU48" s="95"/>
      <c r="AV48" s="95"/>
      <c r="AW48" s="95"/>
      <c r="AX48" s="95"/>
      <c r="AY48" s="95"/>
      <c r="AZ48" s="92"/>
      <c r="BA48" s="92"/>
      <c r="BB48" s="92"/>
      <c r="BC48" s="92"/>
      <c r="BD48" s="92"/>
      <c r="BE48" s="92"/>
    </row>
    <row r="49" spans="1:57" s="44" customFormat="1" x14ac:dyDescent="0.25">
      <c r="A49" s="63">
        <v>2015</v>
      </c>
      <c r="B49" s="63" t="s">
        <v>75</v>
      </c>
      <c r="C49" s="63">
        <v>177</v>
      </c>
      <c r="D49" s="63" t="s">
        <v>21</v>
      </c>
      <c r="E49" s="64">
        <v>41795</v>
      </c>
      <c r="F49" s="64">
        <v>42027</v>
      </c>
      <c r="G49" s="64">
        <v>42031</v>
      </c>
      <c r="H49" s="63" t="s">
        <v>26</v>
      </c>
      <c r="I49" s="63" t="s">
        <v>23</v>
      </c>
      <c r="J49" s="63" t="s">
        <v>24</v>
      </c>
      <c r="K49" s="79">
        <v>2702702.7027027002</v>
      </c>
      <c r="L49" s="74" t="s">
        <v>26</v>
      </c>
      <c r="M49" s="74" t="s">
        <v>25</v>
      </c>
      <c r="N49" s="74" t="s">
        <v>30</v>
      </c>
      <c r="O49" s="79">
        <v>-3500000</v>
      </c>
      <c r="P49" s="63" t="s">
        <v>31</v>
      </c>
      <c r="Q49" s="66">
        <v>1.2949999999999999</v>
      </c>
      <c r="R49" s="71"/>
      <c r="S49" s="67">
        <v>0</v>
      </c>
      <c r="T49" s="63"/>
      <c r="U49" s="66">
        <v>1.3657999999999999</v>
      </c>
      <c r="V49" s="66">
        <v>1.3671415206308601</v>
      </c>
      <c r="W49" s="67">
        <v>-9679.9971739483608</v>
      </c>
      <c r="X49" s="149"/>
      <c r="Y49" s="67">
        <v>0</v>
      </c>
      <c r="Z49" s="67">
        <v>-9679.9971739483608</v>
      </c>
      <c r="AA49" s="45" t="s">
        <v>77</v>
      </c>
      <c r="AC49" s="94">
        <f t="shared" si="0"/>
        <v>2560086.0972936759</v>
      </c>
      <c r="AD49" s="94">
        <f t="shared" si="1"/>
        <v>0</v>
      </c>
      <c r="AE49" s="94"/>
      <c r="AF49" s="94">
        <f t="shared" si="2"/>
        <v>3200107.6216170946</v>
      </c>
      <c r="AG49" s="94">
        <f t="shared" si="3"/>
        <v>-497404.91891439166</v>
      </c>
      <c r="AH49" s="94">
        <f t="shared" si="4"/>
        <v>497404.91891439166</v>
      </c>
      <c r="AI49" s="94">
        <f t="shared" si="5"/>
        <v>-497404.91891439166</v>
      </c>
      <c r="AJ49" s="97">
        <f t="shared" si="6"/>
        <v>1</v>
      </c>
      <c r="AK49" s="97"/>
      <c r="AL49" s="76">
        <f>VLOOKUP(EURUSD!C49,'Cours à terme initiaux'!A40:E171,5,FALSE)</f>
        <v>1.3670369482711553</v>
      </c>
      <c r="AM49" s="94">
        <f t="shared" si="7"/>
        <v>2560281.9327058643</v>
      </c>
      <c r="AN49" s="94">
        <f t="shared" si="8"/>
        <v>0</v>
      </c>
      <c r="AO49" s="94">
        <f t="shared" si="11"/>
        <v>-195.83541218843311</v>
      </c>
      <c r="AP49" s="94">
        <f t="shared" si="9"/>
        <v>0</v>
      </c>
      <c r="AQ49" s="97" t="str">
        <f t="shared" si="10"/>
        <v>PAS DE VALEUR INTRINSEQUE</v>
      </c>
      <c r="AR49" s="94"/>
      <c r="AS49" s="95"/>
      <c r="AT49" s="95"/>
      <c r="AU49" s="95"/>
      <c r="AV49" s="95"/>
      <c r="AW49" s="95"/>
      <c r="AX49" s="95"/>
      <c r="AY49" s="95"/>
      <c r="AZ49" s="92"/>
      <c r="BA49" s="92"/>
      <c r="BB49" s="92"/>
      <c r="BC49" s="92"/>
      <c r="BD49" s="92"/>
      <c r="BE49" s="92"/>
    </row>
    <row r="50" spans="1:57" s="44" customFormat="1" x14ac:dyDescent="0.25">
      <c r="A50" s="63">
        <v>2015</v>
      </c>
      <c r="B50" s="63" t="s">
        <v>75</v>
      </c>
      <c r="C50" s="63">
        <v>178</v>
      </c>
      <c r="D50" s="63" t="s">
        <v>21</v>
      </c>
      <c r="E50" s="64">
        <v>41795</v>
      </c>
      <c r="F50" s="64">
        <v>42027</v>
      </c>
      <c r="G50" s="64">
        <v>42031</v>
      </c>
      <c r="H50" s="63" t="s">
        <v>26</v>
      </c>
      <c r="I50" s="63" t="s">
        <v>23</v>
      </c>
      <c r="J50" s="63" t="s">
        <v>24</v>
      </c>
      <c r="K50" s="102">
        <v>2611940.2985074599</v>
      </c>
      <c r="L50" s="63" t="s">
        <v>26</v>
      </c>
      <c r="M50" s="63" t="s">
        <v>25</v>
      </c>
      <c r="N50" s="63" t="s">
        <v>30</v>
      </c>
      <c r="O50" s="102">
        <v>-3500000</v>
      </c>
      <c r="P50" s="63" t="s">
        <v>31</v>
      </c>
      <c r="Q50" s="66">
        <v>1.34</v>
      </c>
      <c r="R50" s="71">
        <v>1.2949999999999999</v>
      </c>
      <c r="S50" s="67">
        <v>0</v>
      </c>
      <c r="T50" s="63"/>
      <c r="U50" s="66">
        <v>1.3657999999999999</v>
      </c>
      <c r="V50" s="66">
        <v>1.3671415206308601</v>
      </c>
      <c r="W50" s="79">
        <v>-9341.3593819153812</v>
      </c>
      <c r="X50" s="149"/>
      <c r="Y50" s="79">
        <v>0</v>
      </c>
      <c r="Z50" s="79">
        <v>-9341.3593819153812</v>
      </c>
      <c r="AA50" s="45" t="s">
        <v>78</v>
      </c>
      <c r="AC50" s="94" t="str">
        <f t="shared" si="0"/>
        <v/>
      </c>
      <c r="AD50" s="94" t="str">
        <f t="shared" si="1"/>
        <v/>
      </c>
      <c r="AE50" s="94"/>
      <c r="AF50" s="94" t="str">
        <f t="shared" si="2"/>
        <v/>
      </c>
      <c r="AG50" s="94" t="str">
        <f t="shared" si="3"/>
        <v/>
      </c>
      <c r="AH50" s="94" t="str">
        <f t="shared" si="4"/>
        <v/>
      </c>
      <c r="AI50" s="94" t="str">
        <f t="shared" si="5"/>
        <v/>
      </c>
      <c r="AJ50" s="97" t="str">
        <f t="shared" si="6"/>
        <v/>
      </c>
      <c r="AK50" s="97"/>
      <c r="AL50" s="76">
        <f>VLOOKUP(EURUSD!C50,'Cours à terme initiaux'!A41:E172,5,FALSE)</f>
        <v>1.3670369482711553</v>
      </c>
      <c r="AM50" s="94" t="str">
        <f t="shared" si="7"/>
        <v/>
      </c>
      <c r="AN50" s="94" t="str">
        <f t="shared" si="8"/>
        <v/>
      </c>
      <c r="AO50" s="94" t="str">
        <f t="shared" si="11"/>
        <v/>
      </c>
      <c r="AP50" s="94" t="str">
        <f t="shared" si="9"/>
        <v/>
      </c>
      <c r="AQ50" s="97" t="str">
        <f t="shared" si="10"/>
        <v/>
      </c>
      <c r="AR50" s="94"/>
      <c r="AS50" s="95"/>
      <c r="AT50" s="95"/>
      <c r="AU50" s="95"/>
      <c r="AV50" s="95"/>
      <c r="AW50" s="95"/>
      <c r="AX50" s="95"/>
      <c r="AY50" s="95"/>
      <c r="AZ50" s="92"/>
      <c r="BA50" s="92"/>
      <c r="BB50" s="92"/>
      <c r="BC50" s="92"/>
      <c r="BD50" s="92"/>
      <c r="BE50" s="92"/>
    </row>
    <row r="51" spans="1:57" s="44" customFormat="1" x14ac:dyDescent="0.25">
      <c r="A51" s="63">
        <v>2015</v>
      </c>
      <c r="B51" s="63" t="s">
        <v>79</v>
      </c>
      <c r="C51" s="63">
        <v>185</v>
      </c>
      <c r="D51" s="63" t="s">
        <v>21</v>
      </c>
      <c r="E51" s="64">
        <v>41795</v>
      </c>
      <c r="F51" s="64">
        <v>42027</v>
      </c>
      <c r="G51" s="64">
        <v>42031</v>
      </c>
      <c r="H51" s="63" t="s">
        <v>22</v>
      </c>
      <c r="I51" s="63" t="s">
        <v>25</v>
      </c>
      <c r="J51" s="63" t="s">
        <v>24</v>
      </c>
      <c r="K51" s="79">
        <v>5555555.5555555597</v>
      </c>
      <c r="L51" s="74" t="s">
        <v>22</v>
      </c>
      <c r="M51" s="74" t="s">
        <v>23</v>
      </c>
      <c r="N51" s="74" t="s">
        <v>30</v>
      </c>
      <c r="O51" s="79">
        <v>-7500000</v>
      </c>
      <c r="P51" s="63" t="s">
        <v>31</v>
      </c>
      <c r="Q51" s="66">
        <v>1.35</v>
      </c>
      <c r="R51" s="71"/>
      <c r="S51" s="67">
        <v>0</v>
      </c>
      <c r="T51" s="63"/>
      <c r="U51" s="66">
        <v>1.3657999999999999</v>
      </c>
      <c r="V51" s="66">
        <v>1.3671415206308601</v>
      </c>
      <c r="W51" s="67">
        <v>134958.5460702345</v>
      </c>
      <c r="X51" s="149">
        <v>94192.303431746375</v>
      </c>
      <c r="Y51" s="67">
        <v>69656.775640535168</v>
      </c>
      <c r="Z51" s="67">
        <v>65301.770429699332</v>
      </c>
      <c r="AA51" s="45" t="s">
        <v>80</v>
      </c>
      <c r="AC51" s="94">
        <f t="shared" si="0"/>
        <v>5485898.7799150199</v>
      </c>
      <c r="AD51" s="94">
        <f t="shared" si="1"/>
        <v>69656.775640535168</v>
      </c>
      <c r="AE51" s="94"/>
      <c r="AF51" s="94">
        <f t="shared" si="2"/>
        <v>4571582.3165958496</v>
      </c>
      <c r="AG51" s="94">
        <f t="shared" si="3"/>
        <v>983973.23895970546</v>
      </c>
      <c r="AH51" s="94">
        <f t="shared" si="4"/>
        <v>-914316.46331917029</v>
      </c>
      <c r="AI51" s="94">
        <f t="shared" si="5"/>
        <v>914316.46331917029</v>
      </c>
      <c r="AJ51" s="97">
        <f t="shared" si="6"/>
        <v>1</v>
      </c>
      <c r="AK51" s="97"/>
      <c r="AL51" s="76">
        <f>VLOOKUP(EURUSD!C51,'Cours à terme initiaux'!A42:E173,5,FALSE)</f>
        <v>1.3670369482711553</v>
      </c>
      <c r="AM51" s="94">
        <f t="shared" si="7"/>
        <v>5486318.4272268517</v>
      </c>
      <c r="AN51" s="94">
        <f t="shared" si="8"/>
        <v>69237.128328703344</v>
      </c>
      <c r="AO51" s="94">
        <f t="shared" si="11"/>
        <v>-419.64731183182448</v>
      </c>
      <c r="AP51" s="94">
        <f t="shared" si="9"/>
        <v>419.64731183182448</v>
      </c>
      <c r="AQ51" s="97">
        <f t="shared" si="10"/>
        <v>1</v>
      </c>
      <c r="AR51" s="94"/>
      <c r="AS51" s="95"/>
      <c r="AT51" s="95"/>
      <c r="AU51" s="95"/>
      <c r="AV51" s="95"/>
      <c r="AW51" s="95"/>
      <c r="AX51" s="95"/>
      <c r="AY51" s="95"/>
      <c r="AZ51" s="92"/>
      <c r="BA51" s="92"/>
      <c r="BB51" s="92"/>
      <c r="BC51" s="92"/>
      <c r="BD51" s="92"/>
      <c r="BE51" s="92"/>
    </row>
    <row r="52" spans="1:57" s="44" customFormat="1" x14ac:dyDescent="0.25">
      <c r="A52" s="63">
        <v>2015</v>
      </c>
      <c r="B52" s="63" t="s">
        <v>79</v>
      </c>
      <c r="C52" s="63">
        <v>186</v>
      </c>
      <c r="D52" s="63" t="s">
        <v>21</v>
      </c>
      <c r="E52" s="64">
        <v>41795</v>
      </c>
      <c r="F52" s="64">
        <v>42027</v>
      </c>
      <c r="G52" s="64">
        <v>42031</v>
      </c>
      <c r="H52" s="63" t="s">
        <v>26</v>
      </c>
      <c r="I52" s="63" t="s">
        <v>23</v>
      </c>
      <c r="J52" s="63" t="s">
        <v>24</v>
      </c>
      <c r="K52" s="102">
        <v>5791505.7915057903</v>
      </c>
      <c r="L52" s="63" t="s">
        <v>26</v>
      </c>
      <c r="M52" s="63" t="s">
        <v>25</v>
      </c>
      <c r="N52" s="63" t="s">
        <v>30</v>
      </c>
      <c r="O52" s="102">
        <v>-7500000</v>
      </c>
      <c r="P52" s="63" t="s">
        <v>31</v>
      </c>
      <c r="Q52" s="66">
        <v>1.2949999999999999</v>
      </c>
      <c r="R52" s="71"/>
      <c r="S52" s="67">
        <v>0</v>
      </c>
      <c r="T52" s="63"/>
      <c r="U52" s="66">
        <v>1.3657999999999999</v>
      </c>
      <c r="V52" s="66">
        <v>1.3671415206308601</v>
      </c>
      <c r="W52" s="67">
        <v>-20742.851087032213</v>
      </c>
      <c r="X52" s="149"/>
      <c r="Y52" s="67">
        <v>0</v>
      </c>
      <c r="Z52" s="67">
        <v>-20742.851087032213</v>
      </c>
      <c r="AA52" s="45" t="s">
        <v>80</v>
      </c>
      <c r="AC52" s="94">
        <f t="shared" si="0"/>
        <v>5485898.7799150199</v>
      </c>
      <c r="AD52" s="94">
        <f t="shared" si="1"/>
        <v>0</v>
      </c>
      <c r="AE52" s="94"/>
      <c r="AF52" s="94">
        <f t="shared" si="2"/>
        <v>6857373.4748937739</v>
      </c>
      <c r="AG52" s="94">
        <f t="shared" si="3"/>
        <v>-1065867.6833879817</v>
      </c>
      <c r="AH52" s="94">
        <f t="shared" si="4"/>
        <v>1065867.6833879817</v>
      </c>
      <c r="AI52" s="94">
        <f t="shared" si="5"/>
        <v>-1065867.6833879817</v>
      </c>
      <c r="AJ52" s="97">
        <f t="shared" si="6"/>
        <v>1</v>
      </c>
      <c r="AK52" s="97"/>
      <c r="AL52" s="76">
        <f>VLOOKUP(EURUSD!C52,'Cours à terme initiaux'!A43:E174,5,FALSE)</f>
        <v>1.3670369482711553</v>
      </c>
      <c r="AM52" s="94">
        <f t="shared" si="7"/>
        <v>5486318.4272268517</v>
      </c>
      <c r="AN52" s="94">
        <f t="shared" si="8"/>
        <v>0</v>
      </c>
      <c r="AO52" s="94">
        <f t="shared" si="11"/>
        <v>-419.64731183182448</v>
      </c>
      <c r="AP52" s="94">
        <f t="shared" si="9"/>
        <v>0</v>
      </c>
      <c r="AQ52" s="97" t="str">
        <f t="shared" si="10"/>
        <v>PAS DE VALEUR INTRINSEQUE</v>
      </c>
      <c r="AR52" s="94"/>
      <c r="AS52" s="95"/>
      <c r="AT52" s="95"/>
      <c r="AU52" s="95"/>
      <c r="AV52" s="95"/>
      <c r="AW52" s="95"/>
      <c r="AX52" s="95"/>
      <c r="AY52" s="95"/>
      <c r="AZ52" s="92"/>
      <c r="BA52" s="92"/>
      <c r="BB52" s="92"/>
      <c r="BC52" s="92"/>
      <c r="BD52" s="92"/>
      <c r="BE52" s="92"/>
    </row>
    <row r="53" spans="1:57" s="44" customFormat="1" x14ac:dyDescent="0.25">
      <c r="A53" s="63">
        <v>2015</v>
      </c>
      <c r="B53" s="63" t="s">
        <v>79</v>
      </c>
      <c r="C53" s="63">
        <v>187</v>
      </c>
      <c r="D53" s="63" t="s">
        <v>21</v>
      </c>
      <c r="E53" s="64">
        <v>41795</v>
      </c>
      <c r="F53" s="64">
        <v>42027</v>
      </c>
      <c r="G53" s="64">
        <v>42031</v>
      </c>
      <c r="H53" s="63" t="s">
        <v>26</v>
      </c>
      <c r="I53" s="63" t="s">
        <v>23</v>
      </c>
      <c r="J53" s="63" t="s">
        <v>24</v>
      </c>
      <c r="K53" s="79">
        <v>5597014.9253731295</v>
      </c>
      <c r="L53" s="74" t="s">
        <v>26</v>
      </c>
      <c r="M53" s="74" t="s">
        <v>25</v>
      </c>
      <c r="N53" s="74" t="s">
        <v>30</v>
      </c>
      <c r="O53" s="79">
        <v>-7500000</v>
      </c>
      <c r="P53" s="63" t="s">
        <v>31</v>
      </c>
      <c r="Q53" s="66">
        <v>1.34</v>
      </c>
      <c r="R53" s="71">
        <v>1.2949999999999999</v>
      </c>
      <c r="S53" s="69">
        <v>0</v>
      </c>
      <c r="T53" s="63"/>
      <c r="U53" s="66">
        <v>1.3657999999999999</v>
      </c>
      <c r="V53" s="66">
        <v>1.3671415206308601</v>
      </c>
      <c r="W53" s="79">
        <v>-20023.391551455927</v>
      </c>
      <c r="X53" s="149"/>
      <c r="Y53" s="79">
        <v>0</v>
      </c>
      <c r="Z53" s="79">
        <v>-20023.391551455927</v>
      </c>
      <c r="AA53" s="45" t="s">
        <v>81</v>
      </c>
      <c r="AC53" s="94" t="str">
        <f t="shared" si="0"/>
        <v/>
      </c>
      <c r="AD53" s="94" t="str">
        <f t="shared" si="1"/>
        <v/>
      </c>
      <c r="AE53" s="94"/>
      <c r="AF53" s="94" t="str">
        <f t="shared" si="2"/>
        <v/>
      </c>
      <c r="AG53" s="94" t="str">
        <f t="shared" si="3"/>
        <v/>
      </c>
      <c r="AH53" s="94" t="str">
        <f t="shared" si="4"/>
        <v/>
      </c>
      <c r="AI53" s="94" t="str">
        <f t="shared" si="5"/>
        <v/>
      </c>
      <c r="AJ53" s="97" t="str">
        <f t="shared" si="6"/>
        <v/>
      </c>
      <c r="AK53" s="97"/>
      <c r="AL53" s="76">
        <f>VLOOKUP(EURUSD!C53,'Cours à terme initiaux'!A44:E175,5,FALSE)</f>
        <v>1.3670369482711553</v>
      </c>
      <c r="AM53" s="94" t="str">
        <f t="shared" si="7"/>
        <v/>
      </c>
      <c r="AN53" s="94" t="str">
        <f t="shared" si="8"/>
        <v/>
      </c>
      <c r="AO53" s="94" t="str">
        <f t="shared" si="11"/>
        <v/>
      </c>
      <c r="AP53" s="94" t="str">
        <f t="shared" si="9"/>
        <v/>
      </c>
      <c r="AQ53" s="97" t="str">
        <f t="shared" si="10"/>
        <v/>
      </c>
      <c r="AR53" s="94"/>
      <c r="AS53" s="95"/>
      <c r="AT53" s="95"/>
      <c r="AU53" s="95"/>
      <c r="AV53" s="95"/>
      <c r="AW53" s="95"/>
      <c r="AX53" s="95"/>
      <c r="AY53" s="95"/>
      <c r="AZ53" s="92"/>
      <c r="BA53" s="92"/>
      <c r="BB53" s="92"/>
      <c r="BC53" s="92"/>
      <c r="BD53" s="92"/>
      <c r="BE53" s="92"/>
    </row>
    <row r="54" spans="1:57" s="44" customFormat="1" x14ac:dyDescent="0.25">
      <c r="A54" s="63">
        <v>2015</v>
      </c>
      <c r="B54" s="63" t="s">
        <v>82</v>
      </c>
      <c r="C54" s="63">
        <v>158</v>
      </c>
      <c r="D54" s="63" t="s">
        <v>39</v>
      </c>
      <c r="E54" s="64">
        <v>41794</v>
      </c>
      <c r="F54" s="64">
        <v>42058</v>
      </c>
      <c r="G54" s="64">
        <v>42060</v>
      </c>
      <c r="H54" s="63" t="s">
        <v>22</v>
      </c>
      <c r="I54" s="63" t="s">
        <v>25</v>
      </c>
      <c r="J54" s="63" t="s">
        <v>24</v>
      </c>
      <c r="K54" s="102">
        <v>14074074.074074101</v>
      </c>
      <c r="L54" s="63" t="s">
        <v>22</v>
      </c>
      <c r="M54" s="63" t="s">
        <v>23</v>
      </c>
      <c r="N54" s="63" t="s">
        <v>30</v>
      </c>
      <c r="O54" s="102">
        <v>-19000000</v>
      </c>
      <c r="P54" s="63" t="s">
        <v>31</v>
      </c>
      <c r="Q54" s="66">
        <v>1.35</v>
      </c>
      <c r="R54" s="71"/>
      <c r="S54" s="67">
        <v>0</v>
      </c>
      <c r="T54" s="63"/>
      <c r="U54" s="66">
        <v>1.3657999999999999</v>
      </c>
      <c r="V54" s="66">
        <v>1.3672952300099881</v>
      </c>
      <c r="W54" s="67">
        <v>365743.25019569916</v>
      </c>
      <c r="X54" s="149">
        <v>241708.69251811813</v>
      </c>
      <c r="Y54" s="67">
        <v>178026.18113934435</v>
      </c>
      <c r="Z54" s="67">
        <v>187717.06905635481</v>
      </c>
      <c r="AA54" s="45" t="s">
        <v>70</v>
      </c>
      <c r="AC54" s="94">
        <f t="shared" si="0"/>
        <v>13896047.892934728</v>
      </c>
      <c r="AD54" s="94">
        <f t="shared" si="1"/>
        <v>178026.18113934435</v>
      </c>
      <c r="AE54" s="94"/>
      <c r="AF54" s="94">
        <f t="shared" si="2"/>
        <v>11580039.91077894</v>
      </c>
      <c r="AG54" s="94">
        <f t="shared" si="3"/>
        <v>2494034.163295133</v>
      </c>
      <c r="AH54" s="94">
        <f t="shared" si="4"/>
        <v>-2316007.9821557887</v>
      </c>
      <c r="AI54" s="94">
        <f t="shared" si="5"/>
        <v>2316007.9821557887</v>
      </c>
      <c r="AJ54" s="97">
        <f t="shared" si="6"/>
        <v>1</v>
      </c>
      <c r="AK54" s="97"/>
      <c r="AL54" s="76">
        <f>VLOOKUP(EURUSD!C54,'Cours à terme initiaux'!A45:E176,5,FALSE)</f>
        <v>1.3608073784129047</v>
      </c>
      <c r="AM54" s="94">
        <f t="shared" si="7"/>
        <v>13962299.368305529</v>
      </c>
      <c r="AN54" s="94">
        <f t="shared" si="8"/>
        <v>111774.70576854423</v>
      </c>
      <c r="AO54" s="94">
        <f t="shared" si="11"/>
        <v>-66251.475370800123</v>
      </c>
      <c r="AP54" s="94">
        <f t="shared" si="9"/>
        <v>66251.475370800123</v>
      </c>
      <c r="AQ54" s="97">
        <f t="shared" si="10"/>
        <v>1</v>
      </c>
      <c r="AR54" s="94"/>
      <c r="AS54" s="95"/>
      <c r="AT54" s="95"/>
      <c r="AU54" s="95"/>
      <c r="AV54" s="95"/>
      <c r="AW54" s="95"/>
      <c r="AX54" s="95"/>
      <c r="AY54" s="95"/>
      <c r="AZ54" s="92"/>
      <c r="BA54" s="92"/>
      <c r="BB54" s="92"/>
      <c r="BC54" s="92"/>
      <c r="BD54" s="92"/>
      <c r="BE54" s="92"/>
    </row>
    <row r="55" spans="1:57" s="44" customFormat="1" x14ac:dyDescent="0.25">
      <c r="A55" s="63">
        <v>2015</v>
      </c>
      <c r="B55" s="63" t="s">
        <v>82</v>
      </c>
      <c r="C55" s="63">
        <v>159</v>
      </c>
      <c r="D55" s="63" t="s">
        <v>39</v>
      </c>
      <c r="E55" s="64">
        <v>41794</v>
      </c>
      <c r="F55" s="64">
        <v>42058</v>
      </c>
      <c r="G55" s="64">
        <v>42060</v>
      </c>
      <c r="H55" s="63" t="s">
        <v>26</v>
      </c>
      <c r="I55" s="63" t="s">
        <v>23</v>
      </c>
      <c r="J55" s="63" t="s">
        <v>24</v>
      </c>
      <c r="K55" s="79">
        <v>14671814.671814701</v>
      </c>
      <c r="L55" s="74" t="s">
        <v>26</v>
      </c>
      <c r="M55" s="74" t="s">
        <v>25</v>
      </c>
      <c r="N55" s="74" t="s">
        <v>30</v>
      </c>
      <c r="O55" s="79">
        <v>-19000000</v>
      </c>
      <c r="P55" s="63" t="s">
        <v>31</v>
      </c>
      <c r="Q55" s="66">
        <v>1.2949999999999999</v>
      </c>
      <c r="R55" s="71"/>
      <c r="S55" s="67">
        <v>0</v>
      </c>
      <c r="T55" s="63"/>
      <c r="U55" s="66">
        <v>1.3657999999999999</v>
      </c>
      <c r="V55" s="66">
        <v>1.3672952300099881</v>
      </c>
      <c r="W55" s="67">
        <v>-67009.231446779799</v>
      </c>
      <c r="X55" s="149"/>
      <c r="Y55" s="67">
        <v>0</v>
      </c>
      <c r="Z55" s="67">
        <v>-67009.231446779799</v>
      </c>
      <c r="AA55" s="45" t="s">
        <v>70</v>
      </c>
      <c r="AC55" s="94">
        <f t="shared" si="0"/>
        <v>13896047.892934728</v>
      </c>
      <c r="AD55" s="94">
        <f t="shared" si="1"/>
        <v>0</v>
      </c>
      <c r="AE55" s="94"/>
      <c r="AF55" s="94">
        <f t="shared" si="2"/>
        <v>17370059.86616841</v>
      </c>
      <c r="AG55" s="94">
        <f t="shared" si="3"/>
        <v>-2698245.1943537369</v>
      </c>
      <c r="AH55" s="94">
        <f t="shared" si="4"/>
        <v>2698245.1943537369</v>
      </c>
      <c r="AI55" s="94">
        <f t="shared" si="5"/>
        <v>-2698245.1943537369</v>
      </c>
      <c r="AJ55" s="97">
        <f t="shared" si="6"/>
        <v>1</v>
      </c>
      <c r="AK55" s="97"/>
      <c r="AL55" s="76">
        <f>VLOOKUP(EURUSD!C55,'Cours à terme initiaux'!A46:E177,5,FALSE)</f>
        <v>1.3608073784129047</v>
      </c>
      <c r="AM55" s="94">
        <f t="shared" si="7"/>
        <v>13962299.368305529</v>
      </c>
      <c r="AN55" s="94">
        <f t="shared" si="8"/>
        <v>0</v>
      </c>
      <c r="AO55" s="94">
        <f t="shared" si="11"/>
        <v>-66251.475370800123</v>
      </c>
      <c r="AP55" s="94">
        <f t="shared" si="9"/>
        <v>0</v>
      </c>
      <c r="AQ55" s="97" t="str">
        <f t="shared" si="10"/>
        <v>PAS DE VALEUR INTRINSEQUE</v>
      </c>
      <c r="AR55" s="94"/>
      <c r="AS55" s="95"/>
      <c r="AT55" s="95"/>
      <c r="AU55" s="95"/>
      <c r="AV55" s="95"/>
      <c r="AW55" s="95"/>
      <c r="AX55" s="95"/>
      <c r="AY55" s="95"/>
      <c r="AZ55" s="92"/>
      <c r="BA55" s="92"/>
      <c r="BB55" s="92"/>
      <c r="BC55" s="92"/>
      <c r="BD55" s="92"/>
      <c r="BE55" s="92"/>
    </row>
    <row r="56" spans="1:57" s="44" customFormat="1" x14ac:dyDescent="0.25">
      <c r="A56" s="63">
        <v>2015</v>
      </c>
      <c r="B56" s="63" t="s">
        <v>82</v>
      </c>
      <c r="C56" s="63">
        <v>160</v>
      </c>
      <c r="D56" s="63" t="s">
        <v>39</v>
      </c>
      <c r="E56" s="64">
        <v>41794</v>
      </c>
      <c r="F56" s="64">
        <v>42058</v>
      </c>
      <c r="G56" s="64">
        <v>42060</v>
      </c>
      <c r="H56" s="63" t="s">
        <v>26</v>
      </c>
      <c r="I56" s="63" t="s">
        <v>23</v>
      </c>
      <c r="J56" s="63" t="s">
        <v>24</v>
      </c>
      <c r="K56" s="79">
        <v>14179104.477611899</v>
      </c>
      <c r="L56" s="63" t="s">
        <v>26</v>
      </c>
      <c r="M56" s="63" t="s">
        <v>25</v>
      </c>
      <c r="N56" s="63" t="s">
        <v>30</v>
      </c>
      <c r="O56" s="79">
        <v>-19000000</v>
      </c>
      <c r="P56" s="63" t="s">
        <v>31</v>
      </c>
      <c r="Q56" s="66">
        <v>1.34</v>
      </c>
      <c r="R56" s="71">
        <v>1.2949999999999999</v>
      </c>
      <c r="S56" s="67">
        <v>0</v>
      </c>
      <c r="T56" s="63"/>
      <c r="U56" s="66">
        <v>1.3657999999999999</v>
      </c>
      <c r="V56" s="66">
        <v>1.3672952300099881</v>
      </c>
      <c r="W56" s="79">
        <v>-57025.326230801249</v>
      </c>
      <c r="X56" s="149"/>
      <c r="Y56" s="79">
        <v>0</v>
      </c>
      <c r="Z56" s="79">
        <v>-57025.326230801249</v>
      </c>
      <c r="AA56" s="45" t="s">
        <v>71</v>
      </c>
      <c r="AC56" s="94" t="str">
        <f t="shared" si="0"/>
        <v/>
      </c>
      <c r="AD56" s="94" t="str">
        <f t="shared" si="1"/>
        <v/>
      </c>
      <c r="AE56" s="94"/>
      <c r="AF56" s="94" t="str">
        <f t="shared" si="2"/>
        <v/>
      </c>
      <c r="AG56" s="94" t="str">
        <f t="shared" si="3"/>
        <v/>
      </c>
      <c r="AH56" s="94" t="str">
        <f t="shared" si="4"/>
        <v/>
      </c>
      <c r="AI56" s="94" t="str">
        <f t="shared" si="5"/>
        <v/>
      </c>
      <c r="AJ56" s="97" t="str">
        <f t="shared" si="6"/>
        <v/>
      </c>
      <c r="AK56" s="97"/>
      <c r="AL56" s="76">
        <f>VLOOKUP(EURUSD!C56,'Cours à terme initiaux'!A47:E178,5,FALSE)</f>
        <v>1.3608073784129047</v>
      </c>
      <c r="AM56" s="94" t="str">
        <f t="shared" si="7"/>
        <v/>
      </c>
      <c r="AN56" s="94" t="str">
        <f t="shared" si="8"/>
        <v/>
      </c>
      <c r="AO56" s="94" t="str">
        <f t="shared" si="11"/>
        <v/>
      </c>
      <c r="AP56" s="94" t="str">
        <f t="shared" si="9"/>
        <v/>
      </c>
      <c r="AQ56" s="97" t="str">
        <f t="shared" si="10"/>
        <v/>
      </c>
      <c r="AR56" s="94"/>
      <c r="AS56" s="95"/>
      <c r="AT56" s="95"/>
      <c r="AU56" s="95"/>
      <c r="AV56" s="95"/>
      <c r="AW56" s="95"/>
      <c r="AX56" s="95"/>
      <c r="AY56" s="95"/>
      <c r="AZ56" s="92"/>
      <c r="BA56" s="92"/>
      <c r="BB56" s="92"/>
      <c r="BC56" s="92"/>
      <c r="BD56" s="92"/>
      <c r="BE56" s="92"/>
    </row>
    <row r="57" spans="1:57" s="44" customFormat="1" x14ac:dyDescent="0.25">
      <c r="A57" s="63">
        <v>2015</v>
      </c>
      <c r="B57" s="63" t="s">
        <v>83</v>
      </c>
      <c r="C57" s="63">
        <v>170</v>
      </c>
      <c r="D57" s="63" t="s">
        <v>21</v>
      </c>
      <c r="E57" s="64">
        <v>41795</v>
      </c>
      <c r="F57" s="64">
        <v>42058</v>
      </c>
      <c r="G57" s="64">
        <v>42060</v>
      </c>
      <c r="H57" s="63" t="s">
        <v>22</v>
      </c>
      <c r="I57" s="63" t="s">
        <v>25</v>
      </c>
      <c r="J57" s="63" t="s">
        <v>24</v>
      </c>
      <c r="K57" s="102">
        <v>2592592.59259259</v>
      </c>
      <c r="L57" s="63" t="s">
        <v>22</v>
      </c>
      <c r="M57" s="63" t="s">
        <v>23</v>
      </c>
      <c r="N57" s="63" t="s">
        <v>30</v>
      </c>
      <c r="O57" s="102">
        <v>-3500000</v>
      </c>
      <c r="P57" s="63" t="s">
        <v>31</v>
      </c>
      <c r="Q57" s="66">
        <v>1.35</v>
      </c>
      <c r="R57" s="71"/>
      <c r="S57" s="67">
        <v>0</v>
      </c>
      <c r="T57" s="63"/>
      <c r="U57" s="66">
        <v>1.3657999999999999</v>
      </c>
      <c r="V57" s="66">
        <v>1.3672952300099881</v>
      </c>
      <c r="W57" s="67">
        <v>67373.756614997023</v>
      </c>
      <c r="X57" s="149">
        <v>44519.617053189555</v>
      </c>
      <c r="Y57" s="67">
        <v>32794.296525668819</v>
      </c>
      <c r="Z57" s="67">
        <v>34579.460089328204</v>
      </c>
      <c r="AA57" s="45" t="s">
        <v>77</v>
      </c>
      <c r="AC57" s="94">
        <f t="shared" si="0"/>
        <v>2559798.2960669235</v>
      </c>
      <c r="AD57" s="94">
        <f t="shared" si="1"/>
        <v>32794.296525668819</v>
      </c>
      <c r="AE57" s="94"/>
      <c r="AF57" s="94">
        <f t="shared" si="2"/>
        <v>2133165.2467224365</v>
      </c>
      <c r="AG57" s="94">
        <f t="shared" si="3"/>
        <v>459427.34587015584</v>
      </c>
      <c r="AH57" s="94">
        <f t="shared" si="4"/>
        <v>-426633.04934448702</v>
      </c>
      <c r="AI57" s="94">
        <f t="shared" si="5"/>
        <v>426633.04934448702</v>
      </c>
      <c r="AJ57" s="97">
        <f t="shared" si="6"/>
        <v>1</v>
      </c>
      <c r="AK57" s="97"/>
      <c r="AL57" s="76">
        <f>VLOOKUP(EURUSD!C57,'Cours à terme initiaux'!A48:E179,5,FALSE)</f>
        <v>1.367016312805807</v>
      </c>
      <c r="AM57" s="94">
        <f t="shared" si="7"/>
        <v>2560320.5808248436</v>
      </c>
      <c r="AN57" s="94">
        <f t="shared" si="8"/>
        <v>32272.011767748743</v>
      </c>
      <c r="AO57" s="94">
        <f t="shared" si="11"/>
        <v>-522.28475792007521</v>
      </c>
      <c r="AP57" s="94">
        <f t="shared" si="9"/>
        <v>522.28475792007521</v>
      </c>
      <c r="AQ57" s="97">
        <f t="shared" si="10"/>
        <v>1</v>
      </c>
      <c r="AR57" s="94"/>
      <c r="AS57" s="95"/>
      <c r="AT57" s="95"/>
      <c r="AU57" s="95"/>
      <c r="AV57" s="95"/>
      <c r="AW57" s="95"/>
      <c r="AX57" s="95"/>
      <c r="AY57" s="95"/>
      <c r="AZ57" s="92"/>
      <c r="BA57" s="92"/>
      <c r="BB57" s="92"/>
      <c r="BC57" s="92"/>
      <c r="BD57" s="92"/>
      <c r="BE57" s="92"/>
    </row>
    <row r="58" spans="1:57" s="44" customFormat="1" x14ac:dyDescent="0.25">
      <c r="A58" s="63">
        <v>2015</v>
      </c>
      <c r="B58" s="63" t="s">
        <v>83</v>
      </c>
      <c r="C58" s="63">
        <v>171</v>
      </c>
      <c r="D58" s="63" t="s">
        <v>21</v>
      </c>
      <c r="E58" s="64">
        <v>41795</v>
      </c>
      <c r="F58" s="64">
        <v>42058</v>
      </c>
      <c r="G58" s="64">
        <v>42060</v>
      </c>
      <c r="H58" s="63" t="s">
        <v>26</v>
      </c>
      <c r="I58" s="63" t="s">
        <v>23</v>
      </c>
      <c r="J58" s="63" t="s">
        <v>24</v>
      </c>
      <c r="K58" s="79">
        <v>2702702.7027027002</v>
      </c>
      <c r="L58" s="74" t="s">
        <v>26</v>
      </c>
      <c r="M58" s="74" t="s">
        <v>25</v>
      </c>
      <c r="N58" s="74" t="s">
        <v>30</v>
      </c>
      <c r="O58" s="79">
        <v>-3500000</v>
      </c>
      <c r="P58" s="63" t="s">
        <v>31</v>
      </c>
      <c r="Q58" s="66">
        <v>1.2949999999999999</v>
      </c>
      <c r="R58" s="71"/>
      <c r="S58" s="67">
        <v>0</v>
      </c>
      <c r="T58" s="63"/>
      <c r="U58" s="66">
        <v>1.3657999999999999</v>
      </c>
      <c r="V58" s="66">
        <v>1.3672952300099881</v>
      </c>
      <c r="W58" s="67">
        <v>-12343.805792827823</v>
      </c>
      <c r="X58" s="149"/>
      <c r="Y58" s="67">
        <v>0</v>
      </c>
      <c r="Z58" s="67">
        <v>-12343.805792827823</v>
      </c>
      <c r="AA58" s="45" t="s">
        <v>77</v>
      </c>
      <c r="AC58" s="94">
        <f t="shared" si="0"/>
        <v>2559798.2960669235</v>
      </c>
      <c r="AD58" s="94">
        <f t="shared" si="1"/>
        <v>0</v>
      </c>
      <c r="AE58" s="94"/>
      <c r="AF58" s="94">
        <f t="shared" si="2"/>
        <v>3199747.8700836548</v>
      </c>
      <c r="AG58" s="94">
        <f t="shared" si="3"/>
        <v>-497045.16738095181</v>
      </c>
      <c r="AH58" s="94">
        <f t="shared" si="4"/>
        <v>497045.16738095181</v>
      </c>
      <c r="AI58" s="94">
        <f t="shared" si="5"/>
        <v>-497045.16738095181</v>
      </c>
      <c r="AJ58" s="97">
        <f t="shared" si="6"/>
        <v>1</v>
      </c>
      <c r="AK58" s="97"/>
      <c r="AL58" s="76">
        <f>VLOOKUP(EURUSD!C58,'Cours à terme initiaux'!A49:E180,5,FALSE)</f>
        <v>1.367016312805807</v>
      </c>
      <c r="AM58" s="94">
        <f t="shared" si="7"/>
        <v>2560320.5808248436</v>
      </c>
      <c r="AN58" s="94">
        <f t="shared" si="8"/>
        <v>0</v>
      </c>
      <c r="AO58" s="94">
        <f t="shared" si="11"/>
        <v>-522.28475792007521</v>
      </c>
      <c r="AP58" s="94">
        <f t="shared" si="9"/>
        <v>0</v>
      </c>
      <c r="AQ58" s="97" t="str">
        <f t="shared" si="10"/>
        <v>PAS DE VALEUR INTRINSEQUE</v>
      </c>
      <c r="AR58" s="94"/>
      <c r="AS58" s="95"/>
      <c r="AT58" s="95"/>
      <c r="AU58" s="95"/>
      <c r="AV58" s="95"/>
      <c r="AW58" s="95"/>
      <c r="AX58" s="95"/>
      <c r="AY58" s="95"/>
      <c r="AZ58" s="92"/>
      <c r="BA58" s="92"/>
      <c r="BB58" s="92"/>
      <c r="BC58" s="92"/>
      <c r="BD58" s="92"/>
      <c r="BE58" s="92"/>
    </row>
    <row r="59" spans="1:57" s="44" customFormat="1" x14ac:dyDescent="0.25">
      <c r="A59" s="63">
        <v>2015</v>
      </c>
      <c r="B59" s="63" t="s">
        <v>83</v>
      </c>
      <c r="C59" s="63">
        <v>172</v>
      </c>
      <c r="D59" s="63" t="s">
        <v>21</v>
      </c>
      <c r="E59" s="64">
        <v>41795</v>
      </c>
      <c r="F59" s="64">
        <v>42058</v>
      </c>
      <c r="G59" s="64">
        <v>42060</v>
      </c>
      <c r="H59" s="63" t="s">
        <v>26</v>
      </c>
      <c r="I59" s="63" t="s">
        <v>23</v>
      </c>
      <c r="J59" s="63" t="s">
        <v>24</v>
      </c>
      <c r="K59" s="79">
        <v>2611940.2985074599</v>
      </c>
      <c r="L59" s="74" t="s">
        <v>26</v>
      </c>
      <c r="M59" s="74" t="s">
        <v>25</v>
      </c>
      <c r="N59" s="74" t="s">
        <v>30</v>
      </c>
      <c r="O59" s="79">
        <v>-3500000</v>
      </c>
      <c r="P59" s="63" t="s">
        <v>31</v>
      </c>
      <c r="Q59" s="66">
        <v>1.34</v>
      </c>
      <c r="R59" s="71">
        <v>1.2949999999999999</v>
      </c>
      <c r="S59" s="67">
        <v>0</v>
      </c>
      <c r="T59" s="63"/>
      <c r="U59" s="66">
        <v>1.3657999999999999</v>
      </c>
      <c r="V59" s="66">
        <v>1.3672952300099881</v>
      </c>
      <c r="W59" s="79">
        <v>-10510.333768979644</v>
      </c>
      <c r="X59" s="149"/>
      <c r="Y59" s="79">
        <v>0</v>
      </c>
      <c r="Z59" s="79">
        <v>-10510.333768979644</v>
      </c>
      <c r="AA59" s="45" t="s">
        <v>78</v>
      </c>
      <c r="AC59" s="94" t="str">
        <f t="shared" si="0"/>
        <v/>
      </c>
      <c r="AD59" s="94" t="str">
        <f t="shared" si="1"/>
        <v/>
      </c>
      <c r="AE59" s="94"/>
      <c r="AF59" s="94" t="str">
        <f t="shared" si="2"/>
        <v/>
      </c>
      <c r="AG59" s="94" t="str">
        <f t="shared" si="3"/>
        <v/>
      </c>
      <c r="AH59" s="94" t="str">
        <f t="shared" si="4"/>
        <v/>
      </c>
      <c r="AI59" s="94" t="str">
        <f t="shared" si="5"/>
        <v/>
      </c>
      <c r="AJ59" s="97" t="str">
        <f t="shared" si="6"/>
        <v/>
      </c>
      <c r="AK59" s="97"/>
      <c r="AL59" s="76">
        <f>VLOOKUP(EURUSD!C59,'Cours à terme initiaux'!A50:E181,5,FALSE)</f>
        <v>1.367016312805807</v>
      </c>
      <c r="AM59" s="94" t="str">
        <f t="shared" si="7"/>
        <v/>
      </c>
      <c r="AN59" s="94" t="str">
        <f t="shared" si="8"/>
        <v/>
      </c>
      <c r="AO59" s="94" t="str">
        <f t="shared" si="11"/>
        <v/>
      </c>
      <c r="AP59" s="94" t="str">
        <f t="shared" si="9"/>
        <v/>
      </c>
      <c r="AQ59" s="97" t="str">
        <f t="shared" si="10"/>
        <v/>
      </c>
      <c r="AR59" s="94"/>
      <c r="AS59" s="95"/>
      <c r="AT59" s="95"/>
      <c r="AU59" s="95"/>
      <c r="AV59" s="95"/>
      <c r="AW59" s="95"/>
      <c r="AX59" s="95"/>
      <c r="AY59" s="95"/>
      <c r="AZ59" s="92"/>
      <c r="BA59" s="92"/>
      <c r="BB59" s="92"/>
      <c r="BC59" s="92"/>
      <c r="BD59" s="92"/>
      <c r="BE59" s="92"/>
    </row>
    <row r="60" spans="1:57" s="44" customFormat="1" x14ac:dyDescent="0.25">
      <c r="A60" s="63">
        <v>2015</v>
      </c>
      <c r="B60" s="63" t="s">
        <v>84</v>
      </c>
      <c r="C60" s="63">
        <v>179</v>
      </c>
      <c r="D60" s="63" t="s">
        <v>21</v>
      </c>
      <c r="E60" s="64">
        <v>41795</v>
      </c>
      <c r="F60" s="64">
        <v>42058</v>
      </c>
      <c r="G60" s="64">
        <v>42060</v>
      </c>
      <c r="H60" s="63" t="s">
        <v>22</v>
      </c>
      <c r="I60" s="63" t="s">
        <v>25</v>
      </c>
      <c r="J60" s="63" t="s">
        <v>24</v>
      </c>
      <c r="K60" s="79">
        <v>2592592.59259259</v>
      </c>
      <c r="L60" s="74" t="s">
        <v>22</v>
      </c>
      <c r="M60" s="74" t="s">
        <v>23</v>
      </c>
      <c r="N60" s="74" t="s">
        <v>30</v>
      </c>
      <c r="O60" s="79">
        <v>-3500000</v>
      </c>
      <c r="P60" s="63" t="s">
        <v>31</v>
      </c>
      <c r="Q60" s="66">
        <v>1.35</v>
      </c>
      <c r="R60" s="71"/>
      <c r="S60" s="67">
        <v>0</v>
      </c>
      <c r="T60" s="63"/>
      <c r="U60" s="66">
        <v>1.3657999999999999</v>
      </c>
      <c r="V60" s="66">
        <v>1.3672952300099881</v>
      </c>
      <c r="W60" s="67">
        <v>67373.756614997023</v>
      </c>
      <c r="X60" s="149">
        <v>44519.617053189555</v>
      </c>
      <c r="Y60" s="67">
        <v>32794.296525668819</v>
      </c>
      <c r="Z60" s="67">
        <v>34579.460089328204</v>
      </c>
      <c r="AA60" s="45" t="s">
        <v>73</v>
      </c>
      <c r="AC60" s="94">
        <f t="shared" si="0"/>
        <v>2559798.2960669235</v>
      </c>
      <c r="AD60" s="94">
        <f t="shared" si="1"/>
        <v>32794.296525668819</v>
      </c>
      <c r="AE60" s="94"/>
      <c r="AF60" s="94">
        <f t="shared" si="2"/>
        <v>2133165.2467224365</v>
      </c>
      <c r="AG60" s="94">
        <f t="shared" si="3"/>
        <v>459427.34587015584</v>
      </c>
      <c r="AH60" s="94">
        <f t="shared" si="4"/>
        <v>-426633.04934448702</v>
      </c>
      <c r="AI60" s="94">
        <f t="shared" si="5"/>
        <v>426633.04934448702</v>
      </c>
      <c r="AJ60" s="97">
        <f t="shared" si="6"/>
        <v>1</v>
      </c>
      <c r="AK60" s="97"/>
      <c r="AL60" s="76">
        <f>VLOOKUP(EURUSD!C60,'Cours à terme initiaux'!A51:E182,5,FALSE)</f>
        <v>1.367016312805807</v>
      </c>
      <c r="AM60" s="94">
        <f t="shared" si="7"/>
        <v>2560320.5808248436</v>
      </c>
      <c r="AN60" s="94">
        <f t="shared" si="8"/>
        <v>32272.011767748743</v>
      </c>
      <c r="AO60" s="94">
        <f t="shared" si="11"/>
        <v>-522.28475792007521</v>
      </c>
      <c r="AP60" s="94">
        <f t="shared" si="9"/>
        <v>522.28475792007521</v>
      </c>
      <c r="AQ60" s="97">
        <f t="shared" si="10"/>
        <v>1</v>
      </c>
      <c r="AR60" s="94"/>
      <c r="AS60" s="95"/>
      <c r="AT60" s="95"/>
      <c r="AU60" s="95"/>
      <c r="AV60" s="95"/>
      <c r="AW60" s="95"/>
      <c r="AX60" s="95"/>
      <c r="AY60" s="95"/>
      <c r="AZ60" s="92"/>
      <c r="BA60" s="92"/>
      <c r="BB60" s="92"/>
      <c r="BC60" s="92"/>
      <c r="BD60" s="92"/>
      <c r="BE60" s="92"/>
    </row>
    <row r="61" spans="1:57" s="44" customFormat="1" x14ac:dyDescent="0.25">
      <c r="A61" s="63">
        <v>2015</v>
      </c>
      <c r="B61" s="63" t="s">
        <v>84</v>
      </c>
      <c r="C61" s="63">
        <v>180</v>
      </c>
      <c r="D61" s="63" t="s">
        <v>21</v>
      </c>
      <c r="E61" s="64">
        <v>41795</v>
      </c>
      <c r="F61" s="64">
        <v>42058</v>
      </c>
      <c r="G61" s="64">
        <v>42060</v>
      </c>
      <c r="H61" s="63" t="s">
        <v>26</v>
      </c>
      <c r="I61" s="63" t="s">
        <v>23</v>
      </c>
      <c r="J61" s="63" t="s">
        <v>24</v>
      </c>
      <c r="K61" s="102">
        <v>2702702.7027027002</v>
      </c>
      <c r="L61" s="63" t="s">
        <v>26</v>
      </c>
      <c r="M61" s="63" t="s">
        <v>25</v>
      </c>
      <c r="N61" s="63" t="s">
        <v>30</v>
      </c>
      <c r="O61" s="102">
        <v>-3500000</v>
      </c>
      <c r="P61" s="63" t="s">
        <v>31</v>
      </c>
      <c r="Q61" s="66">
        <v>1.2949999999999999</v>
      </c>
      <c r="R61" s="71"/>
      <c r="S61" s="67">
        <v>0</v>
      </c>
      <c r="T61" s="63"/>
      <c r="U61" s="66">
        <v>1.3657999999999999</v>
      </c>
      <c r="V61" s="66">
        <v>1.3672952300099881</v>
      </c>
      <c r="W61" s="67">
        <v>-12343.805792827823</v>
      </c>
      <c r="X61" s="149"/>
      <c r="Y61" s="67">
        <v>0</v>
      </c>
      <c r="Z61" s="67">
        <v>-12343.805792827823</v>
      </c>
      <c r="AA61" s="45" t="s">
        <v>73</v>
      </c>
      <c r="AC61" s="94">
        <f t="shared" si="0"/>
        <v>2559798.2960669235</v>
      </c>
      <c r="AD61" s="94">
        <f t="shared" si="1"/>
        <v>0</v>
      </c>
      <c r="AE61" s="94"/>
      <c r="AF61" s="94">
        <f t="shared" si="2"/>
        <v>3199747.8700836548</v>
      </c>
      <c r="AG61" s="94">
        <f t="shared" si="3"/>
        <v>-497045.16738095181</v>
      </c>
      <c r="AH61" s="94">
        <f t="shared" si="4"/>
        <v>497045.16738095181</v>
      </c>
      <c r="AI61" s="94">
        <f t="shared" si="5"/>
        <v>-497045.16738095181</v>
      </c>
      <c r="AJ61" s="97">
        <f t="shared" si="6"/>
        <v>1</v>
      </c>
      <c r="AK61" s="97"/>
      <c r="AL61" s="76">
        <f>VLOOKUP(EURUSD!C61,'Cours à terme initiaux'!A52:E183,5,FALSE)</f>
        <v>1.367016312805807</v>
      </c>
      <c r="AM61" s="94">
        <f t="shared" si="7"/>
        <v>2560320.5808248436</v>
      </c>
      <c r="AN61" s="94">
        <f t="shared" si="8"/>
        <v>0</v>
      </c>
      <c r="AO61" s="94">
        <f t="shared" si="11"/>
        <v>-522.28475792007521</v>
      </c>
      <c r="AP61" s="94">
        <f t="shared" si="9"/>
        <v>0</v>
      </c>
      <c r="AQ61" s="97" t="str">
        <f t="shared" si="10"/>
        <v>PAS DE VALEUR INTRINSEQUE</v>
      </c>
      <c r="AR61" s="94"/>
      <c r="AS61" s="95"/>
      <c r="AT61" s="95"/>
      <c r="AU61" s="95"/>
      <c r="AV61" s="95"/>
      <c r="AW61" s="95"/>
      <c r="AX61" s="95"/>
      <c r="AY61" s="95"/>
      <c r="AZ61" s="92"/>
      <c r="BA61" s="92"/>
      <c r="BB61" s="92"/>
      <c r="BC61" s="92"/>
      <c r="BD61" s="92"/>
      <c r="BE61" s="92"/>
    </row>
    <row r="62" spans="1:57" s="44" customFormat="1" x14ac:dyDescent="0.25">
      <c r="A62" s="63">
        <v>2015</v>
      </c>
      <c r="B62" s="63" t="s">
        <v>84</v>
      </c>
      <c r="C62" s="63">
        <v>181</v>
      </c>
      <c r="D62" s="63" t="s">
        <v>21</v>
      </c>
      <c r="E62" s="64">
        <v>41795</v>
      </c>
      <c r="F62" s="64">
        <v>42058</v>
      </c>
      <c r="G62" s="64">
        <v>42060</v>
      </c>
      <c r="H62" s="63" t="s">
        <v>26</v>
      </c>
      <c r="I62" s="63" t="s">
        <v>23</v>
      </c>
      <c r="J62" s="63" t="s">
        <v>24</v>
      </c>
      <c r="K62" s="79">
        <v>2611940.2985074599</v>
      </c>
      <c r="L62" s="74" t="s">
        <v>26</v>
      </c>
      <c r="M62" s="74" t="s">
        <v>25</v>
      </c>
      <c r="N62" s="74" t="s">
        <v>30</v>
      </c>
      <c r="O62" s="79">
        <v>-3500000</v>
      </c>
      <c r="P62" s="63" t="s">
        <v>31</v>
      </c>
      <c r="Q62" s="66">
        <v>1.34</v>
      </c>
      <c r="R62" s="71">
        <v>1.2949999999999999</v>
      </c>
      <c r="S62" s="67">
        <v>0</v>
      </c>
      <c r="T62" s="63"/>
      <c r="U62" s="66">
        <v>1.3657999999999999</v>
      </c>
      <c r="V62" s="66">
        <v>1.3672952300099881</v>
      </c>
      <c r="W62" s="79">
        <v>-10510.333768979644</v>
      </c>
      <c r="X62" s="149"/>
      <c r="Y62" s="79">
        <v>0</v>
      </c>
      <c r="Z62" s="79">
        <v>-10510.333768979644</v>
      </c>
      <c r="AA62" s="45" t="s">
        <v>74</v>
      </c>
      <c r="AC62" s="94" t="str">
        <f t="shared" si="0"/>
        <v/>
      </c>
      <c r="AD62" s="94" t="str">
        <f t="shared" si="1"/>
        <v/>
      </c>
      <c r="AE62" s="94"/>
      <c r="AF62" s="94" t="str">
        <f t="shared" si="2"/>
        <v/>
      </c>
      <c r="AG62" s="94" t="str">
        <f t="shared" si="3"/>
        <v/>
      </c>
      <c r="AH62" s="94" t="str">
        <f t="shared" si="4"/>
        <v/>
      </c>
      <c r="AI62" s="94" t="str">
        <f t="shared" si="5"/>
        <v/>
      </c>
      <c r="AJ62" s="97" t="str">
        <f t="shared" si="6"/>
        <v/>
      </c>
      <c r="AK62" s="97"/>
      <c r="AL62" s="76">
        <f>VLOOKUP(EURUSD!C62,'Cours à terme initiaux'!A53:E184,5,FALSE)</f>
        <v>1.367016312805807</v>
      </c>
      <c r="AM62" s="94" t="str">
        <f t="shared" si="7"/>
        <v/>
      </c>
      <c r="AN62" s="94" t="str">
        <f t="shared" si="8"/>
        <v/>
      </c>
      <c r="AO62" s="94" t="str">
        <f t="shared" si="11"/>
        <v/>
      </c>
      <c r="AP62" s="94" t="str">
        <f t="shared" si="9"/>
        <v/>
      </c>
      <c r="AQ62" s="97" t="str">
        <f t="shared" si="10"/>
        <v/>
      </c>
      <c r="AR62" s="94"/>
      <c r="AS62" s="95"/>
      <c r="AT62" s="95"/>
      <c r="AU62" s="95"/>
      <c r="AV62" s="95"/>
      <c r="AW62" s="95"/>
      <c r="AX62" s="95"/>
      <c r="AY62" s="95"/>
      <c r="AZ62" s="92"/>
      <c r="BA62" s="92"/>
      <c r="BB62" s="92"/>
      <c r="BC62" s="92"/>
      <c r="BD62" s="92"/>
      <c r="BE62" s="92"/>
    </row>
    <row r="63" spans="1:57" s="44" customFormat="1" x14ac:dyDescent="0.25">
      <c r="A63" s="63">
        <v>2015</v>
      </c>
      <c r="B63" s="63" t="s">
        <v>85</v>
      </c>
      <c r="C63" s="63">
        <v>188</v>
      </c>
      <c r="D63" s="63" t="s">
        <v>21</v>
      </c>
      <c r="E63" s="64">
        <v>41795</v>
      </c>
      <c r="F63" s="64">
        <v>42058</v>
      </c>
      <c r="G63" s="64">
        <v>42060</v>
      </c>
      <c r="H63" s="63" t="s">
        <v>22</v>
      </c>
      <c r="I63" s="63" t="s">
        <v>25</v>
      </c>
      <c r="J63" s="63" t="s">
        <v>24</v>
      </c>
      <c r="K63" s="102">
        <v>5555555.5555555597</v>
      </c>
      <c r="L63" s="63" t="s">
        <v>22</v>
      </c>
      <c r="M63" s="63" t="s">
        <v>23</v>
      </c>
      <c r="N63" s="63" t="s">
        <v>30</v>
      </c>
      <c r="O63" s="102">
        <v>-7500000</v>
      </c>
      <c r="P63" s="63" t="s">
        <v>31</v>
      </c>
      <c r="Q63" s="66">
        <v>1.35</v>
      </c>
      <c r="R63" s="71"/>
      <c r="S63" s="67">
        <v>0</v>
      </c>
      <c r="T63" s="63"/>
      <c r="U63" s="66">
        <v>1.3657999999999999</v>
      </c>
      <c r="V63" s="66">
        <v>1.3672952300099881</v>
      </c>
      <c r="W63" s="67">
        <v>144372.3356035653</v>
      </c>
      <c r="X63" s="149">
        <v>95343.636523769179</v>
      </c>
      <c r="Y63" s="67">
        <v>70273.492555004545</v>
      </c>
      <c r="Z63" s="67">
        <v>74098.843048560753</v>
      </c>
      <c r="AA63" s="45" t="s">
        <v>80</v>
      </c>
      <c r="AC63" s="94">
        <f t="shared" si="0"/>
        <v>5485282.0630005505</v>
      </c>
      <c r="AD63" s="94">
        <f t="shared" si="1"/>
        <v>70273.492555004545</v>
      </c>
      <c r="AE63" s="94"/>
      <c r="AF63" s="94">
        <f t="shared" si="2"/>
        <v>4571068.3858337924</v>
      </c>
      <c r="AG63" s="94">
        <f t="shared" si="3"/>
        <v>984487.16972176265</v>
      </c>
      <c r="AH63" s="94">
        <f t="shared" si="4"/>
        <v>-914213.67716675811</v>
      </c>
      <c r="AI63" s="94">
        <f t="shared" si="5"/>
        <v>914213.67716675811</v>
      </c>
      <c r="AJ63" s="97">
        <f t="shared" si="6"/>
        <v>1</v>
      </c>
      <c r="AK63" s="97"/>
      <c r="AL63" s="76">
        <f>VLOOKUP(EURUSD!C63,'Cours à terme initiaux'!A54:E185,5,FALSE)</f>
        <v>1.367016312805807</v>
      </c>
      <c r="AM63" s="94">
        <f t="shared" si="7"/>
        <v>5486401.244624665</v>
      </c>
      <c r="AN63" s="94">
        <f t="shared" si="8"/>
        <v>69154.310930890031</v>
      </c>
      <c r="AO63" s="94">
        <f t="shared" si="11"/>
        <v>-1119.1816241145134</v>
      </c>
      <c r="AP63" s="94">
        <f t="shared" si="9"/>
        <v>1119.1816241145134</v>
      </c>
      <c r="AQ63" s="97">
        <f t="shared" si="10"/>
        <v>1</v>
      </c>
      <c r="AR63" s="94"/>
      <c r="AS63" s="95"/>
      <c r="AT63" s="95"/>
      <c r="AU63" s="95"/>
      <c r="AV63" s="95"/>
      <c r="AW63" s="95"/>
      <c r="AX63" s="95"/>
      <c r="AY63" s="95"/>
      <c r="AZ63" s="92"/>
      <c r="BA63" s="92"/>
      <c r="BB63" s="92"/>
      <c r="BC63" s="92"/>
      <c r="BD63" s="92"/>
      <c r="BE63" s="92"/>
    </row>
    <row r="64" spans="1:57" s="44" customFormat="1" x14ac:dyDescent="0.25">
      <c r="A64" s="63">
        <v>2015</v>
      </c>
      <c r="B64" s="63" t="s">
        <v>85</v>
      </c>
      <c r="C64" s="63">
        <v>189</v>
      </c>
      <c r="D64" s="63" t="s">
        <v>21</v>
      </c>
      <c r="E64" s="64">
        <v>41795</v>
      </c>
      <c r="F64" s="64">
        <v>42058</v>
      </c>
      <c r="G64" s="64">
        <v>42060</v>
      </c>
      <c r="H64" s="63" t="s">
        <v>26</v>
      </c>
      <c r="I64" s="63" t="s">
        <v>23</v>
      </c>
      <c r="J64" s="63" t="s">
        <v>24</v>
      </c>
      <c r="K64" s="79">
        <v>5791505.7915057903</v>
      </c>
      <c r="L64" s="74" t="s">
        <v>26</v>
      </c>
      <c r="M64" s="74" t="s">
        <v>25</v>
      </c>
      <c r="N64" s="74" t="s">
        <v>30</v>
      </c>
      <c r="O64" s="79">
        <v>-7500000</v>
      </c>
      <c r="P64" s="63" t="s">
        <v>31</v>
      </c>
      <c r="Q64" s="66">
        <v>1.2949999999999999</v>
      </c>
      <c r="R64" s="71"/>
      <c r="S64" s="67">
        <v>0</v>
      </c>
      <c r="T64" s="63"/>
      <c r="U64" s="66">
        <v>1.3657999999999999</v>
      </c>
      <c r="V64" s="66">
        <v>1.3672952300099881</v>
      </c>
      <c r="W64" s="67">
        <v>-26451.012413202494</v>
      </c>
      <c r="X64" s="149"/>
      <c r="Y64" s="67">
        <v>0</v>
      </c>
      <c r="Z64" s="67">
        <v>-26451.012413202494</v>
      </c>
      <c r="AA64" s="45" t="s">
        <v>80</v>
      </c>
      <c r="AC64" s="94">
        <f t="shared" si="0"/>
        <v>5485282.0630005505</v>
      </c>
      <c r="AD64" s="94">
        <f t="shared" si="1"/>
        <v>0</v>
      </c>
      <c r="AE64" s="94"/>
      <c r="AF64" s="94">
        <f t="shared" si="2"/>
        <v>6856602.5787506886</v>
      </c>
      <c r="AG64" s="94">
        <f t="shared" si="3"/>
        <v>-1065096.7872448964</v>
      </c>
      <c r="AH64" s="94">
        <f t="shared" si="4"/>
        <v>1065096.7872448964</v>
      </c>
      <c r="AI64" s="94">
        <f t="shared" si="5"/>
        <v>-1065096.7872448964</v>
      </c>
      <c r="AJ64" s="97">
        <f t="shared" si="6"/>
        <v>1</v>
      </c>
      <c r="AK64" s="97"/>
      <c r="AL64" s="76">
        <f>VLOOKUP(EURUSD!C64,'Cours à terme initiaux'!A55:E186,5,FALSE)</f>
        <v>1.367016312805807</v>
      </c>
      <c r="AM64" s="94">
        <f t="shared" si="7"/>
        <v>5486401.244624665</v>
      </c>
      <c r="AN64" s="94">
        <f t="shared" si="8"/>
        <v>0</v>
      </c>
      <c r="AO64" s="94">
        <f t="shared" si="11"/>
        <v>-1119.1816241145134</v>
      </c>
      <c r="AP64" s="94">
        <f t="shared" si="9"/>
        <v>0</v>
      </c>
      <c r="AQ64" s="97" t="str">
        <f t="shared" si="10"/>
        <v>PAS DE VALEUR INTRINSEQUE</v>
      </c>
      <c r="AR64" s="94"/>
      <c r="AS64" s="95"/>
      <c r="AT64" s="95"/>
      <c r="AU64" s="95"/>
      <c r="AV64" s="95"/>
      <c r="AW64" s="95"/>
      <c r="AX64" s="95"/>
      <c r="AY64" s="95"/>
      <c r="AZ64" s="92"/>
      <c r="BA64" s="92"/>
      <c r="BB64" s="92"/>
      <c r="BC64" s="92"/>
      <c r="BD64" s="92"/>
      <c r="BE64" s="92"/>
    </row>
    <row r="65" spans="1:57" s="44" customFormat="1" x14ac:dyDescent="0.25">
      <c r="A65" s="63">
        <v>2015</v>
      </c>
      <c r="B65" s="63" t="s">
        <v>85</v>
      </c>
      <c r="C65" s="63">
        <v>190</v>
      </c>
      <c r="D65" s="63" t="s">
        <v>21</v>
      </c>
      <c r="E65" s="64">
        <v>41795</v>
      </c>
      <c r="F65" s="64">
        <v>42058</v>
      </c>
      <c r="G65" s="64">
        <v>42060</v>
      </c>
      <c r="H65" s="63" t="s">
        <v>26</v>
      </c>
      <c r="I65" s="63" t="s">
        <v>23</v>
      </c>
      <c r="J65" s="63" t="s">
        <v>24</v>
      </c>
      <c r="K65" s="102">
        <v>5597014.9253731295</v>
      </c>
      <c r="L65" s="63" t="s">
        <v>26</v>
      </c>
      <c r="M65" s="63" t="s">
        <v>25</v>
      </c>
      <c r="N65" s="63" t="s">
        <v>30</v>
      </c>
      <c r="O65" s="102">
        <v>-7500000</v>
      </c>
      <c r="P65" s="63" t="s">
        <v>31</v>
      </c>
      <c r="Q65" s="66">
        <v>1.34</v>
      </c>
      <c r="R65" s="71">
        <v>1.2949999999999999</v>
      </c>
      <c r="S65" s="67">
        <v>0</v>
      </c>
      <c r="T65" s="63"/>
      <c r="U65" s="66">
        <v>1.3657999999999999</v>
      </c>
      <c r="V65" s="66">
        <v>1.3672952300099881</v>
      </c>
      <c r="W65" s="79">
        <v>-22577.686666593632</v>
      </c>
      <c r="X65" s="149"/>
      <c r="Y65" s="79">
        <v>0</v>
      </c>
      <c r="Z65" s="79">
        <v>-22577.686666593632</v>
      </c>
      <c r="AA65" s="45" t="s">
        <v>81</v>
      </c>
      <c r="AC65" s="94" t="str">
        <f t="shared" si="0"/>
        <v/>
      </c>
      <c r="AD65" s="94" t="str">
        <f t="shared" si="1"/>
        <v/>
      </c>
      <c r="AE65" s="94"/>
      <c r="AF65" s="94" t="str">
        <f t="shared" si="2"/>
        <v/>
      </c>
      <c r="AG65" s="94" t="str">
        <f t="shared" si="3"/>
        <v/>
      </c>
      <c r="AH65" s="94" t="str">
        <f t="shared" si="4"/>
        <v/>
      </c>
      <c r="AI65" s="94" t="str">
        <f t="shared" si="5"/>
        <v/>
      </c>
      <c r="AJ65" s="97" t="str">
        <f t="shared" si="6"/>
        <v/>
      </c>
      <c r="AK65" s="97"/>
      <c r="AL65" s="76">
        <f>VLOOKUP(EURUSD!C65,'Cours à terme initiaux'!A56:E187,5,FALSE)</f>
        <v>1.367016312805807</v>
      </c>
      <c r="AM65" s="94" t="str">
        <f t="shared" si="7"/>
        <v/>
      </c>
      <c r="AN65" s="94" t="str">
        <f t="shared" si="8"/>
        <v/>
      </c>
      <c r="AO65" s="94" t="str">
        <f t="shared" si="11"/>
        <v/>
      </c>
      <c r="AP65" s="94" t="str">
        <f t="shared" si="9"/>
        <v/>
      </c>
      <c r="AQ65" s="97" t="str">
        <f t="shared" si="10"/>
        <v/>
      </c>
      <c r="AR65" s="94"/>
      <c r="AS65" s="95"/>
      <c r="AT65" s="95"/>
      <c r="AU65" s="95"/>
      <c r="AV65" s="95"/>
      <c r="AW65" s="95"/>
      <c r="AX65" s="95"/>
      <c r="AY65" s="95"/>
      <c r="AZ65" s="92"/>
      <c r="BA65" s="92"/>
      <c r="BB65" s="92"/>
      <c r="BC65" s="92"/>
      <c r="BD65" s="92"/>
      <c r="BE65" s="92"/>
    </row>
    <row r="66" spans="1:57" s="44" customFormat="1" x14ac:dyDescent="0.25">
      <c r="A66" s="63">
        <v>2015</v>
      </c>
      <c r="B66" s="63" t="s">
        <v>86</v>
      </c>
      <c r="C66" s="63">
        <v>161</v>
      </c>
      <c r="D66" s="63" t="s">
        <v>39</v>
      </c>
      <c r="E66" s="64">
        <v>41794</v>
      </c>
      <c r="F66" s="64">
        <v>42087</v>
      </c>
      <c r="G66" s="64">
        <v>42089</v>
      </c>
      <c r="H66" s="63" t="s">
        <v>22</v>
      </c>
      <c r="I66" s="63" t="s">
        <v>25</v>
      </c>
      <c r="J66" s="63" t="s">
        <v>24</v>
      </c>
      <c r="K66" s="79">
        <v>8888888.8888888899</v>
      </c>
      <c r="L66" s="74" t="s">
        <v>22</v>
      </c>
      <c r="M66" s="74" t="s">
        <v>23</v>
      </c>
      <c r="N66" s="74" t="s">
        <v>30</v>
      </c>
      <c r="O66" s="79">
        <v>-12000000</v>
      </c>
      <c r="P66" s="63" t="s">
        <v>31</v>
      </c>
      <c r="Q66" s="66">
        <v>1.35</v>
      </c>
      <c r="R66" s="71"/>
      <c r="S66" s="67">
        <v>0</v>
      </c>
      <c r="T66" s="63"/>
      <c r="U66" s="66">
        <v>1.3657999999999999</v>
      </c>
      <c r="V66" s="66">
        <v>1.3674530715879296</v>
      </c>
      <c r="W66" s="67">
        <v>244102.49781271085</v>
      </c>
      <c r="X66" s="149">
        <v>154187.00634483714</v>
      </c>
      <c r="Y66" s="67">
        <v>113450.63120504469</v>
      </c>
      <c r="Z66" s="67">
        <v>130651.86660766616</v>
      </c>
      <c r="AA66" s="45" t="s">
        <v>70</v>
      </c>
      <c r="AC66" s="94">
        <f t="shared" si="0"/>
        <v>8775438.2576838434</v>
      </c>
      <c r="AD66" s="94">
        <f t="shared" si="1"/>
        <v>113450.63120504469</v>
      </c>
      <c r="AE66" s="94"/>
      <c r="AF66" s="94">
        <f t="shared" si="2"/>
        <v>7312865.2147365352</v>
      </c>
      <c r="AG66" s="94">
        <f t="shared" si="3"/>
        <v>1576023.6741523528</v>
      </c>
      <c r="AH66" s="94">
        <f t="shared" si="4"/>
        <v>-1462573.0429473082</v>
      </c>
      <c r="AI66" s="94">
        <f t="shared" si="5"/>
        <v>1462573.0429473082</v>
      </c>
      <c r="AJ66" s="97">
        <f t="shared" si="6"/>
        <v>1</v>
      </c>
      <c r="AK66" s="97"/>
      <c r="AL66" s="76">
        <f>VLOOKUP(EURUSD!C66,'Cours à terme initiaux'!A57:E188,5,FALSE)</f>
        <v>1.3609248729870358</v>
      </c>
      <c r="AM66" s="94">
        <f t="shared" si="7"/>
        <v>8817533.0161037575</v>
      </c>
      <c r="AN66" s="94">
        <f t="shared" si="8"/>
        <v>71355.872785130516</v>
      </c>
      <c r="AO66" s="94">
        <f t="shared" si="11"/>
        <v>-42094.758419914171</v>
      </c>
      <c r="AP66" s="94">
        <f t="shared" si="9"/>
        <v>42094.758419914171</v>
      </c>
      <c r="AQ66" s="97">
        <f t="shared" si="10"/>
        <v>1</v>
      </c>
      <c r="AR66" s="94"/>
      <c r="AS66" s="95"/>
      <c r="AT66" s="95"/>
      <c r="AU66" s="95"/>
      <c r="AV66" s="95"/>
      <c r="AW66" s="95"/>
      <c r="AX66" s="95"/>
      <c r="AY66" s="95"/>
      <c r="AZ66" s="92"/>
      <c r="BA66" s="92"/>
      <c r="BB66" s="92"/>
      <c r="BC66" s="92"/>
      <c r="BD66" s="92"/>
      <c r="BE66" s="92"/>
    </row>
    <row r="67" spans="1:57" s="44" customFormat="1" x14ac:dyDescent="0.25">
      <c r="A67" s="63">
        <v>2015</v>
      </c>
      <c r="B67" s="63" t="s">
        <v>86</v>
      </c>
      <c r="C67" s="63">
        <v>162</v>
      </c>
      <c r="D67" s="63" t="s">
        <v>39</v>
      </c>
      <c r="E67" s="64">
        <v>41794</v>
      </c>
      <c r="F67" s="64">
        <v>42087</v>
      </c>
      <c r="G67" s="64">
        <v>42089</v>
      </c>
      <c r="H67" s="63" t="s">
        <v>26</v>
      </c>
      <c r="I67" s="63" t="s">
        <v>23</v>
      </c>
      <c r="J67" s="63" t="s">
        <v>24</v>
      </c>
      <c r="K67" s="79">
        <v>9266409.2664092705</v>
      </c>
      <c r="L67" s="63" t="s">
        <v>26</v>
      </c>
      <c r="M67" s="63" t="s">
        <v>25</v>
      </c>
      <c r="N67" s="63" t="s">
        <v>30</v>
      </c>
      <c r="O67" s="79">
        <v>-12000000</v>
      </c>
      <c r="P67" s="63" t="s">
        <v>31</v>
      </c>
      <c r="Q67" s="66">
        <v>1.2949999999999999</v>
      </c>
      <c r="R67" s="71"/>
      <c r="S67" s="67">
        <v>0</v>
      </c>
      <c r="T67" s="63"/>
      <c r="U67" s="66">
        <v>1.3657999999999999</v>
      </c>
      <c r="V67" s="66">
        <v>1.3674530715879296</v>
      </c>
      <c r="W67" s="67">
        <v>-50800.549841923341</v>
      </c>
      <c r="X67" s="149"/>
      <c r="Y67" s="67">
        <v>0</v>
      </c>
      <c r="Z67" s="67">
        <v>-50800.549841923341</v>
      </c>
      <c r="AA67" s="45" t="s">
        <v>70</v>
      </c>
      <c r="AC67" s="94">
        <f t="shared" si="0"/>
        <v>8775438.2576838434</v>
      </c>
      <c r="AD67" s="94">
        <f t="shared" si="1"/>
        <v>0</v>
      </c>
      <c r="AE67" s="94"/>
      <c r="AF67" s="94">
        <f t="shared" si="2"/>
        <v>10969297.822104804</v>
      </c>
      <c r="AG67" s="94">
        <f t="shared" si="3"/>
        <v>-1702888.5556955375</v>
      </c>
      <c r="AH67" s="94">
        <f t="shared" si="4"/>
        <v>1702888.5556955375</v>
      </c>
      <c r="AI67" s="94">
        <f t="shared" si="5"/>
        <v>-1702888.5556955375</v>
      </c>
      <c r="AJ67" s="97">
        <f t="shared" si="6"/>
        <v>1</v>
      </c>
      <c r="AK67" s="97"/>
      <c r="AL67" s="76">
        <f>VLOOKUP(EURUSD!C67,'Cours à terme initiaux'!A58:E189,5,FALSE)</f>
        <v>1.3609248729870358</v>
      </c>
      <c r="AM67" s="94">
        <f t="shared" si="7"/>
        <v>8817533.0161037575</v>
      </c>
      <c r="AN67" s="94">
        <f t="shared" si="8"/>
        <v>0</v>
      </c>
      <c r="AO67" s="94">
        <f t="shared" si="11"/>
        <v>-42094.758419914171</v>
      </c>
      <c r="AP67" s="94">
        <f t="shared" si="9"/>
        <v>0</v>
      </c>
      <c r="AQ67" s="97" t="str">
        <f t="shared" si="10"/>
        <v>PAS DE VALEUR INTRINSEQUE</v>
      </c>
      <c r="AR67" s="94"/>
      <c r="AS67" s="95"/>
      <c r="AT67" s="95"/>
      <c r="AU67" s="95"/>
      <c r="AV67" s="95"/>
      <c r="AW67" s="95"/>
      <c r="AX67" s="95"/>
      <c r="AY67" s="95"/>
      <c r="AZ67" s="92"/>
      <c r="BA67" s="92"/>
      <c r="BB67" s="92"/>
      <c r="BC67" s="92"/>
      <c r="BD67" s="92"/>
      <c r="BE67" s="92"/>
    </row>
    <row r="68" spans="1:57" s="44" customFormat="1" x14ac:dyDescent="0.25">
      <c r="A68" s="63">
        <v>2015</v>
      </c>
      <c r="B68" s="63" t="s">
        <v>86</v>
      </c>
      <c r="C68" s="63">
        <v>163</v>
      </c>
      <c r="D68" s="63" t="s">
        <v>39</v>
      </c>
      <c r="E68" s="64">
        <v>41794</v>
      </c>
      <c r="F68" s="64">
        <v>42087</v>
      </c>
      <c r="G68" s="64">
        <v>42089</v>
      </c>
      <c r="H68" s="63" t="s">
        <v>26</v>
      </c>
      <c r="I68" s="63" t="s">
        <v>23</v>
      </c>
      <c r="J68" s="63" t="s">
        <v>24</v>
      </c>
      <c r="K68" s="102">
        <v>8955223.8805970103</v>
      </c>
      <c r="L68" s="63" t="s">
        <v>26</v>
      </c>
      <c r="M68" s="63" t="s">
        <v>25</v>
      </c>
      <c r="N68" s="63" t="s">
        <v>30</v>
      </c>
      <c r="O68" s="102">
        <v>-12000000</v>
      </c>
      <c r="P68" s="63" t="s">
        <v>31</v>
      </c>
      <c r="Q68" s="66">
        <v>1.34</v>
      </c>
      <c r="R68" s="71">
        <v>1.2949999999999999</v>
      </c>
      <c r="S68" s="67">
        <v>0</v>
      </c>
      <c r="T68" s="63"/>
      <c r="U68" s="66">
        <v>1.3657999999999999</v>
      </c>
      <c r="V68" s="66">
        <v>1.3674530715879296</v>
      </c>
      <c r="W68" s="79">
        <v>-39114.941625950349</v>
      </c>
      <c r="X68" s="149"/>
      <c r="Y68" s="79">
        <v>0</v>
      </c>
      <c r="Z68" s="79">
        <v>-39114.941625950349</v>
      </c>
      <c r="AA68" s="45" t="s">
        <v>71</v>
      </c>
      <c r="AC68" s="94" t="str">
        <f t="shared" si="0"/>
        <v/>
      </c>
      <c r="AD68" s="94" t="str">
        <f t="shared" si="1"/>
        <v/>
      </c>
      <c r="AE68" s="94"/>
      <c r="AF68" s="94" t="str">
        <f t="shared" si="2"/>
        <v/>
      </c>
      <c r="AG68" s="94" t="str">
        <f t="shared" si="3"/>
        <v/>
      </c>
      <c r="AH68" s="94" t="str">
        <f t="shared" si="4"/>
        <v/>
      </c>
      <c r="AI68" s="94" t="str">
        <f t="shared" si="5"/>
        <v/>
      </c>
      <c r="AJ68" s="97" t="str">
        <f t="shared" si="6"/>
        <v/>
      </c>
      <c r="AK68" s="97"/>
      <c r="AL68" s="76">
        <f>VLOOKUP(EURUSD!C68,'Cours à terme initiaux'!A59:E190,5,FALSE)</f>
        <v>1.3609248729870358</v>
      </c>
      <c r="AM68" s="94" t="str">
        <f t="shared" si="7"/>
        <v/>
      </c>
      <c r="AN68" s="94" t="str">
        <f t="shared" si="8"/>
        <v/>
      </c>
      <c r="AO68" s="94" t="str">
        <f t="shared" si="11"/>
        <v/>
      </c>
      <c r="AP68" s="94" t="str">
        <f t="shared" si="9"/>
        <v/>
      </c>
      <c r="AQ68" s="97" t="str">
        <f t="shared" si="10"/>
        <v/>
      </c>
      <c r="AR68" s="94"/>
      <c r="AS68" s="95"/>
      <c r="AT68" s="95"/>
      <c r="AU68" s="95"/>
      <c r="AV68" s="95"/>
      <c r="AW68" s="95"/>
      <c r="AX68" s="95"/>
      <c r="AY68" s="95"/>
      <c r="AZ68" s="92"/>
      <c r="BA68" s="92"/>
      <c r="BB68" s="92"/>
      <c r="BC68" s="92"/>
      <c r="BD68" s="92"/>
      <c r="BE68" s="92"/>
    </row>
    <row r="69" spans="1:57" s="44" customFormat="1" x14ac:dyDescent="0.25">
      <c r="A69" s="63">
        <v>2015</v>
      </c>
      <c r="B69" s="63" t="s">
        <v>87</v>
      </c>
      <c r="C69" s="63">
        <v>164</v>
      </c>
      <c r="D69" s="63" t="s">
        <v>21</v>
      </c>
      <c r="E69" s="64">
        <v>41795</v>
      </c>
      <c r="F69" s="64">
        <v>42087</v>
      </c>
      <c r="G69" s="64">
        <v>42089</v>
      </c>
      <c r="H69" s="63" t="s">
        <v>22</v>
      </c>
      <c r="I69" s="63" t="s">
        <v>25</v>
      </c>
      <c r="J69" s="63" t="s">
        <v>24</v>
      </c>
      <c r="K69" s="79">
        <v>5925925.92592593</v>
      </c>
      <c r="L69" s="74" t="s">
        <v>22</v>
      </c>
      <c r="M69" s="74" t="s">
        <v>23</v>
      </c>
      <c r="N69" s="74" t="s">
        <v>30</v>
      </c>
      <c r="O69" s="79">
        <v>-8000000</v>
      </c>
      <c r="P69" s="63" t="s">
        <v>31</v>
      </c>
      <c r="Q69" s="66">
        <v>1.35</v>
      </c>
      <c r="R69" s="71"/>
      <c r="S69" s="67">
        <v>0</v>
      </c>
      <c r="T69" s="63"/>
      <c r="U69" s="66">
        <v>1.3657999999999999</v>
      </c>
      <c r="V69" s="66">
        <v>1.3674530715879296</v>
      </c>
      <c r="W69" s="67">
        <v>162734.99854180732</v>
      </c>
      <c r="X69" s="149">
        <v>102889.70423719491</v>
      </c>
      <c r="Y69" s="67">
        <v>75633.754136697389</v>
      </c>
      <c r="Z69" s="67">
        <v>87101.24440510993</v>
      </c>
      <c r="AA69" s="45" t="s">
        <v>88</v>
      </c>
      <c r="AC69" s="94">
        <f t="shared" si="0"/>
        <v>5850292.171789228</v>
      </c>
      <c r="AD69" s="94">
        <f t="shared" si="1"/>
        <v>75633.754136697389</v>
      </c>
      <c r="AE69" s="94"/>
      <c r="AF69" s="94">
        <f t="shared" si="2"/>
        <v>4875243.4764910238</v>
      </c>
      <c r="AG69" s="94">
        <f t="shared" si="3"/>
        <v>1050682.4494349016</v>
      </c>
      <c r="AH69" s="94">
        <f t="shared" si="4"/>
        <v>-975048.6952982042</v>
      </c>
      <c r="AI69" s="94">
        <f t="shared" si="5"/>
        <v>975048.6952982042</v>
      </c>
      <c r="AJ69" s="97">
        <f t="shared" si="6"/>
        <v>1</v>
      </c>
      <c r="AK69" s="97"/>
      <c r="AL69" s="76">
        <f>VLOOKUP(EURUSD!C69,'Cours à terme initiaux'!A60:E191,5,FALSE)</f>
        <v>1.3671192422389928</v>
      </c>
      <c r="AM69" s="94">
        <f t="shared" si="7"/>
        <v>5851720.7225450501</v>
      </c>
      <c r="AN69" s="94">
        <f t="shared" si="8"/>
        <v>74205.203380875289</v>
      </c>
      <c r="AO69" s="94">
        <f t="shared" si="11"/>
        <v>-1428.5507558220997</v>
      </c>
      <c r="AP69" s="94">
        <f t="shared" si="9"/>
        <v>1428.5507558220997</v>
      </c>
      <c r="AQ69" s="97">
        <f t="shared" si="10"/>
        <v>1</v>
      </c>
      <c r="AR69" s="94"/>
      <c r="AS69" s="95"/>
      <c r="AT69" s="95"/>
      <c r="AU69" s="95"/>
      <c r="AV69" s="95"/>
      <c r="AW69" s="95"/>
      <c r="AX69" s="95"/>
      <c r="AY69" s="95"/>
      <c r="AZ69" s="92"/>
      <c r="BA69" s="92"/>
      <c r="BB69" s="92"/>
      <c r="BC69" s="92"/>
      <c r="BD69" s="92"/>
      <c r="BE69" s="92"/>
    </row>
    <row r="70" spans="1:57" s="44" customFormat="1" x14ac:dyDescent="0.25">
      <c r="A70" s="63">
        <v>2015</v>
      </c>
      <c r="B70" s="63" t="s">
        <v>87</v>
      </c>
      <c r="C70" s="63">
        <v>165</v>
      </c>
      <c r="D70" s="63" t="s">
        <v>21</v>
      </c>
      <c r="E70" s="64">
        <v>41795</v>
      </c>
      <c r="F70" s="64">
        <v>42087</v>
      </c>
      <c r="G70" s="64">
        <v>42089</v>
      </c>
      <c r="H70" s="63" t="s">
        <v>26</v>
      </c>
      <c r="I70" s="63" t="s">
        <v>23</v>
      </c>
      <c r="J70" s="63" t="s">
        <v>24</v>
      </c>
      <c r="K70" s="79">
        <v>6177606.1776061803</v>
      </c>
      <c r="L70" s="74" t="s">
        <v>26</v>
      </c>
      <c r="M70" s="74" t="s">
        <v>25</v>
      </c>
      <c r="N70" s="74" t="s">
        <v>30</v>
      </c>
      <c r="O70" s="79">
        <v>-8000000</v>
      </c>
      <c r="P70" s="63" t="s">
        <v>31</v>
      </c>
      <c r="Q70" s="66">
        <v>1.2949999999999999</v>
      </c>
      <c r="R70" s="71"/>
      <c r="S70" s="67">
        <v>0</v>
      </c>
      <c r="T70" s="63"/>
      <c r="U70" s="66">
        <v>1.3657999999999999</v>
      </c>
      <c r="V70" s="66">
        <v>1.3674530715879296</v>
      </c>
      <c r="W70" s="67">
        <v>-33867.033227948894</v>
      </c>
      <c r="X70" s="149"/>
      <c r="Y70" s="67">
        <v>0</v>
      </c>
      <c r="Z70" s="67">
        <v>-33867.033227948894</v>
      </c>
      <c r="AA70" s="45" t="s">
        <v>88</v>
      </c>
      <c r="AC70" s="94">
        <f t="shared" si="0"/>
        <v>5850292.171789228</v>
      </c>
      <c r="AD70" s="94">
        <f t="shared" si="1"/>
        <v>0</v>
      </c>
      <c r="AE70" s="94"/>
      <c r="AF70" s="94">
        <f t="shared" si="2"/>
        <v>7312865.2147365352</v>
      </c>
      <c r="AG70" s="94">
        <f t="shared" si="3"/>
        <v>-1135259.0371303577</v>
      </c>
      <c r="AH70" s="94">
        <f t="shared" si="4"/>
        <v>1135259.0371303577</v>
      </c>
      <c r="AI70" s="94">
        <f t="shared" si="5"/>
        <v>-1135259.0371303577</v>
      </c>
      <c r="AJ70" s="97">
        <f t="shared" si="6"/>
        <v>1</v>
      </c>
      <c r="AK70" s="97"/>
      <c r="AL70" s="76">
        <f>VLOOKUP(EURUSD!C70,'Cours à terme initiaux'!A61:E192,5,FALSE)</f>
        <v>1.3671192422389928</v>
      </c>
      <c r="AM70" s="94">
        <f t="shared" si="7"/>
        <v>5851720.7225450501</v>
      </c>
      <c r="AN70" s="94">
        <f t="shared" si="8"/>
        <v>0</v>
      </c>
      <c r="AO70" s="94">
        <f t="shared" si="11"/>
        <v>-1428.5507558220997</v>
      </c>
      <c r="AP70" s="94">
        <f t="shared" si="9"/>
        <v>0</v>
      </c>
      <c r="AQ70" s="97" t="str">
        <f t="shared" si="10"/>
        <v>PAS DE VALEUR INTRINSEQUE</v>
      </c>
      <c r="AR70" s="94"/>
      <c r="AS70" s="95"/>
      <c r="AT70" s="95"/>
      <c r="AU70" s="95"/>
      <c r="AV70" s="95"/>
      <c r="AW70" s="95"/>
      <c r="AX70" s="95"/>
      <c r="AY70" s="95"/>
      <c r="AZ70" s="92"/>
      <c r="BA70" s="92"/>
      <c r="BB70" s="92"/>
      <c r="BC70" s="92"/>
      <c r="BD70" s="92"/>
      <c r="BE70" s="92"/>
    </row>
    <row r="71" spans="1:57" s="44" customFormat="1" x14ac:dyDescent="0.25">
      <c r="A71" s="63">
        <v>2015</v>
      </c>
      <c r="B71" s="63" t="s">
        <v>87</v>
      </c>
      <c r="C71" s="63">
        <v>166</v>
      </c>
      <c r="D71" s="63" t="s">
        <v>21</v>
      </c>
      <c r="E71" s="64">
        <v>41795</v>
      </c>
      <c r="F71" s="64">
        <v>42087</v>
      </c>
      <c r="G71" s="64">
        <v>42089</v>
      </c>
      <c r="H71" s="63" t="s">
        <v>26</v>
      </c>
      <c r="I71" s="63" t="s">
        <v>23</v>
      </c>
      <c r="J71" s="63" t="s">
        <v>24</v>
      </c>
      <c r="K71" s="79">
        <v>5970149.2537313402</v>
      </c>
      <c r="L71" s="74" t="s">
        <v>26</v>
      </c>
      <c r="M71" s="74" t="s">
        <v>25</v>
      </c>
      <c r="N71" s="74" t="s">
        <v>30</v>
      </c>
      <c r="O71" s="79">
        <v>-8000000</v>
      </c>
      <c r="P71" s="63" t="s">
        <v>31</v>
      </c>
      <c r="Q71" s="66">
        <v>1.34</v>
      </c>
      <c r="R71" s="71">
        <v>1.2949999999999999</v>
      </c>
      <c r="S71" s="67">
        <v>0</v>
      </c>
      <c r="T71" s="63"/>
      <c r="U71" s="66">
        <v>1.3657999999999999</v>
      </c>
      <c r="V71" s="66">
        <v>1.3674530715879296</v>
      </c>
      <c r="W71" s="79">
        <v>-25978.261076663523</v>
      </c>
      <c r="X71" s="149"/>
      <c r="Y71" s="79">
        <v>0</v>
      </c>
      <c r="Z71" s="79">
        <v>-25978.261076663523</v>
      </c>
      <c r="AA71" s="45" t="s">
        <v>89</v>
      </c>
      <c r="AC71" s="94" t="str">
        <f t="shared" si="0"/>
        <v/>
      </c>
      <c r="AD71" s="94" t="str">
        <f t="shared" si="1"/>
        <v/>
      </c>
      <c r="AE71" s="94"/>
      <c r="AF71" s="94" t="str">
        <f t="shared" si="2"/>
        <v/>
      </c>
      <c r="AG71" s="94" t="str">
        <f t="shared" si="3"/>
        <v/>
      </c>
      <c r="AH71" s="94" t="str">
        <f t="shared" si="4"/>
        <v/>
      </c>
      <c r="AI71" s="94" t="str">
        <f t="shared" si="5"/>
        <v/>
      </c>
      <c r="AJ71" s="97" t="str">
        <f t="shared" si="6"/>
        <v/>
      </c>
      <c r="AK71" s="97"/>
      <c r="AL71" s="76">
        <f>VLOOKUP(EURUSD!C71,'Cours à terme initiaux'!A62:E193,5,FALSE)</f>
        <v>1.3671192422389928</v>
      </c>
      <c r="AM71" s="94" t="str">
        <f t="shared" si="7"/>
        <v/>
      </c>
      <c r="AN71" s="94" t="str">
        <f t="shared" si="8"/>
        <v/>
      </c>
      <c r="AO71" s="94" t="str">
        <f t="shared" si="11"/>
        <v/>
      </c>
      <c r="AP71" s="94" t="str">
        <f t="shared" si="9"/>
        <v/>
      </c>
      <c r="AQ71" s="97" t="str">
        <f t="shared" si="10"/>
        <v/>
      </c>
      <c r="AR71" s="94"/>
      <c r="AS71" s="95"/>
      <c r="AT71" s="95"/>
      <c r="AU71" s="95"/>
      <c r="AV71" s="95"/>
      <c r="AW71" s="95"/>
      <c r="AX71" s="95"/>
      <c r="AY71" s="95"/>
      <c r="AZ71" s="92"/>
      <c r="BA71" s="92"/>
      <c r="BB71" s="92"/>
      <c r="BC71" s="92"/>
      <c r="BD71" s="92"/>
      <c r="BE71" s="92"/>
    </row>
    <row r="72" spans="1:57" s="44" customFormat="1" x14ac:dyDescent="0.25">
      <c r="A72" s="63">
        <v>2015</v>
      </c>
      <c r="B72" s="63" t="s">
        <v>90</v>
      </c>
      <c r="C72" s="63">
        <v>173</v>
      </c>
      <c r="D72" s="63" t="s">
        <v>21</v>
      </c>
      <c r="E72" s="64">
        <v>41795</v>
      </c>
      <c r="F72" s="64">
        <v>42087</v>
      </c>
      <c r="G72" s="64">
        <v>42089</v>
      </c>
      <c r="H72" s="63" t="s">
        <v>22</v>
      </c>
      <c r="I72" s="63" t="s">
        <v>25</v>
      </c>
      <c r="J72" s="63" t="s">
        <v>24</v>
      </c>
      <c r="K72" s="102">
        <v>2222222.2222222202</v>
      </c>
      <c r="L72" s="63" t="s">
        <v>22</v>
      </c>
      <c r="M72" s="63" t="s">
        <v>23</v>
      </c>
      <c r="N72" s="63" t="s">
        <v>30</v>
      </c>
      <c r="O72" s="102">
        <v>-3000000</v>
      </c>
      <c r="P72" s="63" t="s">
        <v>31</v>
      </c>
      <c r="Q72" s="66">
        <v>1.35</v>
      </c>
      <c r="R72" s="71"/>
      <c r="S72" s="67">
        <v>0</v>
      </c>
      <c r="T72" s="63"/>
      <c r="U72" s="66">
        <v>1.3657999999999999</v>
      </c>
      <c r="V72" s="66">
        <v>1.3674530715879296</v>
      </c>
      <c r="W72" s="67">
        <v>61025.624453177647</v>
      </c>
      <c r="X72" s="149">
        <v>38558.839091686743</v>
      </c>
      <c r="Y72" s="67">
        <v>28362.657801261172</v>
      </c>
      <c r="Z72" s="67">
        <v>32662.966651916475</v>
      </c>
      <c r="AA72" s="45" t="s">
        <v>73</v>
      </c>
      <c r="AC72" s="94">
        <f t="shared" si="0"/>
        <v>2193859.5644209608</v>
      </c>
      <c r="AD72" s="94">
        <f t="shared" si="1"/>
        <v>28362.657801261172</v>
      </c>
      <c r="AE72" s="94"/>
      <c r="AF72" s="94">
        <f t="shared" si="2"/>
        <v>1828216.3036841338</v>
      </c>
      <c r="AG72" s="94">
        <f t="shared" si="3"/>
        <v>394005.91853808821</v>
      </c>
      <c r="AH72" s="94">
        <f t="shared" si="4"/>
        <v>-365643.26073682704</v>
      </c>
      <c r="AI72" s="94">
        <f t="shared" si="5"/>
        <v>365643.26073682704</v>
      </c>
      <c r="AJ72" s="97">
        <f t="shared" si="6"/>
        <v>1</v>
      </c>
      <c r="AK72" s="97"/>
      <c r="AL72" s="76">
        <f>VLOOKUP(EURUSD!C72,'Cours à terme initiaux'!A63:E194,5,FALSE)</f>
        <v>1.3671192422389928</v>
      </c>
      <c r="AM72" s="94">
        <f t="shared" si="7"/>
        <v>2194395.2709543938</v>
      </c>
      <c r="AN72" s="94">
        <f t="shared" si="8"/>
        <v>27826.951267828234</v>
      </c>
      <c r="AO72" s="94">
        <f t="shared" si="11"/>
        <v>-535.70653343293816</v>
      </c>
      <c r="AP72" s="94">
        <f t="shared" si="9"/>
        <v>535.70653343293816</v>
      </c>
      <c r="AQ72" s="97">
        <f t="shared" si="10"/>
        <v>1</v>
      </c>
      <c r="AR72" s="94"/>
      <c r="AS72" s="95"/>
      <c r="AT72" s="95"/>
      <c r="AU72" s="95"/>
      <c r="AV72" s="95"/>
      <c r="AW72" s="95"/>
      <c r="AX72" s="95"/>
      <c r="AY72" s="95"/>
      <c r="AZ72" s="92"/>
      <c r="BA72" s="92"/>
      <c r="BB72" s="92"/>
      <c r="BC72" s="92"/>
      <c r="BD72" s="92"/>
      <c r="BE72" s="92"/>
    </row>
    <row r="73" spans="1:57" s="44" customFormat="1" x14ac:dyDescent="0.25">
      <c r="A73" s="63">
        <v>2015</v>
      </c>
      <c r="B73" s="63" t="s">
        <v>90</v>
      </c>
      <c r="C73" s="63">
        <v>174</v>
      </c>
      <c r="D73" s="63" t="s">
        <v>21</v>
      </c>
      <c r="E73" s="64">
        <v>41795</v>
      </c>
      <c r="F73" s="64">
        <v>42087</v>
      </c>
      <c r="G73" s="64">
        <v>42089</v>
      </c>
      <c r="H73" s="63" t="s">
        <v>26</v>
      </c>
      <c r="I73" s="63" t="s">
        <v>23</v>
      </c>
      <c r="J73" s="63" t="s">
        <v>24</v>
      </c>
      <c r="K73" s="79">
        <v>2316602.3166023199</v>
      </c>
      <c r="L73" s="74" t="s">
        <v>26</v>
      </c>
      <c r="M73" s="74" t="s">
        <v>25</v>
      </c>
      <c r="N73" s="74" t="s">
        <v>30</v>
      </c>
      <c r="O73" s="79">
        <v>-3000000</v>
      </c>
      <c r="P73" s="63" t="s">
        <v>31</v>
      </c>
      <c r="Q73" s="66">
        <v>1.2949999999999999</v>
      </c>
      <c r="R73" s="71"/>
      <c r="S73" s="67">
        <v>0</v>
      </c>
      <c r="T73" s="63"/>
      <c r="U73" s="66">
        <v>1.3657999999999999</v>
      </c>
      <c r="V73" s="66">
        <v>1.3674530715879296</v>
      </c>
      <c r="W73" s="67">
        <v>-12700.137460480846</v>
      </c>
      <c r="X73" s="149"/>
      <c r="Y73" s="67">
        <v>0</v>
      </c>
      <c r="Z73" s="67">
        <v>-12700.137460480846</v>
      </c>
      <c r="AA73" s="45" t="s">
        <v>73</v>
      </c>
      <c r="AC73" s="94">
        <f t="shared" si="0"/>
        <v>2193859.5644209608</v>
      </c>
      <c r="AD73" s="94">
        <f t="shared" si="1"/>
        <v>0</v>
      </c>
      <c r="AE73" s="94"/>
      <c r="AF73" s="94">
        <f t="shared" si="2"/>
        <v>2742324.4555262011</v>
      </c>
      <c r="AG73" s="94">
        <f t="shared" si="3"/>
        <v>-425722.13892388437</v>
      </c>
      <c r="AH73" s="94">
        <f t="shared" si="4"/>
        <v>425722.13892388437</v>
      </c>
      <c r="AI73" s="94">
        <f t="shared" si="5"/>
        <v>-425722.13892388437</v>
      </c>
      <c r="AJ73" s="97">
        <f t="shared" si="6"/>
        <v>1</v>
      </c>
      <c r="AK73" s="97"/>
      <c r="AL73" s="76">
        <f>VLOOKUP(EURUSD!C73,'Cours à terme initiaux'!A64:E195,5,FALSE)</f>
        <v>1.3671192422389928</v>
      </c>
      <c r="AM73" s="94">
        <f t="shared" si="7"/>
        <v>2194395.2709543938</v>
      </c>
      <c r="AN73" s="94">
        <f t="shared" si="8"/>
        <v>0</v>
      </c>
      <c r="AO73" s="94">
        <f t="shared" si="11"/>
        <v>-535.70653343293816</v>
      </c>
      <c r="AP73" s="94">
        <f t="shared" si="9"/>
        <v>0</v>
      </c>
      <c r="AQ73" s="97" t="str">
        <f t="shared" si="10"/>
        <v>PAS DE VALEUR INTRINSEQUE</v>
      </c>
      <c r="AR73" s="94"/>
      <c r="AS73" s="95"/>
      <c r="AT73" s="95"/>
      <c r="AU73" s="95"/>
      <c r="AV73" s="95"/>
      <c r="AW73" s="95"/>
      <c r="AX73" s="95"/>
      <c r="AY73" s="95"/>
      <c r="AZ73" s="92"/>
      <c r="BA73" s="92"/>
      <c r="BB73" s="92"/>
      <c r="BC73" s="92"/>
      <c r="BD73" s="92"/>
      <c r="BE73" s="92"/>
    </row>
    <row r="74" spans="1:57" s="44" customFormat="1" x14ac:dyDescent="0.25">
      <c r="A74" s="63">
        <v>2015</v>
      </c>
      <c r="B74" s="63" t="s">
        <v>90</v>
      </c>
      <c r="C74" s="63">
        <v>175</v>
      </c>
      <c r="D74" s="63" t="s">
        <v>21</v>
      </c>
      <c r="E74" s="64">
        <v>41795</v>
      </c>
      <c r="F74" s="64">
        <v>42087</v>
      </c>
      <c r="G74" s="64">
        <v>42089</v>
      </c>
      <c r="H74" s="63" t="s">
        <v>26</v>
      </c>
      <c r="I74" s="63" t="s">
        <v>23</v>
      </c>
      <c r="J74" s="63" t="s">
        <v>24</v>
      </c>
      <c r="K74" s="102">
        <v>2238805.9701492498</v>
      </c>
      <c r="L74" s="63" t="s">
        <v>26</v>
      </c>
      <c r="M74" s="63" t="s">
        <v>25</v>
      </c>
      <c r="N74" s="63" t="s">
        <v>30</v>
      </c>
      <c r="O74" s="102">
        <v>-3000000</v>
      </c>
      <c r="P74" s="63" t="s">
        <v>31</v>
      </c>
      <c r="Q74" s="66">
        <v>1.34</v>
      </c>
      <c r="R74" s="71">
        <v>1.2949999999999999</v>
      </c>
      <c r="S74" s="67">
        <v>0</v>
      </c>
      <c r="T74" s="63"/>
      <c r="U74" s="66">
        <v>1.3657999999999999</v>
      </c>
      <c r="V74" s="66">
        <v>1.3674530715879296</v>
      </c>
      <c r="W74" s="79">
        <v>-9766.6479010100575</v>
      </c>
      <c r="X74" s="149"/>
      <c r="Y74" s="79">
        <v>0</v>
      </c>
      <c r="Z74" s="79">
        <v>-9766.6479010100575</v>
      </c>
      <c r="AA74" s="45" t="s">
        <v>74</v>
      </c>
      <c r="AC74" s="94" t="str">
        <f t="shared" si="0"/>
        <v/>
      </c>
      <c r="AD74" s="94" t="str">
        <f t="shared" si="1"/>
        <v/>
      </c>
      <c r="AE74" s="94"/>
      <c r="AF74" s="94" t="str">
        <f t="shared" si="2"/>
        <v/>
      </c>
      <c r="AG74" s="94" t="str">
        <f t="shared" si="3"/>
        <v/>
      </c>
      <c r="AH74" s="94" t="str">
        <f t="shared" si="4"/>
        <v/>
      </c>
      <c r="AI74" s="94" t="str">
        <f t="shared" si="5"/>
        <v/>
      </c>
      <c r="AJ74" s="97" t="str">
        <f t="shared" si="6"/>
        <v/>
      </c>
      <c r="AK74" s="97"/>
      <c r="AL74" s="76">
        <f>VLOOKUP(EURUSD!C74,'Cours à terme initiaux'!A65:E196,5,FALSE)</f>
        <v>1.3671192422389928</v>
      </c>
      <c r="AM74" s="94" t="str">
        <f t="shared" si="7"/>
        <v/>
      </c>
      <c r="AN74" s="94" t="str">
        <f t="shared" si="8"/>
        <v/>
      </c>
      <c r="AO74" s="94" t="str">
        <f t="shared" si="11"/>
        <v/>
      </c>
      <c r="AP74" s="94" t="str">
        <f t="shared" si="9"/>
        <v/>
      </c>
      <c r="AQ74" s="97" t="str">
        <f t="shared" si="10"/>
        <v/>
      </c>
      <c r="AR74" s="94"/>
      <c r="AS74" s="95"/>
      <c r="AT74" s="95"/>
      <c r="AU74" s="95"/>
      <c r="AV74" s="95"/>
      <c r="AW74" s="95"/>
      <c r="AX74" s="95"/>
      <c r="AY74" s="95"/>
      <c r="AZ74" s="92"/>
      <c r="BA74" s="92"/>
      <c r="BB74" s="92"/>
      <c r="BC74" s="92"/>
      <c r="BD74" s="92"/>
      <c r="BE74" s="92"/>
    </row>
    <row r="75" spans="1:57" s="44" customFormat="1" x14ac:dyDescent="0.25">
      <c r="A75" s="63">
        <v>2015</v>
      </c>
      <c r="B75" s="63" t="s">
        <v>91</v>
      </c>
      <c r="C75" s="63">
        <v>182</v>
      </c>
      <c r="D75" s="63" t="s">
        <v>21</v>
      </c>
      <c r="E75" s="64">
        <v>41795</v>
      </c>
      <c r="F75" s="64">
        <v>42087</v>
      </c>
      <c r="G75" s="64">
        <v>42089</v>
      </c>
      <c r="H75" s="63" t="s">
        <v>22</v>
      </c>
      <c r="I75" s="63" t="s">
        <v>25</v>
      </c>
      <c r="J75" s="63" t="s">
        <v>24</v>
      </c>
      <c r="K75" s="79">
        <v>2222222.2222222202</v>
      </c>
      <c r="L75" s="74" t="s">
        <v>22</v>
      </c>
      <c r="M75" s="74" t="s">
        <v>23</v>
      </c>
      <c r="N75" s="74" t="s">
        <v>30</v>
      </c>
      <c r="O75" s="79">
        <v>-3000000</v>
      </c>
      <c r="P75" s="63" t="s">
        <v>31</v>
      </c>
      <c r="Q75" s="66">
        <v>1.35</v>
      </c>
      <c r="R75" s="71"/>
      <c r="S75" s="67">
        <v>0</v>
      </c>
      <c r="T75" s="63"/>
      <c r="U75" s="66">
        <v>1.3657999999999999</v>
      </c>
      <c r="V75" s="66">
        <v>1.3674530715879296</v>
      </c>
      <c r="W75" s="67">
        <v>61025.624453177647</v>
      </c>
      <c r="X75" s="149">
        <v>38558.839091686743</v>
      </c>
      <c r="Y75" s="67">
        <v>28362.657801261172</v>
      </c>
      <c r="Z75" s="67">
        <v>32662.966651916475</v>
      </c>
      <c r="AA75" s="45" t="s">
        <v>77</v>
      </c>
      <c r="AC75" s="94">
        <f t="shared" ref="AC75:AC86" si="12">IF(R75="",ABS(O75/V75),"")</f>
        <v>2193859.5644209608</v>
      </c>
      <c r="AD75" s="94">
        <f t="shared" ref="AD75:AD86" si="13">IF(R75="",
IF(H75="BUY",
IF(I75="CALL",MAX(-ABS(O75)/V75+ABS(O75)/Q75,0),IF(I75="PUT",MAX(-ABS(O75)/Q75+ABS(O75)/V75,0),IF(I75="FORWARD",-ABS(O75)/V75+ABS(O75)/Q75,"TRADE NOT VALID"))),
-IF(I75="CALL",MAX(-ABS(O75)/V75+ABS(O75)/Q75,0),IF(I75="PUT",MAX(-ABS(O75)/Q75+ABS(O75)/V75,0),IF(I75="FORWARD",-ABS(O75)/V75+ABS(O75)/Q75,"TRADE NOT VALID")))),"")</f>
        <v>28362.657801261172</v>
      </c>
      <c r="AE75" s="94"/>
      <c r="AF75" s="94">
        <f t="shared" ref="AF75:AF86" si="14">IF(R75="",
IF(I75="CALL",ABS(O75/(V75*(1+$AG$3))),
IF(I75="PUT",ABS(O75/(V75*(1+$AG$2))),
IF(I75="FORWARD",ABS(O75/(V75*(1+$AG$3))),
"TRADE NOT VALID"))),
"")</f>
        <v>1828216.3036841338</v>
      </c>
      <c r="AG75" s="94">
        <f t="shared" ref="AG75:AG86" si="15">IF(R75="",
IF(H75="BUY",
IF(I75="CALL",MAX(-ABS(O75)/(V75*(1+$AG$3))+ABS(O75)/Q75,0),IF(I75="PUT",MAX(-ABS(O75)/Q75+ABS(O75)/(V75*(1+$AG$2)),0),IF(I75="FORWARD",-ABS(O75)/(V75*(1+$AG$3))+ABS(O75)/Q75,"TRADE NOT VALID"))),
-IF(I75="CALL",MAX(-ABS(O75)/(V75*(1+$AG$3))+ABS(O75)/Q75,0),IF(I75="PUT",MAX(-ABS(O75)/Q75+ABS(O75)/(V75*(1+$AG$2)),0),IF(I75="FORWARD",-ABS(O75)/(V75*(1+$AG$3))+ABS(O75)/Q75,"TRADE NOT VALID")))),"")</f>
        <v>394005.91853808821</v>
      </c>
      <c r="AH75" s="94">
        <f t="shared" ref="AH75:AH86" si="16">IF(R75="",
AF75-IF(AD75=0,ABS(O75/Q75),AC75),"")</f>
        <v>-365643.26073682704</v>
      </c>
      <c r="AI75" s="94">
        <f t="shared" ref="AI75:AI86" si="17">IF(R75="",AG75-AD75,"")</f>
        <v>365643.26073682704</v>
      </c>
      <c r="AJ75" s="97">
        <f t="shared" ref="AJ75:AJ86" si="18">IF(R75="",IF(AI75=0,"CHOC INSUFFISANT",ABS(AI75/AH75)),"")</f>
        <v>1</v>
      </c>
      <c r="AK75" s="97"/>
      <c r="AL75" s="76">
        <f>VLOOKUP(EURUSD!C75,'Cours à terme initiaux'!A66:E197,5,FALSE)</f>
        <v>1.3671192422389928</v>
      </c>
      <c r="AM75" s="94">
        <f t="shared" ref="AM75:AM86" si="19">IF(R75="",ABS(O75/AL75),"")</f>
        <v>2194395.2709543938</v>
      </c>
      <c r="AN75" s="94">
        <f t="shared" ref="AN75:AN86" si="20">IF(R75="",
IF(H75="BUY",
IF(I75="CALL",MAX(-ABS(O75)/AL75+ABS(O75)/Q75,0),IF(I75="PUT",MAX(-ABS(O75)/Q75+ABS(O75)/AL75,0),IF(I75="FORWARD",-ABS(O75)/AL75+ABS(O75)/Q75,"TRADE NOT VALID"))),
-IF(I75="CALL",MAX(-ABS(O75)/AL75+ABS(O75)/Q75,0),IF(I75="PUT",MAX(-ABS(O75)/Q75+ABS(O75)/AL75,0),IF(I75="FORWARD",-ABS(O75)/AL75+ABS(O75)/Q75,"TRADE NOT VALID")))),"")</f>
        <v>27826.951267828234</v>
      </c>
      <c r="AO75" s="94">
        <f t="shared" si="11"/>
        <v>-535.70653343293816</v>
      </c>
      <c r="AP75" s="94">
        <f t="shared" ref="AP75:AP86" si="21">IF(R75="",
AD75-AN75,
"")</f>
        <v>535.70653343293816</v>
      </c>
      <c r="AQ75" s="97">
        <f t="shared" ref="AQ75:AQ86" si="22">IF(R75="",IF(AP75=0,"PAS DE VALEUR INTRINSEQUE",ABS(AP75/AO75)),"")</f>
        <v>1</v>
      </c>
      <c r="AR75" s="94"/>
      <c r="AS75" s="95"/>
      <c r="AT75" s="95"/>
      <c r="AU75" s="95"/>
      <c r="AV75" s="95"/>
      <c r="AW75" s="95"/>
      <c r="AX75" s="95"/>
      <c r="AY75" s="95"/>
      <c r="AZ75" s="92"/>
      <c r="BA75" s="92"/>
      <c r="BB75" s="92"/>
      <c r="BC75" s="92"/>
      <c r="BD75" s="92"/>
      <c r="BE75" s="92"/>
    </row>
    <row r="76" spans="1:57" s="44" customFormat="1" x14ac:dyDescent="0.25">
      <c r="A76" s="63">
        <v>2015</v>
      </c>
      <c r="B76" s="63" t="s">
        <v>91</v>
      </c>
      <c r="C76" s="63">
        <v>183</v>
      </c>
      <c r="D76" s="63" t="s">
        <v>21</v>
      </c>
      <c r="E76" s="64">
        <v>41795</v>
      </c>
      <c r="F76" s="64">
        <v>42087</v>
      </c>
      <c r="G76" s="64">
        <v>42089</v>
      </c>
      <c r="H76" s="63" t="s">
        <v>26</v>
      </c>
      <c r="I76" s="63" t="s">
        <v>23</v>
      </c>
      <c r="J76" s="63" t="s">
        <v>24</v>
      </c>
      <c r="K76" s="102">
        <v>2316602.3166023199</v>
      </c>
      <c r="L76" s="63" t="s">
        <v>26</v>
      </c>
      <c r="M76" s="63" t="s">
        <v>25</v>
      </c>
      <c r="N76" s="63" t="s">
        <v>30</v>
      </c>
      <c r="O76" s="102">
        <v>-3000000</v>
      </c>
      <c r="P76" s="63" t="s">
        <v>31</v>
      </c>
      <c r="Q76" s="66">
        <v>1.2949999999999999</v>
      </c>
      <c r="R76" s="71"/>
      <c r="S76" s="67">
        <v>0</v>
      </c>
      <c r="T76" s="63"/>
      <c r="U76" s="66">
        <v>1.3657999999999999</v>
      </c>
      <c r="V76" s="66">
        <v>1.3674530715879296</v>
      </c>
      <c r="W76" s="67">
        <v>-12700.137460480846</v>
      </c>
      <c r="X76" s="149"/>
      <c r="Y76" s="67">
        <v>0</v>
      </c>
      <c r="Z76" s="67">
        <v>-12700.137460480846</v>
      </c>
      <c r="AA76" s="45" t="s">
        <v>77</v>
      </c>
      <c r="AC76" s="94">
        <f t="shared" si="12"/>
        <v>2193859.5644209608</v>
      </c>
      <c r="AD76" s="94">
        <f t="shared" si="13"/>
        <v>0</v>
      </c>
      <c r="AE76" s="94"/>
      <c r="AF76" s="94">
        <f t="shared" si="14"/>
        <v>2742324.4555262011</v>
      </c>
      <c r="AG76" s="94">
        <f t="shared" si="15"/>
        <v>-425722.13892388437</v>
      </c>
      <c r="AH76" s="94">
        <f t="shared" si="16"/>
        <v>425722.13892388437</v>
      </c>
      <c r="AI76" s="94">
        <f t="shared" si="17"/>
        <v>-425722.13892388437</v>
      </c>
      <c r="AJ76" s="97">
        <f t="shared" si="18"/>
        <v>1</v>
      </c>
      <c r="AK76" s="97"/>
      <c r="AL76" s="76">
        <f>VLOOKUP(EURUSD!C76,'Cours à terme initiaux'!A67:E198,5,FALSE)</f>
        <v>1.3671192422389928</v>
      </c>
      <c r="AM76" s="94">
        <f t="shared" si="19"/>
        <v>2194395.2709543938</v>
      </c>
      <c r="AN76" s="94">
        <f t="shared" si="20"/>
        <v>0</v>
      </c>
      <c r="AO76" s="94">
        <f t="shared" si="11"/>
        <v>-535.70653343293816</v>
      </c>
      <c r="AP76" s="94">
        <f t="shared" si="21"/>
        <v>0</v>
      </c>
      <c r="AQ76" s="97" t="str">
        <f t="shared" si="22"/>
        <v>PAS DE VALEUR INTRINSEQUE</v>
      </c>
      <c r="AR76" s="94"/>
      <c r="AS76" s="95"/>
      <c r="AT76" s="95"/>
      <c r="AU76" s="95"/>
      <c r="AV76" s="95"/>
      <c r="AW76" s="95"/>
      <c r="AX76" s="95"/>
      <c r="AY76" s="95"/>
      <c r="AZ76" s="92"/>
      <c r="BA76" s="92"/>
      <c r="BB76" s="92"/>
      <c r="BC76" s="92"/>
      <c r="BD76" s="92"/>
      <c r="BE76" s="92"/>
    </row>
    <row r="77" spans="1:57" s="44" customFormat="1" x14ac:dyDescent="0.25">
      <c r="A77" s="63">
        <v>2015</v>
      </c>
      <c r="B77" s="63" t="s">
        <v>91</v>
      </c>
      <c r="C77" s="63">
        <v>184</v>
      </c>
      <c r="D77" s="63" t="s">
        <v>21</v>
      </c>
      <c r="E77" s="64">
        <v>41795</v>
      </c>
      <c r="F77" s="64">
        <v>42087</v>
      </c>
      <c r="G77" s="64">
        <v>42089</v>
      </c>
      <c r="H77" s="63" t="s">
        <v>26</v>
      </c>
      <c r="I77" s="63" t="s">
        <v>23</v>
      </c>
      <c r="J77" s="63" t="s">
        <v>24</v>
      </c>
      <c r="K77" s="79">
        <v>2238805.9701492498</v>
      </c>
      <c r="L77" s="74" t="s">
        <v>26</v>
      </c>
      <c r="M77" s="74" t="s">
        <v>25</v>
      </c>
      <c r="N77" s="74" t="s">
        <v>30</v>
      </c>
      <c r="O77" s="79">
        <v>-3000000</v>
      </c>
      <c r="P77" s="63" t="s">
        <v>31</v>
      </c>
      <c r="Q77" s="66">
        <v>1.34</v>
      </c>
      <c r="R77" s="71">
        <v>1.2949999999999999</v>
      </c>
      <c r="S77" s="67">
        <v>0</v>
      </c>
      <c r="T77" s="63"/>
      <c r="U77" s="66">
        <v>1.3657999999999999</v>
      </c>
      <c r="V77" s="66">
        <v>1.3674530715879296</v>
      </c>
      <c r="W77" s="79">
        <v>-9766.6479010100575</v>
      </c>
      <c r="X77" s="149"/>
      <c r="Y77" s="79">
        <v>0</v>
      </c>
      <c r="Z77" s="79">
        <v>-9766.6479010100575</v>
      </c>
      <c r="AA77" s="45" t="s">
        <v>78</v>
      </c>
      <c r="AC77" s="94" t="str">
        <f t="shared" si="12"/>
        <v/>
      </c>
      <c r="AD77" s="94" t="str">
        <f t="shared" si="13"/>
        <v/>
      </c>
      <c r="AE77" s="94"/>
      <c r="AF77" s="94" t="str">
        <f t="shared" si="14"/>
        <v/>
      </c>
      <c r="AG77" s="94" t="str">
        <f t="shared" si="15"/>
        <v/>
      </c>
      <c r="AH77" s="94" t="str">
        <f t="shared" si="16"/>
        <v/>
      </c>
      <c r="AI77" s="94" t="str">
        <f t="shared" si="17"/>
        <v/>
      </c>
      <c r="AJ77" s="97" t="str">
        <f t="shared" si="18"/>
        <v/>
      </c>
      <c r="AK77" s="97"/>
      <c r="AL77" s="76">
        <f>VLOOKUP(EURUSD!C77,'Cours à terme initiaux'!A68:E199,5,FALSE)</f>
        <v>1.3671192422389928</v>
      </c>
      <c r="AM77" s="94" t="str">
        <f t="shared" si="19"/>
        <v/>
      </c>
      <c r="AN77" s="94" t="str">
        <f t="shared" si="20"/>
        <v/>
      </c>
      <c r="AO77" s="94" t="str">
        <f t="shared" ref="AO77:AO86" si="23">IF(R77="",
IF(AN77=AD77,AC77-AM77,
IF(AD77=0,IF(H77="BUY",(ABS(O77)/AL77-ABS(O77)/Q77),-(ABS(O77)/AL77-ABS(O77)/Q77)),
IF(AN77=0,IF(H77="BUY",(ABS(O77)/V77-ABS(O77)/Q77),-(ABS(O77)/V77-ABS(O77)/Q77)),AC77-AM77))),"")</f>
        <v/>
      </c>
      <c r="AP77" s="94" t="str">
        <f t="shared" si="21"/>
        <v/>
      </c>
      <c r="AQ77" s="97" t="str">
        <f t="shared" si="22"/>
        <v/>
      </c>
      <c r="AR77" s="94"/>
      <c r="AS77" s="95"/>
      <c r="AT77" s="95"/>
      <c r="AU77" s="95"/>
      <c r="AV77" s="95"/>
      <c r="AW77" s="95"/>
      <c r="AX77" s="95"/>
      <c r="AY77" s="95"/>
      <c r="AZ77" s="92"/>
      <c r="BA77" s="92"/>
      <c r="BB77" s="92"/>
      <c r="BC77" s="92"/>
      <c r="BD77" s="92"/>
      <c r="BE77" s="92"/>
    </row>
    <row r="78" spans="1:57" s="44" customFormat="1" x14ac:dyDescent="0.25">
      <c r="A78" s="63">
        <v>2015</v>
      </c>
      <c r="B78" s="63" t="s">
        <v>92</v>
      </c>
      <c r="C78" s="63">
        <v>191</v>
      </c>
      <c r="D78" s="63" t="s">
        <v>21</v>
      </c>
      <c r="E78" s="64">
        <v>41795</v>
      </c>
      <c r="F78" s="64">
        <v>42087</v>
      </c>
      <c r="G78" s="64">
        <v>42089</v>
      </c>
      <c r="H78" s="63" t="s">
        <v>22</v>
      </c>
      <c r="I78" s="63" t="s">
        <v>25</v>
      </c>
      <c r="J78" s="63" t="s">
        <v>24</v>
      </c>
      <c r="K78" s="79">
        <v>5185185.18518518</v>
      </c>
      <c r="L78" s="63" t="s">
        <v>22</v>
      </c>
      <c r="M78" s="63" t="s">
        <v>23</v>
      </c>
      <c r="N78" s="63" t="s">
        <v>30</v>
      </c>
      <c r="O78" s="79">
        <v>-7000000</v>
      </c>
      <c r="P78" s="63" t="s">
        <v>31</v>
      </c>
      <c r="Q78" s="66">
        <v>1.35</v>
      </c>
      <c r="R78" s="71"/>
      <c r="S78" s="67">
        <v>0</v>
      </c>
      <c r="T78" s="63"/>
      <c r="U78" s="66">
        <v>1.3657999999999999</v>
      </c>
      <c r="V78" s="66">
        <v>1.3674530715879296</v>
      </c>
      <c r="W78" s="67">
        <v>142393.12372408118</v>
      </c>
      <c r="X78" s="149">
        <v>89856.141199328995</v>
      </c>
      <c r="Y78" s="67">
        <v>66179.534869609401</v>
      </c>
      <c r="Z78" s="67">
        <v>76213.588854471775</v>
      </c>
      <c r="AA78" s="63" t="s">
        <v>80</v>
      </c>
      <c r="AC78" s="94">
        <f t="shared" si="12"/>
        <v>5119005.6503155753</v>
      </c>
      <c r="AD78" s="94">
        <f t="shared" si="13"/>
        <v>66179.534869609401</v>
      </c>
      <c r="AE78" s="94"/>
      <c r="AF78" s="94">
        <f t="shared" si="14"/>
        <v>4265838.0419296455</v>
      </c>
      <c r="AG78" s="94">
        <f t="shared" si="15"/>
        <v>919347.14325553924</v>
      </c>
      <c r="AH78" s="94">
        <f t="shared" si="16"/>
        <v>-853167.60838592984</v>
      </c>
      <c r="AI78" s="94">
        <f t="shared" si="17"/>
        <v>853167.60838592984</v>
      </c>
      <c r="AJ78" s="97">
        <f t="shared" si="18"/>
        <v>1</v>
      </c>
      <c r="AK78" s="97"/>
      <c r="AL78" s="76">
        <f>VLOOKUP(EURUSD!C78,'Cours à terme initiaux'!A69:E200,5,FALSE)</f>
        <v>1.3671192422389928</v>
      </c>
      <c r="AM78" s="94">
        <f t="shared" si="19"/>
        <v>5120255.6322269188</v>
      </c>
      <c r="AN78" s="94">
        <f t="shared" si="20"/>
        <v>64929.552958265878</v>
      </c>
      <c r="AO78" s="94">
        <f t="shared" si="23"/>
        <v>-1249.9819113435224</v>
      </c>
      <c r="AP78" s="94">
        <f t="shared" si="21"/>
        <v>1249.9819113435224</v>
      </c>
      <c r="AQ78" s="97">
        <f t="shared" si="22"/>
        <v>1</v>
      </c>
      <c r="AR78" s="94"/>
      <c r="AS78" s="95"/>
      <c r="AT78" s="95"/>
      <c r="AU78" s="95"/>
      <c r="AV78" s="95"/>
      <c r="AW78" s="95"/>
      <c r="AX78" s="95"/>
      <c r="AY78" s="95"/>
      <c r="AZ78" s="92"/>
      <c r="BA78" s="92"/>
      <c r="BB78" s="92"/>
      <c r="BC78" s="92"/>
      <c r="BD78" s="92"/>
      <c r="BE78" s="92"/>
    </row>
    <row r="79" spans="1:57" s="44" customFormat="1" x14ac:dyDescent="0.25">
      <c r="A79" s="63">
        <v>2015</v>
      </c>
      <c r="B79" s="63" t="s">
        <v>92</v>
      </c>
      <c r="C79" s="63">
        <v>192</v>
      </c>
      <c r="D79" s="63" t="s">
        <v>21</v>
      </c>
      <c r="E79" s="64">
        <v>41795</v>
      </c>
      <c r="F79" s="64">
        <v>42087</v>
      </c>
      <c r="G79" s="64">
        <v>42089</v>
      </c>
      <c r="H79" s="63" t="s">
        <v>26</v>
      </c>
      <c r="I79" s="63" t="s">
        <v>23</v>
      </c>
      <c r="J79" s="63" t="s">
        <v>24</v>
      </c>
      <c r="K79" s="102">
        <v>5405405.4054054096</v>
      </c>
      <c r="L79" s="63" t="s">
        <v>26</v>
      </c>
      <c r="M79" s="63" t="s">
        <v>25</v>
      </c>
      <c r="N79" s="63" t="s">
        <v>30</v>
      </c>
      <c r="O79" s="102">
        <v>-7000000</v>
      </c>
      <c r="P79" s="63" t="s">
        <v>31</v>
      </c>
      <c r="Q79" s="66">
        <v>1.2949999999999999</v>
      </c>
      <c r="R79" s="71"/>
      <c r="S79" s="67">
        <v>0</v>
      </c>
      <c r="T79" s="63"/>
      <c r="U79" s="66">
        <v>1.3657999999999999</v>
      </c>
      <c r="V79" s="66">
        <v>1.3674530715879296</v>
      </c>
      <c r="W79" s="67">
        <v>-29633.654074455291</v>
      </c>
      <c r="X79" s="149"/>
      <c r="Y79" s="67">
        <v>0</v>
      </c>
      <c r="Z79" s="67">
        <v>-29633.654074455291</v>
      </c>
      <c r="AA79" s="63" t="s">
        <v>80</v>
      </c>
      <c r="AC79" s="94">
        <f t="shared" si="12"/>
        <v>5119005.6503155753</v>
      </c>
      <c r="AD79" s="94">
        <f t="shared" si="13"/>
        <v>0</v>
      </c>
      <c r="AE79" s="94"/>
      <c r="AF79" s="94">
        <f t="shared" si="14"/>
        <v>6398757.0628944682</v>
      </c>
      <c r="AG79" s="94">
        <f t="shared" si="15"/>
        <v>-993351.65748906229</v>
      </c>
      <c r="AH79" s="94">
        <f t="shared" si="16"/>
        <v>993351.65748906229</v>
      </c>
      <c r="AI79" s="94">
        <f t="shared" si="17"/>
        <v>-993351.65748906229</v>
      </c>
      <c r="AJ79" s="97">
        <f t="shared" si="18"/>
        <v>1</v>
      </c>
      <c r="AK79" s="97"/>
      <c r="AL79" s="76">
        <f>VLOOKUP(EURUSD!C79,'Cours à terme initiaux'!A70:E201,5,FALSE)</f>
        <v>1.3671192422389928</v>
      </c>
      <c r="AM79" s="94">
        <f t="shared" si="19"/>
        <v>5120255.6322269188</v>
      </c>
      <c r="AN79" s="94">
        <f t="shared" si="20"/>
        <v>0</v>
      </c>
      <c r="AO79" s="94">
        <f t="shared" si="23"/>
        <v>-1249.9819113435224</v>
      </c>
      <c r="AP79" s="94">
        <f t="shared" si="21"/>
        <v>0</v>
      </c>
      <c r="AQ79" s="97" t="str">
        <f t="shared" si="22"/>
        <v>PAS DE VALEUR INTRINSEQUE</v>
      </c>
      <c r="AR79" s="94"/>
      <c r="AS79" s="95"/>
      <c r="AT79" s="95"/>
      <c r="AU79" s="95"/>
      <c r="AV79" s="95"/>
      <c r="AW79" s="95"/>
      <c r="AX79" s="95"/>
      <c r="AY79" s="95"/>
      <c r="AZ79" s="92"/>
      <c r="BA79" s="92"/>
      <c r="BB79" s="92"/>
      <c r="BC79" s="92"/>
      <c r="BD79" s="92"/>
      <c r="BE79" s="92"/>
    </row>
    <row r="80" spans="1:57" s="44" customFormat="1" x14ac:dyDescent="0.25">
      <c r="A80" s="63">
        <v>2015</v>
      </c>
      <c r="B80" s="63" t="s">
        <v>92</v>
      </c>
      <c r="C80" s="63">
        <v>193</v>
      </c>
      <c r="D80" s="63" t="s">
        <v>21</v>
      </c>
      <c r="E80" s="64">
        <v>41795</v>
      </c>
      <c r="F80" s="64">
        <v>42087</v>
      </c>
      <c r="G80" s="64">
        <v>42089</v>
      </c>
      <c r="H80" s="63" t="s">
        <v>26</v>
      </c>
      <c r="I80" s="63" t="s">
        <v>23</v>
      </c>
      <c r="J80" s="63" t="s">
        <v>24</v>
      </c>
      <c r="K80" s="79">
        <v>5223880.5970149301</v>
      </c>
      <c r="L80" s="74" t="s">
        <v>26</v>
      </c>
      <c r="M80" s="74" t="s">
        <v>25</v>
      </c>
      <c r="N80" s="74" t="s">
        <v>30</v>
      </c>
      <c r="O80" s="79">
        <v>-7000000</v>
      </c>
      <c r="P80" s="63" t="s">
        <v>31</v>
      </c>
      <c r="Q80" s="66">
        <v>1.34</v>
      </c>
      <c r="R80" s="71">
        <v>1.2949999999999999</v>
      </c>
      <c r="S80" s="69">
        <v>0</v>
      </c>
      <c r="T80" s="63"/>
      <c r="U80" s="66">
        <v>1.3657999999999999</v>
      </c>
      <c r="V80" s="66">
        <v>1.3674530715879296</v>
      </c>
      <c r="W80" s="79">
        <v>-22903.328450296882</v>
      </c>
      <c r="X80" s="149"/>
      <c r="Y80" s="79">
        <v>0</v>
      </c>
      <c r="Z80" s="79">
        <v>-22903.328450296882</v>
      </c>
      <c r="AA80" s="63" t="s">
        <v>81</v>
      </c>
      <c r="AC80" s="94" t="str">
        <f t="shared" si="12"/>
        <v/>
      </c>
      <c r="AD80" s="94" t="str">
        <f t="shared" si="13"/>
        <v/>
      </c>
      <c r="AE80" s="94"/>
      <c r="AF80" s="94" t="str">
        <f t="shared" si="14"/>
        <v/>
      </c>
      <c r="AG80" s="94" t="str">
        <f t="shared" si="15"/>
        <v/>
      </c>
      <c r="AH80" s="94" t="str">
        <f t="shared" si="16"/>
        <v/>
      </c>
      <c r="AI80" s="94" t="str">
        <f t="shared" si="17"/>
        <v/>
      </c>
      <c r="AJ80" s="97" t="str">
        <f t="shared" si="18"/>
        <v/>
      </c>
      <c r="AK80" s="97"/>
      <c r="AL80" s="76">
        <f>VLOOKUP(EURUSD!C80,'Cours à terme initiaux'!A71:E202,5,FALSE)</f>
        <v>1.3671192422389928</v>
      </c>
      <c r="AM80" s="94" t="str">
        <f t="shared" si="19"/>
        <v/>
      </c>
      <c r="AN80" s="94" t="str">
        <f t="shared" si="20"/>
        <v/>
      </c>
      <c r="AO80" s="94" t="str">
        <f t="shared" si="23"/>
        <v/>
      </c>
      <c r="AP80" s="94" t="str">
        <f t="shared" si="21"/>
        <v/>
      </c>
      <c r="AQ80" s="97" t="str">
        <f t="shared" si="22"/>
        <v/>
      </c>
      <c r="AR80" s="94"/>
      <c r="AS80" s="95"/>
      <c r="AT80" s="95"/>
      <c r="AU80" s="95"/>
      <c r="AV80" s="95"/>
      <c r="AW80" s="95"/>
      <c r="AX80" s="95"/>
      <c r="AY80" s="95"/>
      <c r="AZ80" s="92"/>
      <c r="BA80" s="92"/>
      <c r="BB80" s="92"/>
      <c r="BC80" s="92"/>
      <c r="BD80" s="92"/>
      <c r="BE80" s="92"/>
    </row>
    <row r="81" spans="1:57" s="44" customFormat="1" x14ac:dyDescent="0.25">
      <c r="A81" s="63">
        <v>2015</v>
      </c>
      <c r="B81" s="63" t="s">
        <v>93</v>
      </c>
      <c r="C81" s="63">
        <v>97</v>
      </c>
      <c r="D81" s="63" t="s">
        <v>21</v>
      </c>
      <c r="E81" s="64">
        <v>41795</v>
      </c>
      <c r="F81" s="64">
        <v>42117</v>
      </c>
      <c r="G81" s="64">
        <v>42121</v>
      </c>
      <c r="H81" s="63" t="s">
        <v>22</v>
      </c>
      <c r="I81" s="63" t="s">
        <v>25</v>
      </c>
      <c r="J81" s="63" t="s">
        <v>24</v>
      </c>
      <c r="K81" s="79">
        <v>26615969.5817491</v>
      </c>
      <c r="L81" s="74" t="s">
        <v>22</v>
      </c>
      <c r="M81" s="74" t="s">
        <v>23</v>
      </c>
      <c r="N81" s="74" t="s">
        <v>30</v>
      </c>
      <c r="O81" s="79">
        <v>-35000000</v>
      </c>
      <c r="P81" s="63" t="s">
        <v>31</v>
      </c>
      <c r="Q81" s="66">
        <v>1.3149999999999999</v>
      </c>
      <c r="R81" s="71"/>
      <c r="S81" s="67">
        <v>0</v>
      </c>
      <c r="T81" s="63"/>
      <c r="U81" s="66">
        <v>1.3657999999999999</v>
      </c>
      <c r="V81" s="66">
        <v>1.3677545793520967</v>
      </c>
      <c r="W81" s="67">
        <v>1265726.7821421616</v>
      </c>
      <c r="X81" s="149">
        <v>1101612.4314337072</v>
      </c>
      <c r="Y81" s="67">
        <v>1026583.4971640185</v>
      </c>
      <c r="Z81" s="67">
        <v>239143.28497814317</v>
      </c>
      <c r="AA81" s="45" t="s">
        <v>94</v>
      </c>
      <c r="AC81" s="94">
        <f t="shared" si="12"/>
        <v>25589386.084585033</v>
      </c>
      <c r="AD81" s="94">
        <f t="shared" si="13"/>
        <v>1026583.4971640185</v>
      </c>
      <c r="AE81" s="94"/>
      <c r="AF81" s="94">
        <f t="shared" si="14"/>
        <v>21324488.403820865</v>
      </c>
      <c r="AG81" s="94">
        <f t="shared" si="15"/>
        <v>5291481.177928187</v>
      </c>
      <c r="AH81" s="94">
        <f t="shared" si="16"/>
        <v>-4264897.6807641685</v>
      </c>
      <c r="AI81" s="94">
        <f t="shared" si="17"/>
        <v>4264897.6807641685</v>
      </c>
      <c r="AJ81" s="97">
        <f t="shared" si="18"/>
        <v>1</v>
      </c>
      <c r="AK81" s="97"/>
      <c r="AL81" s="76">
        <f>VLOOKUP(EURUSD!C81,'Cours à terme initiaux'!A72:E203,5,FALSE)</f>
        <v>1.3673659854225613</v>
      </c>
      <c r="AM81" s="94">
        <f t="shared" si="19"/>
        <v>25596658.373203456</v>
      </c>
      <c r="AN81" s="94">
        <f t="shared" si="20"/>
        <v>1019311.2085455954</v>
      </c>
      <c r="AO81" s="94">
        <f t="shared" si="23"/>
        <v>-7272.2886184230447</v>
      </c>
      <c r="AP81" s="94">
        <f t="shared" si="21"/>
        <v>7272.2886184230447</v>
      </c>
      <c r="AQ81" s="97">
        <f t="shared" si="22"/>
        <v>1</v>
      </c>
      <c r="AR81" s="94"/>
      <c r="AS81" s="95"/>
      <c r="AT81" s="95"/>
      <c r="AU81" s="95"/>
      <c r="AV81" s="95"/>
      <c r="AW81" s="95"/>
      <c r="AX81" s="95"/>
      <c r="AY81" s="95"/>
      <c r="AZ81" s="92"/>
      <c r="BA81" s="92"/>
      <c r="BB81" s="92"/>
      <c r="BC81" s="92"/>
      <c r="BD81" s="92"/>
      <c r="BE81" s="92"/>
    </row>
    <row r="82" spans="1:57" s="44" customFormat="1" x14ac:dyDescent="0.25">
      <c r="A82" s="63">
        <v>2015</v>
      </c>
      <c r="B82" s="63" t="s">
        <v>93</v>
      </c>
      <c r="C82" s="63">
        <v>98</v>
      </c>
      <c r="D82" s="63" t="s">
        <v>21</v>
      </c>
      <c r="E82" s="64">
        <v>41795</v>
      </c>
      <c r="F82" s="64">
        <v>42117</v>
      </c>
      <c r="G82" s="64">
        <v>42121</v>
      </c>
      <c r="H82" s="63" t="s">
        <v>26</v>
      </c>
      <c r="I82" s="63" t="s">
        <v>23</v>
      </c>
      <c r="J82" s="63" t="s">
        <v>24</v>
      </c>
      <c r="K82" s="79">
        <v>28044871.7948718</v>
      </c>
      <c r="L82" s="74" t="s">
        <v>26</v>
      </c>
      <c r="M82" s="74" t="s">
        <v>25</v>
      </c>
      <c r="N82" s="74" t="s">
        <v>30</v>
      </c>
      <c r="O82" s="79">
        <v>-35000000</v>
      </c>
      <c r="P82" s="63" t="s">
        <v>31</v>
      </c>
      <c r="Q82" s="66">
        <v>1.248</v>
      </c>
      <c r="R82" s="71"/>
      <c r="S82" s="67">
        <v>0</v>
      </c>
      <c r="T82" s="63"/>
      <c r="U82" s="66">
        <v>1.3657999999999999</v>
      </c>
      <c r="V82" s="66">
        <v>1.3677545793520967</v>
      </c>
      <c r="W82" s="67">
        <v>-75057.215501075058</v>
      </c>
      <c r="X82" s="149"/>
      <c r="Y82" s="67">
        <v>0</v>
      </c>
      <c r="Z82" s="67">
        <v>-75057.215501075058</v>
      </c>
      <c r="AA82" s="45" t="s">
        <v>94</v>
      </c>
      <c r="AC82" s="94">
        <f t="shared" si="12"/>
        <v>25589386.084585033</v>
      </c>
      <c r="AD82" s="94">
        <f t="shared" si="13"/>
        <v>0</v>
      </c>
      <c r="AE82" s="94"/>
      <c r="AF82" s="94">
        <f t="shared" si="14"/>
        <v>31986732.60573129</v>
      </c>
      <c r="AG82" s="94">
        <f t="shared" si="15"/>
        <v>-3941860.8108594939</v>
      </c>
      <c r="AH82" s="94">
        <f t="shared" si="16"/>
        <v>3941860.8108594939</v>
      </c>
      <c r="AI82" s="94">
        <f t="shared" si="17"/>
        <v>-3941860.8108594939</v>
      </c>
      <c r="AJ82" s="97">
        <f t="shared" si="18"/>
        <v>1</v>
      </c>
      <c r="AK82" s="97"/>
      <c r="AL82" s="76">
        <f>VLOOKUP(EURUSD!C82,'Cours à terme initiaux'!A73:E204,5,FALSE)</f>
        <v>1.3673659854225613</v>
      </c>
      <c r="AM82" s="94">
        <f t="shared" si="19"/>
        <v>25596658.373203456</v>
      </c>
      <c r="AN82" s="94">
        <f t="shared" si="20"/>
        <v>0</v>
      </c>
      <c r="AO82" s="94">
        <f t="shared" si="23"/>
        <v>-7272.2886184230447</v>
      </c>
      <c r="AP82" s="94">
        <f t="shared" si="21"/>
        <v>0</v>
      </c>
      <c r="AQ82" s="97" t="str">
        <f t="shared" si="22"/>
        <v>PAS DE VALEUR INTRINSEQUE</v>
      </c>
      <c r="AR82" s="94"/>
      <c r="AS82" s="95"/>
      <c r="AT82" s="95"/>
      <c r="AU82" s="95"/>
      <c r="AV82" s="95"/>
      <c r="AW82" s="95"/>
      <c r="AX82" s="95"/>
      <c r="AY82" s="95"/>
      <c r="AZ82" s="92"/>
      <c r="BA82" s="92"/>
      <c r="BB82" s="92"/>
      <c r="BC82" s="92"/>
      <c r="BD82" s="92"/>
      <c r="BE82" s="92"/>
    </row>
    <row r="83" spans="1:57" s="44" customFormat="1" x14ac:dyDescent="0.25">
      <c r="A83" s="63">
        <v>2015</v>
      </c>
      <c r="B83" s="63" t="s">
        <v>93</v>
      </c>
      <c r="C83" s="63">
        <v>99</v>
      </c>
      <c r="D83" s="63" t="s">
        <v>21</v>
      </c>
      <c r="E83" s="64">
        <v>41795</v>
      </c>
      <c r="F83" s="64">
        <v>42117</v>
      </c>
      <c r="G83" s="64">
        <v>42121</v>
      </c>
      <c r="H83" s="63" t="s">
        <v>26</v>
      </c>
      <c r="I83" s="63" t="s">
        <v>23</v>
      </c>
      <c r="J83" s="63" t="s">
        <v>24</v>
      </c>
      <c r="K83" s="102">
        <v>26615969.5817491</v>
      </c>
      <c r="L83" s="63" t="s">
        <v>26</v>
      </c>
      <c r="M83" s="63" t="s">
        <v>25</v>
      </c>
      <c r="N83" s="63" t="s">
        <v>30</v>
      </c>
      <c r="O83" s="102">
        <v>-35000000</v>
      </c>
      <c r="P83" s="63" t="s">
        <v>31</v>
      </c>
      <c r="Q83" s="66">
        <v>1.3149999999999999</v>
      </c>
      <c r="R83" s="71">
        <v>1.248</v>
      </c>
      <c r="S83" s="67">
        <v>0</v>
      </c>
      <c r="T83" s="63"/>
      <c r="U83" s="66">
        <v>1.3657999999999999</v>
      </c>
      <c r="V83" s="66">
        <v>1.3677545793520967</v>
      </c>
      <c r="W83" s="79">
        <v>-89057.135207379324</v>
      </c>
      <c r="X83" s="149"/>
      <c r="Y83" s="79">
        <v>0</v>
      </c>
      <c r="Z83" s="79">
        <v>-89057.135207379324</v>
      </c>
      <c r="AA83" s="45" t="s">
        <v>95</v>
      </c>
      <c r="AC83" s="94" t="str">
        <f t="shared" si="12"/>
        <v/>
      </c>
      <c r="AD83" s="94" t="str">
        <f t="shared" si="13"/>
        <v/>
      </c>
      <c r="AE83" s="94"/>
      <c r="AF83" s="94" t="str">
        <f t="shared" si="14"/>
        <v/>
      </c>
      <c r="AG83" s="94" t="str">
        <f t="shared" si="15"/>
        <v/>
      </c>
      <c r="AH83" s="94" t="str">
        <f t="shared" si="16"/>
        <v/>
      </c>
      <c r="AI83" s="94" t="str">
        <f t="shared" si="17"/>
        <v/>
      </c>
      <c r="AJ83" s="97" t="str">
        <f t="shared" si="18"/>
        <v/>
      </c>
      <c r="AK83" s="97"/>
      <c r="AL83" s="76">
        <f>VLOOKUP(EURUSD!C83,'Cours à terme initiaux'!A74:E205,5,FALSE)</f>
        <v>1.3673659854225613</v>
      </c>
      <c r="AM83" s="94" t="str">
        <f t="shared" si="19"/>
        <v/>
      </c>
      <c r="AN83" s="94" t="str">
        <f t="shared" si="20"/>
        <v/>
      </c>
      <c r="AO83" s="94" t="str">
        <f t="shared" si="23"/>
        <v/>
      </c>
      <c r="AP83" s="94" t="str">
        <f t="shared" si="21"/>
        <v/>
      </c>
      <c r="AQ83" s="97" t="str">
        <f t="shared" si="22"/>
        <v/>
      </c>
      <c r="AR83" s="94"/>
      <c r="AS83" s="95"/>
      <c r="AT83" s="95"/>
      <c r="AU83" s="95"/>
      <c r="AV83" s="95"/>
      <c r="AW83" s="95"/>
      <c r="AX83" s="95"/>
      <c r="AY83" s="95"/>
      <c r="AZ83" s="92"/>
      <c r="BA83" s="92"/>
      <c r="BB83" s="92"/>
      <c r="BC83" s="92"/>
      <c r="BD83" s="92"/>
      <c r="BE83" s="92"/>
    </row>
    <row r="84" spans="1:57" s="44" customFormat="1" x14ac:dyDescent="0.25">
      <c r="A84" s="63">
        <v>2015</v>
      </c>
      <c r="B84" s="63" t="s">
        <v>96</v>
      </c>
      <c r="C84" s="63">
        <v>94</v>
      </c>
      <c r="D84" s="63" t="s">
        <v>21</v>
      </c>
      <c r="E84" s="64">
        <v>41795</v>
      </c>
      <c r="F84" s="64">
        <v>42146</v>
      </c>
      <c r="G84" s="64">
        <v>42150</v>
      </c>
      <c r="H84" s="63" t="s">
        <v>22</v>
      </c>
      <c r="I84" s="63" t="s">
        <v>25</v>
      </c>
      <c r="J84" s="63" t="s">
        <v>24</v>
      </c>
      <c r="K84" s="79">
        <v>11406844.1064639</v>
      </c>
      <c r="L84" s="74" t="s">
        <v>22</v>
      </c>
      <c r="M84" s="74" t="s">
        <v>23</v>
      </c>
      <c r="N84" s="74" t="s">
        <v>30</v>
      </c>
      <c r="O84" s="79">
        <v>-15000000</v>
      </c>
      <c r="P84" s="63" t="s">
        <v>31</v>
      </c>
      <c r="Q84" s="66">
        <v>1.3149999999999999</v>
      </c>
      <c r="R84" s="71"/>
      <c r="S84" s="67">
        <v>0</v>
      </c>
      <c r="T84" s="63"/>
      <c r="U84" s="66">
        <v>1.3657999999999999</v>
      </c>
      <c r="V84" s="66">
        <v>1.3680481723223792</v>
      </c>
      <c r="W84" s="67">
        <v>556971.45209226827</v>
      </c>
      <c r="X84" s="149">
        <v>473906.42187438783</v>
      </c>
      <c r="Y84" s="67">
        <v>442317.92714359052</v>
      </c>
      <c r="Z84" s="67">
        <v>114653.52494867775</v>
      </c>
      <c r="AA84" s="45" t="s">
        <v>94</v>
      </c>
      <c r="AC84" s="94">
        <f t="shared" si="12"/>
        <v>10964526.179320289</v>
      </c>
      <c r="AD84" s="94">
        <f t="shared" si="13"/>
        <v>442317.92714359052</v>
      </c>
      <c r="AE84" s="94"/>
      <c r="AF84" s="94">
        <f t="shared" si="14"/>
        <v>9137105.1494335737</v>
      </c>
      <c r="AG84" s="94">
        <f t="shared" si="15"/>
        <v>2269738.9570303056</v>
      </c>
      <c r="AH84" s="94">
        <f t="shared" si="16"/>
        <v>-1827421.0298867151</v>
      </c>
      <c r="AI84" s="94">
        <f t="shared" si="17"/>
        <v>1827421.0298867151</v>
      </c>
      <c r="AJ84" s="97">
        <f t="shared" si="18"/>
        <v>1</v>
      </c>
      <c r="AK84" s="97"/>
      <c r="AL84" s="76">
        <f>VLOOKUP(EURUSD!C84,'Cours à terme initiaux'!A75:E206,5,FALSE)</f>
        <v>1.3675863195472926</v>
      </c>
      <c r="AM84" s="94">
        <f t="shared" si="19"/>
        <v>10968229.05113982</v>
      </c>
      <c r="AN84" s="94">
        <f t="shared" si="20"/>
        <v>438615.05532405898</v>
      </c>
      <c r="AO84" s="94">
        <f t="shared" si="23"/>
        <v>-3702.871819531545</v>
      </c>
      <c r="AP84" s="94">
        <f t="shared" si="21"/>
        <v>3702.871819531545</v>
      </c>
      <c r="AQ84" s="97">
        <f t="shared" si="22"/>
        <v>1</v>
      </c>
      <c r="AR84" s="94"/>
      <c r="AS84" s="95"/>
      <c r="AT84" s="95"/>
      <c r="AU84" s="95"/>
      <c r="AV84" s="95"/>
      <c r="AW84" s="95"/>
      <c r="AX84" s="95"/>
      <c r="AY84" s="95"/>
      <c r="AZ84" s="92"/>
      <c r="BA84" s="92"/>
      <c r="BB84" s="92"/>
      <c r="BC84" s="92"/>
      <c r="BD84" s="92"/>
      <c r="BE84" s="92"/>
    </row>
    <row r="85" spans="1:57" s="44" customFormat="1" x14ac:dyDescent="0.25">
      <c r="A85" s="63">
        <v>2015</v>
      </c>
      <c r="B85" s="63" t="s">
        <v>96</v>
      </c>
      <c r="C85" s="63">
        <v>95</v>
      </c>
      <c r="D85" s="63" t="s">
        <v>21</v>
      </c>
      <c r="E85" s="64">
        <v>41795</v>
      </c>
      <c r="F85" s="64">
        <v>42146</v>
      </c>
      <c r="G85" s="64">
        <v>42150</v>
      </c>
      <c r="H85" s="63" t="s">
        <v>26</v>
      </c>
      <c r="I85" s="63" t="s">
        <v>23</v>
      </c>
      <c r="J85" s="63" t="s">
        <v>24</v>
      </c>
      <c r="K85" s="102">
        <v>12019230.7692308</v>
      </c>
      <c r="L85" s="63" t="s">
        <v>26</v>
      </c>
      <c r="M85" s="63" t="s">
        <v>25</v>
      </c>
      <c r="N85" s="63" t="s">
        <v>30</v>
      </c>
      <c r="O85" s="102">
        <v>-15000000</v>
      </c>
      <c r="P85" s="63" t="s">
        <v>31</v>
      </c>
      <c r="Q85" s="66">
        <v>1.248</v>
      </c>
      <c r="R85" s="71"/>
      <c r="S85" s="67">
        <v>0</v>
      </c>
      <c r="T85" s="63"/>
      <c r="U85" s="66">
        <v>1.3657999999999999</v>
      </c>
      <c r="V85" s="66">
        <v>1.3680481723223792</v>
      </c>
      <c r="W85" s="67">
        <v>-40173.628905463949</v>
      </c>
      <c r="X85" s="149"/>
      <c r="Y85" s="67">
        <v>0</v>
      </c>
      <c r="Z85" s="67">
        <v>-40173.628905463949</v>
      </c>
      <c r="AA85" s="63" t="s">
        <v>94</v>
      </c>
      <c r="AC85" s="94">
        <f t="shared" si="12"/>
        <v>10964526.179320289</v>
      </c>
      <c r="AD85" s="94">
        <f t="shared" si="13"/>
        <v>0</v>
      </c>
      <c r="AE85" s="94"/>
      <c r="AF85" s="94">
        <f t="shared" si="14"/>
        <v>13705657.724150361</v>
      </c>
      <c r="AG85" s="94">
        <f t="shared" si="15"/>
        <v>-1686426.9549195915</v>
      </c>
      <c r="AH85" s="94">
        <f t="shared" si="16"/>
        <v>1686426.9549195915</v>
      </c>
      <c r="AI85" s="94">
        <f t="shared" si="17"/>
        <v>-1686426.9549195915</v>
      </c>
      <c r="AJ85" s="97">
        <f t="shared" si="18"/>
        <v>1</v>
      </c>
      <c r="AK85" s="97"/>
      <c r="AL85" s="76">
        <f>VLOOKUP(EURUSD!C85,'Cours à terme initiaux'!A76:E207,5,FALSE)</f>
        <v>1.3675863195472926</v>
      </c>
      <c r="AM85" s="94">
        <f t="shared" si="19"/>
        <v>10968229.05113982</v>
      </c>
      <c r="AN85" s="94">
        <f t="shared" si="20"/>
        <v>0</v>
      </c>
      <c r="AO85" s="94">
        <f t="shared" si="23"/>
        <v>-3702.871819531545</v>
      </c>
      <c r="AP85" s="94">
        <f t="shared" si="21"/>
        <v>0</v>
      </c>
      <c r="AQ85" s="97" t="str">
        <f t="shared" si="22"/>
        <v>PAS DE VALEUR INTRINSEQUE</v>
      </c>
      <c r="AR85" s="94"/>
      <c r="AS85" s="95"/>
      <c r="AT85" s="95"/>
      <c r="AU85" s="95"/>
      <c r="AV85" s="95"/>
      <c r="AW85" s="95"/>
      <c r="AX85" s="95"/>
      <c r="AY85" s="95"/>
      <c r="AZ85" s="92"/>
      <c r="BA85" s="92"/>
      <c r="BB85" s="92"/>
      <c r="BC85" s="92"/>
      <c r="BD85" s="92"/>
      <c r="BE85" s="92"/>
    </row>
    <row r="86" spans="1:57" s="44" customFormat="1" x14ac:dyDescent="0.25">
      <c r="A86" s="46">
        <v>2015</v>
      </c>
      <c r="B86" s="46" t="s">
        <v>96</v>
      </c>
      <c r="C86" s="46">
        <v>96</v>
      </c>
      <c r="D86" s="46" t="s">
        <v>21</v>
      </c>
      <c r="E86" s="49">
        <v>41795</v>
      </c>
      <c r="F86" s="49">
        <v>42146</v>
      </c>
      <c r="G86" s="49">
        <v>42150</v>
      </c>
      <c r="H86" s="46" t="s">
        <v>26</v>
      </c>
      <c r="I86" s="46" t="s">
        <v>23</v>
      </c>
      <c r="J86" s="46" t="s">
        <v>24</v>
      </c>
      <c r="K86" s="80">
        <v>11406844.1064639</v>
      </c>
      <c r="L86" s="81" t="s">
        <v>26</v>
      </c>
      <c r="M86" s="81" t="s">
        <v>25</v>
      </c>
      <c r="N86" s="81" t="s">
        <v>30</v>
      </c>
      <c r="O86" s="80">
        <v>-15000000</v>
      </c>
      <c r="P86" s="46" t="s">
        <v>31</v>
      </c>
      <c r="Q86" s="54">
        <v>1.3149999999999999</v>
      </c>
      <c r="R86" s="72">
        <v>1.248</v>
      </c>
      <c r="S86" s="70">
        <v>0</v>
      </c>
      <c r="T86" s="46"/>
      <c r="U86" s="54">
        <v>1.3657999999999999</v>
      </c>
      <c r="V86" s="54">
        <v>1.3680481723223792</v>
      </c>
      <c r="W86" s="80">
        <v>-42891.40131241647</v>
      </c>
      <c r="X86" s="150"/>
      <c r="Y86" s="80">
        <v>0</v>
      </c>
      <c r="Z86" s="80">
        <v>-42891.40131241647</v>
      </c>
      <c r="AA86" s="63" t="s">
        <v>95</v>
      </c>
      <c r="AC86" s="94" t="str">
        <f t="shared" si="12"/>
        <v/>
      </c>
      <c r="AD86" s="94" t="str">
        <f t="shared" si="13"/>
        <v/>
      </c>
      <c r="AE86" s="94"/>
      <c r="AF86" s="94" t="str">
        <f t="shared" si="14"/>
        <v/>
      </c>
      <c r="AG86" s="94" t="str">
        <f t="shared" si="15"/>
        <v/>
      </c>
      <c r="AH86" s="94" t="str">
        <f t="shared" si="16"/>
        <v/>
      </c>
      <c r="AI86" s="94" t="str">
        <f t="shared" si="17"/>
        <v/>
      </c>
      <c r="AJ86" s="97" t="str">
        <f t="shared" si="18"/>
        <v/>
      </c>
      <c r="AK86" s="97"/>
      <c r="AL86" s="76">
        <f>VLOOKUP(EURUSD!C86,'Cours à terme initiaux'!A77:E208,5,FALSE)</f>
        <v>1.3675863195472926</v>
      </c>
      <c r="AM86" s="94" t="str">
        <f t="shared" si="19"/>
        <v/>
      </c>
      <c r="AN86" s="94" t="str">
        <f t="shared" si="20"/>
        <v/>
      </c>
      <c r="AO86" s="94" t="str">
        <f t="shared" si="23"/>
        <v/>
      </c>
      <c r="AP86" s="94" t="str">
        <f t="shared" si="21"/>
        <v/>
      </c>
      <c r="AQ86" s="97" t="str">
        <f t="shared" si="22"/>
        <v/>
      </c>
      <c r="AR86" s="94"/>
      <c r="AS86" s="95"/>
      <c r="AT86" s="95"/>
      <c r="AU86" s="95"/>
      <c r="AV86" s="95"/>
      <c r="AW86" s="95"/>
      <c r="AX86" s="95"/>
      <c r="AY86" s="95"/>
      <c r="AZ86" s="92"/>
      <c r="BA86" s="92"/>
      <c r="BB86" s="92"/>
      <c r="BC86" s="92"/>
      <c r="BD86" s="92"/>
      <c r="BE86" s="92"/>
    </row>
    <row r="87" spans="1:57" x14ac:dyDescent="0.25">
      <c r="D87"/>
      <c r="Q87" s="55"/>
      <c r="R87" s="73"/>
      <c r="S87" s="40"/>
      <c r="W87" s="68"/>
      <c r="X87" s="68"/>
      <c r="Y87" s="68"/>
      <c r="Z87" s="68"/>
    </row>
    <row r="88" spans="1:57" x14ac:dyDescent="0.25">
      <c r="D88"/>
      <c r="Q88" s="55"/>
      <c r="R88" s="73"/>
      <c r="S88" s="40"/>
      <c r="W88" s="68"/>
      <c r="X88" s="68"/>
      <c r="Y88" s="68"/>
      <c r="Z88" s="68"/>
    </row>
    <row r="89" spans="1:57" x14ac:dyDescent="0.25">
      <c r="D89"/>
      <c r="Q89" s="55"/>
      <c r="R89" s="73"/>
      <c r="S89" s="40"/>
      <c r="W89" s="68"/>
      <c r="X89" s="68"/>
      <c r="Y89" s="68"/>
      <c r="Z89" s="68"/>
    </row>
    <row r="90" spans="1:57" x14ac:dyDescent="0.25">
      <c r="D90"/>
      <c r="Q90" s="55"/>
      <c r="R90" s="73"/>
      <c r="S90" s="40"/>
      <c r="W90" s="68"/>
      <c r="X90" s="68"/>
      <c r="Y90" s="68"/>
      <c r="Z90" s="68"/>
    </row>
    <row r="91" spans="1:57" x14ac:dyDescent="0.25">
      <c r="D91"/>
      <c r="Q91" s="55"/>
      <c r="R91" s="73"/>
      <c r="S91" s="40"/>
      <c r="W91" s="68"/>
      <c r="X91" s="68"/>
      <c r="Y91" s="68"/>
      <c r="Z91" s="68"/>
    </row>
    <row r="92" spans="1:57" x14ac:dyDescent="0.25">
      <c r="D92"/>
      <c r="Q92" s="55"/>
      <c r="R92" s="73"/>
      <c r="S92" s="40"/>
      <c r="W92" s="68"/>
      <c r="X92" s="68"/>
      <c r="Y92" s="68"/>
      <c r="Z92" s="68"/>
    </row>
    <row r="93" spans="1:57" x14ac:dyDescent="0.25">
      <c r="D93"/>
      <c r="Q93" s="55"/>
      <c r="R93" s="73"/>
      <c r="S93" s="40"/>
      <c r="W93" s="68"/>
      <c r="X93" s="68"/>
      <c r="Y93" s="68"/>
      <c r="Z93" s="68"/>
    </row>
    <row r="94" spans="1:57" x14ac:dyDescent="0.25">
      <c r="D94"/>
      <c r="Q94" s="55"/>
      <c r="R94" s="40"/>
      <c r="S94" s="40"/>
      <c r="W94" s="68"/>
      <c r="X94" s="68"/>
      <c r="Y94" s="68"/>
      <c r="Z94" s="68"/>
    </row>
    <row r="95" spans="1:57" x14ac:dyDescent="0.25">
      <c r="D95"/>
      <c r="Q95" s="55"/>
      <c r="R95" s="40"/>
      <c r="S95" s="40"/>
      <c r="W95" s="68"/>
      <c r="X95" s="68"/>
      <c r="Y95" s="68"/>
      <c r="Z95" s="68"/>
    </row>
    <row r="96" spans="1:57" x14ac:dyDescent="0.25">
      <c r="D96"/>
      <c r="Q96" s="55"/>
      <c r="R96" s="40"/>
      <c r="S96" s="40"/>
      <c r="W96" s="68"/>
      <c r="X96" s="68"/>
      <c r="Y96" s="68"/>
      <c r="Z96" s="68"/>
    </row>
    <row r="97" spans="4:26" x14ac:dyDescent="0.25">
      <c r="D97"/>
      <c r="Q97" s="55"/>
      <c r="R97" s="40"/>
      <c r="S97" s="40"/>
      <c r="W97" s="68"/>
      <c r="X97" s="68"/>
      <c r="Y97" s="68"/>
      <c r="Z97" s="68"/>
    </row>
    <row r="98" spans="4:26" x14ac:dyDescent="0.25">
      <c r="D98"/>
      <c r="Q98" s="55"/>
      <c r="R98" s="40"/>
      <c r="S98" s="40"/>
      <c r="W98" s="68"/>
      <c r="X98" s="68"/>
      <c r="Y98" s="68"/>
      <c r="Z98" s="68"/>
    </row>
    <row r="99" spans="4:26" x14ac:dyDescent="0.25">
      <c r="D99"/>
      <c r="Q99" s="55"/>
      <c r="R99" s="40"/>
      <c r="S99" s="40"/>
      <c r="W99" s="68"/>
      <c r="X99" s="68"/>
      <c r="Y99" s="68"/>
      <c r="Z99" s="68"/>
    </row>
    <row r="100" spans="4:26" x14ac:dyDescent="0.25">
      <c r="D100"/>
      <c r="Q100" s="55"/>
      <c r="R100" s="40"/>
      <c r="S100" s="40"/>
      <c r="W100" s="68"/>
      <c r="X100" s="68"/>
      <c r="Y100" s="68"/>
      <c r="Z100" s="68"/>
    </row>
    <row r="101" spans="4:26" x14ac:dyDescent="0.25">
      <c r="D101"/>
      <c r="Q101" s="55"/>
      <c r="R101" s="40"/>
      <c r="S101" s="40"/>
      <c r="W101" s="68"/>
      <c r="X101" s="68"/>
      <c r="Y101" s="68"/>
      <c r="Z101" s="68"/>
    </row>
    <row r="102" spans="4:26" x14ac:dyDescent="0.25">
      <c r="D102"/>
      <c r="Q102" s="55"/>
      <c r="R102" s="40"/>
      <c r="S102" s="40"/>
      <c r="W102" s="68"/>
      <c r="X102" s="68"/>
      <c r="Y102" s="68"/>
      <c r="Z102" s="68"/>
    </row>
    <row r="103" spans="4:26" x14ac:dyDescent="0.25">
      <c r="D103"/>
      <c r="Q103" s="55"/>
      <c r="R103" s="40"/>
      <c r="S103" s="40"/>
      <c r="W103" s="68"/>
      <c r="X103" s="68"/>
      <c r="Y103" s="68"/>
      <c r="Z103" s="68"/>
    </row>
    <row r="104" spans="4:26" x14ac:dyDescent="0.25">
      <c r="D104"/>
      <c r="Q104" s="55"/>
      <c r="R104" s="40"/>
      <c r="S104" s="40"/>
      <c r="W104" s="68"/>
      <c r="X104" s="68"/>
      <c r="Y104" s="68"/>
      <c r="Z104" s="68"/>
    </row>
    <row r="105" spans="4:26" x14ac:dyDescent="0.25">
      <c r="D105"/>
      <c r="Q105" s="55"/>
      <c r="R105" s="40"/>
      <c r="S105" s="40"/>
      <c r="W105" s="68"/>
      <c r="X105" s="68"/>
      <c r="Y105" s="68"/>
      <c r="Z105" s="68"/>
    </row>
    <row r="106" spans="4:26" x14ac:dyDescent="0.25">
      <c r="D106"/>
      <c r="Q106" s="55"/>
      <c r="R106" s="40"/>
      <c r="S106" s="40"/>
      <c r="W106" s="68"/>
      <c r="X106" s="68"/>
      <c r="Y106" s="68"/>
      <c r="Z106" s="68"/>
    </row>
    <row r="107" spans="4:26" x14ac:dyDescent="0.25">
      <c r="D107"/>
      <c r="Q107" s="55"/>
      <c r="R107" s="40"/>
      <c r="S107" s="40"/>
      <c r="W107" s="68"/>
      <c r="X107" s="68"/>
      <c r="Y107" s="68"/>
      <c r="Z107" s="68"/>
    </row>
    <row r="108" spans="4:26" x14ac:dyDescent="0.25">
      <c r="D108"/>
      <c r="Q108" s="55"/>
      <c r="R108" s="40"/>
      <c r="S108" s="40"/>
      <c r="W108" s="68"/>
      <c r="X108" s="68"/>
      <c r="Y108" s="68"/>
      <c r="Z108" s="68"/>
    </row>
    <row r="109" spans="4:26" x14ac:dyDescent="0.25">
      <c r="D109"/>
      <c r="Q109" s="55"/>
      <c r="R109" s="40"/>
      <c r="S109" s="40"/>
      <c r="W109" s="68"/>
      <c r="X109" s="68"/>
      <c r="Y109" s="68"/>
      <c r="Z109" s="68"/>
    </row>
    <row r="110" spans="4:26" x14ac:dyDescent="0.25">
      <c r="D110"/>
      <c r="Q110" s="55"/>
      <c r="R110" s="40"/>
      <c r="S110" s="40"/>
      <c r="W110" s="68"/>
      <c r="X110" s="68"/>
      <c r="Y110" s="68"/>
      <c r="Z110" s="68"/>
    </row>
    <row r="111" spans="4:26" x14ac:dyDescent="0.25">
      <c r="D111"/>
      <c r="Q111" s="55"/>
      <c r="R111" s="40"/>
      <c r="S111" s="40"/>
      <c r="W111" s="68"/>
      <c r="X111" s="68"/>
      <c r="Y111" s="68"/>
      <c r="Z111" s="68"/>
    </row>
    <row r="112" spans="4:26" x14ac:dyDescent="0.25">
      <c r="D112"/>
      <c r="Q112" s="55"/>
      <c r="R112" s="40"/>
      <c r="S112" s="40"/>
      <c r="W112" s="68"/>
      <c r="X112" s="68"/>
      <c r="Y112" s="68"/>
      <c r="Z112" s="68"/>
    </row>
    <row r="113" spans="4:26" x14ac:dyDescent="0.25">
      <c r="D113"/>
      <c r="Q113" s="55"/>
      <c r="R113" s="40"/>
      <c r="S113" s="40"/>
      <c r="W113" s="68"/>
      <c r="X113" s="68"/>
      <c r="Y113" s="68"/>
      <c r="Z113" s="68"/>
    </row>
    <row r="114" spans="4:26" x14ac:dyDescent="0.25">
      <c r="D114"/>
      <c r="Q114" s="55"/>
      <c r="R114" s="40"/>
      <c r="S114" s="40"/>
      <c r="W114" s="68"/>
      <c r="X114" s="68"/>
      <c r="Y114" s="68"/>
      <c r="Z114" s="68"/>
    </row>
    <row r="115" spans="4:26" x14ac:dyDescent="0.25">
      <c r="D115"/>
      <c r="Q115" s="55"/>
      <c r="R115" s="40"/>
      <c r="S115" s="40"/>
      <c r="W115" s="68"/>
      <c r="X115" s="68"/>
      <c r="Y115" s="68"/>
      <c r="Z115" s="68"/>
    </row>
    <row r="116" spans="4:26" x14ac:dyDescent="0.25">
      <c r="D116"/>
      <c r="Q116" s="55"/>
      <c r="R116" s="40"/>
      <c r="S116" s="40"/>
      <c r="W116" s="68"/>
      <c r="X116" s="68"/>
      <c r="Y116" s="68"/>
      <c r="Z116" s="68"/>
    </row>
    <row r="117" spans="4:26" x14ac:dyDescent="0.25">
      <c r="D117"/>
      <c r="Q117" s="55"/>
      <c r="R117" s="40"/>
      <c r="S117" s="40"/>
      <c r="W117" s="68"/>
      <c r="X117" s="68"/>
      <c r="Y117" s="68"/>
      <c r="Z117" s="68"/>
    </row>
    <row r="118" spans="4:26" x14ac:dyDescent="0.25">
      <c r="D118"/>
      <c r="Q118" s="55"/>
      <c r="R118" s="40"/>
      <c r="S118" s="40"/>
      <c r="W118" s="68"/>
      <c r="X118" s="68"/>
      <c r="Y118" s="68"/>
      <c r="Z118" s="68"/>
    </row>
    <row r="119" spans="4:26" x14ac:dyDescent="0.25">
      <c r="D119"/>
      <c r="Q119" s="55"/>
      <c r="R119" s="40"/>
      <c r="S119" s="40"/>
      <c r="W119" s="68"/>
      <c r="X119" s="68"/>
      <c r="Y119" s="68"/>
      <c r="Z119" s="68"/>
    </row>
    <row r="120" spans="4:26" x14ac:dyDescent="0.25">
      <c r="D120"/>
      <c r="Q120" s="55"/>
      <c r="R120" s="40"/>
      <c r="S120" s="40"/>
      <c r="W120" s="68"/>
      <c r="X120" s="68"/>
      <c r="Y120" s="68"/>
      <c r="Z120" s="68"/>
    </row>
    <row r="121" spans="4:26" x14ac:dyDescent="0.25">
      <c r="D121"/>
      <c r="Q121" s="55"/>
      <c r="R121" s="40"/>
      <c r="S121" s="40"/>
      <c r="W121" s="68"/>
      <c r="X121" s="68"/>
      <c r="Y121" s="68"/>
      <c r="Z121" s="68"/>
    </row>
    <row r="122" spans="4:26" x14ac:dyDescent="0.25">
      <c r="D122"/>
      <c r="Q122" s="55"/>
      <c r="R122" s="40"/>
      <c r="S122" s="40"/>
      <c r="W122" s="68"/>
      <c r="X122" s="68"/>
      <c r="Y122" s="68"/>
      <c r="Z122" s="68"/>
    </row>
    <row r="123" spans="4:26" x14ac:dyDescent="0.25">
      <c r="D123"/>
      <c r="Q123" s="55"/>
      <c r="R123" s="40"/>
      <c r="S123" s="40"/>
      <c r="W123" s="68"/>
      <c r="X123" s="68"/>
      <c r="Y123" s="68"/>
      <c r="Z123" s="68"/>
    </row>
    <row r="124" spans="4:26" x14ac:dyDescent="0.25">
      <c r="D124"/>
      <c r="Q124" s="55"/>
      <c r="R124" s="40"/>
      <c r="S124" s="40"/>
      <c r="W124" s="68"/>
      <c r="X124" s="68"/>
      <c r="Y124" s="68"/>
      <c r="Z124" s="68"/>
    </row>
    <row r="125" spans="4:26" x14ac:dyDescent="0.25">
      <c r="D125"/>
      <c r="Q125" s="55"/>
      <c r="R125" s="40"/>
      <c r="S125" s="40"/>
      <c r="W125" s="68"/>
      <c r="X125" s="68"/>
      <c r="Y125" s="68"/>
      <c r="Z125" s="68"/>
    </row>
    <row r="126" spans="4:26" x14ac:dyDescent="0.25">
      <c r="D126"/>
      <c r="Q126" s="55"/>
      <c r="R126" s="40"/>
      <c r="S126" s="40"/>
      <c r="W126" s="68"/>
      <c r="X126" s="68"/>
      <c r="Y126" s="68"/>
      <c r="Z126" s="68"/>
    </row>
    <row r="127" spans="4:26" x14ac:dyDescent="0.25">
      <c r="D127"/>
      <c r="Q127" s="55"/>
      <c r="R127" s="40"/>
      <c r="S127" s="40"/>
      <c r="W127" s="68"/>
      <c r="X127" s="68"/>
      <c r="Y127" s="68"/>
      <c r="Z127" s="68"/>
    </row>
    <row r="128" spans="4:26" x14ac:dyDescent="0.25">
      <c r="D128"/>
      <c r="Q128" s="55"/>
      <c r="R128" s="40"/>
      <c r="S128" s="40"/>
      <c r="W128" s="68"/>
      <c r="X128" s="68"/>
      <c r="Y128" s="68"/>
      <c r="Z128" s="68"/>
    </row>
    <row r="129" spans="4:26" x14ac:dyDescent="0.25">
      <c r="D129"/>
      <c r="Q129" s="55"/>
      <c r="R129" s="40"/>
      <c r="S129" s="40"/>
      <c r="W129" s="68"/>
      <c r="X129" s="68"/>
      <c r="Y129" s="68"/>
      <c r="Z129" s="68"/>
    </row>
    <row r="130" spans="4:26" x14ac:dyDescent="0.25">
      <c r="D130"/>
      <c r="Q130" s="55"/>
      <c r="R130" s="40"/>
      <c r="S130" s="40"/>
      <c r="W130" s="68"/>
      <c r="X130" s="68"/>
      <c r="Y130" s="68"/>
      <c r="Z130" s="68"/>
    </row>
    <row r="131" spans="4:26" x14ac:dyDescent="0.25">
      <c r="D131"/>
      <c r="Q131" s="55"/>
      <c r="R131" s="40"/>
      <c r="S131" s="40"/>
      <c r="W131" s="68"/>
      <c r="X131" s="68"/>
      <c r="Y131" s="68"/>
      <c r="Z131" s="68"/>
    </row>
    <row r="132" spans="4:26" x14ac:dyDescent="0.25">
      <c r="D132"/>
      <c r="Q132" s="55"/>
      <c r="R132" s="40"/>
      <c r="S132" s="40"/>
      <c r="W132" s="68"/>
      <c r="X132" s="68"/>
      <c r="Y132" s="68"/>
      <c r="Z132" s="68"/>
    </row>
    <row r="133" spans="4:26" x14ac:dyDescent="0.25">
      <c r="D133"/>
      <c r="Q133" s="55"/>
      <c r="R133" s="40"/>
      <c r="S133" s="40"/>
      <c r="W133" s="68"/>
      <c r="X133" s="68"/>
      <c r="Y133" s="68"/>
      <c r="Z133" s="68"/>
    </row>
    <row r="134" spans="4:26" x14ac:dyDescent="0.25">
      <c r="D134"/>
      <c r="Q134" s="55"/>
      <c r="R134" s="40"/>
      <c r="S134" s="40"/>
      <c r="W134" s="68"/>
      <c r="X134" s="68"/>
      <c r="Y134" s="68"/>
      <c r="Z134" s="68"/>
    </row>
    <row r="135" spans="4:26" x14ac:dyDescent="0.25">
      <c r="D135"/>
      <c r="Q135" s="55"/>
      <c r="R135" s="40"/>
      <c r="S135" s="40"/>
      <c r="W135" s="68"/>
      <c r="X135" s="68"/>
      <c r="Y135" s="68"/>
      <c r="Z135" s="68"/>
    </row>
    <row r="136" spans="4:26" x14ac:dyDescent="0.25">
      <c r="D136"/>
      <c r="Q136" s="55"/>
      <c r="R136" s="40"/>
      <c r="S136" s="40"/>
      <c r="W136" s="68"/>
      <c r="X136" s="68"/>
      <c r="Y136" s="68"/>
      <c r="Z136" s="68"/>
    </row>
    <row r="137" spans="4:26" x14ac:dyDescent="0.25">
      <c r="D137"/>
      <c r="Q137" s="55"/>
      <c r="R137" s="40"/>
      <c r="S137" s="40"/>
      <c r="W137" s="68"/>
      <c r="X137" s="68"/>
      <c r="Y137" s="68"/>
      <c r="Z137" s="68"/>
    </row>
    <row r="138" spans="4:26" x14ac:dyDescent="0.25">
      <c r="D138"/>
      <c r="Q138" s="55"/>
      <c r="R138" s="40"/>
      <c r="S138" s="40"/>
      <c r="W138" s="68"/>
      <c r="X138" s="68"/>
      <c r="Y138" s="68"/>
      <c r="Z138" s="68"/>
    </row>
    <row r="139" spans="4:26" x14ac:dyDescent="0.25">
      <c r="D139"/>
      <c r="Q139" s="55"/>
      <c r="R139" s="40"/>
      <c r="S139" s="40"/>
      <c r="W139" s="68"/>
      <c r="X139" s="68"/>
      <c r="Y139" s="68"/>
      <c r="Z139" s="68"/>
    </row>
    <row r="140" spans="4:26" x14ac:dyDescent="0.25">
      <c r="D140"/>
      <c r="Q140" s="55"/>
      <c r="R140" s="40"/>
      <c r="S140" s="40"/>
      <c r="W140" s="68"/>
      <c r="X140" s="68"/>
      <c r="Y140" s="68"/>
      <c r="Z140" s="68"/>
    </row>
    <row r="141" spans="4:26" x14ac:dyDescent="0.25">
      <c r="D141"/>
      <c r="Q141" s="55"/>
      <c r="R141" s="40"/>
      <c r="S141" s="40"/>
      <c r="W141" s="68"/>
      <c r="X141" s="68"/>
      <c r="Y141" s="68"/>
      <c r="Z141" s="68"/>
    </row>
    <row r="142" spans="4:26" x14ac:dyDescent="0.25">
      <c r="D142"/>
      <c r="Q142" s="55"/>
      <c r="R142" s="40"/>
      <c r="S142" s="40"/>
      <c r="W142" s="68"/>
      <c r="X142" s="68"/>
      <c r="Y142" s="68"/>
      <c r="Z142" s="68"/>
    </row>
    <row r="143" spans="4:26" x14ac:dyDescent="0.25">
      <c r="D143"/>
      <c r="Q143" s="55"/>
      <c r="R143" s="40"/>
      <c r="S143" s="40"/>
      <c r="W143" s="68"/>
      <c r="X143" s="68"/>
      <c r="Y143" s="68"/>
      <c r="Z143" s="68"/>
    </row>
    <row r="144" spans="4:26" x14ac:dyDescent="0.25">
      <c r="D144"/>
      <c r="Q144" s="55"/>
      <c r="R144" s="40"/>
      <c r="S144" s="40"/>
      <c r="W144" s="68"/>
      <c r="X144" s="68"/>
      <c r="Y144" s="68"/>
      <c r="Z144" s="68"/>
    </row>
    <row r="145" spans="4:26" x14ac:dyDescent="0.25">
      <c r="D145"/>
      <c r="Q145" s="55"/>
      <c r="R145" s="40"/>
      <c r="S145" s="40"/>
      <c r="W145" s="68"/>
      <c r="X145" s="68"/>
      <c r="Y145" s="68"/>
      <c r="Z145" s="68"/>
    </row>
    <row r="146" spans="4:26" x14ac:dyDescent="0.25">
      <c r="D146"/>
      <c r="Q146" s="55"/>
      <c r="R146" s="40"/>
      <c r="S146" s="40"/>
      <c r="W146" s="68"/>
      <c r="X146" s="68"/>
      <c r="Y146" s="68"/>
      <c r="Z146" s="68"/>
    </row>
    <row r="147" spans="4:26" x14ac:dyDescent="0.25">
      <c r="D147"/>
      <c r="Q147" s="55"/>
      <c r="R147" s="40"/>
      <c r="S147" s="40"/>
      <c r="W147" s="68"/>
      <c r="X147" s="68"/>
      <c r="Y147" s="68"/>
      <c r="Z147" s="68"/>
    </row>
    <row r="148" spans="4:26" x14ac:dyDescent="0.25">
      <c r="D148"/>
      <c r="Q148" s="55"/>
      <c r="R148" s="40"/>
      <c r="S148" s="40"/>
      <c r="W148" s="68"/>
      <c r="X148" s="68"/>
      <c r="Y148" s="68"/>
      <c r="Z148" s="68"/>
    </row>
    <row r="149" spans="4:26" x14ac:dyDescent="0.25">
      <c r="D149"/>
      <c r="Q149" s="55"/>
      <c r="R149" s="40"/>
      <c r="S149" s="40"/>
      <c r="W149" s="68"/>
      <c r="X149" s="68"/>
      <c r="Y149" s="68"/>
      <c r="Z149" s="68"/>
    </row>
    <row r="150" spans="4:26" x14ac:dyDescent="0.25">
      <c r="D150"/>
      <c r="Q150" s="55"/>
      <c r="R150" s="40"/>
      <c r="S150" s="40"/>
      <c r="W150" s="68"/>
      <c r="X150" s="68"/>
      <c r="Y150" s="68"/>
      <c r="Z150" s="68"/>
    </row>
    <row r="151" spans="4:26" x14ac:dyDescent="0.25">
      <c r="D151"/>
      <c r="Q151" s="55"/>
      <c r="R151" s="40"/>
      <c r="S151" s="40"/>
      <c r="W151" s="68"/>
      <c r="X151" s="68"/>
      <c r="Y151" s="68"/>
      <c r="Z151" s="68"/>
    </row>
    <row r="152" spans="4:26" x14ac:dyDescent="0.25">
      <c r="D152"/>
      <c r="Q152" s="55"/>
      <c r="R152" s="40"/>
      <c r="S152" s="40"/>
      <c r="W152" s="68"/>
      <c r="X152" s="68"/>
      <c r="Y152" s="68"/>
      <c r="Z152" s="68"/>
    </row>
    <row r="153" spans="4:26" x14ac:dyDescent="0.25">
      <c r="D153"/>
      <c r="Q153" s="55"/>
      <c r="R153" s="40"/>
      <c r="S153" s="40"/>
      <c r="W153" s="68"/>
      <c r="X153" s="68"/>
      <c r="Y153" s="68"/>
      <c r="Z153" s="68"/>
    </row>
    <row r="154" spans="4:26" x14ac:dyDescent="0.25">
      <c r="D154"/>
      <c r="Q154" s="55"/>
      <c r="R154" s="40"/>
      <c r="S154" s="40"/>
      <c r="W154" s="68"/>
      <c r="X154" s="68"/>
      <c r="Y154" s="68"/>
      <c r="Z154" s="68"/>
    </row>
    <row r="155" spans="4:26" x14ac:dyDescent="0.25">
      <c r="D155"/>
      <c r="Q155" s="55"/>
      <c r="R155" s="40"/>
      <c r="S155" s="40"/>
      <c r="W155" s="68"/>
      <c r="X155" s="68"/>
      <c r="Y155" s="68"/>
      <c r="Z155" s="68"/>
    </row>
    <row r="156" spans="4:26" x14ac:dyDescent="0.25">
      <c r="D156"/>
      <c r="Q156" s="55"/>
      <c r="R156" s="40"/>
      <c r="S156" s="40"/>
      <c r="W156" s="68"/>
      <c r="X156" s="68"/>
      <c r="Y156" s="68"/>
      <c r="Z156" s="68"/>
    </row>
    <row r="157" spans="4:26" x14ac:dyDescent="0.25">
      <c r="D157"/>
      <c r="Q157" s="55"/>
      <c r="R157" s="40"/>
      <c r="S157" s="40"/>
      <c r="W157" s="68"/>
      <c r="X157" s="68"/>
      <c r="Y157" s="68"/>
      <c r="Z157" s="68"/>
    </row>
    <row r="158" spans="4:26" x14ac:dyDescent="0.25">
      <c r="D158"/>
      <c r="Q158" s="55"/>
      <c r="R158" s="40"/>
      <c r="S158" s="40"/>
      <c r="W158" s="68"/>
      <c r="X158" s="68"/>
      <c r="Y158" s="68"/>
      <c r="Z158" s="68"/>
    </row>
    <row r="159" spans="4:26" x14ac:dyDescent="0.25">
      <c r="D159"/>
      <c r="Q159" s="55"/>
      <c r="R159" s="40"/>
      <c r="S159" s="40"/>
      <c r="W159" s="68"/>
      <c r="X159" s="68"/>
      <c r="Y159" s="68"/>
      <c r="Z159" s="68"/>
    </row>
    <row r="160" spans="4:26" x14ac:dyDescent="0.25">
      <c r="D160"/>
      <c r="Q160" s="55"/>
      <c r="R160" s="40"/>
      <c r="S160" s="40"/>
      <c r="W160" s="68"/>
      <c r="X160" s="68"/>
      <c r="Y160" s="68"/>
      <c r="Z160" s="68"/>
    </row>
    <row r="161" spans="4:26" x14ac:dyDescent="0.25">
      <c r="D161"/>
      <c r="Q161" s="55"/>
      <c r="R161" s="40"/>
      <c r="S161" s="40"/>
      <c r="W161" s="68"/>
      <c r="X161" s="68"/>
      <c r="Y161" s="68"/>
      <c r="Z161" s="68"/>
    </row>
    <row r="162" spans="4:26" x14ac:dyDescent="0.25">
      <c r="D162"/>
      <c r="Q162" s="55"/>
      <c r="R162" s="40"/>
      <c r="S162" s="40"/>
      <c r="W162" s="68"/>
      <c r="X162" s="68"/>
      <c r="Y162" s="68"/>
      <c r="Z162" s="68"/>
    </row>
    <row r="163" spans="4:26" x14ac:dyDescent="0.25">
      <c r="D163"/>
      <c r="Q163" s="55"/>
      <c r="R163" s="40"/>
      <c r="S163" s="40"/>
      <c r="W163" s="68"/>
      <c r="X163" s="68"/>
      <c r="Y163" s="68"/>
      <c r="Z163" s="68"/>
    </row>
    <row r="164" spans="4:26" x14ac:dyDescent="0.25">
      <c r="D164"/>
      <c r="Q164" s="55"/>
      <c r="R164" s="40"/>
      <c r="S164" s="40"/>
      <c r="W164" s="68"/>
      <c r="X164" s="68"/>
      <c r="Y164" s="68"/>
      <c r="Z164" s="68"/>
    </row>
    <row r="165" spans="4:26" x14ac:dyDescent="0.25">
      <c r="D165"/>
      <c r="Q165" s="55"/>
      <c r="R165" s="40"/>
      <c r="S165" s="40"/>
      <c r="W165" s="68"/>
      <c r="X165" s="68"/>
      <c r="Y165" s="68"/>
      <c r="Z165" s="68"/>
    </row>
    <row r="166" spans="4:26" x14ac:dyDescent="0.25">
      <c r="D166"/>
      <c r="Q166" s="55"/>
      <c r="R166" s="40"/>
      <c r="S166" s="40"/>
      <c r="W166" s="68"/>
      <c r="X166" s="68"/>
      <c r="Y166" s="68"/>
      <c r="Z166" s="68"/>
    </row>
    <row r="167" spans="4:26" x14ac:dyDescent="0.25">
      <c r="D167"/>
      <c r="Q167" s="55"/>
      <c r="R167" s="40"/>
      <c r="S167" s="40"/>
    </row>
    <row r="168" spans="4:26" x14ac:dyDescent="0.25">
      <c r="D168"/>
      <c r="Q168" s="55"/>
      <c r="R168" s="40"/>
      <c r="S168" s="40"/>
    </row>
    <row r="169" spans="4:26" x14ac:dyDescent="0.25">
      <c r="D169"/>
      <c r="Q169" s="55"/>
      <c r="R169" s="40"/>
      <c r="S169" s="40"/>
    </row>
    <row r="170" spans="4:26" x14ac:dyDescent="0.25">
      <c r="D170"/>
      <c r="Q170" s="55"/>
      <c r="R170" s="40"/>
      <c r="S170" s="40"/>
    </row>
    <row r="171" spans="4:26" x14ac:dyDescent="0.25">
      <c r="D171"/>
      <c r="Q171" s="55"/>
      <c r="R171" s="40"/>
      <c r="S171" s="40"/>
    </row>
    <row r="172" spans="4:26" x14ac:dyDescent="0.25">
      <c r="D172"/>
      <c r="Q172" s="55"/>
      <c r="R172" s="40"/>
      <c r="S172" s="40"/>
    </row>
    <row r="173" spans="4:26" x14ac:dyDescent="0.25">
      <c r="D173"/>
      <c r="Q173" s="55"/>
      <c r="R173" s="40"/>
      <c r="S173" s="40"/>
    </row>
    <row r="174" spans="4:26" x14ac:dyDescent="0.25">
      <c r="D174"/>
      <c r="Q174" s="55"/>
      <c r="R174" s="40"/>
      <c r="S174" s="40"/>
    </row>
    <row r="175" spans="4:26" x14ac:dyDescent="0.25">
      <c r="D175"/>
      <c r="Q175" s="55"/>
      <c r="R175" s="40"/>
      <c r="S175" s="40"/>
    </row>
    <row r="176" spans="4:26" x14ac:dyDescent="0.25">
      <c r="D176"/>
      <c r="Q176" s="55"/>
      <c r="R176" s="40"/>
      <c r="S176" s="40"/>
    </row>
    <row r="177" spans="4:19" x14ac:dyDescent="0.25">
      <c r="D177"/>
      <c r="Q177" s="55"/>
      <c r="R177" s="40"/>
      <c r="S177" s="40"/>
    </row>
    <row r="178" spans="4:19" x14ac:dyDescent="0.25">
      <c r="D178"/>
      <c r="Q178" s="55"/>
      <c r="R178" s="40"/>
      <c r="S178" s="40"/>
    </row>
    <row r="179" spans="4:19" x14ac:dyDescent="0.25">
      <c r="D179"/>
      <c r="Q179" s="55"/>
      <c r="R179" s="40"/>
      <c r="S179" s="40"/>
    </row>
    <row r="180" spans="4:19" x14ac:dyDescent="0.25">
      <c r="D180"/>
      <c r="Q180" s="55"/>
      <c r="R180" s="40"/>
      <c r="S180" s="40"/>
    </row>
    <row r="181" spans="4:19" x14ac:dyDescent="0.25">
      <c r="D181"/>
      <c r="Q181" s="55"/>
      <c r="R181" s="40"/>
      <c r="S181" s="40"/>
    </row>
    <row r="182" spans="4:19" x14ac:dyDescent="0.25">
      <c r="D182"/>
      <c r="Q182" s="55"/>
      <c r="R182" s="40"/>
      <c r="S182" s="40"/>
    </row>
    <row r="183" spans="4:19" x14ac:dyDescent="0.25">
      <c r="D183"/>
      <c r="Q183" s="55"/>
      <c r="R183" s="40"/>
      <c r="S183" s="40"/>
    </row>
    <row r="184" spans="4:19" x14ac:dyDescent="0.25">
      <c r="D184"/>
      <c r="Q184" s="55"/>
      <c r="R184" s="40"/>
      <c r="S184" s="40"/>
    </row>
    <row r="185" spans="4:19" x14ac:dyDescent="0.25">
      <c r="D185"/>
      <c r="Q185" s="55"/>
      <c r="R185" s="40"/>
      <c r="S185" s="40"/>
    </row>
    <row r="186" spans="4:19" x14ac:dyDescent="0.25">
      <c r="D186"/>
      <c r="Q186" s="55"/>
      <c r="R186" s="40"/>
      <c r="S186" s="40"/>
    </row>
    <row r="187" spans="4:19" x14ac:dyDescent="0.25">
      <c r="D187"/>
      <c r="Q187" s="55"/>
      <c r="R187" s="40"/>
      <c r="S187" s="40"/>
    </row>
    <row r="188" spans="4:19" x14ac:dyDescent="0.25">
      <c r="D188"/>
      <c r="Q188" s="55"/>
      <c r="R188" s="40"/>
      <c r="S188" s="40"/>
    </row>
    <row r="189" spans="4:19" x14ac:dyDescent="0.25">
      <c r="D189"/>
      <c r="Q189" s="55"/>
      <c r="R189" s="40"/>
      <c r="S189" s="40"/>
    </row>
    <row r="190" spans="4:19" x14ac:dyDescent="0.25">
      <c r="D190"/>
      <c r="Q190" s="55"/>
      <c r="R190" s="40"/>
      <c r="S190" s="40"/>
    </row>
    <row r="191" spans="4:19" x14ac:dyDescent="0.25">
      <c r="D191"/>
      <c r="Q191" s="55"/>
      <c r="R191" s="40"/>
      <c r="S191" s="40"/>
    </row>
    <row r="192" spans="4:19" x14ac:dyDescent="0.25">
      <c r="D192"/>
      <c r="Q192" s="55"/>
      <c r="R192" s="40"/>
      <c r="S192" s="40"/>
    </row>
    <row r="193" spans="4:19" x14ac:dyDescent="0.25">
      <c r="D193"/>
      <c r="Q193" s="55"/>
      <c r="R193" s="40"/>
      <c r="S193" s="40"/>
    </row>
    <row r="194" spans="4:19" x14ac:dyDescent="0.25">
      <c r="D194"/>
      <c r="Q194" s="55"/>
      <c r="R194" s="40"/>
      <c r="S194" s="40"/>
    </row>
    <row r="195" spans="4:19" x14ac:dyDescent="0.25">
      <c r="D195"/>
      <c r="Q195" s="55"/>
      <c r="R195" s="40"/>
      <c r="S195" s="40"/>
    </row>
    <row r="196" spans="4:19" x14ac:dyDescent="0.25">
      <c r="D196"/>
      <c r="Q196" s="55"/>
      <c r="R196" s="40"/>
      <c r="S196" s="40"/>
    </row>
    <row r="197" spans="4:19" x14ac:dyDescent="0.25">
      <c r="D197"/>
      <c r="Q197" s="55"/>
      <c r="R197" s="40"/>
      <c r="S197" s="40"/>
    </row>
    <row r="198" spans="4:19" x14ac:dyDescent="0.25">
      <c r="D198"/>
      <c r="Q198" s="55"/>
      <c r="R198" s="40"/>
      <c r="S198" s="40"/>
    </row>
    <row r="199" spans="4:19" x14ac:dyDescent="0.25">
      <c r="D199"/>
      <c r="Q199" s="55"/>
      <c r="R199" s="40"/>
      <c r="S199" s="40"/>
    </row>
    <row r="200" spans="4:19" x14ac:dyDescent="0.25">
      <c r="D200"/>
      <c r="Q200" s="55"/>
      <c r="R200" s="40"/>
      <c r="S200" s="40"/>
    </row>
    <row r="201" spans="4:19" x14ac:dyDescent="0.25">
      <c r="D201"/>
      <c r="Q201" s="55"/>
      <c r="R201" s="40"/>
      <c r="S201" s="40"/>
    </row>
    <row r="202" spans="4:19" x14ac:dyDescent="0.25">
      <c r="D202"/>
      <c r="Q202" s="55"/>
      <c r="R202" s="40"/>
      <c r="S202" s="40"/>
    </row>
    <row r="203" spans="4:19" x14ac:dyDescent="0.25">
      <c r="D203"/>
      <c r="Q203" s="55"/>
      <c r="R203" s="40"/>
      <c r="S203" s="40"/>
    </row>
    <row r="204" spans="4:19" x14ac:dyDescent="0.25">
      <c r="D204"/>
      <c r="Q204" s="55"/>
      <c r="R204" s="40"/>
      <c r="S204" s="40"/>
    </row>
    <row r="205" spans="4:19" x14ac:dyDescent="0.25">
      <c r="D205"/>
      <c r="Q205" s="55"/>
      <c r="R205" s="40"/>
      <c r="S205" s="40"/>
    </row>
    <row r="206" spans="4:19" x14ac:dyDescent="0.25">
      <c r="D206"/>
      <c r="Q206" s="55"/>
      <c r="R206" s="40"/>
      <c r="S206" s="40"/>
    </row>
    <row r="207" spans="4:19" x14ac:dyDescent="0.25">
      <c r="D207"/>
      <c r="Q207" s="55"/>
      <c r="R207" s="40"/>
      <c r="S207" s="40"/>
    </row>
    <row r="208" spans="4:19" x14ac:dyDescent="0.25">
      <c r="D208"/>
      <c r="Q208" s="55"/>
      <c r="R208" s="40"/>
      <c r="S208" s="40"/>
    </row>
    <row r="209" spans="4:19" x14ac:dyDescent="0.25">
      <c r="D209"/>
      <c r="Q209" s="55"/>
      <c r="R209" s="40"/>
      <c r="S209" s="40"/>
    </row>
    <row r="210" spans="4:19" x14ac:dyDescent="0.25">
      <c r="D210"/>
      <c r="Q210" s="55"/>
      <c r="R210" s="40"/>
      <c r="S210" s="40"/>
    </row>
    <row r="211" spans="4:19" x14ac:dyDescent="0.25">
      <c r="D211"/>
      <c r="Q211" s="55"/>
      <c r="R211" s="40"/>
      <c r="S211" s="40"/>
    </row>
    <row r="212" spans="4:19" x14ac:dyDescent="0.25">
      <c r="D212"/>
      <c r="Q212" s="55"/>
      <c r="R212" s="40"/>
      <c r="S212" s="40"/>
    </row>
    <row r="213" spans="4:19" x14ac:dyDescent="0.25">
      <c r="D213"/>
      <c r="Q213" s="55"/>
      <c r="R213" s="40"/>
      <c r="S213" s="40"/>
    </row>
    <row r="214" spans="4:19" x14ac:dyDescent="0.25">
      <c r="D214"/>
      <c r="Q214" s="55"/>
      <c r="R214" s="40"/>
      <c r="S214" s="40"/>
    </row>
    <row r="215" spans="4:19" x14ac:dyDescent="0.25">
      <c r="D215"/>
      <c r="Q215" s="55"/>
      <c r="R215" s="40"/>
      <c r="S215" s="40"/>
    </row>
    <row r="216" spans="4:19" x14ac:dyDescent="0.25">
      <c r="D216"/>
      <c r="Q216" s="55"/>
      <c r="R216" s="40"/>
      <c r="S216" s="40"/>
    </row>
    <row r="217" spans="4:19" x14ac:dyDescent="0.25">
      <c r="D217"/>
      <c r="Q217" s="55"/>
      <c r="R217" s="40"/>
      <c r="S217" s="40"/>
    </row>
    <row r="218" spans="4:19" x14ac:dyDescent="0.25">
      <c r="D218"/>
      <c r="Q218" s="55"/>
      <c r="R218" s="40"/>
      <c r="S218" s="40"/>
    </row>
    <row r="219" spans="4:19" x14ac:dyDescent="0.25">
      <c r="D219"/>
      <c r="Q219" s="55"/>
      <c r="R219" s="40"/>
      <c r="S219" s="40"/>
    </row>
    <row r="220" spans="4:19" x14ac:dyDescent="0.25">
      <c r="D220"/>
      <c r="Q220" s="55"/>
      <c r="R220" s="40"/>
      <c r="S220" s="40"/>
    </row>
    <row r="221" spans="4:19" x14ac:dyDescent="0.25">
      <c r="D221"/>
      <c r="Q221" s="55"/>
      <c r="R221" s="40"/>
      <c r="S221" s="40"/>
    </row>
    <row r="222" spans="4:19" x14ac:dyDescent="0.25">
      <c r="D222"/>
      <c r="Q222" s="55"/>
      <c r="R222" s="40"/>
      <c r="S222" s="40"/>
    </row>
    <row r="223" spans="4:19" x14ac:dyDescent="0.25">
      <c r="D223"/>
      <c r="Q223" s="55"/>
      <c r="R223" s="40"/>
      <c r="S223" s="40"/>
    </row>
    <row r="224" spans="4:19" x14ac:dyDescent="0.25">
      <c r="D224"/>
      <c r="Q224" s="55"/>
      <c r="R224" s="40"/>
      <c r="S224" s="40"/>
    </row>
    <row r="225" spans="4:19" x14ac:dyDescent="0.25">
      <c r="D225"/>
      <c r="Q225" s="55"/>
      <c r="R225" s="40"/>
      <c r="S225" s="40"/>
    </row>
    <row r="226" spans="4:19" x14ac:dyDescent="0.25">
      <c r="D226"/>
      <c r="Q226" s="55"/>
      <c r="R226" s="40"/>
      <c r="S226" s="40"/>
    </row>
    <row r="227" spans="4:19" x14ac:dyDescent="0.25">
      <c r="D227"/>
      <c r="Q227" s="55"/>
      <c r="R227" s="40"/>
      <c r="S227" s="40"/>
    </row>
    <row r="228" spans="4:19" x14ac:dyDescent="0.25">
      <c r="D228"/>
      <c r="Q228" s="55"/>
      <c r="R228" s="40"/>
      <c r="S228" s="40"/>
    </row>
    <row r="229" spans="4:19" x14ac:dyDescent="0.25">
      <c r="D229"/>
      <c r="Q229" s="55"/>
      <c r="R229" s="40"/>
      <c r="S229" s="40"/>
    </row>
    <row r="230" spans="4:19" x14ac:dyDescent="0.25">
      <c r="D230"/>
      <c r="Q230" s="55"/>
      <c r="R230" s="40"/>
      <c r="S230" s="40"/>
    </row>
    <row r="231" spans="4:19" x14ac:dyDescent="0.25">
      <c r="D231"/>
      <c r="Q231" s="55"/>
      <c r="R231" s="40"/>
      <c r="S231" s="40"/>
    </row>
    <row r="232" spans="4:19" x14ac:dyDescent="0.25">
      <c r="D232"/>
      <c r="Q232" s="55"/>
      <c r="R232" s="40"/>
      <c r="S232" s="40"/>
    </row>
    <row r="233" spans="4:19" x14ac:dyDescent="0.25">
      <c r="D233"/>
      <c r="Q233" s="55"/>
      <c r="R233" s="40"/>
      <c r="S233" s="40"/>
    </row>
    <row r="234" spans="4:19" x14ac:dyDescent="0.25">
      <c r="D234"/>
      <c r="Q234" s="55"/>
      <c r="R234" s="40"/>
      <c r="S234" s="40"/>
    </row>
    <row r="235" spans="4:19" x14ac:dyDescent="0.25">
      <c r="D235"/>
      <c r="Q235" s="55"/>
      <c r="R235" s="40"/>
      <c r="S235" s="40"/>
    </row>
    <row r="236" spans="4:19" x14ac:dyDescent="0.25">
      <c r="D236"/>
      <c r="Q236" s="55"/>
      <c r="R236" s="40"/>
      <c r="S236" s="40"/>
    </row>
    <row r="237" spans="4:19" x14ac:dyDescent="0.25">
      <c r="D237"/>
      <c r="Q237" s="55"/>
      <c r="R237" s="40"/>
      <c r="S237" s="40"/>
    </row>
    <row r="238" spans="4:19" x14ac:dyDescent="0.25">
      <c r="D238"/>
      <c r="Q238" s="55"/>
      <c r="R238" s="40"/>
      <c r="S238" s="40"/>
    </row>
    <row r="239" spans="4:19" x14ac:dyDescent="0.25">
      <c r="D239"/>
      <c r="Q239" s="55"/>
      <c r="R239" s="40"/>
      <c r="S239" s="40"/>
    </row>
    <row r="240" spans="4:19" x14ac:dyDescent="0.25">
      <c r="D240"/>
      <c r="Q240" s="55"/>
      <c r="R240" s="40"/>
      <c r="S240" s="40"/>
    </row>
    <row r="241" spans="4:19" x14ac:dyDescent="0.25">
      <c r="D241"/>
      <c r="Q241" s="55"/>
      <c r="R241" s="40"/>
      <c r="S241" s="40"/>
    </row>
    <row r="242" spans="4:19" x14ac:dyDescent="0.25">
      <c r="D242"/>
      <c r="Q242" s="55"/>
      <c r="R242" s="40"/>
      <c r="S242" s="40"/>
    </row>
    <row r="243" spans="4:19" x14ac:dyDescent="0.25">
      <c r="D243"/>
      <c r="Q243" s="55"/>
      <c r="R243" s="40"/>
      <c r="S243" s="40"/>
    </row>
    <row r="244" spans="4:19" x14ac:dyDescent="0.25">
      <c r="D244"/>
      <c r="Q244" s="55"/>
      <c r="R244" s="40"/>
      <c r="S244" s="40"/>
    </row>
    <row r="245" spans="4:19" x14ac:dyDescent="0.25">
      <c r="D245"/>
      <c r="Q245" s="55"/>
      <c r="R245" s="40"/>
      <c r="S245" s="40"/>
    </row>
    <row r="246" spans="4:19" x14ac:dyDescent="0.25">
      <c r="D246"/>
      <c r="Q246" s="55"/>
      <c r="R246" s="40"/>
      <c r="S246" s="40"/>
    </row>
    <row r="247" spans="4:19" x14ac:dyDescent="0.25">
      <c r="D247"/>
      <c r="Q247" s="55"/>
      <c r="R247" s="40"/>
      <c r="S247" s="40"/>
    </row>
    <row r="248" spans="4:19" x14ac:dyDescent="0.25">
      <c r="D248"/>
      <c r="Q248" s="55"/>
      <c r="R248" s="40"/>
      <c r="S248" s="40"/>
    </row>
    <row r="249" spans="4:19" x14ac:dyDescent="0.25">
      <c r="D249"/>
      <c r="Q249" s="55"/>
      <c r="R249" s="40"/>
      <c r="S249" s="40"/>
    </row>
    <row r="250" spans="4:19" x14ac:dyDescent="0.25">
      <c r="D250"/>
      <c r="Q250" s="55"/>
      <c r="R250" s="40"/>
      <c r="S250" s="40"/>
    </row>
    <row r="251" spans="4:19" x14ac:dyDescent="0.25">
      <c r="D251"/>
      <c r="Q251" s="55"/>
      <c r="R251" s="40"/>
      <c r="S251" s="40"/>
    </row>
    <row r="252" spans="4:19" x14ac:dyDescent="0.25">
      <c r="D252"/>
      <c r="Q252" s="55"/>
      <c r="R252" s="40"/>
      <c r="S252" s="40"/>
    </row>
    <row r="253" spans="4:19" x14ac:dyDescent="0.25">
      <c r="D253"/>
      <c r="Q253" s="55"/>
      <c r="R253" s="40"/>
      <c r="S253" s="40"/>
    </row>
    <row r="254" spans="4:19" x14ac:dyDescent="0.25">
      <c r="D254"/>
      <c r="Q254" s="55"/>
      <c r="R254" s="40"/>
      <c r="S254" s="40"/>
    </row>
    <row r="255" spans="4:19" x14ac:dyDescent="0.25">
      <c r="D255"/>
      <c r="Q255" s="55"/>
      <c r="R255" s="40"/>
      <c r="S255" s="40"/>
    </row>
    <row r="256" spans="4:19" x14ac:dyDescent="0.25">
      <c r="D256"/>
      <c r="Q256" s="55"/>
      <c r="R256" s="40"/>
      <c r="S256" s="40"/>
    </row>
    <row r="257" spans="4:19" x14ac:dyDescent="0.25">
      <c r="D257"/>
      <c r="Q257" s="55"/>
      <c r="R257" s="40"/>
      <c r="S257" s="40"/>
    </row>
    <row r="258" spans="4:19" x14ac:dyDescent="0.25">
      <c r="D258"/>
      <c r="Q258" s="55"/>
      <c r="R258" s="40"/>
      <c r="S258" s="40"/>
    </row>
    <row r="259" spans="4:19" x14ac:dyDescent="0.25">
      <c r="D259"/>
      <c r="Q259" s="55"/>
      <c r="R259" s="40"/>
      <c r="S259" s="40"/>
    </row>
    <row r="260" spans="4:19" x14ac:dyDescent="0.25">
      <c r="D260"/>
      <c r="Q260" s="55"/>
      <c r="R260" s="40"/>
      <c r="S260" s="40"/>
    </row>
    <row r="261" spans="4:19" x14ac:dyDescent="0.25">
      <c r="D261"/>
      <c r="Q261" s="55"/>
      <c r="R261" s="40"/>
      <c r="S261" s="40"/>
    </row>
    <row r="262" spans="4:19" x14ac:dyDescent="0.25">
      <c r="D262"/>
      <c r="Q262" s="55"/>
      <c r="R262" s="40"/>
      <c r="S262" s="40"/>
    </row>
    <row r="263" spans="4:19" x14ac:dyDescent="0.25">
      <c r="D263"/>
      <c r="Q263" s="55"/>
      <c r="R263" s="40"/>
      <c r="S263" s="40"/>
    </row>
    <row r="264" spans="4:19" x14ac:dyDescent="0.25">
      <c r="D264"/>
      <c r="Q264" s="55"/>
      <c r="R264" s="40"/>
      <c r="S264" s="40"/>
    </row>
    <row r="265" spans="4:19" x14ac:dyDescent="0.25">
      <c r="D265"/>
      <c r="Q265" s="55"/>
      <c r="R265" s="40"/>
      <c r="S265" s="40"/>
    </row>
    <row r="266" spans="4:19" x14ac:dyDescent="0.25">
      <c r="D266"/>
      <c r="Q266" s="55"/>
      <c r="R266" s="40"/>
      <c r="S266" s="40"/>
    </row>
    <row r="267" spans="4:19" x14ac:dyDescent="0.25">
      <c r="D267"/>
      <c r="Q267" s="55"/>
      <c r="R267" s="40"/>
      <c r="S267" s="40"/>
    </row>
    <row r="268" spans="4:19" x14ac:dyDescent="0.25">
      <c r="D268"/>
      <c r="Q268" s="55"/>
      <c r="R268" s="40"/>
      <c r="S268" s="40"/>
    </row>
    <row r="269" spans="4:19" x14ac:dyDescent="0.25">
      <c r="D269"/>
      <c r="Q269" s="55"/>
      <c r="R269" s="40"/>
      <c r="S269" s="40"/>
    </row>
    <row r="270" spans="4:19" x14ac:dyDescent="0.25">
      <c r="D270"/>
      <c r="Q270" s="55"/>
      <c r="R270" s="40"/>
      <c r="S270" s="40"/>
    </row>
    <row r="271" spans="4:19" x14ac:dyDescent="0.25">
      <c r="D271"/>
      <c r="Q271" s="55"/>
      <c r="R271" s="40"/>
      <c r="S271" s="40"/>
    </row>
    <row r="272" spans="4:19" x14ac:dyDescent="0.25">
      <c r="D272"/>
      <c r="Q272" s="55"/>
      <c r="R272" s="40"/>
      <c r="S272" s="40"/>
    </row>
    <row r="273" spans="4:19" x14ac:dyDescent="0.25">
      <c r="D273"/>
      <c r="Q273" s="55"/>
      <c r="R273" s="40"/>
      <c r="S273" s="40"/>
    </row>
    <row r="274" spans="4:19" x14ac:dyDescent="0.25">
      <c r="D274"/>
      <c r="Q274" s="55"/>
      <c r="R274" s="40"/>
      <c r="S274" s="40"/>
    </row>
    <row r="275" spans="4:19" x14ac:dyDescent="0.25">
      <c r="D275"/>
      <c r="Q275" s="55"/>
      <c r="R275" s="40"/>
      <c r="S275" s="40"/>
    </row>
    <row r="276" spans="4:19" x14ac:dyDescent="0.25">
      <c r="D276"/>
      <c r="Q276" s="55"/>
      <c r="R276" s="40"/>
      <c r="S276" s="40"/>
    </row>
    <row r="277" spans="4:19" x14ac:dyDescent="0.25">
      <c r="D277"/>
      <c r="Q277" s="55"/>
      <c r="R277" s="40"/>
      <c r="S277" s="40"/>
    </row>
    <row r="278" spans="4:19" x14ac:dyDescent="0.25">
      <c r="D278"/>
      <c r="Q278" s="55"/>
      <c r="R278" s="40"/>
      <c r="S278" s="40"/>
    </row>
    <row r="279" spans="4:19" x14ac:dyDescent="0.25">
      <c r="D279"/>
      <c r="Q279" s="55"/>
      <c r="R279" s="40"/>
      <c r="S279" s="40"/>
    </row>
    <row r="280" spans="4:19" x14ac:dyDescent="0.25">
      <c r="D280"/>
      <c r="Q280" s="55"/>
      <c r="R280" s="40"/>
      <c r="S280" s="40"/>
    </row>
    <row r="281" spans="4:19" x14ac:dyDescent="0.25">
      <c r="D281"/>
      <c r="Q281" s="55"/>
      <c r="R281" s="40"/>
      <c r="S281" s="40"/>
    </row>
    <row r="282" spans="4:19" x14ac:dyDescent="0.25">
      <c r="D282"/>
      <c r="Q282" s="55"/>
      <c r="R282" s="40"/>
      <c r="S282" s="40"/>
    </row>
    <row r="283" spans="4:19" x14ac:dyDescent="0.25">
      <c r="D283"/>
      <c r="Q283" s="55"/>
      <c r="R283" s="40"/>
      <c r="S283" s="40"/>
    </row>
    <row r="284" spans="4:19" x14ac:dyDescent="0.25">
      <c r="D284"/>
      <c r="Q284" s="55"/>
      <c r="R284" s="40"/>
      <c r="S284" s="40"/>
    </row>
    <row r="285" spans="4:19" x14ac:dyDescent="0.25">
      <c r="D285"/>
      <c r="Q285" s="55"/>
      <c r="R285" s="40"/>
      <c r="S285" s="40"/>
    </row>
    <row r="286" spans="4:19" x14ac:dyDescent="0.25">
      <c r="D286"/>
      <c r="Q286" s="55"/>
      <c r="R286" s="40"/>
      <c r="S286" s="40"/>
    </row>
    <row r="287" spans="4:19" x14ac:dyDescent="0.25">
      <c r="D287"/>
      <c r="Q287" s="55"/>
      <c r="R287" s="40"/>
      <c r="S287" s="40"/>
    </row>
    <row r="288" spans="4:19" x14ac:dyDescent="0.25">
      <c r="D288"/>
      <c r="Q288" s="55"/>
      <c r="R288" s="40"/>
      <c r="S288" s="40"/>
    </row>
    <row r="289" spans="4:19" x14ac:dyDescent="0.25">
      <c r="D289"/>
      <c r="Q289" s="55"/>
      <c r="R289" s="40"/>
      <c r="S289" s="40"/>
    </row>
    <row r="290" spans="4:19" x14ac:dyDescent="0.25">
      <c r="D290"/>
      <c r="Q290" s="55"/>
      <c r="R290" s="40"/>
      <c r="S290" s="40"/>
    </row>
    <row r="291" spans="4:19" x14ac:dyDescent="0.25">
      <c r="D291"/>
      <c r="Q291" s="55"/>
      <c r="R291" s="40"/>
      <c r="S291" s="40"/>
    </row>
    <row r="292" spans="4:19" x14ac:dyDescent="0.25">
      <c r="D292"/>
      <c r="Q292" s="55"/>
      <c r="R292" s="40"/>
      <c r="S292" s="40"/>
    </row>
    <row r="293" spans="4:19" x14ac:dyDescent="0.25">
      <c r="D293"/>
      <c r="Q293" s="55"/>
      <c r="R293" s="40"/>
      <c r="S293" s="40"/>
    </row>
    <row r="294" spans="4:19" x14ac:dyDescent="0.25">
      <c r="D294"/>
      <c r="Q294" s="55"/>
      <c r="R294" s="40"/>
      <c r="S294" s="40"/>
    </row>
    <row r="295" spans="4:19" x14ac:dyDescent="0.25">
      <c r="D295"/>
      <c r="Q295" s="55"/>
      <c r="R295" s="40"/>
      <c r="S295" s="40"/>
    </row>
    <row r="296" spans="4:19" x14ac:dyDescent="0.25">
      <c r="D296"/>
      <c r="Q296" s="55"/>
      <c r="R296" s="40"/>
      <c r="S296" s="40"/>
    </row>
    <row r="297" spans="4:19" x14ac:dyDescent="0.25">
      <c r="D297"/>
      <c r="Q297" s="55"/>
      <c r="R297" s="40"/>
      <c r="S297" s="40"/>
    </row>
    <row r="298" spans="4:19" x14ac:dyDescent="0.25">
      <c r="D298"/>
      <c r="Q298" s="55"/>
      <c r="R298" s="40"/>
      <c r="S298" s="40"/>
    </row>
    <row r="299" spans="4:19" x14ac:dyDescent="0.25">
      <c r="D299"/>
      <c r="Q299" s="55"/>
      <c r="R299" s="40"/>
      <c r="S299" s="40"/>
    </row>
    <row r="300" spans="4:19" x14ac:dyDescent="0.25">
      <c r="D300"/>
      <c r="Q300" s="55"/>
      <c r="R300" s="40"/>
      <c r="S300" s="40"/>
    </row>
    <row r="301" spans="4:19" x14ac:dyDescent="0.25">
      <c r="D301"/>
      <c r="Q301" s="55"/>
      <c r="R301" s="40"/>
      <c r="S301" s="40"/>
    </row>
    <row r="302" spans="4:19" x14ac:dyDescent="0.25">
      <c r="D302"/>
      <c r="Q302" s="55"/>
      <c r="R302" s="40"/>
      <c r="S302" s="40"/>
    </row>
    <row r="303" spans="4:19" x14ac:dyDescent="0.25">
      <c r="D303"/>
      <c r="Q303" s="55"/>
      <c r="R303" s="40"/>
      <c r="S303" s="40"/>
    </row>
    <row r="304" spans="4:19" x14ac:dyDescent="0.25">
      <c r="D304"/>
      <c r="Q304" s="55"/>
      <c r="R304" s="40"/>
      <c r="S304" s="40"/>
    </row>
    <row r="305" spans="4:19" x14ac:dyDescent="0.25">
      <c r="D305"/>
      <c r="Q305" s="55"/>
      <c r="R305" s="40"/>
      <c r="S305" s="40"/>
    </row>
    <row r="306" spans="4:19" x14ac:dyDescent="0.25">
      <c r="D306"/>
      <c r="Q306" s="55"/>
      <c r="R306" s="40"/>
      <c r="S306" s="40"/>
    </row>
    <row r="307" spans="4:19" x14ac:dyDescent="0.25">
      <c r="D307"/>
      <c r="Q307" s="55"/>
      <c r="R307" s="40"/>
      <c r="S307" s="40"/>
    </row>
    <row r="308" spans="4:19" x14ac:dyDescent="0.25">
      <c r="D308"/>
      <c r="Q308" s="55"/>
      <c r="R308" s="40"/>
      <c r="S308" s="40"/>
    </row>
    <row r="309" spans="4:19" x14ac:dyDescent="0.25">
      <c r="D309"/>
      <c r="Q309" s="55"/>
      <c r="R309" s="40"/>
      <c r="S309" s="40"/>
    </row>
    <row r="310" spans="4:19" x14ac:dyDescent="0.25">
      <c r="D310"/>
      <c r="Q310" s="55"/>
      <c r="R310" s="40"/>
      <c r="S310" s="40"/>
    </row>
    <row r="311" spans="4:19" x14ac:dyDescent="0.25">
      <c r="D311"/>
      <c r="Q311" s="55"/>
      <c r="R311" s="40"/>
      <c r="S311" s="40"/>
    </row>
    <row r="312" spans="4:19" x14ac:dyDescent="0.25">
      <c r="D312"/>
      <c r="Q312" s="55"/>
      <c r="R312" s="40"/>
      <c r="S312" s="40"/>
    </row>
    <row r="313" spans="4:19" x14ac:dyDescent="0.25">
      <c r="D313"/>
      <c r="Q313" s="55"/>
      <c r="R313" s="40"/>
      <c r="S313" s="40"/>
    </row>
    <row r="314" spans="4:19" x14ac:dyDescent="0.25">
      <c r="D314"/>
      <c r="Q314" s="55"/>
      <c r="R314" s="40"/>
      <c r="S314" s="40"/>
    </row>
    <row r="315" spans="4:19" x14ac:dyDescent="0.25">
      <c r="D315"/>
      <c r="Q315" s="55"/>
      <c r="R315" s="40"/>
      <c r="S315" s="40"/>
    </row>
    <row r="316" spans="4:19" x14ac:dyDescent="0.25">
      <c r="D316"/>
      <c r="Q316" s="55"/>
      <c r="R316" s="40"/>
      <c r="S316" s="40"/>
    </row>
    <row r="317" spans="4:19" x14ac:dyDescent="0.25">
      <c r="D317"/>
      <c r="Q317" s="55"/>
      <c r="R317" s="40"/>
      <c r="S317" s="40"/>
    </row>
    <row r="318" spans="4:19" x14ac:dyDescent="0.25">
      <c r="D318"/>
      <c r="Q318" s="55"/>
      <c r="R318" s="40"/>
      <c r="S318" s="40"/>
    </row>
    <row r="319" spans="4:19" x14ac:dyDescent="0.25">
      <c r="D319"/>
      <c r="Q319" s="55"/>
      <c r="R319" s="40"/>
      <c r="S319" s="40"/>
    </row>
    <row r="320" spans="4:19" x14ac:dyDescent="0.25">
      <c r="D320"/>
      <c r="Q320" s="55"/>
      <c r="R320" s="40"/>
      <c r="S320" s="40"/>
    </row>
    <row r="321" spans="4:19" x14ac:dyDescent="0.25">
      <c r="D321"/>
      <c r="Q321" s="55"/>
      <c r="R321" s="40"/>
      <c r="S321" s="40"/>
    </row>
    <row r="322" spans="4:19" x14ac:dyDescent="0.25">
      <c r="D322"/>
      <c r="Q322" s="55"/>
      <c r="R322" s="40"/>
      <c r="S322" s="40"/>
    </row>
    <row r="323" spans="4:19" x14ac:dyDescent="0.25">
      <c r="D323"/>
      <c r="Q323" s="55"/>
      <c r="R323" s="40"/>
      <c r="S323" s="40"/>
    </row>
    <row r="324" spans="4:19" x14ac:dyDescent="0.25">
      <c r="D324"/>
      <c r="Q324" s="55"/>
      <c r="R324" s="40"/>
      <c r="S324" s="40"/>
    </row>
    <row r="325" spans="4:19" x14ac:dyDescent="0.25">
      <c r="D325"/>
      <c r="Q325" s="55"/>
      <c r="R325" s="40"/>
      <c r="S325" s="40"/>
    </row>
    <row r="326" spans="4:19" x14ac:dyDescent="0.25">
      <c r="D326"/>
      <c r="Q326" s="55"/>
      <c r="R326" s="40"/>
      <c r="S326" s="40"/>
    </row>
    <row r="327" spans="4:19" x14ac:dyDescent="0.25">
      <c r="D327"/>
      <c r="Q327" s="55"/>
      <c r="R327" s="40"/>
      <c r="S327" s="40"/>
    </row>
    <row r="328" spans="4:19" x14ac:dyDescent="0.25">
      <c r="D328"/>
      <c r="Q328" s="55"/>
      <c r="R328" s="40"/>
      <c r="S328" s="40"/>
    </row>
    <row r="329" spans="4:19" x14ac:dyDescent="0.25">
      <c r="D329"/>
      <c r="Q329" s="55"/>
      <c r="R329" s="40"/>
      <c r="S329" s="40"/>
    </row>
    <row r="330" spans="4:19" x14ac:dyDescent="0.25">
      <c r="D330"/>
      <c r="Q330" s="55"/>
      <c r="R330" s="40"/>
      <c r="S330" s="40"/>
    </row>
    <row r="331" spans="4:19" x14ac:dyDescent="0.25">
      <c r="D331"/>
      <c r="Q331" s="55"/>
      <c r="R331" s="40"/>
      <c r="S331" s="40"/>
    </row>
    <row r="332" spans="4:19" x14ac:dyDescent="0.25">
      <c r="D332"/>
      <c r="Q332" s="55"/>
      <c r="R332" s="40"/>
      <c r="S332" s="40"/>
    </row>
    <row r="333" spans="4:19" x14ac:dyDescent="0.25">
      <c r="D333"/>
      <c r="Q333" s="55"/>
      <c r="R333" s="40"/>
      <c r="S333" s="40"/>
    </row>
    <row r="334" spans="4:19" x14ac:dyDescent="0.25">
      <c r="D334"/>
      <c r="Q334" s="55"/>
      <c r="R334" s="40"/>
      <c r="S334" s="40"/>
    </row>
    <row r="335" spans="4:19" x14ac:dyDescent="0.25">
      <c r="D335"/>
      <c r="Q335" s="55"/>
      <c r="R335" s="40"/>
      <c r="S335" s="40"/>
    </row>
    <row r="336" spans="4:19" x14ac:dyDescent="0.25">
      <c r="D336"/>
      <c r="Q336" s="55"/>
      <c r="R336" s="40"/>
      <c r="S336" s="40"/>
    </row>
    <row r="337" spans="4:19" x14ac:dyDescent="0.25">
      <c r="D337"/>
      <c r="Q337" s="55"/>
      <c r="R337" s="40"/>
      <c r="S337" s="40"/>
    </row>
    <row r="338" spans="4:19" x14ac:dyDescent="0.25">
      <c r="D338"/>
      <c r="Q338" s="55"/>
      <c r="R338" s="40"/>
      <c r="S338" s="40"/>
    </row>
    <row r="339" spans="4:19" x14ac:dyDescent="0.25">
      <c r="D339"/>
      <c r="Q339" s="55"/>
      <c r="R339" s="40"/>
      <c r="S339" s="40"/>
    </row>
    <row r="340" spans="4:19" x14ac:dyDescent="0.25">
      <c r="D340"/>
      <c r="Q340" s="55"/>
      <c r="R340" s="40"/>
      <c r="S340" s="40"/>
    </row>
    <row r="341" spans="4:19" x14ac:dyDescent="0.25">
      <c r="D341"/>
      <c r="Q341" s="55"/>
      <c r="R341" s="40"/>
      <c r="S341" s="40"/>
    </row>
    <row r="342" spans="4:19" x14ac:dyDescent="0.25">
      <c r="D342"/>
      <c r="Q342" s="55"/>
      <c r="R342" s="40"/>
      <c r="S342" s="40"/>
    </row>
    <row r="343" spans="4:19" x14ac:dyDescent="0.25">
      <c r="D343"/>
      <c r="Q343" s="55"/>
      <c r="R343" s="40"/>
      <c r="S343" s="40"/>
    </row>
    <row r="344" spans="4:19" x14ac:dyDescent="0.25">
      <c r="D344"/>
      <c r="Q344" s="55"/>
      <c r="R344" s="40"/>
      <c r="S344" s="40"/>
    </row>
    <row r="345" spans="4:19" x14ac:dyDescent="0.25">
      <c r="D345"/>
      <c r="Q345" s="55"/>
      <c r="R345" s="40"/>
      <c r="S345" s="40"/>
    </row>
    <row r="346" spans="4:19" x14ac:dyDescent="0.25">
      <c r="D346"/>
      <c r="Q346" s="55"/>
      <c r="R346" s="40"/>
      <c r="S346" s="40"/>
    </row>
    <row r="347" spans="4:19" x14ac:dyDescent="0.25">
      <c r="D347"/>
      <c r="Q347" s="55"/>
      <c r="R347" s="40"/>
      <c r="S347" s="40"/>
    </row>
    <row r="348" spans="4:19" x14ac:dyDescent="0.25">
      <c r="D348"/>
      <c r="Q348" s="55"/>
      <c r="R348" s="40"/>
      <c r="S348" s="40"/>
    </row>
    <row r="349" spans="4:19" x14ac:dyDescent="0.25">
      <c r="D349"/>
      <c r="Q349" s="55"/>
      <c r="R349" s="40"/>
      <c r="S349" s="40"/>
    </row>
    <row r="350" spans="4:19" x14ac:dyDescent="0.25">
      <c r="D350"/>
      <c r="Q350" s="55"/>
      <c r="R350" s="40"/>
      <c r="S350" s="40"/>
    </row>
    <row r="351" spans="4:19" x14ac:dyDescent="0.25">
      <c r="D351"/>
      <c r="Q351" s="55"/>
      <c r="R351" s="40"/>
      <c r="S351" s="40"/>
    </row>
    <row r="352" spans="4:19" x14ac:dyDescent="0.25">
      <c r="D352"/>
      <c r="Q352" s="55"/>
      <c r="R352" s="40"/>
      <c r="S352" s="40"/>
    </row>
    <row r="353" spans="4:19" x14ac:dyDescent="0.25">
      <c r="D353"/>
      <c r="Q353" s="55"/>
      <c r="R353" s="40"/>
      <c r="S353" s="40"/>
    </row>
    <row r="354" spans="4:19" x14ac:dyDescent="0.25">
      <c r="D354"/>
      <c r="Q354" s="55"/>
      <c r="R354" s="40"/>
      <c r="S354" s="40"/>
    </row>
    <row r="355" spans="4:19" x14ac:dyDescent="0.25">
      <c r="D355"/>
      <c r="Q355" s="55"/>
      <c r="R355" s="40"/>
      <c r="S355" s="40"/>
    </row>
    <row r="356" spans="4:19" x14ac:dyDescent="0.25">
      <c r="D356"/>
      <c r="Q356" s="55"/>
      <c r="R356" s="40"/>
      <c r="S356" s="40"/>
    </row>
    <row r="357" spans="4:19" x14ac:dyDescent="0.25">
      <c r="D357"/>
      <c r="Q357" s="55"/>
      <c r="R357" s="40"/>
      <c r="S357" s="40"/>
    </row>
    <row r="358" spans="4:19" x14ac:dyDescent="0.25">
      <c r="D358"/>
      <c r="Q358" s="55"/>
      <c r="R358" s="40"/>
      <c r="S358" s="40"/>
    </row>
    <row r="359" spans="4:19" x14ac:dyDescent="0.25">
      <c r="D359"/>
      <c r="Q359" s="55"/>
      <c r="R359" s="40"/>
      <c r="S359" s="40"/>
    </row>
    <row r="360" spans="4:19" x14ac:dyDescent="0.25">
      <c r="D360"/>
      <c r="Q360" s="55"/>
      <c r="R360" s="40"/>
      <c r="S360" s="40"/>
    </row>
    <row r="361" spans="4:19" x14ac:dyDescent="0.25">
      <c r="D361"/>
      <c r="Q361" s="55"/>
      <c r="R361" s="40"/>
      <c r="S361" s="40"/>
    </row>
    <row r="362" spans="4:19" x14ac:dyDescent="0.25">
      <c r="D362"/>
      <c r="Q362" s="55"/>
      <c r="R362" s="40"/>
      <c r="S362" s="40"/>
    </row>
    <row r="363" spans="4:19" x14ac:dyDescent="0.25">
      <c r="D363"/>
      <c r="Q363" s="55"/>
      <c r="R363" s="40"/>
      <c r="S363" s="40"/>
    </row>
    <row r="364" spans="4:19" x14ac:dyDescent="0.25">
      <c r="D364"/>
      <c r="Q364" s="55"/>
      <c r="R364" s="40"/>
      <c r="S364" s="40"/>
    </row>
    <row r="365" spans="4:19" x14ac:dyDescent="0.25">
      <c r="D365"/>
      <c r="Q365" s="55"/>
      <c r="R365" s="40"/>
      <c r="S365" s="40"/>
    </row>
    <row r="366" spans="4:19" x14ac:dyDescent="0.25">
      <c r="D366"/>
      <c r="Q366" s="55"/>
      <c r="R366" s="40"/>
      <c r="S366" s="40"/>
    </row>
    <row r="367" spans="4:19" x14ac:dyDescent="0.25">
      <c r="D367"/>
      <c r="Q367" s="55"/>
      <c r="R367" s="40"/>
      <c r="S367" s="40"/>
    </row>
    <row r="368" spans="4:19" x14ac:dyDescent="0.25">
      <c r="D368"/>
      <c r="Q368" s="55"/>
      <c r="R368" s="40"/>
      <c r="S368" s="40"/>
    </row>
    <row r="369" spans="4:19" x14ac:dyDescent="0.25">
      <c r="D369"/>
      <c r="Q369" s="55"/>
      <c r="R369" s="40"/>
      <c r="S369" s="40"/>
    </row>
    <row r="370" spans="4:19" x14ac:dyDescent="0.25">
      <c r="D370"/>
      <c r="Q370" s="55"/>
      <c r="R370" s="40"/>
      <c r="S370" s="40"/>
    </row>
    <row r="371" spans="4:19" x14ac:dyDescent="0.25">
      <c r="D371"/>
      <c r="Q371" s="55"/>
      <c r="R371" s="40"/>
      <c r="S371" s="40"/>
    </row>
    <row r="372" spans="4:19" x14ac:dyDescent="0.25">
      <c r="D372"/>
      <c r="Q372" s="55"/>
      <c r="R372" s="40"/>
      <c r="S372" s="40"/>
    </row>
    <row r="373" spans="4:19" x14ac:dyDescent="0.25">
      <c r="D373"/>
      <c r="Q373" s="55"/>
      <c r="R373" s="40"/>
      <c r="S373" s="40"/>
    </row>
    <row r="374" spans="4:19" x14ac:dyDescent="0.25">
      <c r="D374"/>
      <c r="Q374" s="55"/>
      <c r="R374" s="40"/>
      <c r="S374" s="40"/>
    </row>
    <row r="375" spans="4:19" x14ac:dyDescent="0.25">
      <c r="D375"/>
      <c r="Q375" s="55"/>
      <c r="R375" s="40"/>
      <c r="S375" s="40"/>
    </row>
    <row r="376" spans="4:19" x14ac:dyDescent="0.25">
      <c r="D376"/>
      <c r="Q376" s="55"/>
      <c r="R376" s="40"/>
      <c r="S376" s="40"/>
    </row>
    <row r="377" spans="4:19" x14ac:dyDescent="0.25">
      <c r="D377"/>
      <c r="Q377" s="55"/>
      <c r="R377" s="40"/>
      <c r="S377" s="40"/>
    </row>
    <row r="378" spans="4:19" x14ac:dyDescent="0.25">
      <c r="D378"/>
      <c r="Q378" s="55"/>
      <c r="R378" s="40"/>
      <c r="S378" s="40"/>
    </row>
    <row r="379" spans="4:19" x14ac:dyDescent="0.25">
      <c r="D379"/>
      <c r="Q379" s="55"/>
      <c r="R379" s="40"/>
      <c r="S379" s="40"/>
    </row>
    <row r="380" spans="4:19" x14ac:dyDescent="0.25">
      <c r="D380"/>
      <c r="Q380" s="55"/>
      <c r="R380" s="40"/>
      <c r="S380" s="40"/>
    </row>
    <row r="381" spans="4:19" x14ac:dyDescent="0.25">
      <c r="D381"/>
      <c r="Q381" s="55"/>
      <c r="R381" s="40"/>
      <c r="S381" s="40"/>
    </row>
    <row r="382" spans="4:19" x14ac:dyDescent="0.25">
      <c r="D382"/>
      <c r="Q382" s="55"/>
      <c r="R382" s="40"/>
      <c r="S382" s="40"/>
    </row>
    <row r="383" spans="4:19" x14ac:dyDescent="0.25">
      <c r="D383"/>
      <c r="Q383" s="55"/>
      <c r="R383" s="40"/>
      <c r="S383" s="40"/>
    </row>
    <row r="384" spans="4:19" x14ac:dyDescent="0.25">
      <c r="D384"/>
      <c r="Q384" s="55"/>
      <c r="R384" s="40"/>
      <c r="S384" s="40"/>
    </row>
    <row r="385" spans="4:19" x14ac:dyDescent="0.25">
      <c r="D385"/>
      <c r="Q385" s="55"/>
      <c r="R385" s="40"/>
      <c r="S385" s="40"/>
    </row>
    <row r="386" spans="4:19" x14ac:dyDescent="0.25">
      <c r="D386"/>
      <c r="Q386" s="55"/>
      <c r="R386" s="40"/>
      <c r="S386" s="40"/>
    </row>
    <row r="387" spans="4:19" x14ac:dyDescent="0.25">
      <c r="D387"/>
      <c r="Q387" s="55"/>
      <c r="R387" s="40"/>
      <c r="S387" s="40"/>
    </row>
    <row r="388" spans="4:19" x14ac:dyDescent="0.25">
      <c r="D388"/>
      <c r="Q388" s="55"/>
      <c r="R388" s="40"/>
      <c r="S388" s="40"/>
    </row>
    <row r="389" spans="4:19" x14ac:dyDescent="0.25">
      <c r="D389"/>
      <c r="Q389" s="55"/>
      <c r="R389" s="40"/>
      <c r="S389" s="40"/>
    </row>
    <row r="390" spans="4:19" x14ac:dyDescent="0.25">
      <c r="D390"/>
      <c r="Q390" s="55"/>
      <c r="R390" s="40"/>
      <c r="S390" s="40"/>
    </row>
    <row r="391" spans="4:19" x14ac:dyDescent="0.25">
      <c r="D391"/>
      <c r="Q391" s="55"/>
      <c r="R391" s="40"/>
      <c r="S391" s="40"/>
    </row>
    <row r="392" spans="4:19" x14ac:dyDescent="0.25">
      <c r="D392"/>
      <c r="Q392" s="55"/>
      <c r="R392" s="40"/>
      <c r="S392" s="40"/>
    </row>
    <row r="393" spans="4:19" x14ac:dyDescent="0.25">
      <c r="D393"/>
      <c r="Q393" s="55"/>
      <c r="R393" s="40"/>
      <c r="S393" s="40"/>
    </row>
    <row r="394" spans="4:19" x14ac:dyDescent="0.25">
      <c r="D394"/>
      <c r="Q394" s="55"/>
      <c r="R394" s="40"/>
      <c r="S394" s="40"/>
    </row>
    <row r="395" spans="4:19" x14ac:dyDescent="0.25">
      <c r="D395"/>
      <c r="Q395" s="55"/>
      <c r="R395" s="40"/>
      <c r="S395" s="40"/>
    </row>
    <row r="396" spans="4:19" x14ac:dyDescent="0.25">
      <c r="D396"/>
      <c r="Q396" s="55"/>
      <c r="R396" s="40"/>
      <c r="S396" s="40"/>
    </row>
    <row r="397" spans="4:19" x14ac:dyDescent="0.25">
      <c r="D397"/>
      <c r="Q397" s="55"/>
      <c r="R397" s="40"/>
      <c r="S397" s="40"/>
    </row>
    <row r="398" spans="4:19" x14ac:dyDescent="0.25">
      <c r="D398"/>
      <c r="Q398" s="55"/>
      <c r="R398" s="40"/>
      <c r="S398" s="40"/>
    </row>
    <row r="399" spans="4:19" x14ac:dyDescent="0.25">
      <c r="D399"/>
      <c r="Q399" s="55"/>
      <c r="R399" s="40"/>
      <c r="S399" s="40"/>
    </row>
    <row r="400" spans="4:19" x14ac:dyDescent="0.25">
      <c r="D400"/>
      <c r="Q400" s="55"/>
      <c r="R400" s="40"/>
      <c r="S400" s="40"/>
    </row>
    <row r="401" spans="4:19" x14ac:dyDescent="0.25">
      <c r="D401"/>
      <c r="Q401" s="55"/>
      <c r="R401" s="40"/>
      <c r="S401" s="40"/>
    </row>
    <row r="402" spans="4:19" x14ac:dyDescent="0.25">
      <c r="D402"/>
      <c r="Q402" s="55"/>
      <c r="R402" s="40"/>
      <c r="S402" s="40"/>
    </row>
    <row r="403" spans="4:19" x14ac:dyDescent="0.25">
      <c r="D403"/>
      <c r="Q403" s="55"/>
      <c r="R403" s="40"/>
      <c r="S403" s="40"/>
    </row>
    <row r="404" spans="4:19" x14ac:dyDescent="0.25">
      <c r="D404"/>
      <c r="Q404" s="55"/>
      <c r="R404" s="40"/>
      <c r="S404" s="40"/>
    </row>
    <row r="405" spans="4:19" x14ac:dyDescent="0.25">
      <c r="D405"/>
      <c r="Q405" s="55"/>
      <c r="R405" s="40"/>
      <c r="S405" s="40"/>
    </row>
    <row r="406" spans="4:19" x14ac:dyDescent="0.25">
      <c r="D406"/>
      <c r="Q406" s="55"/>
      <c r="R406" s="40"/>
      <c r="S406" s="40"/>
    </row>
    <row r="407" spans="4:19" x14ac:dyDescent="0.25">
      <c r="D407"/>
      <c r="Q407" s="55"/>
      <c r="R407" s="40"/>
      <c r="S407" s="40"/>
    </row>
    <row r="408" spans="4:19" x14ac:dyDescent="0.25">
      <c r="D408"/>
      <c r="Q408" s="55"/>
      <c r="R408" s="40"/>
      <c r="S408" s="40"/>
    </row>
    <row r="409" spans="4:19" x14ac:dyDescent="0.25">
      <c r="D409"/>
      <c r="Q409" s="55"/>
      <c r="R409" s="40"/>
      <c r="S409" s="40"/>
    </row>
    <row r="410" spans="4:19" x14ac:dyDescent="0.25">
      <c r="D410"/>
      <c r="Q410" s="55"/>
      <c r="R410" s="40"/>
      <c r="S410" s="40"/>
    </row>
    <row r="411" spans="4:19" x14ac:dyDescent="0.25">
      <c r="D411"/>
      <c r="Q411" s="55"/>
      <c r="R411" s="40"/>
      <c r="S411" s="40"/>
    </row>
    <row r="412" spans="4:19" x14ac:dyDescent="0.25">
      <c r="D412"/>
      <c r="Q412" s="55"/>
      <c r="R412" s="40"/>
      <c r="S412" s="40"/>
    </row>
    <row r="413" spans="4:19" x14ac:dyDescent="0.25">
      <c r="D413"/>
      <c r="Q413" s="55"/>
      <c r="R413" s="40"/>
      <c r="S413" s="40"/>
    </row>
    <row r="414" spans="4:19" x14ac:dyDescent="0.25">
      <c r="D414"/>
      <c r="Q414" s="55"/>
      <c r="R414" s="40"/>
      <c r="S414" s="40"/>
    </row>
    <row r="415" spans="4:19" x14ac:dyDescent="0.25">
      <c r="D415"/>
      <c r="Q415" s="55"/>
      <c r="R415" s="40"/>
      <c r="S415" s="40"/>
    </row>
    <row r="416" spans="4:19" x14ac:dyDescent="0.25">
      <c r="D416"/>
      <c r="Q416" s="55"/>
      <c r="R416" s="40"/>
      <c r="S416" s="40"/>
    </row>
    <row r="417" spans="4:19" x14ac:dyDescent="0.25">
      <c r="D417"/>
      <c r="Q417" s="55"/>
      <c r="R417" s="40"/>
      <c r="S417" s="40"/>
    </row>
    <row r="418" spans="4:19" x14ac:dyDescent="0.25">
      <c r="D418"/>
      <c r="Q418" s="55"/>
      <c r="R418" s="40"/>
      <c r="S418" s="40"/>
    </row>
    <row r="419" spans="4:19" x14ac:dyDescent="0.25">
      <c r="D419"/>
      <c r="Q419" s="55"/>
      <c r="R419" s="40"/>
      <c r="S419" s="40"/>
    </row>
    <row r="420" spans="4:19" x14ac:dyDescent="0.25">
      <c r="D420"/>
      <c r="Q420" s="55"/>
      <c r="R420" s="40"/>
      <c r="S420" s="40"/>
    </row>
    <row r="421" spans="4:19" x14ac:dyDescent="0.25">
      <c r="D421"/>
      <c r="Q421" s="55"/>
      <c r="R421" s="40"/>
      <c r="S421" s="40"/>
    </row>
    <row r="422" spans="4:19" x14ac:dyDescent="0.25">
      <c r="D422"/>
      <c r="Q422" s="55"/>
      <c r="R422" s="40"/>
      <c r="S422" s="40"/>
    </row>
    <row r="423" spans="4:19" x14ac:dyDescent="0.25">
      <c r="D423"/>
      <c r="Q423" s="55"/>
      <c r="R423" s="40"/>
      <c r="S423" s="40"/>
    </row>
    <row r="424" spans="4:19" x14ac:dyDescent="0.25">
      <c r="D424"/>
      <c r="Q424" s="55"/>
      <c r="R424" s="40"/>
      <c r="S424" s="40"/>
    </row>
    <row r="425" spans="4:19" x14ac:dyDescent="0.25">
      <c r="D425"/>
      <c r="Q425" s="55"/>
      <c r="R425" s="40"/>
      <c r="S425" s="40"/>
    </row>
    <row r="426" spans="4:19" x14ac:dyDescent="0.25">
      <c r="D426"/>
      <c r="Q426" s="55"/>
      <c r="R426" s="40"/>
      <c r="S426" s="40"/>
    </row>
    <row r="427" spans="4:19" x14ac:dyDescent="0.25">
      <c r="D427"/>
      <c r="Q427" s="55"/>
      <c r="R427" s="40"/>
      <c r="S427" s="40"/>
    </row>
    <row r="428" spans="4:19" x14ac:dyDescent="0.25">
      <c r="D428"/>
      <c r="Q428" s="55"/>
      <c r="R428" s="40"/>
      <c r="S428" s="40"/>
    </row>
    <row r="429" spans="4:19" x14ac:dyDescent="0.25">
      <c r="D429"/>
      <c r="Q429" s="55"/>
      <c r="R429" s="40"/>
      <c r="S429" s="40"/>
    </row>
    <row r="430" spans="4:19" x14ac:dyDescent="0.25">
      <c r="D430"/>
      <c r="Q430" s="55"/>
      <c r="R430" s="40"/>
      <c r="S430" s="40"/>
    </row>
    <row r="431" spans="4:19" x14ac:dyDescent="0.25">
      <c r="D431"/>
      <c r="Q431" s="55"/>
      <c r="R431" s="40"/>
      <c r="S431" s="40"/>
    </row>
    <row r="432" spans="4:19" x14ac:dyDescent="0.25">
      <c r="D432"/>
      <c r="Q432" s="55"/>
      <c r="R432" s="40"/>
      <c r="S432" s="40"/>
    </row>
    <row r="433" spans="4:19" x14ac:dyDescent="0.25">
      <c r="D433"/>
      <c r="Q433" s="55"/>
      <c r="R433" s="40"/>
      <c r="S433" s="40"/>
    </row>
    <row r="434" spans="4:19" x14ac:dyDescent="0.25">
      <c r="D434"/>
      <c r="Q434" s="55"/>
      <c r="R434" s="40"/>
      <c r="S434" s="40"/>
    </row>
    <row r="435" spans="4:19" x14ac:dyDescent="0.25">
      <c r="D435"/>
      <c r="Q435" s="55"/>
      <c r="R435" s="40"/>
      <c r="S435" s="40"/>
    </row>
    <row r="436" spans="4:19" x14ac:dyDescent="0.25">
      <c r="D436"/>
      <c r="Q436" s="55"/>
      <c r="R436" s="40"/>
      <c r="S436" s="40"/>
    </row>
    <row r="437" spans="4:19" x14ac:dyDescent="0.25">
      <c r="D437"/>
      <c r="Q437" s="55"/>
      <c r="R437" s="40"/>
      <c r="S437" s="40"/>
    </row>
    <row r="438" spans="4:19" x14ac:dyDescent="0.25">
      <c r="D438"/>
      <c r="Q438" s="55"/>
      <c r="R438" s="40"/>
      <c r="S438" s="40"/>
    </row>
    <row r="439" spans="4:19" x14ac:dyDescent="0.25">
      <c r="D439"/>
      <c r="Q439" s="55"/>
      <c r="R439" s="40"/>
      <c r="S439" s="40"/>
    </row>
    <row r="440" spans="4:19" x14ac:dyDescent="0.25">
      <c r="D440"/>
      <c r="Q440" s="55"/>
      <c r="R440" s="40"/>
      <c r="S440" s="40"/>
    </row>
    <row r="441" spans="4:19" x14ac:dyDescent="0.25">
      <c r="D441"/>
      <c r="Q441" s="55"/>
      <c r="R441" s="40"/>
      <c r="S441" s="40"/>
    </row>
    <row r="442" spans="4:19" x14ac:dyDescent="0.25">
      <c r="D442"/>
      <c r="Q442" s="55"/>
      <c r="R442" s="40"/>
      <c r="S442" s="40"/>
    </row>
    <row r="443" spans="4:19" x14ac:dyDescent="0.25">
      <c r="D443"/>
      <c r="Q443" s="55"/>
      <c r="R443" s="40"/>
      <c r="S443" s="40"/>
    </row>
    <row r="444" spans="4:19" x14ac:dyDescent="0.25">
      <c r="D444"/>
      <c r="Q444" s="55"/>
      <c r="R444" s="40"/>
      <c r="S444" s="40"/>
    </row>
    <row r="445" spans="4:19" x14ac:dyDescent="0.25">
      <c r="D445"/>
      <c r="Q445" s="55"/>
      <c r="R445" s="40"/>
      <c r="S445" s="40"/>
    </row>
    <row r="446" spans="4:19" x14ac:dyDescent="0.25">
      <c r="D446"/>
      <c r="Q446" s="55"/>
      <c r="R446" s="40"/>
      <c r="S446" s="40"/>
    </row>
    <row r="447" spans="4:19" x14ac:dyDescent="0.25">
      <c r="D447"/>
      <c r="Q447" s="55"/>
      <c r="R447" s="40"/>
      <c r="S447" s="40"/>
    </row>
    <row r="448" spans="4:19" x14ac:dyDescent="0.25">
      <c r="D448"/>
      <c r="Q448" s="55"/>
      <c r="R448" s="40"/>
      <c r="S448" s="40"/>
    </row>
    <row r="449" spans="4:19" x14ac:dyDescent="0.25">
      <c r="D449"/>
      <c r="Q449" s="55"/>
      <c r="R449" s="40"/>
      <c r="S449" s="40"/>
    </row>
    <row r="450" spans="4:19" x14ac:dyDescent="0.25">
      <c r="D450"/>
      <c r="Q450" s="55"/>
      <c r="R450" s="40"/>
      <c r="S450" s="40"/>
    </row>
    <row r="451" spans="4:19" x14ac:dyDescent="0.25">
      <c r="D451"/>
      <c r="Q451" s="55"/>
      <c r="R451" s="40"/>
      <c r="S451" s="40"/>
    </row>
    <row r="452" spans="4:19" x14ac:dyDescent="0.25">
      <c r="D452"/>
      <c r="Q452" s="55"/>
      <c r="R452" s="40"/>
      <c r="S452" s="40"/>
    </row>
    <row r="453" spans="4:19" x14ac:dyDescent="0.25">
      <c r="D453"/>
      <c r="Q453" s="55"/>
      <c r="R453" s="40"/>
      <c r="S453" s="40"/>
    </row>
    <row r="454" spans="4:19" x14ac:dyDescent="0.25">
      <c r="D454"/>
      <c r="Q454" s="55"/>
      <c r="R454" s="40"/>
      <c r="S454" s="40"/>
    </row>
    <row r="455" spans="4:19" x14ac:dyDescent="0.25">
      <c r="D455"/>
      <c r="Q455" s="55"/>
      <c r="R455" s="40"/>
      <c r="S455" s="40"/>
    </row>
    <row r="456" spans="4:19" x14ac:dyDescent="0.25">
      <c r="D456"/>
      <c r="Q456" s="55"/>
      <c r="R456" s="40"/>
      <c r="S456" s="40"/>
    </row>
    <row r="457" spans="4:19" x14ac:dyDescent="0.25">
      <c r="D457"/>
      <c r="Q457" s="55"/>
      <c r="R457" s="40"/>
      <c r="S457" s="40"/>
    </row>
    <row r="458" spans="4:19" x14ac:dyDescent="0.25">
      <c r="D458"/>
      <c r="Q458" s="55"/>
      <c r="R458" s="40"/>
      <c r="S458" s="40"/>
    </row>
    <row r="459" spans="4:19" x14ac:dyDescent="0.25">
      <c r="D459"/>
      <c r="Q459" s="55"/>
      <c r="R459" s="40"/>
      <c r="S459" s="40"/>
    </row>
    <row r="460" spans="4:19" x14ac:dyDescent="0.25">
      <c r="D460"/>
      <c r="Q460" s="55"/>
      <c r="R460" s="40"/>
      <c r="S460" s="40"/>
    </row>
    <row r="461" spans="4:19" x14ac:dyDescent="0.25">
      <c r="D461"/>
      <c r="Q461" s="55"/>
      <c r="R461" s="40"/>
      <c r="S461" s="40"/>
    </row>
    <row r="462" spans="4:19" x14ac:dyDescent="0.25">
      <c r="D462"/>
      <c r="Q462" s="55"/>
      <c r="R462" s="40"/>
      <c r="S462" s="40"/>
    </row>
    <row r="463" spans="4:19" x14ac:dyDescent="0.25">
      <c r="D463"/>
      <c r="Q463" s="55"/>
      <c r="R463" s="40"/>
      <c r="S463" s="40"/>
    </row>
    <row r="464" spans="4:19" x14ac:dyDescent="0.25">
      <c r="D464"/>
      <c r="Q464" s="55"/>
      <c r="R464" s="40"/>
      <c r="S464" s="40"/>
    </row>
    <row r="465" spans="4:19" x14ac:dyDescent="0.25">
      <c r="D465"/>
      <c r="Q465" s="55"/>
      <c r="R465" s="40"/>
      <c r="S465" s="40"/>
    </row>
    <row r="466" spans="4:19" x14ac:dyDescent="0.25">
      <c r="D466"/>
      <c r="Q466" s="55"/>
      <c r="R466" s="40"/>
      <c r="S466" s="40"/>
    </row>
    <row r="467" spans="4:19" x14ac:dyDescent="0.25">
      <c r="D467"/>
      <c r="Q467" s="55"/>
      <c r="R467" s="40"/>
      <c r="S467" s="40"/>
    </row>
    <row r="468" spans="4:19" x14ac:dyDescent="0.25">
      <c r="D468"/>
      <c r="Q468" s="55"/>
      <c r="R468" s="40"/>
      <c r="S468" s="40"/>
    </row>
    <row r="469" spans="4:19" x14ac:dyDescent="0.25">
      <c r="D469"/>
      <c r="Q469" s="55"/>
      <c r="R469" s="40"/>
      <c r="S469" s="40"/>
    </row>
    <row r="470" spans="4:19" x14ac:dyDescent="0.25">
      <c r="D470"/>
      <c r="Q470" s="55"/>
      <c r="R470" s="40"/>
      <c r="S470" s="40"/>
    </row>
    <row r="471" spans="4:19" x14ac:dyDescent="0.25">
      <c r="D471"/>
      <c r="Q471" s="55"/>
      <c r="R471" s="40"/>
      <c r="S471" s="40"/>
    </row>
    <row r="472" spans="4:19" x14ac:dyDescent="0.25">
      <c r="D472"/>
      <c r="Q472" s="55"/>
      <c r="R472" s="40"/>
      <c r="S472" s="40"/>
    </row>
    <row r="473" spans="4:19" x14ac:dyDescent="0.25">
      <c r="D473"/>
      <c r="Q473" s="55"/>
      <c r="R473" s="40"/>
      <c r="S473" s="40"/>
    </row>
    <row r="474" spans="4:19" x14ac:dyDescent="0.25">
      <c r="D474"/>
      <c r="Q474" s="55"/>
      <c r="R474" s="40"/>
      <c r="S474" s="40"/>
    </row>
    <row r="475" spans="4:19" x14ac:dyDescent="0.25">
      <c r="D475"/>
      <c r="Q475" s="55"/>
      <c r="R475" s="40"/>
      <c r="S475" s="40"/>
    </row>
    <row r="476" spans="4:19" x14ac:dyDescent="0.25">
      <c r="D476"/>
      <c r="Q476" s="55"/>
      <c r="R476" s="40"/>
      <c r="S476" s="40"/>
    </row>
    <row r="477" spans="4:19" x14ac:dyDescent="0.25">
      <c r="D477"/>
      <c r="Q477" s="55"/>
      <c r="R477" s="40"/>
      <c r="S477" s="40"/>
    </row>
    <row r="478" spans="4:19" x14ac:dyDescent="0.25">
      <c r="D478"/>
      <c r="Q478" s="55"/>
      <c r="R478" s="40"/>
      <c r="S478" s="40"/>
    </row>
    <row r="479" spans="4:19" x14ac:dyDescent="0.25">
      <c r="D479"/>
      <c r="Q479" s="55"/>
      <c r="R479" s="40"/>
      <c r="S479" s="40"/>
    </row>
    <row r="480" spans="4:19" x14ac:dyDescent="0.25">
      <c r="D480"/>
      <c r="Q480" s="55"/>
      <c r="R480" s="40"/>
      <c r="S480" s="40"/>
    </row>
    <row r="481" spans="4:19" x14ac:dyDescent="0.25">
      <c r="D481"/>
      <c r="Q481" s="55"/>
      <c r="R481" s="40"/>
      <c r="S481" s="40"/>
    </row>
    <row r="482" spans="4:19" x14ac:dyDescent="0.25">
      <c r="D482"/>
      <c r="Q482" s="55"/>
      <c r="R482" s="40"/>
      <c r="S482" s="40"/>
    </row>
    <row r="483" spans="4:19" x14ac:dyDescent="0.25">
      <c r="D483"/>
      <c r="Q483" s="55"/>
      <c r="R483" s="40"/>
      <c r="S483" s="40"/>
    </row>
    <row r="484" spans="4:19" x14ac:dyDescent="0.25">
      <c r="D484"/>
      <c r="Q484" s="55"/>
      <c r="R484" s="40"/>
      <c r="S484" s="40"/>
    </row>
    <row r="485" spans="4:19" x14ac:dyDescent="0.25">
      <c r="D485"/>
      <c r="Q485" s="55"/>
      <c r="R485" s="40"/>
      <c r="S485" s="40"/>
    </row>
    <row r="486" spans="4:19" x14ac:dyDescent="0.25">
      <c r="D486"/>
      <c r="Q486" s="55"/>
      <c r="R486" s="40"/>
      <c r="S486" s="40"/>
    </row>
    <row r="487" spans="4:19" x14ac:dyDescent="0.25">
      <c r="D487"/>
      <c r="Q487" s="55"/>
      <c r="R487" s="40"/>
      <c r="S487" s="40"/>
    </row>
    <row r="488" spans="4:19" x14ac:dyDescent="0.25">
      <c r="D488"/>
      <c r="Q488" s="55"/>
      <c r="R488" s="40"/>
      <c r="S488" s="40"/>
    </row>
    <row r="489" spans="4:19" x14ac:dyDescent="0.25">
      <c r="D489"/>
      <c r="Q489" s="55"/>
      <c r="R489" s="40"/>
      <c r="S489" s="40"/>
    </row>
    <row r="490" spans="4:19" x14ac:dyDescent="0.25">
      <c r="D490"/>
      <c r="Q490" s="55"/>
      <c r="R490" s="40"/>
      <c r="S490" s="40"/>
    </row>
    <row r="491" spans="4:19" x14ac:dyDescent="0.25">
      <c r="D491"/>
      <c r="Q491" s="55"/>
      <c r="R491" s="40"/>
      <c r="S491" s="40"/>
    </row>
    <row r="492" spans="4:19" x14ac:dyDescent="0.25">
      <c r="D492"/>
      <c r="Q492" s="55"/>
      <c r="R492" s="40"/>
      <c r="S492" s="40"/>
    </row>
    <row r="493" spans="4:19" x14ac:dyDescent="0.25">
      <c r="D493"/>
      <c r="Q493" s="55"/>
      <c r="R493" s="40"/>
      <c r="S493" s="40"/>
    </row>
    <row r="494" spans="4:19" x14ac:dyDescent="0.25">
      <c r="D494"/>
      <c r="Q494" s="55"/>
      <c r="R494" s="40"/>
      <c r="S494" s="40"/>
    </row>
    <row r="495" spans="4:19" x14ac:dyDescent="0.25">
      <c r="D495"/>
      <c r="Q495" s="55"/>
      <c r="R495" s="40"/>
      <c r="S495" s="40"/>
    </row>
    <row r="496" spans="4:19" x14ac:dyDescent="0.25">
      <c r="D496"/>
      <c r="Q496" s="55"/>
      <c r="R496" s="40"/>
      <c r="S496" s="40"/>
    </row>
    <row r="497" spans="4:19" x14ac:dyDescent="0.25">
      <c r="D497"/>
      <c r="Q497" s="55"/>
      <c r="R497" s="40"/>
      <c r="S497" s="40"/>
    </row>
    <row r="498" spans="4:19" x14ac:dyDescent="0.25">
      <c r="D498"/>
      <c r="Q498" s="55"/>
      <c r="R498" s="40"/>
      <c r="S498" s="40"/>
    </row>
    <row r="499" spans="4:19" x14ac:dyDescent="0.25">
      <c r="D499"/>
      <c r="Q499" s="55"/>
      <c r="R499" s="40"/>
      <c r="S499" s="40"/>
    </row>
    <row r="500" spans="4:19" x14ac:dyDescent="0.25">
      <c r="D500"/>
      <c r="Q500" s="55"/>
      <c r="R500" s="40"/>
      <c r="S500" s="40"/>
    </row>
    <row r="501" spans="4:19" x14ac:dyDescent="0.25">
      <c r="D501"/>
      <c r="Q501" s="55"/>
      <c r="R501" s="40"/>
      <c r="S501" s="40"/>
    </row>
    <row r="502" spans="4:19" x14ac:dyDescent="0.25">
      <c r="D502"/>
      <c r="Q502" s="55"/>
      <c r="R502" s="40"/>
      <c r="S502" s="40"/>
    </row>
    <row r="503" spans="4:19" x14ac:dyDescent="0.25">
      <c r="D503"/>
      <c r="Q503" s="55"/>
      <c r="R503" s="40"/>
      <c r="S503" s="40"/>
    </row>
    <row r="504" spans="4:19" x14ac:dyDescent="0.25">
      <c r="D504"/>
      <c r="Q504" s="55"/>
      <c r="R504" s="40"/>
      <c r="S504" s="40"/>
    </row>
    <row r="505" spans="4:19" x14ac:dyDescent="0.25">
      <c r="D505"/>
      <c r="Q505" s="55"/>
      <c r="R505" s="40"/>
      <c r="S505" s="40"/>
    </row>
    <row r="506" spans="4:19" x14ac:dyDescent="0.25">
      <c r="D506"/>
      <c r="Q506" s="55"/>
      <c r="R506" s="40"/>
      <c r="S506" s="40"/>
    </row>
    <row r="507" spans="4:19" x14ac:dyDescent="0.25">
      <c r="D507"/>
      <c r="Q507" s="55"/>
      <c r="R507" s="40"/>
      <c r="S507" s="40"/>
    </row>
    <row r="508" spans="4:19" x14ac:dyDescent="0.25">
      <c r="D508"/>
      <c r="Q508" s="55"/>
      <c r="R508" s="40"/>
      <c r="S508" s="40"/>
    </row>
    <row r="509" spans="4:19" x14ac:dyDescent="0.25">
      <c r="D509"/>
      <c r="Q509" s="55"/>
      <c r="R509" s="40"/>
      <c r="S509" s="40"/>
    </row>
    <row r="510" spans="4:19" x14ac:dyDescent="0.25">
      <c r="D510"/>
      <c r="Q510" s="55"/>
      <c r="R510" s="40"/>
      <c r="S510" s="40"/>
    </row>
    <row r="511" spans="4:19" x14ac:dyDescent="0.25">
      <c r="D511"/>
      <c r="Q511" s="55"/>
      <c r="R511" s="40"/>
      <c r="S511" s="40"/>
    </row>
    <row r="512" spans="4:19" x14ac:dyDescent="0.25">
      <c r="D512"/>
      <c r="Q512" s="55"/>
      <c r="R512" s="40"/>
      <c r="S512" s="40"/>
    </row>
    <row r="513" spans="4:19" x14ac:dyDescent="0.25">
      <c r="D513"/>
      <c r="Q513" s="55"/>
      <c r="R513" s="40"/>
      <c r="S513" s="40"/>
    </row>
    <row r="514" spans="4:19" x14ac:dyDescent="0.25">
      <c r="D514"/>
      <c r="Q514" s="55"/>
      <c r="R514" s="40"/>
      <c r="S514" s="40"/>
    </row>
    <row r="515" spans="4:19" x14ac:dyDescent="0.25">
      <c r="D515"/>
      <c r="Q515" s="55"/>
      <c r="R515" s="40"/>
      <c r="S515" s="40"/>
    </row>
    <row r="516" spans="4:19" x14ac:dyDescent="0.25">
      <c r="D516"/>
      <c r="Q516" s="55"/>
      <c r="R516" s="40"/>
      <c r="S516" s="40"/>
    </row>
    <row r="517" spans="4:19" x14ac:dyDescent="0.25">
      <c r="D517"/>
      <c r="Q517" s="55"/>
      <c r="R517" s="40"/>
      <c r="S517" s="40"/>
    </row>
    <row r="518" spans="4:19" x14ac:dyDescent="0.25">
      <c r="D518"/>
      <c r="Q518" s="55"/>
      <c r="R518" s="40"/>
      <c r="S518" s="40"/>
    </row>
    <row r="519" spans="4:19" x14ac:dyDescent="0.25">
      <c r="D519"/>
      <c r="Q519" s="55"/>
      <c r="R519" s="40"/>
      <c r="S519" s="40"/>
    </row>
    <row r="520" spans="4:19" x14ac:dyDescent="0.25">
      <c r="D520"/>
      <c r="Q520" s="55"/>
      <c r="R520" s="40"/>
      <c r="S520" s="40"/>
    </row>
    <row r="521" spans="4:19" x14ac:dyDescent="0.25">
      <c r="D521"/>
      <c r="Q521" s="55"/>
      <c r="R521" s="40"/>
      <c r="S521" s="40"/>
    </row>
    <row r="522" spans="4:19" x14ac:dyDescent="0.25">
      <c r="D522"/>
      <c r="Q522" s="55"/>
      <c r="R522" s="40"/>
      <c r="S522" s="40"/>
    </row>
    <row r="523" spans="4:19" x14ac:dyDescent="0.25">
      <c r="D523"/>
      <c r="Q523" s="55"/>
      <c r="R523" s="40"/>
      <c r="S523" s="40"/>
    </row>
    <row r="524" spans="4:19" x14ac:dyDescent="0.25">
      <c r="D524"/>
      <c r="Q524" s="55"/>
      <c r="R524" s="40"/>
      <c r="S524" s="40"/>
    </row>
    <row r="525" spans="4:19" x14ac:dyDescent="0.25">
      <c r="D525"/>
      <c r="Q525" s="55"/>
      <c r="R525" s="40"/>
      <c r="S525" s="40"/>
    </row>
    <row r="526" spans="4:19" x14ac:dyDescent="0.25">
      <c r="D526"/>
      <c r="Q526" s="55"/>
      <c r="R526" s="40"/>
      <c r="S526" s="40"/>
    </row>
    <row r="527" spans="4:19" x14ac:dyDescent="0.25">
      <c r="D527"/>
      <c r="Q527" s="55"/>
      <c r="R527" s="40"/>
      <c r="S527" s="40"/>
    </row>
    <row r="528" spans="4:19" x14ac:dyDescent="0.25">
      <c r="D528"/>
      <c r="Q528" s="55"/>
      <c r="R528" s="40"/>
      <c r="S528" s="40"/>
    </row>
    <row r="529" spans="4:19" x14ac:dyDescent="0.25">
      <c r="D529"/>
      <c r="Q529" s="55"/>
      <c r="R529" s="40"/>
      <c r="S529" s="40"/>
    </row>
    <row r="530" spans="4:19" x14ac:dyDescent="0.25">
      <c r="D530"/>
      <c r="Q530" s="55"/>
      <c r="R530" s="40"/>
      <c r="S530" s="40"/>
    </row>
    <row r="531" spans="4:19" x14ac:dyDescent="0.25">
      <c r="D531"/>
      <c r="Q531" s="55"/>
      <c r="R531" s="40"/>
      <c r="S531" s="40"/>
    </row>
    <row r="532" spans="4:19" x14ac:dyDescent="0.25">
      <c r="D532"/>
      <c r="Q532" s="55"/>
      <c r="R532" s="40"/>
      <c r="S532" s="40"/>
    </row>
    <row r="533" spans="4:19" x14ac:dyDescent="0.25">
      <c r="D533"/>
      <c r="Q533" s="55"/>
      <c r="R533" s="40"/>
      <c r="S533" s="40"/>
    </row>
    <row r="534" spans="4:19" x14ac:dyDescent="0.25">
      <c r="D534"/>
      <c r="Q534" s="55"/>
      <c r="R534" s="40"/>
      <c r="S534" s="40"/>
    </row>
    <row r="535" spans="4:19" x14ac:dyDescent="0.25">
      <c r="D535"/>
      <c r="Q535" s="55"/>
      <c r="R535" s="40"/>
      <c r="S535" s="40"/>
    </row>
    <row r="536" spans="4:19" x14ac:dyDescent="0.25">
      <c r="D536"/>
      <c r="Q536" s="55"/>
      <c r="R536" s="40"/>
      <c r="S536" s="40"/>
    </row>
    <row r="537" spans="4:19" x14ac:dyDescent="0.25">
      <c r="D537"/>
      <c r="Q537" s="55"/>
      <c r="R537" s="40"/>
      <c r="S537" s="40"/>
    </row>
    <row r="538" spans="4:19" x14ac:dyDescent="0.25">
      <c r="D538"/>
      <c r="Q538" s="55"/>
      <c r="R538" s="40"/>
      <c r="S538" s="40"/>
    </row>
    <row r="539" spans="4:19" x14ac:dyDescent="0.25">
      <c r="D539"/>
      <c r="Q539" s="55"/>
      <c r="R539" s="40"/>
      <c r="S539" s="40"/>
    </row>
    <row r="540" spans="4:19" x14ac:dyDescent="0.25">
      <c r="D540"/>
      <c r="Q540" s="55"/>
      <c r="R540" s="40"/>
      <c r="S540" s="40"/>
    </row>
    <row r="541" spans="4:19" x14ac:dyDescent="0.25">
      <c r="D541"/>
      <c r="Q541" s="55"/>
      <c r="R541" s="40"/>
      <c r="S541" s="40"/>
    </row>
    <row r="542" spans="4:19" x14ac:dyDescent="0.25">
      <c r="D542"/>
      <c r="Q542" s="55"/>
      <c r="R542" s="40"/>
      <c r="S542" s="40"/>
    </row>
    <row r="543" spans="4:19" x14ac:dyDescent="0.25">
      <c r="D543"/>
      <c r="Q543" s="55"/>
      <c r="R543" s="40"/>
      <c r="S543" s="40"/>
    </row>
    <row r="544" spans="4:19" x14ac:dyDescent="0.25">
      <c r="D544"/>
      <c r="Q544" s="55"/>
      <c r="R544" s="40"/>
      <c r="S544" s="40"/>
    </row>
    <row r="545" spans="4:19" x14ac:dyDescent="0.25">
      <c r="D545"/>
      <c r="Q545" s="55"/>
      <c r="R545" s="40"/>
      <c r="S545" s="40"/>
    </row>
    <row r="546" spans="4:19" x14ac:dyDescent="0.25">
      <c r="D546"/>
      <c r="Q546" s="55"/>
      <c r="R546" s="40"/>
      <c r="S546" s="40"/>
    </row>
    <row r="547" spans="4:19" x14ac:dyDescent="0.25">
      <c r="D547"/>
      <c r="Q547" s="55"/>
      <c r="R547" s="40"/>
      <c r="S547" s="40"/>
    </row>
    <row r="548" spans="4:19" x14ac:dyDescent="0.25">
      <c r="D548"/>
      <c r="Q548" s="55"/>
      <c r="R548" s="40"/>
      <c r="S548" s="40"/>
    </row>
    <row r="549" spans="4:19" x14ac:dyDescent="0.25">
      <c r="D549"/>
      <c r="Q549" s="55"/>
      <c r="R549" s="40"/>
      <c r="S549" s="40"/>
    </row>
    <row r="550" spans="4:19" x14ac:dyDescent="0.25">
      <c r="D550"/>
      <c r="Q550" s="55"/>
      <c r="R550" s="40"/>
      <c r="S550" s="40"/>
    </row>
    <row r="551" spans="4:19" x14ac:dyDescent="0.25">
      <c r="D551"/>
      <c r="Q551" s="55"/>
      <c r="R551" s="40"/>
      <c r="S551" s="40"/>
    </row>
    <row r="552" spans="4:19" x14ac:dyDescent="0.25">
      <c r="D552"/>
      <c r="Q552" s="55"/>
      <c r="R552" s="40"/>
      <c r="S552" s="40"/>
    </row>
    <row r="553" spans="4:19" x14ac:dyDescent="0.25">
      <c r="D553"/>
      <c r="Q553" s="55"/>
      <c r="R553" s="40"/>
      <c r="S553" s="40"/>
    </row>
    <row r="554" spans="4:19" x14ac:dyDescent="0.25">
      <c r="D554"/>
      <c r="Q554" s="55"/>
      <c r="R554" s="40"/>
      <c r="S554" s="40"/>
    </row>
    <row r="555" spans="4:19" x14ac:dyDescent="0.25">
      <c r="D555"/>
      <c r="Q555" s="55"/>
      <c r="R555" s="40"/>
      <c r="S555" s="40"/>
    </row>
    <row r="556" spans="4:19" x14ac:dyDescent="0.25">
      <c r="D556"/>
      <c r="Q556" s="55"/>
      <c r="R556" s="40"/>
      <c r="S556" s="40"/>
    </row>
    <row r="557" spans="4:19" x14ac:dyDescent="0.25">
      <c r="D557"/>
      <c r="Q557" s="55"/>
      <c r="R557" s="40"/>
      <c r="S557" s="40"/>
    </row>
    <row r="558" spans="4:19" x14ac:dyDescent="0.25">
      <c r="D558"/>
      <c r="Q558" s="55"/>
      <c r="R558" s="40"/>
      <c r="S558" s="40"/>
    </row>
    <row r="559" spans="4:19" x14ac:dyDescent="0.25">
      <c r="D559"/>
      <c r="Q559" s="55"/>
      <c r="R559" s="40"/>
      <c r="S559" s="40"/>
    </row>
    <row r="560" spans="4:19" x14ac:dyDescent="0.25">
      <c r="D560"/>
      <c r="Q560" s="55"/>
      <c r="R560" s="40"/>
      <c r="S560" s="40"/>
    </row>
    <row r="561" spans="4:19" x14ac:dyDescent="0.25">
      <c r="D561"/>
      <c r="Q561" s="55"/>
      <c r="R561" s="40"/>
      <c r="S561" s="40"/>
    </row>
    <row r="562" spans="4:19" x14ac:dyDescent="0.25">
      <c r="D562"/>
      <c r="Q562" s="55"/>
      <c r="R562" s="40"/>
      <c r="S562" s="40"/>
    </row>
    <row r="563" spans="4:19" x14ac:dyDescent="0.25">
      <c r="D563"/>
      <c r="Q563" s="55"/>
      <c r="R563" s="40"/>
      <c r="S563" s="40"/>
    </row>
    <row r="564" spans="4:19" x14ac:dyDescent="0.25">
      <c r="D564"/>
      <c r="Q564" s="55"/>
      <c r="R564" s="40"/>
      <c r="S564" s="40"/>
    </row>
    <row r="565" spans="4:19" x14ac:dyDescent="0.25">
      <c r="D565"/>
      <c r="Q565" s="55"/>
      <c r="R565" s="40"/>
      <c r="S565" s="40"/>
    </row>
    <row r="566" spans="4:19" x14ac:dyDescent="0.25">
      <c r="D566"/>
      <c r="Q566" s="55"/>
      <c r="R566" s="40"/>
      <c r="S566" s="40"/>
    </row>
    <row r="567" spans="4:19" x14ac:dyDescent="0.25">
      <c r="D567"/>
      <c r="Q567" s="55"/>
      <c r="R567" s="40"/>
      <c r="S567" s="40"/>
    </row>
    <row r="568" spans="4:19" x14ac:dyDescent="0.25">
      <c r="D568"/>
      <c r="Q568" s="55"/>
      <c r="R568" s="40"/>
      <c r="S568" s="40"/>
    </row>
    <row r="569" spans="4:19" x14ac:dyDescent="0.25">
      <c r="D569"/>
      <c r="Q569" s="55"/>
      <c r="R569" s="40"/>
      <c r="S569" s="40"/>
    </row>
    <row r="570" spans="4:19" x14ac:dyDescent="0.25">
      <c r="D570"/>
      <c r="Q570" s="55"/>
      <c r="R570" s="40"/>
      <c r="S570" s="40"/>
    </row>
    <row r="571" spans="4:19" x14ac:dyDescent="0.25">
      <c r="D571"/>
      <c r="Q571" s="55"/>
      <c r="R571" s="40"/>
      <c r="S571" s="40"/>
    </row>
    <row r="572" spans="4:19" x14ac:dyDescent="0.25">
      <c r="D572"/>
      <c r="Q572" s="55"/>
      <c r="R572" s="40"/>
      <c r="S572" s="40"/>
    </row>
    <row r="573" spans="4:19" x14ac:dyDescent="0.25">
      <c r="D573"/>
      <c r="Q573" s="55"/>
      <c r="R573" s="40"/>
      <c r="S573" s="40"/>
    </row>
    <row r="574" spans="4:19" x14ac:dyDescent="0.25">
      <c r="D574"/>
      <c r="Q574" s="55"/>
      <c r="R574" s="40"/>
      <c r="S574" s="40"/>
    </row>
    <row r="575" spans="4:19" x14ac:dyDescent="0.25">
      <c r="D575"/>
      <c r="Q575" s="55"/>
      <c r="R575" s="40"/>
      <c r="S575" s="40"/>
    </row>
    <row r="576" spans="4:19" x14ac:dyDescent="0.25">
      <c r="D576"/>
      <c r="Q576" s="55"/>
      <c r="R576" s="40"/>
      <c r="S576" s="40"/>
    </row>
    <row r="577" spans="4:19" x14ac:dyDescent="0.25">
      <c r="D577"/>
      <c r="Q577" s="55"/>
      <c r="R577" s="40"/>
      <c r="S577" s="40"/>
    </row>
    <row r="578" spans="4:19" x14ac:dyDescent="0.25">
      <c r="D578"/>
      <c r="Q578" s="55"/>
      <c r="R578" s="40"/>
      <c r="S578" s="40"/>
    </row>
    <row r="579" spans="4:19" x14ac:dyDescent="0.25">
      <c r="D579"/>
      <c r="Q579" s="55"/>
      <c r="R579" s="40"/>
      <c r="S579" s="40"/>
    </row>
    <row r="580" spans="4:19" x14ac:dyDescent="0.25">
      <c r="D580"/>
      <c r="Q580" s="55"/>
      <c r="R580" s="40"/>
      <c r="S580" s="40"/>
    </row>
    <row r="581" spans="4:19" x14ac:dyDescent="0.25">
      <c r="D581"/>
      <c r="Q581" s="55"/>
      <c r="R581" s="40"/>
      <c r="S581" s="40"/>
    </row>
    <row r="582" spans="4:19" x14ac:dyDescent="0.25">
      <c r="D582"/>
      <c r="Q582" s="55"/>
      <c r="R582" s="40"/>
      <c r="S582" s="40"/>
    </row>
    <row r="583" spans="4:19" x14ac:dyDescent="0.25">
      <c r="D583"/>
      <c r="Q583" s="55"/>
      <c r="R583" s="40"/>
      <c r="S583" s="40"/>
    </row>
    <row r="584" spans="4:19" x14ac:dyDescent="0.25">
      <c r="D584"/>
      <c r="Q584" s="55"/>
      <c r="R584" s="40"/>
      <c r="S584" s="40"/>
    </row>
    <row r="585" spans="4:19" x14ac:dyDescent="0.25">
      <c r="D585"/>
      <c r="Q585" s="55"/>
      <c r="R585" s="40"/>
      <c r="S585" s="40"/>
    </row>
    <row r="586" spans="4:19" x14ac:dyDescent="0.25">
      <c r="D586"/>
      <c r="Q586" s="55"/>
      <c r="R586" s="40"/>
      <c r="S586" s="40"/>
    </row>
    <row r="587" spans="4:19" x14ac:dyDescent="0.25">
      <c r="D587"/>
      <c r="Q587" s="55"/>
      <c r="R587" s="40"/>
      <c r="S587" s="40"/>
    </row>
    <row r="588" spans="4:19" x14ac:dyDescent="0.25">
      <c r="D588"/>
      <c r="Q588" s="55"/>
      <c r="R588" s="40"/>
      <c r="S588" s="40"/>
    </row>
    <row r="589" spans="4:19" x14ac:dyDescent="0.25">
      <c r="D589"/>
      <c r="Q589" s="55"/>
      <c r="R589" s="40"/>
      <c r="S589" s="40"/>
    </row>
    <row r="590" spans="4:19" x14ac:dyDescent="0.25">
      <c r="D590"/>
      <c r="Q590" s="55"/>
      <c r="R590" s="40"/>
      <c r="S590" s="40"/>
    </row>
    <row r="591" spans="4:19" x14ac:dyDescent="0.25">
      <c r="D591"/>
      <c r="Q591" s="55"/>
      <c r="R591" s="40"/>
      <c r="S591" s="40"/>
    </row>
    <row r="592" spans="4:19" x14ac:dyDescent="0.25">
      <c r="D592"/>
      <c r="Q592" s="55"/>
      <c r="R592" s="40"/>
      <c r="S592" s="40"/>
    </row>
    <row r="593" spans="4:19" x14ac:dyDescent="0.25">
      <c r="D593"/>
      <c r="Q593" s="55"/>
      <c r="R593" s="40"/>
      <c r="S593" s="40"/>
    </row>
    <row r="594" spans="4:19" x14ac:dyDescent="0.25">
      <c r="D594"/>
      <c r="Q594" s="55"/>
      <c r="R594" s="40"/>
      <c r="S594" s="40"/>
    </row>
    <row r="595" spans="4:19" x14ac:dyDescent="0.25">
      <c r="D595"/>
      <c r="Q595" s="55"/>
      <c r="R595" s="40"/>
      <c r="S595" s="40"/>
    </row>
    <row r="596" spans="4:19" x14ac:dyDescent="0.25">
      <c r="D596"/>
      <c r="Q596" s="55"/>
      <c r="R596" s="40"/>
      <c r="S596" s="40"/>
    </row>
    <row r="597" spans="4:19" x14ac:dyDescent="0.25">
      <c r="D597"/>
      <c r="Q597" s="55"/>
      <c r="R597" s="40"/>
      <c r="S597" s="40"/>
    </row>
    <row r="598" spans="4:19" x14ac:dyDescent="0.25">
      <c r="D598"/>
      <c r="Q598" s="55"/>
      <c r="R598" s="40"/>
      <c r="S598" s="40"/>
    </row>
    <row r="599" spans="4:19" x14ac:dyDescent="0.25">
      <c r="D599"/>
      <c r="Q599" s="55"/>
      <c r="R599" s="40"/>
      <c r="S599" s="40"/>
    </row>
    <row r="600" spans="4:19" x14ac:dyDescent="0.25">
      <c r="D600"/>
      <c r="Q600" s="55"/>
      <c r="R600" s="40"/>
      <c r="S600" s="40"/>
    </row>
    <row r="601" spans="4:19" x14ac:dyDescent="0.25">
      <c r="D601"/>
      <c r="Q601" s="55"/>
      <c r="R601" s="40"/>
      <c r="S601" s="40"/>
    </row>
    <row r="602" spans="4:19" x14ac:dyDescent="0.25">
      <c r="D602"/>
      <c r="Q602" s="55"/>
      <c r="R602" s="40"/>
      <c r="S602" s="40"/>
    </row>
    <row r="603" spans="4:19" x14ac:dyDescent="0.25">
      <c r="D603"/>
      <c r="Q603" s="55"/>
      <c r="R603" s="40"/>
      <c r="S603" s="40"/>
    </row>
    <row r="604" spans="4:19" x14ac:dyDescent="0.25">
      <c r="D604"/>
      <c r="Q604" s="55"/>
      <c r="R604" s="40"/>
      <c r="S604" s="40"/>
    </row>
    <row r="605" spans="4:19" x14ac:dyDescent="0.25">
      <c r="D605"/>
      <c r="Q605" s="55"/>
      <c r="R605" s="40"/>
      <c r="S605" s="40"/>
    </row>
    <row r="606" spans="4:19" x14ac:dyDescent="0.25">
      <c r="D606"/>
      <c r="Q606" s="55"/>
      <c r="R606" s="40"/>
      <c r="S606" s="40"/>
    </row>
    <row r="607" spans="4:19" x14ac:dyDescent="0.25">
      <c r="D607"/>
      <c r="Q607" s="55"/>
      <c r="R607" s="40"/>
      <c r="S607" s="40"/>
    </row>
    <row r="608" spans="4:19" x14ac:dyDescent="0.25">
      <c r="D608"/>
      <c r="Q608" s="55"/>
      <c r="R608" s="40"/>
      <c r="S608" s="40"/>
    </row>
    <row r="609" spans="4:19" x14ac:dyDescent="0.25">
      <c r="D609"/>
      <c r="Q609" s="55"/>
      <c r="R609" s="40"/>
      <c r="S609" s="40"/>
    </row>
    <row r="610" spans="4:19" x14ac:dyDescent="0.25">
      <c r="D610"/>
      <c r="Q610" s="55"/>
      <c r="R610" s="40"/>
      <c r="S610" s="40"/>
    </row>
    <row r="611" spans="4:19" x14ac:dyDescent="0.25">
      <c r="D611"/>
      <c r="Q611" s="55"/>
      <c r="R611" s="40"/>
      <c r="S611" s="40"/>
    </row>
    <row r="612" spans="4:19" x14ac:dyDescent="0.25">
      <c r="D612"/>
      <c r="Q612" s="55"/>
      <c r="R612" s="40"/>
      <c r="S612" s="40"/>
    </row>
    <row r="613" spans="4:19" x14ac:dyDescent="0.25">
      <c r="D613"/>
      <c r="Q613" s="55"/>
      <c r="R613" s="40"/>
      <c r="S613" s="40"/>
    </row>
    <row r="614" spans="4:19" x14ac:dyDescent="0.25">
      <c r="D614"/>
      <c r="Q614" s="55"/>
      <c r="R614" s="40"/>
      <c r="S614" s="40"/>
    </row>
    <row r="615" spans="4:19" x14ac:dyDescent="0.25">
      <c r="D615"/>
      <c r="Q615" s="55"/>
      <c r="R615" s="40"/>
      <c r="S615" s="40"/>
    </row>
    <row r="616" spans="4:19" x14ac:dyDescent="0.25">
      <c r="D616"/>
      <c r="Q616" s="55"/>
      <c r="R616" s="40"/>
      <c r="S616" s="40"/>
    </row>
    <row r="617" spans="4:19" x14ac:dyDescent="0.25">
      <c r="D617"/>
      <c r="Q617" s="55"/>
      <c r="R617" s="40"/>
      <c r="S617" s="40"/>
    </row>
    <row r="618" spans="4:19" x14ac:dyDescent="0.25">
      <c r="D618"/>
      <c r="Q618" s="55"/>
      <c r="R618" s="40"/>
      <c r="S618" s="40"/>
    </row>
    <row r="619" spans="4:19" x14ac:dyDescent="0.25">
      <c r="D619"/>
      <c r="Q619" s="55"/>
      <c r="R619" s="40"/>
      <c r="S619" s="40"/>
    </row>
    <row r="620" spans="4:19" x14ac:dyDescent="0.25">
      <c r="D620"/>
      <c r="Q620" s="55"/>
      <c r="R620" s="40"/>
      <c r="S620" s="40"/>
    </row>
    <row r="621" spans="4:19" x14ac:dyDescent="0.25">
      <c r="D621"/>
      <c r="Q621" s="55"/>
      <c r="R621" s="40"/>
      <c r="S621" s="40"/>
    </row>
    <row r="622" spans="4:19" x14ac:dyDescent="0.25">
      <c r="D622"/>
      <c r="Q622" s="55"/>
      <c r="R622" s="40"/>
      <c r="S622" s="40"/>
    </row>
    <row r="623" spans="4:19" x14ac:dyDescent="0.25">
      <c r="D623"/>
      <c r="Q623" s="55"/>
      <c r="R623" s="40"/>
      <c r="S623" s="40"/>
    </row>
    <row r="624" spans="4:19" x14ac:dyDescent="0.25">
      <c r="D624"/>
      <c r="Q624" s="55"/>
      <c r="R624" s="40"/>
      <c r="S624" s="40"/>
    </row>
    <row r="625" spans="4:19" x14ac:dyDescent="0.25">
      <c r="D625"/>
      <c r="Q625" s="55"/>
      <c r="R625" s="40"/>
      <c r="S625" s="40"/>
    </row>
    <row r="626" spans="4:19" x14ac:dyDescent="0.25">
      <c r="D626"/>
      <c r="Q626" s="55"/>
      <c r="R626" s="40"/>
      <c r="S626" s="40"/>
    </row>
    <row r="627" spans="4:19" x14ac:dyDescent="0.25">
      <c r="D627"/>
      <c r="Q627" s="55"/>
      <c r="R627" s="40"/>
      <c r="S627" s="40"/>
    </row>
    <row r="628" spans="4:19" x14ac:dyDescent="0.25">
      <c r="D628"/>
      <c r="Q628" s="55"/>
      <c r="R628" s="40"/>
      <c r="S628" s="40"/>
    </row>
    <row r="629" spans="4:19" x14ac:dyDescent="0.25">
      <c r="D629"/>
      <c r="Q629" s="55"/>
      <c r="R629" s="40"/>
      <c r="S629" s="40"/>
    </row>
    <row r="630" spans="4:19" x14ac:dyDescent="0.25">
      <c r="D630"/>
      <c r="Q630" s="55"/>
      <c r="R630" s="40"/>
      <c r="S630" s="40"/>
    </row>
    <row r="631" spans="4:19" x14ac:dyDescent="0.25">
      <c r="D631"/>
      <c r="Q631" s="55"/>
      <c r="R631" s="40"/>
      <c r="S631" s="40"/>
    </row>
    <row r="632" spans="4:19" x14ac:dyDescent="0.25">
      <c r="D632"/>
      <c r="Q632" s="55"/>
      <c r="R632" s="40"/>
      <c r="S632" s="40"/>
    </row>
    <row r="633" spans="4:19" x14ac:dyDescent="0.25">
      <c r="D633"/>
      <c r="Q633" s="55"/>
      <c r="R633" s="40"/>
      <c r="S633" s="40"/>
    </row>
    <row r="634" spans="4:19" x14ac:dyDescent="0.25">
      <c r="D634"/>
      <c r="Q634" s="55"/>
      <c r="R634" s="40"/>
      <c r="S634" s="40"/>
    </row>
    <row r="635" spans="4:19" x14ac:dyDescent="0.25">
      <c r="D635"/>
      <c r="Q635" s="55"/>
      <c r="R635" s="40"/>
      <c r="S635" s="40"/>
    </row>
    <row r="636" spans="4:19" x14ac:dyDescent="0.25">
      <c r="D636"/>
      <c r="Q636" s="55"/>
      <c r="R636" s="40"/>
      <c r="S636" s="40"/>
    </row>
    <row r="637" spans="4:19" x14ac:dyDescent="0.25">
      <c r="D637"/>
      <c r="Q637" s="55"/>
      <c r="R637" s="40"/>
      <c r="S637" s="40"/>
    </row>
    <row r="638" spans="4:19" x14ac:dyDescent="0.25">
      <c r="D638"/>
      <c r="Q638" s="55"/>
      <c r="R638" s="40"/>
      <c r="S638" s="40"/>
    </row>
    <row r="639" spans="4:19" x14ac:dyDescent="0.25">
      <c r="D639"/>
      <c r="Q639" s="55"/>
      <c r="R639" s="40"/>
      <c r="S639" s="40"/>
    </row>
    <row r="640" spans="4:19" x14ac:dyDescent="0.25">
      <c r="D640"/>
      <c r="Q640" s="55"/>
      <c r="R640" s="40"/>
      <c r="S640" s="40"/>
    </row>
    <row r="641" spans="4:19" x14ac:dyDescent="0.25">
      <c r="D641"/>
      <c r="Q641" s="55"/>
      <c r="R641" s="40"/>
      <c r="S641" s="40"/>
    </row>
    <row r="642" spans="4:19" x14ac:dyDescent="0.25">
      <c r="D642"/>
      <c r="Q642" s="55"/>
      <c r="R642" s="40"/>
      <c r="S642" s="40"/>
    </row>
    <row r="643" spans="4:19" x14ac:dyDescent="0.25">
      <c r="D643"/>
      <c r="Q643" s="55"/>
      <c r="R643" s="40"/>
      <c r="S643" s="40"/>
    </row>
    <row r="644" spans="4:19" x14ac:dyDescent="0.25">
      <c r="D644"/>
      <c r="Q644" s="55"/>
      <c r="R644" s="40"/>
      <c r="S644" s="40"/>
    </row>
    <row r="645" spans="4:19" x14ac:dyDescent="0.25">
      <c r="D645"/>
      <c r="Q645" s="55"/>
      <c r="R645" s="40"/>
      <c r="S645" s="40"/>
    </row>
    <row r="646" spans="4:19" x14ac:dyDescent="0.25">
      <c r="D646"/>
      <c r="Q646" s="55"/>
      <c r="R646" s="40"/>
      <c r="S646" s="40"/>
    </row>
    <row r="647" spans="4:19" x14ac:dyDescent="0.25">
      <c r="D647"/>
      <c r="Q647" s="55"/>
      <c r="R647" s="40"/>
      <c r="S647" s="40"/>
    </row>
    <row r="648" spans="4:19" x14ac:dyDescent="0.25">
      <c r="D648"/>
      <c r="Q648" s="55"/>
      <c r="R648" s="40"/>
      <c r="S648" s="40"/>
    </row>
    <row r="649" spans="4:19" x14ac:dyDescent="0.25">
      <c r="D649"/>
      <c r="Q649" s="55"/>
      <c r="R649" s="40"/>
      <c r="S649" s="40"/>
    </row>
    <row r="650" spans="4:19" x14ac:dyDescent="0.25">
      <c r="D650"/>
      <c r="Q650" s="55"/>
      <c r="R650" s="40"/>
      <c r="S650" s="40"/>
    </row>
    <row r="651" spans="4:19" x14ac:dyDescent="0.25">
      <c r="D651"/>
      <c r="Q651" s="55"/>
      <c r="R651" s="40"/>
      <c r="S651" s="40"/>
    </row>
    <row r="652" spans="4:19" x14ac:dyDescent="0.25">
      <c r="D652"/>
      <c r="Q652" s="55"/>
      <c r="R652" s="40"/>
      <c r="S652" s="40"/>
    </row>
    <row r="653" spans="4:19" x14ac:dyDescent="0.25">
      <c r="D653"/>
      <c r="Q653" s="55"/>
      <c r="R653" s="40"/>
      <c r="S653" s="40"/>
    </row>
    <row r="654" spans="4:19" x14ac:dyDescent="0.25">
      <c r="D654"/>
      <c r="Q654" s="55"/>
      <c r="R654" s="40"/>
      <c r="S654" s="40"/>
    </row>
    <row r="655" spans="4:19" x14ac:dyDescent="0.25">
      <c r="D655"/>
      <c r="Q655" s="55"/>
      <c r="R655" s="40"/>
      <c r="S655" s="40"/>
    </row>
    <row r="656" spans="4:19" x14ac:dyDescent="0.25">
      <c r="D656"/>
      <c r="Q656" s="55"/>
      <c r="R656" s="40"/>
      <c r="S656" s="40"/>
    </row>
    <row r="657" spans="4:19" x14ac:dyDescent="0.25">
      <c r="D657"/>
      <c r="Q657" s="55"/>
      <c r="R657" s="40"/>
      <c r="S657" s="40"/>
    </row>
    <row r="658" spans="4:19" x14ac:dyDescent="0.25">
      <c r="D658"/>
      <c r="Q658" s="55"/>
      <c r="R658" s="40"/>
      <c r="S658" s="40"/>
    </row>
    <row r="659" spans="4:19" x14ac:dyDescent="0.25">
      <c r="D659"/>
      <c r="Q659" s="55"/>
      <c r="R659" s="40"/>
      <c r="S659" s="40"/>
    </row>
    <row r="660" spans="4:19" x14ac:dyDescent="0.25">
      <c r="D660"/>
      <c r="Q660" s="55"/>
      <c r="R660" s="40"/>
      <c r="S660" s="40"/>
    </row>
    <row r="661" spans="4:19" x14ac:dyDescent="0.25">
      <c r="D661"/>
      <c r="Q661" s="55"/>
      <c r="R661" s="40"/>
      <c r="S661" s="40"/>
    </row>
    <row r="662" spans="4:19" x14ac:dyDescent="0.25">
      <c r="D662"/>
      <c r="Q662" s="55"/>
      <c r="R662" s="40"/>
      <c r="S662" s="40"/>
    </row>
    <row r="663" spans="4:19" x14ac:dyDescent="0.25">
      <c r="D663"/>
      <c r="Q663" s="55"/>
      <c r="R663" s="40"/>
      <c r="S663" s="40"/>
    </row>
    <row r="664" spans="4:19" x14ac:dyDescent="0.25">
      <c r="D664"/>
      <c r="Q664" s="55"/>
      <c r="R664" s="40"/>
      <c r="S664" s="40"/>
    </row>
    <row r="665" spans="4:19" x14ac:dyDescent="0.25">
      <c r="D665"/>
      <c r="Q665" s="55"/>
      <c r="R665" s="40"/>
      <c r="S665" s="40"/>
    </row>
    <row r="666" spans="4:19" x14ac:dyDescent="0.25">
      <c r="D666"/>
      <c r="Q666" s="55"/>
      <c r="R666" s="40"/>
      <c r="S666" s="40"/>
    </row>
    <row r="667" spans="4:19" x14ac:dyDescent="0.25">
      <c r="D667"/>
      <c r="Q667" s="55"/>
      <c r="R667" s="40"/>
      <c r="S667" s="40"/>
    </row>
    <row r="668" spans="4:19" x14ac:dyDescent="0.25">
      <c r="D668"/>
      <c r="Q668" s="55"/>
      <c r="R668" s="40"/>
      <c r="S668" s="40"/>
    </row>
    <row r="669" spans="4:19" x14ac:dyDescent="0.25">
      <c r="D669"/>
      <c r="Q669" s="55"/>
      <c r="R669" s="40"/>
      <c r="S669" s="40"/>
    </row>
    <row r="670" spans="4:19" x14ac:dyDescent="0.25">
      <c r="D670"/>
      <c r="Q670" s="55"/>
      <c r="R670" s="40"/>
      <c r="S670" s="40"/>
    </row>
    <row r="671" spans="4:19" x14ac:dyDescent="0.25">
      <c r="D671"/>
      <c r="Q671" s="55"/>
      <c r="R671" s="40"/>
      <c r="S671" s="40"/>
    </row>
    <row r="672" spans="4:19" x14ac:dyDescent="0.25">
      <c r="D672"/>
      <c r="Q672" s="55"/>
      <c r="R672" s="40"/>
      <c r="S672" s="40"/>
    </row>
    <row r="673" spans="4:19" x14ac:dyDescent="0.25">
      <c r="D673"/>
      <c r="Q673" s="55"/>
      <c r="R673" s="40"/>
      <c r="S673" s="40"/>
    </row>
    <row r="674" spans="4:19" x14ac:dyDescent="0.25">
      <c r="D674"/>
      <c r="Q674" s="55"/>
      <c r="R674" s="40"/>
      <c r="S674" s="40"/>
    </row>
    <row r="675" spans="4:19" x14ac:dyDescent="0.25">
      <c r="D675"/>
      <c r="Q675" s="55"/>
      <c r="R675" s="40"/>
      <c r="S675" s="40"/>
    </row>
    <row r="676" spans="4:19" x14ac:dyDescent="0.25">
      <c r="D676"/>
      <c r="Q676" s="55"/>
      <c r="R676" s="40"/>
      <c r="S676" s="40"/>
    </row>
    <row r="677" spans="4:19" x14ac:dyDescent="0.25">
      <c r="D677"/>
      <c r="Q677" s="55"/>
      <c r="R677" s="40"/>
      <c r="S677" s="40"/>
    </row>
    <row r="678" spans="4:19" x14ac:dyDescent="0.25">
      <c r="D678"/>
      <c r="Q678" s="55"/>
      <c r="R678" s="40"/>
      <c r="S678" s="40"/>
    </row>
    <row r="679" spans="4:19" x14ac:dyDescent="0.25">
      <c r="D679"/>
      <c r="Q679" s="55"/>
      <c r="R679" s="40"/>
      <c r="S679" s="40"/>
    </row>
    <row r="680" spans="4:19" x14ac:dyDescent="0.25">
      <c r="D680"/>
      <c r="Q680" s="55"/>
      <c r="R680" s="40"/>
      <c r="S680" s="40"/>
    </row>
    <row r="681" spans="4:19" x14ac:dyDescent="0.25">
      <c r="D681"/>
      <c r="Q681" s="55"/>
      <c r="R681" s="40"/>
      <c r="S681" s="40"/>
    </row>
    <row r="682" spans="4:19" x14ac:dyDescent="0.25">
      <c r="D682"/>
      <c r="Q682" s="55"/>
      <c r="R682" s="40"/>
      <c r="S682" s="40"/>
    </row>
    <row r="683" spans="4:19" x14ac:dyDescent="0.25">
      <c r="D683"/>
      <c r="Q683" s="55"/>
      <c r="R683" s="40"/>
      <c r="S683" s="40"/>
    </row>
    <row r="684" spans="4:19" x14ac:dyDescent="0.25">
      <c r="D684"/>
      <c r="Q684" s="55"/>
      <c r="R684" s="40"/>
      <c r="S684" s="40"/>
    </row>
    <row r="685" spans="4:19" x14ac:dyDescent="0.25">
      <c r="D685"/>
      <c r="Q685" s="55"/>
      <c r="R685" s="40"/>
      <c r="S685" s="40"/>
    </row>
    <row r="686" spans="4:19" x14ac:dyDescent="0.25">
      <c r="D686"/>
      <c r="Q686" s="55"/>
      <c r="R686" s="40"/>
      <c r="S686" s="40"/>
    </row>
    <row r="687" spans="4:19" x14ac:dyDescent="0.25">
      <c r="D687"/>
      <c r="Q687" s="55"/>
      <c r="R687" s="40"/>
      <c r="S687" s="40"/>
    </row>
    <row r="688" spans="4:19" x14ac:dyDescent="0.25">
      <c r="D688"/>
      <c r="Q688" s="55"/>
      <c r="R688" s="40"/>
      <c r="S688" s="40"/>
    </row>
    <row r="689" spans="4:19" x14ac:dyDescent="0.25">
      <c r="D689"/>
      <c r="Q689" s="55"/>
      <c r="R689" s="40"/>
      <c r="S689" s="40"/>
    </row>
    <row r="690" spans="4:19" x14ac:dyDescent="0.25">
      <c r="D690"/>
      <c r="Q690" s="55"/>
      <c r="R690" s="40"/>
      <c r="S690" s="40"/>
    </row>
    <row r="691" spans="4:19" x14ac:dyDescent="0.25">
      <c r="D691"/>
      <c r="Q691" s="55"/>
      <c r="R691" s="40"/>
      <c r="S691" s="40"/>
    </row>
    <row r="692" spans="4:19" x14ac:dyDescent="0.25">
      <c r="D692"/>
      <c r="Q692" s="55"/>
      <c r="R692" s="40"/>
      <c r="S692" s="40"/>
    </row>
    <row r="693" spans="4:19" x14ac:dyDescent="0.25">
      <c r="D693"/>
      <c r="Q693" s="55"/>
      <c r="R693" s="40"/>
      <c r="S693" s="40"/>
    </row>
    <row r="694" spans="4:19" x14ac:dyDescent="0.25">
      <c r="D694"/>
      <c r="Q694" s="55"/>
      <c r="R694" s="40"/>
      <c r="S694" s="40"/>
    </row>
    <row r="695" spans="4:19" x14ac:dyDescent="0.25">
      <c r="D695"/>
      <c r="Q695" s="55"/>
      <c r="R695" s="40"/>
      <c r="S695" s="40"/>
    </row>
    <row r="696" spans="4:19" x14ac:dyDescent="0.25">
      <c r="D696"/>
      <c r="Q696" s="55"/>
      <c r="R696" s="40"/>
      <c r="S696" s="40"/>
    </row>
    <row r="697" spans="4:19" x14ac:dyDescent="0.25">
      <c r="D697"/>
      <c r="Q697" s="55"/>
      <c r="R697" s="40"/>
      <c r="S697" s="40"/>
    </row>
    <row r="698" spans="4:19" x14ac:dyDescent="0.25">
      <c r="D698"/>
      <c r="Q698" s="55"/>
      <c r="R698" s="40"/>
      <c r="S698" s="40"/>
    </row>
    <row r="699" spans="4:19" x14ac:dyDescent="0.25">
      <c r="D699"/>
      <c r="Q699" s="55"/>
      <c r="R699" s="40"/>
      <c r="S699" s="40"/>
    </row>
    <row r="700" spans="4:19" x14ac:dyDescent="0.25">
      <c r="D700"/>
      <c r="Q700" s="55"/>
      <c r="R700" s="40"/>
      <c r="S700" s="40"/>
    </row>
    <row r="701" spans="4:19" x14ac:dyDescent="0.25">
      <c r="D701"/>
      <c r="Q701" s="55"/>
      <c r="R701" s="40"/>
      <c r="S701" s="40"/>
    </row>
    <row r="702" spans="4:19" x14ac:dyDescent="0.25">
      <c r="D702"/>
      <c r="Q702" s="55"/>
      <c r="R702" s="40"/>
      <c r="S702" s="40"/>
    </row>
    <row r="703" spans="4:19" x14ac:dyDescent="0.25">
      <c r="D703"/>
      <c r="Q703" s="55"/>
      <c r="R703" s="40"/>
      <c r="S703" s="40"/>
    </row>
    <row r="704" spans="4:19" x14ac:dyDescent="0.25">
      <c r="D704"/>
      <c r="Q704" s="55"/>
      <c r="R704" s="40"/>
      <c r="S704" s="40"/>
    </row>
    <row r="705" spans="4:19" x14ac:dyDescent="0.25">
      <c r="D705"/>
      <c r="Q705" s="55"/>
      <c r="R705" s="40"/>
      <c r="S705" s="40"/>
    </row>
    <row r="706" spans="4:19" x14ac:dyDescent="0.25">
      <c r="D706"/>
      <c r="Q706" s="55"/>
      <c r="R706" s="40"/>
      <c r="S706" s="40"/>
    </row>
    <row r="707" spans="4:19" x14ac:dyDescent="0.25">
      <c r="D707"/>
      <c r="Q707" s="55"/>
      <c r="R707" s="40"/>
      <c r="S707" s="40"/>
    </row>
    <row r="708" spans="4:19" x14ac:dyDescent="0.25">
      <c r="D708"/>
      <c r="Q708" s="55"/>
      <c r="R708" s="40"/>
      <c r="S708" s="40"/>
    </row>
    <row r="709" spans="4:19" x14ac:dyDescent="0.25">
      <c r="D709"/>
      <c r="Q709" s="55"/>
      <c r="R709" s="40"/>
      <c r="S709" s="40"/>
    </row>
    <row r="710" spans="4:19" x14ac:dyDescent="0.25">
      <c r="D710"/>
      <c r="Q710" s="55"/>
      <c r="R710" s="40"/>
      <c r="S710" s="40"/>
    </row>
    <row r="711" spans="4:19" x14ac:dyDescent="0.25">
      <c r="D711"/>
      <c r="Q711" s="55"/>
      <c r="R711" s="40"/>
      <c r="S711" s="40"/>
    </row>
    <row r="712" spans="4:19" x14ac:dyDescent="0.25">
      <c r="D712"/>
      <c r="Q712" s="55"/>
      <c r="R712" s="40"/>
      <c r="S712" s="40"/>
    </row>
    <row r="713" spans="4:19" x14ac:dyDescent="0.25">
      <c r="D713"/>
      <c r="Q713" s="55"/>
      <c r="R713" s="40"/>
      <c r="S713" s="40"/>
    </row>
    <row r="714" spans="4:19" x14ac:dyDescent="0.25">
      <c r="D714"/>
      <c r="Q714" s="55"/>
      <c r="R714" s="40"/>
      <c r="S714" s="40"/>
    </row>
    <row r="715" spans="4:19" x14ac:dyDescent="0.25">
      <c r="D715"/>
      <c r="Q715" s="55"/>
      <c r="R715" s="40"/>
      <c r="S715" s="40"/>
    </row>
    <row r="716" spans="4:19" x14ac:dyDescent="0.25">
      <c r="D716"/>
      <c r="Q716" s="55"/>
      <c r="R716" s="40"/>
      <c r="S716" s="40"/>
    </row>
    <row r="717" spans="4:19" x14ac:dyDescent="0.25">
      <c r="D717"/>
      <c r="Q717" s="55"/>
      <c r="R717" s="40"/>
      <c r="S717" s="40"/>
    </row>
    <row r="718" spans="4:19" x14ac:dyDescent="0.25">
      <c r="D718"/>
      <c r="Q718" s="55"/>
      <c r="R718" s="40"/>
      <c r="S718" s="40"/>
    </row>
    <row r="719" spans="4:19" x14ac:dyDescent="0.25">
      <c r="D719"/>
      <c r="Q719" s="55"/>
      <c r="R719" s="40"/>
      <c r="S719" s="40"/>
    </row>
    <row r="720" spans="4:19" x14ac:dyDescent="0.25">
      <c r="D720"/>
      <c r="Q720" s="55"/>
      <c r="R720" s="40"/>
      <c r="S720" s="40"/>
    </row>
    <row r="721" spans="4:19" x14ac:dyDescent="0.25">
      <c r="D721"/>
      <c r="Q721" s="55"/>
      <c r="R721" s="40"/>
      <c r="S721" s="40"/>
    </row>
    <row r="722" spans="4:19" x14ac:dyDescent="0.25">
      <c r="D722"/>
      <c r="Q722" s="55"/>
      <c r="R722" s="40"/>
      <c r="S722" s="40"/>
    </row>
    <row r="723" spans="4:19" x14ac:dyDescent="0.25">
      <c r="D723"/>
      <c r="Q723" s="55"/>
      <c r="R723" s="40"/>
      <c r="S723" s="40"/>
    </row>
    <row r="724" spans="4:19" x14ac:dyDescent="0.25">
      <c r="D724"/>
      <c r="Q724" s="55"/>
      <c r="R724" s="40"/>
      <c r="S724" s="40"/>
    </row>
    <row r="725" spans="4:19" x14ac:dyDescent="0.25">
      <c r="D725"/>
      <c r="Q725" s="55"/>
      <c r="R725" s="40"/>
      <c r="S725" s="40"/>
    </row>
    <row r="726" spans="4:19" x14ac:dyDescent="0.25">
      <c r="D726"/>
      <c r="Q726" s="55"/>
      <c r="R726" s="40"/>
      <c r="S726" s="40"/>
    </row>
    <row r="727" spans="4:19" x14ac:dyDescent="0.25">
      <c r="D727"/>
      <c r="Q727" s="55"/>
      <c r="R727" s="40"/>
      <c r="S727" s="40"/>
    </row>
    <row r="728" spans="4:19" x14ac:dyDescent="0.25">
      <c r="D728"/>
      <c r="Q728" s="55"/>
      <c r="R728" s="40"/>
      <c r="S728" s="40"/>
    </row>
    <row r="729" spans="4:19" x14ac:dyDescent="0.25">
      <c r="D729"/>
      <c r="Q729" s="55"/>
      <c r="R729" s="40"/>
      <c r="S729" s="40"/>
    </row>
    <row r="730" spans="4:19" x14ac:dyDescent="0.25">
      <c r="D730"/>
      <c r="Q730" s="55"/>
      <c r="R730" s="40"/>
      <c r="S730" s="40"/>
    </row>
    <row r="731" spans="4:19" x14ac:dyDescent="0.25">
      <c r="D731"/>
      <c r="Q731" s="55"/>
      <c r="R731" s="40"/>
      <c r="S731" s="40"/>
    </row>
    <row r="732" spans="4:19" x14ac:dyDescent="0.25">
      <c r="D732"/>
      <c r="Q732" s="55"/>
      <c r="R732" s="40"/>
      <c r="S732" s="40"/>
    </row>
    <row r="733" spans="4:19" x14ac:dyDescent="0.25">
      <c r="D733"/>
      <c r="Q733" s="55"/>
      <c r="R733" s="40"/>
      <c r="S733" s="40"/>
    </row>
    <row r="734" spans="4:19" x14ac:dyDescent="0.25">
      <c r="D734"/>
      <c r="Q734" s="55"/>
      <c r="R734" s="40"/>
      <c r="S734" s="40"/>
    </row>
    <row r="735" spans="4:19" x14ac:dyDescent="0.25">
      <c r="D735"/>
      <c r="Q735" s="55"/>
      <c r="R735" s="40"/>
      <c r="S735" s="40"/>
    </row>
    <row r="736" spans="4:19" x14ac:dyDescent="0.25">
      <c r="D736"/>
      <c r="Q736" s="55"/>
      <c r="R736" s="40"/>
      <c r="S736" s="40"/>
    </row>
    <row r="737" spans="4:19" x14ac:dyDescent="0.25">
      <c r="D737"/>
      <c r="Q737" s="55"/>
      <c r="R737" s="40"/>
      <c r="S737" s="40"/>
    </row>
    <row r="738" spans="4:19" x14ac:dyDescent="0.25">
      <c r="D738"/>
      <c r="Q738" s="55"/>
      <c r="R738" s="40"/>
      <c r="S738" s="40"/>
    </row>
    <row r="739" spans="4:19" x14ac:dyDescent="0.25">
      <c r="D739"/>
      <c r="Q739" s="55"/>
      <c r="R739" s="40"/>
      <c r="S739" s="40"/>
    </row>
    <row r="740" spans="4:19" x14ac:dyDescent="0.25">
      <c r="D740"/>
      <c r="Q740" s="55"/>
      <c r="R740" s="40"/>
      <c r="S740" s="40"/>
    </row>
    <row r="741" spans="4:19" x14ac:dyDescent="0.25">
      <c r="D741"/>
      <c r="Q741" s="55"/>
      <c r="R741" s="40"/>
      <c r="S741" s="40"/>
    </row>
    <row r="742" spans="4:19" x14ac:dyDescent="0.25">
      <c r="D742"/>
      <c r="Q742" s="55"/>
      <c r="R742" s="40"/>
      <c r="S742" s="40"/>
    </row>
    <row r="743" spans="4:19" x14ac:dyDescent="0.25">
      <c r="D743"/>
      <c r="Q743" s="55"/>
      <c r="R743" s="40"/>
      <c r="S743" s="40"/>
    </row>
    <row r="744" spans="4:19" x14ac:dyDescent="0.25">
      <c r="D744"/>
      <c r="Q744" s="55"/>
      <c r="R744" s="40"/>
      <c r="S744" s="40"/>
    </row>
    <row r="745" spans="4:19" x14ac:dyDescent="0.25">
      <c r="D745"/>
      <c r="Q745" s="55"/>
      <c r="R745" s="40"/>
      <c r="S745" s="40"/>
    </row>
    <row r="746" spans="4:19" x14ac:dyDescent="0.25">
      <c r="D746"/>
      <c r="Q746" s="55"/>
      <c r="R746" s="40"/>
      <c r="S746" s="40"/>
    </row>
    <row r="747" spans="4:19" x14ac:dyDescent="0.25">
      <c r="D747"/>
      <c r="Q747" s="55"/>
      <c r="R747" s="40"/>
      <c r="S747" s="40"/>
    </row>
    <row r="748" spans="4:19" x14ac:dyDescent="0.25">
      <c r="D748"/>
      <c r="Q748" s="55"/>
      <c r="R748" s="40"/>
      <c r="S748" s="40"/>
    </row>
    <row r="749" spans="4:19" x14ac:dyDescent="0.25">
      <c r="D749"/>
      <c r="Q749" s="55"/>
      <c r="R749" s="40"/>
      <c r="S749" s="40"/>
    </row>
    <row r="750" spans="4:19" x14ac:dyDescent="0.25">
      <c r="D750"/>
      <c r="Q750" s="55"/>
      <c r="R750" s="40"/>
      <c r="S750" s="40"/>
    </row>
    <row r="751" spans="4:19" x14ac:dyDescent="0.25">
      <c r="D751"/>
      <c r="Q751" s="55"/>
      <c r="R751" s="40"/>
      <c r="S751" s="40"/>
    </row>
    <row r="752" spans="4:19" x14ac:dyDescent="0.25">
      <c r="D752"/>
      <c r="Q752" s="55"/>
      <c r="R752" s="40"/>
      <c r="S752" s="40"/>
    </row>
    <row r="753" spans="4:19" x14ac:dyDescent="0.25">
      <c r="D753"/>
      <c r="Q753" s="55"/>
      <c r="R753" s="40"/>
      <c r="S753" s="40"/>
    </row>
    <row r="754" spans="4:19" x14ac:dyDescent="0.25">
      <c r="D754"/>
      <c r="Q754" s="55"/>
      <c r="R754" s="40"/>
      <c r="S754" s="40"/>
    </row>
    <row r="755" spans="4:19" x14ac:dyDescent="0.25">
      <c r="D755"/>
      <c r="Q755" s="55"/>
      <c r="R755" s="40"/>
      <c r="S755" s="40"/>
    </row>
    <row r="756" spans="4:19" x14ac:dyDescent="0.25">
      <c r="D756"/>
      <c r="Q756" s="55"/>
      <c r="R756" s="40"/>
      <c r="S756" s="40"/>
    </row>
    <row r="757" spans="4:19" x14ac:dyDescent="0.25">
      <c r="D757"/>
      <c r="Q757" s="55"/>
      <c r="R757" s="40"/>
      <c r="S757" s="40"/>
    </row>
    <row r="758" spans="4:19" x14ac:dyDescent="0.25">
      <c r="D758"/>
      <c r="Q758" s="55"/>
      <c r="R758" s="40"/>
      <c r="S758" s="40"/>
    </row>
    <row r="759" spans="4:19" x14ac:dyDescent="0.25">
      <c r="D759"/>
      <c r="Q759" s="55"/>
      <c r="R759" s="40"/>
      <c r="S759" s="40"/>
    </row>
    <row r="760" spans="4:19" x14ac:dyDescent="0.25">
      <c r="D760"/>
      <c r="Q760" s="55"/>
      <c r="R760" s="40"/>
      <c r="S760" s="40"/>
    </row>
    <row r="761" spans="4:19" x14ac:dyDescent="0.25">
      <c r="D761"/>
      <c r="Q761" s="55"/>
      <c r="R761" s="40"/>
      <c r="S761" s="40"/>
    </row>
    <row r="762" spans="4:19" x14ac:dyDescent="0.25">
      <c r="D762"/>
      <c r="Q762" s="55"/>
      <c r="R762" s="40"/>
      <c r="S762" s="40"/>
    </row>
    <row r="763" spans="4:19" x14ac:dyDescent="0.25">
      <c r="D763"/>
      <c r="Q763" s="55"/>
      <c r="R763" s="40"/>
      <c r="S763" s="40"/>
    </row>
    <row r="764" spans="4:19" x14ac:dyDescent="0.25">
      <c r="D764"/>
      <c r="Q764" s="55"/>
      <c r="R764" s="40"/>
      <c r="S764" s="40"/>
    </row>
    <row r="765" spans="4:19" x14ac:dyDescent="0.25">
      <c r="D765"/>
      <c r="Q765" s="55"/>
      <c r="R765" s="40"/>
      <c r="S765" s="40"/>
    </row>
    <row r="766" spans="4:19" x14ac:dyDescent="0.25">
      <c r="D766"/>
      <c r="Q766" s="55"/>
      <c r="R766" s="40"/>
      <c r="S766" s="40"/>
    </row>
    <row r="767" spans="4:19" x14ac:dyDescent="0.25">
      <c r="D767"/>
      <c r="Q767" s="55"/>
      <c r="R767" s="40"/>
      <c r="S767" s="40"/>
    </row>
    <row r="768" spans="4:19" x14ac:dyDescent="0.25">
      <c r="D768"/>
      <c r="Q768" s="55"/>
      <c r="R768" s="40"/>
      <c r="S768" s="40"/>
    </row>
    <row r="769" spans="4:19" x14ac:dyDescent="0.25">
      <c r="D769"/>
      <c r="Q769" s="55"/>
      <c r="R769" s="40"/>
      <c r="S769" s="40"/>
    </row>
    <row r="770" spans="4:19" x14ac:dyDescent="0.25">
      <c r="D770"/>
      <c r="Q770" s="55"/>
      <c r="R770" s="40"/>
      <c r="S770" s="40"/>
    </row>
    <row r="771" spans="4:19" x14ac:dyDescent="0.25">
      <c r="D771"/>
      <c r="Q771" s="55"/>
      <c r="R771" s="40"/>
      <c r="S771" s="40"/>
    </row>
    <row r="772" spans="4:19" x14ac:dyDescent="0.25">
      <c r="D772"/>
      <c r="Q772" s="55"/>
      <c r="R772" s="40"/>
      <c r="S772" s="40"/>
    </row>
    <row r="773" spans="4:19" x14ac:dyDescent="0.25">
      <c r="D773"/>
      <c r="Q773" s="55"/>
      <c r="R773" s="40"/>
      <c r="S773" s="40"/>
    </row>
    <row r="774" spans="4:19" x14ac:dyDescent="0.25">
      <c r="D774"/>
      <c r="Q774" s="55"/>
      <c r="R774" s="40"/>
      <c r="S774" s="40"/>
    </row>
    <row r="775" spans="4:19" x14ac:dyDescent="0.25">
      <c r="D775"/>
      <c r="Q775" s="55"/>
      <c r="R775" s="40"/>
      <c r="S775" s="40"/>
    </row>
    <row r="776" spans="4:19" x14ac:dyDescent="0.25">
      <c r="D776"/>
      <c r="Q776" s="55"/>
      <c r="R776" s="40"/>
      <c r="S776" s="40"/>
    </row>
    <row r="777" spans="4:19" x14ac:dyDescent="0.25">
      <c r="D777"/>
      <c r="Q777" s="55"/>
      <c r="R777" s="40"/>
      <c r="S777" s="40"/>
    </row>
    <row r="778" spans="4:19" x14ac:dyDescent="0.25">
      <c r="D778"/>
      <c r="Q778" s="55"/>
      <c r="R778" s="40"/>
      <c r="S778" s="40"/>
    </row>
    <row r="779" spans="4:19" x14ac:dyDescent="0.25">
      <c r="D779"/>
      <c r="Q779" s="55"/>
      <c r="R779" s="40"/>
      <c r="S779" s="40"/>
    </row>
    <row r="780" spans="4:19" x14ac:dyDescent="0.25">
      <c r="D780"/>
      <c r="Q780" s="55"/>
      <c r="R780" s="40"/>
      <c r="S780" s="40"/>
    </row>
    <row r="781" spans="4:19" x14ac:dyDescent="0.25">
      <c r="D781"/>
      <c r="Q781" s="55"/>
      <c r="R781" s="40"/>
      <c r="S781" s="40"/>
    </row>
    <row r="782" spans="4:19" x14ac:dyDescent="0.25">
      <c r="D782"/>
      <c r="Q782" s="55"/>
      <c r="R782" s="40"/>
      <c r="S782" s="40"/>
    </row>
    <row r="783" spans="4:19" x14ac:dyDescent="0.25">
      <c r="D783"/>
      <c r="Q783" s="55"/>
      <c r="R783" s="40"/>
      <c r="S783" s="40"/>
    </row>
    <row r="784" spans="4:19" x14ac:dyDescent="0.25">
      <c r="D784"/>
      <c r="Q784" s="55"/>
      <c r="R784" s="40"/>
      <c r="S784" s="40"/>
    </row>
    <row r="785" spans="4:19" x14ac:dyDescent="0.25">
      <c r="D785"/>
      <c r="Q785" s="55"/>
      <c r="R785" s="40"/>
      <c r="S785" s="40"/>
    </row>
    <row r="786" spans="4:19" x14ac:dyDescent="0.25">
      <c r="D786"/>
      <c r="Q786" s="55"/>
      <c r="R786" s="40"/>
      <c r="S786" s="40"/>
    </row>
    <row r="787" spans="4:19" x14ac:dyDescent="0.25">
      <c r="D787"/>
      <c r="Q787" s="55"/>
      <c r="R787" s="40"/>
      <c r="S787" s="40"/>
    </row>
    <row r="788" spans="4:19" x14ac:dyDescent="0.25">
      <c r="D788"/>
      <c r="Q788" s="55"/>
      <c r="R788" s="40"/>
      <c r="S788" s="40"/>
    </row>
    <row r="789" spans="4:19" x14ac:dyDescent="0.25">
      <c r="D789"/>
      <c r="Q789" s="55"/>
      <c r="R789" s="40"/>
      <c r="S789" s="40"/>
    </row>
    <row r="790" spans="4:19" x14ac:dyDescent="0.25">
      <c r="D790"/>
      <c r="Q790" s="55"/>
      <c r="R790" s="40"/>
      <c r="S790" s="40"/>
    </row>
    <row r="791" spans="4:19" x14ac:dyDescent="0.25">
      <c r="D791"/>
      <c r="Q791" s="55"/>
      <c r="R791" s="40"/>
      <c r="S791" s="40"/>
    </row>
    <row r="792" spans="4:19" x14ac:dyDescent="0.25">
      <c r="D792"/>
      <c r="Q792" s="55"/>
      <c r="R792" s="40"/>
      <c r="S792" s="40"/>
    </row>
    <row r="793" spans="4:19" x14ac:dyDescent="0.25">
      <c r="D793"/>
      <c r="Q793" s="55"/>
      <c r="R793" s="40"/>
      <c r="S793" s="40"/>
    </row>
    <row r="794" spans="4:19" x14ac:dyDescent="0.25">
      <c r="D794"/>
      <c r="Q794" s="55"/>
      <c r="R794" s="40"/>
      <c r="S794" s="40"/>
    </row>
    <row r="795" spans="4:19" x14ac:dyDescent="0.25">
      <c r="D795"/>
      <c r="Q795" s="55"/>
      <c r="R795" s="40"/>
      <c r="S795" s="40"/>
    </row>
    <row r="796" spans="4:19" x14ac:dyDescent="0.25">
      <c r="D796"/>
      <c r="Q796" s="55"/>
      <c r="R796" s="40"/>
      <c r="S796" s="40"/>
    </row>
    <row r="797" spans="4:19" x14ac:dyDescent="0.25">
      <c r="D797"/>
      <c r="Q797" s="55"/>
      <c r="R797" s="40"/>
      <c r="S797" s="40"/>
    </row>
    <row r="798" spans="4:19" x14ac:dyDescent="0.25">
      <c r="D798"/>
      <c r="Q798" s="55"/>
      <c r="R798" s="40"/>
      <c r="S798" s="40"/>
    </row>
    <row r="799" spans="4:19" x14ac:dyDescent="0.25">
      <c r="D799"/>
      <c r="Q799" s="55"/>
      <c r="R799" s="40"/>
      <c r="S799" s="40"/>
    </row>
    <row r="800" spans="4:19" x14ac:dyDescent="0.25">
      <c r="D800"/>
      <c r="Q800" s="55"/>
      <c r="R800" s="40"/>
      <c r="S800" s="40"/>
    </row>
    <row r="801" spans="4:19" x14ac:dyDescent="0.25">
      <c r="D801"/>
      <c r="Q801" s="55"/>
      <c r="R801" s="40"/>
      <c r="S801" s="40"/>
    </row>
    <row r="802" spans="4:19" x14ac:dyDescent="0.25">
      <c r="D802"/>
      <c r="Q802" s="55"/>
      <c r="R802" s="40"/>
      <c r="S802" s="40"/>
    </row>
    <row r="803" spans="4:19" x14ac:dyDescent="0.25">
      <c r="D803"/>
      <c r="Q803" s="55"/>
      <c r="R803" s="40"/>
      <c r="S803" s="40"/>
    </row>
    <row r="804" spans="4:19" x14ac:dyDescent="0.25">
      <c r="D804"/>
      <c r="Q804" s="55"/>
      <c r="R804" s="40"/>
      <c r="S804" s="40"/>
    </row>
    <row r="805" spans="4:19" x14ac:dyDescent="0.25">
      <c r="D805"/>
      <c r="Q805" s="55"/>
      <c r="R805" s="40"/>
      <c r="S805" s="40"/>
    </row>
    <row r="806" spans="4:19" x14ac:dyDescent="0.25">
      <c r="D806"/>
      <c r="Q806" s="55"/>
      <c r="R806" s="40"/>
      <c r="S806" s="40"/>
    </row>
    <row r="807" spans="4:19" x14ac:dyDescent="0.25">
      <c r="D807"/>
      <c r="Q807" s="55"/>
      <c r="R807" s="40"/>
      <c r="S807" s="40"/>
    </row>
    <row r="808" spans="4:19" x14ac:dyDescent="0.25">
      <c r="D808"/>
      <c r="Q808" s="55"/>
      <c r="R808" s="40"/>
      <c r="S808" s="40"/>
    </row>
    <row r="809" spans="4:19" x14ac:dyDescent="0.25">
      <c r="D809"/>
      <c r="Q809" s="55"/>
      <c r="R809" s="40"/>
      <c r="S809" s="40"/>
    </row>
    <row r="810" spans="4:19" x14ac:dyDescent="0.25">
      <c r="D810"/>
      <c r="Q810" s="55"/>
      <c r="R810" s="40"/>
      <c r="S810" s="40"/>
    </row>
    <row r="811" spans="4:19" x14ac:dyDescent="0.25">
      <c r="D811"/>
      <c r="Q811" s="55"/>
      <c r="R811" s="40"/>
      <c r="S811" s="40"/>
    </row>
    <row r="812" spans="4:19" x14ac:dyDescent="0.25">
      <c r="D812"/>
      <c r="Q812" s="55"/>
      <c r="R812" s="40"/>
      <c r="S812" s="40"/>
    </row>
    <row r="813" spans="4:19" x14ac:dyDescent="0.25">
      <c r="D813"/>
      <c r="Q813" s="55"/>
      <c r="R813" s="40"/>
      <c r="S813" s="40"/>
    </row>
    <row r="814" spans="4:19" x14ac:dyDescent="0.25">
      <c r="D814"/>
      <c r="Q814" s="55"/>
      <c r="R814" s="40"/>
      <c r="S814" s="40"/>
    </row>
    <row r="815" spans="4:19" x14ac:dyDescent="0.25">
      <c r="D815"/>
      <c r="Q815" s="55"/>
      <c r="R815" s="40"/>
      <c r="S815" s="40"/>
    </row>
    <row r="816" spans="4:19" x14ac:dyDescent="0.25">
      <c r="D816"/>
      <c r="Q816" s="55"/>
      <c r="R816" s="40"/>
      <c r="S816" s="40"/>
    </row>
    <row r="817" spans="4:19" x14ac:dyDescent="0.25">
      <c r="D817"/>
      <c r="Q817" s="55"/>
      <c r="R817" s="40"/>
      <c r="S817" s="40"/>
    </row>
    <row r="818" spans="4:19" x14ac:dyDescent="0.25">
      <c r="D818"/>
      <c r="Q818" s="55"/>
      <c r="R818" s="40"/>
      <c r="S818" s="40"/>
    </row>
    <row r="819" spans="4:19" x14ac:dyDescent="0.25">
      <c r="D819"/>
      <c r="Q819" s="55"/>
      <c r="R819" s="40"/>
      <c r="S819" s="40"/>
    </row>
    <row r="820" spans="4:19" x14ac:dyDescent="0.25">
      <c r="D820"/>
      <c r="Q820" s="55"/>
      <c r="R820" s="40"/>
      <c r="S820" s="40"/>
    </row>
    <row r="821" spans="4:19" x14ac:dyDescent="0.25">
      <c r="D821"/>
      <c r="Q821" s="55"/>
      <c r="R821" s="40"/>
      <c r="S821" s="40"/>
    </row>
    <row r="822" spans="4:19" x14ac:dyDescent="0.25">
      <c r="D822"/>
      <c r="Q822" s="55"/>
      <c r="R822" s="40"/>
      <c r="S822" s="40"/>
    </row>
    <row r="823" spans="4:19" x14ac:dyDescent="0.25">
      <c r="D823"/>
      <c r="Q823" s="55"/>
      <c r="R823" s="40"/>
      <c r="S823" s="40"/>
    </row>
    <row r="824" spans="4:19" x14ac:dyDescent="0.25">
      <c r="D824"/>
      <c r="Q824" s="55"/>
      <c r="R824" s="40"/>
      <c r="S824" s="40"/>
    </row>
    <row r="825" spans="4:19" x14ac:dyDescent="0.25">
      <c r="D825"/>
      <c r="Q825" s="55"/>
      <c r="R825" s="40"/>
      <c r="S825" s="40"/>
    </row>
    <row r="826" spans="4:19" x14ac:dyDescent="0.25">
      <c r="D826"/>
      <c r="Q826" s="55"/>
      <c r="R826" s="40"/>
      <c r="S826" s="40"/>
    </row>
    <row r="827" spans="4:19" x14ac:dyDescent="0.25">
      <c r="D827"/>
      <c r="Q827" s="55"/>
      <c r="R827" s="40"/>
      <c r="S827" s="40"/>
    </row>
    <row r="828" spans="4:19" x14ac:dyDescent="0.25">
      <c r="D828"/>
      <c r="Q828" s="55"/>
      <c r="R828" s="40"/>
      <c r="S828" s="40"/>
    </row>
    <row r="829" spans="4:19" x14ac:dyDescent="0.25">
      <c r="D829"/>
      <c r="Q829" s="55"/>
      <c r="R829" s="40"/>
      <c r="S829" s="40"/>
    </row>
    <row r="830" spans="4:19" x14ac:dyDescent="0.25">
      <c r="D830"/>
      <c r="Q830" s="55"/>
      <c r="R830" s="40"/>
      <c r="S830" s="40"/>
    </row>
    <row r="831" spans="4:19" x14ac:dyDescent="0.25">
      <c r="D831"/>
      <c r="Q831" s="55"/>
      <c r="R831" s="40"/>
      <c r="S831" s="40"/>
    </row>
    <row r="832" spans="4:19" x14ac:dyDescent="0.25">
      <c r="D832"/>
      <c r="Q832" s="55"/>
      <c r="R832" s="40"/>
      <c r="S832" s="40"/>
    </row>
    <row r="833" spans="4:19" x14ac:dyDescent="0.25">
      <c r="D833"/>
      <c r="Q833" s="55"/>
      <c r="R833" s="40"/>
      <c r="S833" s="40"/>
    </row>
    <row r="834" spans="4:19" x14ac:dyDescent="0.25">
      <c r="D834"/>
      <c r="Q834" s="55"/>
      <c r="R834" s="40"/>
      <c r="S834" s="40"/>
    </row>
    <row r="835" spans="4:19" x14ac:dyDescent="0.25">
      <c r="D835"/>
      <c r="Q835" s="55"/>
      <c r="R835" s="40"/>
      <c r="S835" s="40"/>
    </row>
    <row r="836" spans="4:19" x14ac:dyDescent="0.25">
      <c r="D836"/>
      <c r="Q836" s="55"/>
      <c r="R836" s="40"/>
      <c r="S836" s="40"/>
    </row>
    <row r="837" spans="4:19" x14ac:dyDescent="0.25">
      <c r="D837"/>
      <c r="Q837" s="55"/>
      <c r="R837" s="40"/>
      <c r="S837" s="40"/>
    </row>
    <row r="838" spans="4:19" x14ac:dyDescent="0.25">
      <c r="D838"/>
      <c r="Q838" s="55"/>
      <c r="R838" s="40"/>
      <c r="S838" s="40"/>
    </row>
    <row r="839" spans="4:19" x14ac:dyDescent="0.25">
      <c r="D839"/>
      <c r="Q839" s="55"/>
      <c r="R839" s="40"/>
      <c r="S839" s="40"/>
    </row>
    <row r="840" spans="4:19" x14ac:dyDescent="0.25">
      <c r="D840"/>
      <c r="Q840" s="55"/>
      <c r="R840" s="40"/>
      <c r="S840" s="40"/>
    </row>
    <row r="841" spans="4:19" x14ac:dyDescent="0.25">
      <c r="D841"/>
      <c r="Q841" s="55"/>
      <c r="R841" s="40"/>
      <c r="S841" s="40"/>
    </row>
    <row r="842" spans="4:19" x14ac:dyDescent="0.25">
      <c r="D842"/>
      <c r="Q842" s="55"/>
      <c r="R842" s="40"/>
      <c r="S842" s="40"/>
    </row>
    <row r="843" spans="4:19" x14ac:dyDescent="0.25">
      <c r="D843"/>
      <c r="Q843" s="55"/>
      <c r="R843" s="40"/>
      <c r="S843" s="40"/>
    </row>
    <row r="844" spans="4:19" x14ac:dyDescent="0.25">
      <c r="D844"/>
      <c r="Q844" s="55"/>
      <c r="R844" s="40"/>
      <c r="S844" s="40"/>
    </row>
    <row r="845" spans="4:19" x14ac:dyDescent="0.25">
      <c r="D845"/>
      <c r="Q845" s="55"/>
      <c r="R845" s="40"/>
      <c r="S845" s="40"/>
    </row>
    <row r="846" spans="4:19" x14ac:dyDescent="0.25">
      <c r="D846"/>
      <c r="Q846" s="55"/>
      <c r="R846" s="40"/>
      <c r="S846" s="40"/>
    </row>
    <row r="847" spans="4:19" x14ac:dyDescent="0.25">
      <c r="D847"/>
      <c r="Q847" s="55"/>
      <c r="R847" s="40"/>
      <c r="S847" s="40"/>
    </row>
    <row r="848" spans="4:19" x14ac:dyDescent="0.25">
      <c r="D848"/>
      <c r="Q848" s="55"/>
      <c r="R848" s="40"/>
      <c r="S848" s="40"/>
    </row>
    <row r="849" spans="4:19" x14ac:dyDescent="0.25">
      <c r="D849"/>
      <c r="Q849" s="55"/>
      <c r="R849" s="40"/>
      <c r="S849" s="40"/>
    </row>
    <row r="850" spans="4:19" x14ac:dyDescent="0.25">
      <c r="D850"/>
      <c r="Q850" s="55"/>
      <c r="R850" s="40"/>
      <c r="S850" s="40"/>
    </row>
    <row r="851" spans="4:19" x14ac:dyDescent="0.25">
      <c r="D851"/>
      <c r="Q851" s="55"/>
      <c r="R851" s="40"/>
      <c r="S851" s="40"/>
    </row>
    <row r="852" spans="4:19" x14ac:dyDescent="0.25">
      <c r="D852"/>
      <c r="Q852" s="55"/>
      <c r="R852" s="40"/>
      <c r="S852" s="40"/>
    </row>
    <row r="853" spans="4:19" x14ac:dyDescent="0.25">
      <c r="D853"/>
      <c r="Q853" s="55"/>
      <c r="R853" s="40"/>
      <c r="S853" s="40"/>
    </row>
    <row r="854" spans="4:19" x14ac:dyDescent="0.25">
      <c r="D854"/>
      <c r="Q854" s="55"/>
      <c r="R854" s="40"/>
      <c r="S854" s="40"/>
    </row>
    <row r="855" spans="4:19" x14ac:dyDescent="0.25">
      <c r="D855"/>
      <c r="Q855" s="55"/>
      <c r="R855" s="40"/>
      <c r="S855" s="40"/>
    </row>
    <row r="856" spans="4:19" x14ac:dyDescent="0.25">
      <c r="D856"/>
      <c r="Q856" s="55"/>
      <c r="R856" s="40"/>
      <c r="S856" s="40"/>
    </row>
    <row r="857" spans="4:19" x14ac:dyDescent="0.25">
      <c r="D857"/>
      <c r="Q857" s="55"/>
      <c r="R857" s="40"/>
      <c r="S857" s="40"/>
    </row>
    <row r="858" spans="4:19" x14ac:dyDescent="0.25">
      <c r="D858"/>
      <c r="Q858" s="55"/>
      <c r="R858" s="40"/>
      <c r="S858" s="40"/>
    </row>
    <row r="859" spans="4:19" x14ac:dyDescent="0.25">
      <c r="D859"/>
      <c r="Q859" s="55"/>
      <c r="R859" s="40"/>
      <c r="S859" s="40"/>
    </row>
    <row r="860" spans="4:19" x14ac:dyDescent="0.25">
      <c r="D860"/>
      <c r="Q860" s="55"/>
      <c r="R860" s="40"/>
      <c r="S860" s="40"/>
    </row>
    <row r="861" spans="4:19" x14ac:dyDescent="0.25">
      <c r="D861"/>
      <c r="Q861" s="55"/>
      <c r="R861" s="40"/>
      <c r="S861" s="40"/>
    </row>
    <row r="862" spans="4:19" x14ac:dyDescent="0.25">
      <c r="D862"/>
      <c r="Q862" s="55"/>
      <c r="R862" s="40"/>
      <c r="S862" s="40"/>
    </row>
    <row r="863" spans="4:19" x14ac:dyDescent="0.25">
      <c r="D863"/>
      <c r="Q863" s="55"/>
      <c r="R863" s="40"/>
      <c r="S863" s="40"/>
    </row>
    <row r="864" spans="4:19" x14ac:dyDescent="0.25">
      <c r="D864"/>
      <c r="Q864" s="55"/>
      <c r="R864" s="40"/>
      <c r="S864" s="40"/>
    </row>
    <row r="865" spans="4:19" x14ac:dyDescent="0.25">
      <c r="D865"/>
      <c r="Q865" s="55"/>
      <c r="R865" s="40"/>
      <c r="S865" s="40"/>
    </row>
    <row r="866" spans="4:19" x14ac:dyDescent="0.25">
      <c r="D866"/>
      <c r="Q866" s="55"/>
      <c r="R866" s="40"/>
      <c r="S866" s="40"/>
    </row>
    <row r="867" spans="4:19" x14ac:dyDescent="0.25">
      <c r="D867"/>
      <c r="Q867" s="55"/>
      <c r="R867" s="40"/>
      <c r="S867" s="40"/>
    </row>
    <row r="868" spans="4:19" x14ac:dyDescent="0.25">
      <c r="D868"/>
      <c r="Q868" s="55"/>
      <c r="R868" s="40"/>
      <c r="S868" s="40"/>
    </row>
    <row r="869" spans="4:19" x14ac:dyDescent="0.25">
      <c r="D869"/>
      <c r="Q869" s="55"/>
      <c r="R869" s="40"/>
      <c r="S869" s="40"/>
    </row>
    <row r="870" spans="4:19" x14ac:dyDescent="0.25">
      <c r="D870"/>
      <c r="Q870" s="55"/>
      <c r="R870" s="40"/>
      <c r="S870" s="40"/>
    </row>
    <row r="871" spans="4:19" x14ac:dyDescent="0.25">
      <c r="D871"/>
      <c r="Q871" s="55"/>
      <c r="R871" s="40"/>
      <c r="S871" s="40"/>
    </row>
    <row r="872" spans="4:19" x14ac:dyDescent="0.25">
      <c r="D872"/>
      <c r="Q872" s="55"/>
      <c r="R872" s="40"/>
      <c r="S872" s="40"/>
    </row>
    <row r="873" spans="4:19" x14ac:dyDescent="0.25">
      <c r="D873"/>
      <c r="Q873" s="55"/>
      <c r="R873" s="40"/>
      <c r="S873" s="40"/>
    </row>
    <row r="874" spans="4:19" x14ac:dyDescent="0.25">
      <c r="D874"/>
      <c r="Q874" s="55"/>
      <c r="R874" s="40"/>
      <c r="S874" s="40"/>
    </row>
    <row r="875" spans="4:19" x14ac:dyDescent="0.25">
      <c r="D875"/>
      <c r="Q875" s="55"/>
      <c r="R875" s="40"/>
      <c r="S875" s="40"/>
    </row>
    <row r="876" spans="4:19" x14ac:dyDescent="0.25">
      <c r="D876"/>
      <c r="Q876" s="55"/>
      <c r="R876" s="40"/>
      <c r="S876" s="40"/>
    </row>
    <row r="877" spans="4:19" x14ac:dyDescent="0.25">
      <c r="D877"/>
      <c r="Q877" s="55"/>
      <c r="R877" s="40"/>
      <c r="S877" s="40"/>
    </row>
    <row r="878" spans="4:19" x14ac:dyDescent="0.25">
      <c r="D878"/>
      <c r="Q878" s="55"/>
      <c r="R878" s="40"/>
      <c r="S878" s="40"/>
    </row>
    <row r="879" spans="4:19" x14ac:dyDescent="0.25">
      <c r="D879"/>
      <c r="Q879" s="55"/>
      <c r="R879" s="40"/>
      <c r="S879" s="40"/>
    </row>
    <row r="880" spans="4:19" x14ac:dyDescent="0.25">
      <c r="D880"/>
      <c r="Q880" s="55"/>
      <c r="R880" s="40"/>
      <c r="S880" s="40"/>
    </row>
    <row r="881" spans="4:19" x14ac:dyDescent="0.25">
      <c r="D881"/>
      <c r="Q881" s="55"/>
      <c r="R881" s="40"/>
      <c r="S881" s="40"/>
    </row>
    <row r="882" spans="4:19" x14ac:dyDescent="0.25">
      <c r="D882"/>
      <c r="Q882" s="55"/>
      <c r="R882" s="40"/>
      <c r="S882" s="40"/>
    </row>
    <row r="883" spans="4:19" x14ac:dyDescent="0.25">
      <c r="D883"/>
      <c r="Q883" s="55"/>
      <c r="R883" s="40"/>
      <c r="S883" s="40"/>
    </row>
    <row r="884" spans="4:19" x14ac:dyDescent="0.25">
      <c r="D884"/>
      <c r="Q884" s="55"/>
      <c r="R884" s="40"/>
      <c r="S884" s="40"/>
    </row>
    <row r="885" spans="4:19" x14ac:dyDescent="0.25">
      <c r="D885"/>
      <c r="Q885" s="55"/>
      <c r="R885" s="40"/>
      <c r="S885" s="40"/>
    </row>
    <row r="886" spans="4:19" x14ac:dyDescent="0.25">
      <c r="D886"/>
      <c r="Q886" s="55"/>
      <c r="R886" s="40"/>
      <c r="S886" s="40"/>
    </row>
    <row r="887" spans="4:19" x14ac:dyDescent="0.25">
      <c r="D887"/>
      <c r="Q887" s="55"/>
      <c r="R887" s="40"/>
      <c r="S887" s="40"/>
    </row>
    <row r="888" spans="4:19" x14ac:dyDescent="0.25">
      <c r="D888"/>
      <c r="Q888" s="55"/>
      <c r="R888" s="40"/>
      <c r="S888" s="40"/>
    </row>
    <row r="889" spans="4:19" x14ac:dyDescent="0.25">
      <c r="D889"/>
      <c r="Q889" s="55"/>
      <c r="R889" s="40"/>
      <c r="S889" s="40"/>
    </row>
    <row r="890" spans="4:19" x14ac:dyDescent="0.25">
      <c r="D890"/>
      <c r="Q890" s="55"/>
      <c r="R890" s="40"/>
      <c r="S890" s="40"/>
    </row>
    <row r="891" spans="4:19" x14ac:dyDescent="0.25">
      <c r="D891"/>
      <c r="Q891" s="55"/>
      <c r="R891" s="40"/>
      <c r="S891" s="40"/>
    </row>
    <row r="892" spans="4:19" x14ac:dyDescent="0.25">
      <c r="D892"/>
      <c r="Q892" s="55"/>
      <c r="R892" s="40"/>
      <c r="S892" s="40"/>
    </row>
    <row r="893" spans="4:19" x14ac:dyDescent="0.25">
      <c r="D893"/>
      <c r="Q893" s="55"/>
      <c r="R893" s="40"/>
      <c r="S893" s="40"/>
    </row>
    <row r="894" spans="4:19" x14ac:dyDescent="0.25">
      <c r="D894"/>
      <c r="Q894" s="55"/>
      <c r="R894" s="40"/>
      <c r="S894" s="40"/>
    </row>
    <row r="895" spans="4:19" x14ac:dyDescent="0.25">
      <c r="D895"/>
      <c r="Q895" s="55"/>
      <c r="R895" s="40"/>
      <c r="S895" s="40"/>
    </row>
    <row r="896" spans="4:19" x14ac:dyDescent="0.25">
      <c r="D896"/>
      <c r="Q896" s="55"/>
      <c r="R896" s="40"/>
      <c r="S896" s="40"/>
    </row>
    <row r="897" spans="4:19" x14ac:dyDescent="0.25">
      <c r="D897"/>
      <c r="Q897" s="55"/>
      <c r="R897" s="40"/>
      <c r="S897" s="40"/>
    </row>
    <row r="898" spans="4:19" x14ac:dyDescent="0.25">
      <c r="D898"/>
      <c r="Q898" s="55"/>
      <c r="R898" s="40"/>
      <c r="S898" s="40"/>
    </row>
    <row r="899" spans="4:19" x14ac:dyDescent="0.25">
      <c r="D899"/>
      <c r="Q899" s="55"/>
      <c r="R899" s="40"/>
      <c r="S899" s="40"/>
    </row>
    <row r="900" spans="4:19" x14ac:dyDescent="0.25">
      <c r="D900"/>
      <c r="Q900" s="55"/>
      <c r="R900" s="40"/>
      <c r="S900" s="40"/>
    </row>
    <row r="901" spans="4:19" x14ac:dyDescent="0.25">
      <c r="D901"/>
      <c r="Q901" s="55"/>
      <c r="R901" s="40"/>
      <c r="S901" s="40"/>
    </row>
    <row r="902" spans="4:19" x14ac:dyDescent="0.25">
      <c r="D902"/>
      <c r="Q902" s="55"/>
      <c r="R902" s="40"/>
      <c r="S902" s="40"/>
    </row>
    <row r="903" spans="4:19" x14ac:dyDescent="0.25">
      <c r="D903"/>
      <c r="Q903" s="55"/>
      <c r="R903" s="40"/>
      <c r="S903" s="40"/>
    </row>
    <row r="904" spans="4:19" x14ac:dyDescent="0.25">
      <c r="D904"/>
      <c r="Q904" s="55"/>
      <c r="R904" s="40"/>
      <c r="S904" s="40"/>
    </row>
    <row r="905" spans="4:19" x14ac:dyDescent="0.25">
      <c r="D905"/>
      <c r="Q905" s="55"/>
      <c r="R905" s="40"/>
      <c r="S905" s="40"/>
    </row>
    <row r="906" spans="4:19" x14ac:dyDescent="0.25">
      <c r="D906"/>
      <c r="Q906" s="55"/>
      <c r="R906" s="40"/>
      <c r="S906" s="40"/>
    </row>
    <row r="907" spans="4:19" x14ac:dyDescent="0.25">
      <c r="D907"/>
      <c r="Q907" s="55"/>
      <c r="R907" s="40"/>
      <c r="S907" s="40"/>
    </row>
    <row r="908" spans="4:19" x14ac:dyDescent="0.25">
      <c r="D908"/>
      <c r="Q908" s="55"/>
      <c r="R908" s="40"/>
      <c r="S908" s="40"/>
    </row>
    <row r="909" spans="4:19" x14ac:dyDescent="0.25">
      <c r="D909"/>
      <c r="Q909" s="55"/>
      <c r="R909" s="40"/>
      <c r="S909" s="40"/>
    </row>
    <row r="910" spans="4:19" x14ac:dyDescent="0.25">
      <c r="D910"/>
      <c r="Q910" s="55"/>
      <c r="R910" s="40"/>
      <c r="S910" s="40"/>
    </row>
    <row r="911" spans="4:19" x14ac:dyDescent="0.25">
      <c r="D911"/>
      <c r="Q911" s="55"/>
      <c r="R911" s="40"/>
      <c r="S911" s="40"/>
    </row>
    <row r="912" spans="4:19" x14ac:dyDescent="0.25">
      <c r="D912"/>
      <c r="Q912" s="55"/>
      <c r="R912" s="40"/>
      <c r="S912" s="40"/>
    </row>
    <row r="913" spans="4:19" x14ac:dyDescent="0.25">
      <c r="D913"/>
      <c r="Q913" s="55"/>
      <c r="R913" s="40"/>
      <c r="S913" s="40"/>
    </row>
    <row r="914" spans="4:19" x14ac:dyDescent="0.25">
      <c r="D914"/>
      <c r="Q914" s="55"/>
      <c r="R914" s="40"/>
      <c r="S914" s="40"/>
    </row>
    <row r="915" spans="4:19" x14ac:dyDescent="0.25">
      <c r="D915"/>
      <c r="Q915" s="55"/>
      <c r="R915" s="40"/>
      <c r="S915" s="40"/>
    </row>
    <row r="916" spans="4:19" x14ac:dyDescent="0.25">
      <c r="D916"/>
      <c r="Q916" s="55"/>
      <c r="R916" s="40"/>
      <c r="S916" s="40"/>
    </row>
    <row r="917" spans="4:19" x14ac:dyDescent="0.25">
      <c r="D917"/>
      <c r="Q917" s="55"/>
      <c r="R917" s="40"/>
      <c r="S917" s="40"/>
    </row>
    <row r="918" spans="4:19" x14ac:dyDescent="0.25">
      <c r="D918"/>
      <c r="Q918" s="55"/>
      <c r="R918" s="40"/>
      <c r="S918" s="40"/>
    </row>
    <row r="919" spans="4:19" x14ac:dyDescent="0.25">
      <c r="D919"/>
      <c r="Q919" s="55"/>
      <c r="R919" s="40"/>
      <c r="S919" s="40"/>
    </row>
    <row r="920" spans="4:19" x14ac:dyDescent="0.25">
      <c r="D920"/>
      <c r="Q920" s="55"/>
      <c r="R920" s="40"/>
      <c r="S920" s="40"/>
    </row>
    <row r="921" spans="4:19" x14ac:dyDescent="0.25">
      <c r="D921"/>
      <c r="Q921" s="55"/>
      <c r="R921" s="40"/>
      <c r="S921" s="40"/>
    </row>
  </sheetData>
  <sortState ref="A70:AB146">
    <sortCondition ref="G70:G146"/>
  </sortState>
  <mergeCells count="57">
    <mergeCell ref="X84:X86"/>
    <mergeCell ref="X20:X22"/>
    <mergeCell ref="X10:X12"/>
    <mergeCell ref="X14:X16"/>
    <mergeCell ref="X42:X44"/>
    <mergeCell ref="X45:X47"/>
    <mergeCell ref="X48:X50"/>
    <mergeCell ref="X51:X53"/>
    <mergeCell ref="X54:X56"/>
    <mergeCell ref="X57:X59"/>
    <mergeCell ref="X60:X62"/>
    <mergeCell ref="X66:X68"/>
    <mergeCell ref="X69:X71"/>
    <mergeCell ref="X72:X74"/>
    <mergeCell ref="X75:X77"/>
    <mergeCell ref="X81:X83"/>
    <mergeCell ref="N6:O8"/>
    <mergeCell ref="G6:G8"/>
    <mergeCell ref="L6:L8"/>
    <mergeCell ref="M6:M8"/>
    <mergeCell ref="X78:X80"/>
    <mergeCell ref="X39:X41"/>
    <mergeCell ref="X17:X19"/>
    <mergeCell ref="X36:X38"/>
    <mergeCell ref="X24:X26"/>
    <mergeCell ref="X27:X29"/>
    <mergeCell ref="X30:X32"/>
    <mergeCell ref="X33:X35"/>
    <mergeCell ref="X63:X65"/>
    <mergeCell ref="A6:A8"/>
    <mergeCell ref="E6:E8"/>
    <mergeCell ref="B6:B8"/>
    <mergeCell ref="C6:C8"/>
    <mergeCell ref="AA6:AA8"/>
    <mergeCell ref="D6:D8"/>
    <mergeCell ref="U6:Z6"/>
    <mergeCell ref="W7:Z7"/>
    <mergeCell ref="U7:U8"/>
    <mergeCell ref="V7:V8"/>
    <mergeCell ref="W8:X8"/>
    <mergeCell ref="F6:F8"/>
    <mergeCell ref="J6:K8"/>
    <mergeCell ref="P6:Q8"/>
    <mergeCell ref="H6:H8"/>
    <mergeCell ref="I6:I8"/>
    <mergeCell ref="AO7:AP7"/>
    <mergeCell ref="AQ7:AQ8"/>
    <mergeCell ref="AL6:AQ6"/>
    <mergeCell ref="AL7:AN7"/>
    <mergeCell ref="R6:R8"/>
    <mergeCell ref="S6:S8"/>
    <mergeCell ref="AC7:AD7"/>
    <mergeCell ref="AF7:AG7"/>
    <mergeCell ref="AH7:AI7"/>
    <mergeCell ref="AJ7:AJ8"/>
    <mergeCell ref="AF6:AJ6"/>
    <mergeCell ref="AC6:AD6"/>
  </mergeCells>
  <phoneticPr fontId="40" type="noConversion"/>
  <conditionalFormatting sqref="W13:Z13 Y10:Z12 W10:W12 W87:Z166 W14:W86 Y14:Z86">
    <cfRule type="cellIs" dxfId="41" priority="27" operator="lessThan">
      <formula>0</formula>
    </cfRule>
  </conditionalFormatting>
  <conditionalFormatting sqref="X10">
    <cfRule type="cellIs" dxfId="40" priority="24" operator="lessThan">
      <formula>0</formula>
    </cfRule>
  </conditionalFormatting>
  <conditionalFormatting sqref="X42 X45 X48 X51 X54 X57 X60 X63 X66 X69 X72 X75 X78 X81 X84">
    <cfRule type="cellIs" dxfId="39" priority="23" operator="lessThan">
      <formula>0</formula>
    </cfRule>
  </conditionalFormatting>
  <conditionalFormatting sqref="X14">
    <cfRule type="cellIs" dxfId="38" priority="20" operator="lessThan">
      <formula>0</formula>
    </cfRule>
  </conditionalFormatting>
  <conditionalFormatting sqref="X17">
    <cfRule type="cellIs" dxfId="37" priority="19" operator="lessThan">
      <formula>0</formula>
    </cfRule>
  </conditionalFormatting>
  <conditionalFormatting sqref="X20">
    <cfRule type="cellIs" dxfId="36" priority="18" operator="lessThan">
      <formula>0</formula>
    </cfRule>
  </conditionalFormatting>
  <conditionalFormatting sqref="X24">
    <cfRule type="cellIs" dxfId="35" priority="17" operator="lessThan">
      <formula>0</formula>
    </cfRule>
  </conditionalFormatting>
  <conditionalFormatting sqref="X27">
    <cfRule type="cellIs" dxfId="34" priority="16" operator="lessThan">
      <formula>0</formula>
    </cfRule>
  </conditionalFormatting>
  <conditionalFormatting sqref="X30">
    <cfRule type="cellIs" dxfId="33" priority="15" operator="lessThan">
      <formula>0</formula>
    </cfRule>
  </conditionalFormatting>
  <conditionalFormatting sqref="X33">
    <cfRule type="cellIs" dxfId="32" priority="14" operator="lessThan">
      <formula>0</formula>
    </cfRule>
  </conditionalFormatting>
  <conditionalFormatting sqref="X36">
    <cfRule type="cellIs" dxfId="31" priority="13" operator="lessThan">
      <formula>0</formula>
    </cfRule>
  </conditionalFormatting>
  <conditionalFormatting sqref="X39">
    <cfRule type="cellIs" dxfId="30" priority="11" operator="lessThan">
      <formula>0</formula>
    </cfRule>
  </conditionalFormatting>
  <conditionalFormatting sqref="AC23:AE86 AC10:AD22">
    <cfRule type="cellIs" dxfId="29" priority="10" operator="lessThan">
      <formula>0</formula>
    </cfRule>
  </conditionalFormatting>
  <conditionalFormatting sqref="AF12:AK86 AF10:AJ11 AM10:AR86">
    <cfRule type="cellIs" dxfId="28" priority="9" operator="lessThan">
      <formula>0</formula>
    </cfRule>
  </conditionalFormatting>
  <conditionalFormatting sqref="K10:K20">
    <cfRule type="cellIs" dxfId="27" priority="8" operator="lessThan">
      <formula>0</formula>
    </cfRule>
  </conditionalFormatting>
  <conditionalFormatting sqref="K10:K20">
    <cfRule type="cellIs" dxfId="26" priority="7" operator="lessThanOrEqual">
      <formula>0</formula>
    </cfRule>
  </conditionalFormatting>
  <conditionalFormatting sqref="O10:O20">
    <cfRule type="cellIs" dxfId="25" priority="6" operator="lessThan">
      <formula>0</formula>
    </cfRule>
  </conditionalFormatting>
  <conditionalFormatting sqref="O10:O20">
    <cfRule type="cellIs" dxfId="24" priority="5" operator="lessThanOrEqual">
      <formula>0</formula>
    </cfRule>
  </conditionalFormatting>
  <conditionalFormatting sqref="K21:K86">
    <cfRule type="cellIs" dxfId="23" priority="4" operator="lessThan">
      <formula>0</formula>
    </cfRule>
  </conditionalFormatting>
  <conditionalFormatting sqref="K21:K86">
    <cfRule type="cellIs" dxfId="22" priority="3" operator="lessThanOrEqual">
      <formula>0</formula>
    </cfRule>
  </conditionalFormatting>
  <conditionalFormatting sqref="O21:O86">
    <cfRule type="cellIs" dxfId="21" priority="2" operator="lessThan">
      <formula>0</formula>
    </cfRule>
  </conditionalFormatting>
  <conditionalFormatting sqref="O21:O86">
    <cfRule type="cellIs" dxfId="20"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921"/>
  <sheetViews>
    <sheetView showGridLines="0" topLeftCell="V1" zoomScale="85" zoomScaleNormal="85" workbookViewId="0">
      <selection activeCell="AG3" sqref="AG3"/>
    </sheetView>
  </sheetViews>
  <sheetFormatPr baseColWidth="10" defaultColWidth="9.109375" defaultRowHeight="13.2" x14ac:dyDescent="0.25"/>
  <cols>
    <col min="1" max="1" width="10.109375" customWidth="1"/>
    <col min="2" max="2" width="9.44140625" bestFit="1" customWidth="1"/>
    <col min="3" max="3" width="6.44140625" customWidth="1"/>
    <col min="4" max="4" width="11.44140625" style="18" bestFit="1" customWidth="1"/>
    <col min="5" max="5" width="9.44140625" style="37" hidden="1" customWidth="1"/>
    <col min="6" max="6" width="9.5546875" style="37" hidden="1" customWidth="1"/>
    <col min="7" max="7" width="9.33203125" style="37" hidden="1" customWidth="1"/>
    <col min="8" max="8" width="7.44140625" bestFit="1" customWidth="1"/>
    <col min="9" max="9" width="10.33203125" customWidth="1"/>
    <col min="10" max="10" width="4.33203125" bestFit="1" customWidth="1"/>
    <col min="11" max="11" width="14.6640625" style="40" bestFit="1" customWidth="1"/>
    <col min="12" max="12" width="8.88671875" hidden="1" customWidth="1"/>
    <col min="13" max="13" width="10.88671875" hidden="1" customWidth="1"/>
    <col min="14" max="14" width="4.33203125" bestFit="1" customWidth="1"/>
    <col min="15" max="15" width="15.44140625" style="40" bestFit="1" customWidth="1"/>
    <col min="16" max="16" width="7.5546875" bestFit="1" customWidth="1"/>
    <col min="17" max="17" width="14.6640625" style="58" bestFit="1" customWidth="1"/>
    <col min="18" max="18" width="10.33203125" style="61" customWidth="1"/>
    <col min="19" max="19" width="10.33203125" style="105" hidden="1" customWidth="1"/>
    <col min="20" max="20" width="2.6640625" customWidth="1"/>
    <col min="21" max="21" width="10" style="55" bestFit="1" customWidth="1"/>
    <col min="22" max="22" width="12.88671875" style="55" bestFit="1" customWidth="1"/>
    <col min="23" max="23" width="13.109375" style="40" bestFit="1" customWidth="1"/>
    <col min="24" max="24" width="13" style="40" customWidth="1"/>
    <col min="25" max="25" width="13.44140625" style="40" bestFit="1" customWidth="1"/>
    <col min="26" max="26" width="12.33203125" style="40" bestFit="1" customWidth="1"/>
    <col min="27" max="27" width="45.44140625" hidden="1" customWidth="1"/>
    <col min="28" max="28" width="3.6640625" customWidth="1"/>
    <col min="29" max="30" width="17.33203125" customWidth="1"/>
    <col min="31" max="31" width="3" customWidth="1"/>
    <col min="32" max="35" width="17.33203125" customWidth="1"/>
    <col min="36" max="36" width="14.88671875" customWidth="1"/>
    <col min="37" max="37" width="2.109375" customWidth="1"/>
    <col min="38" max="38" width="12.6640625" customWidth="1"/>
    <col min="39" max="42" width="17.33203125" customWidth="1"/>
    <col min="43" max="43" width="22.6640625" bestFit="1" customWidth="1"/>
  </cols>
  <sheetData>
    <row r="1" spans="1:57" s="3" customFormat="1" ht="30" x14ac:dyDescent="0.5">
      <c r="A1" s="1" t="s">
        <v>19</v>
      </c>
      <c r="B1" s="2"/>
      <c r="C1" s="2"/>
      <c r="D1" s="4"/>
      <c r="E1" s="35"/>
      <c r="F1" s="35"/>
      <c r="G1" s="35"/>
      <c r="H1" s="2"/>
      <c r="I1" s="2"/>
      <c r="J1" s="2"/>
      <c r="K1" s="38"/>
      <c r="L1" s="2"/>
      <c r="M1" s="2"/>
      <c r="N1" s="2"/>
      <c r="O1" s="38"/>
      <c r="P1" s="2"/>
      <c r="Q1" s="56"/>
      <c r="R1" s="59"/>
      <c r="S1" s="59"/>
      <c r="T1" s="5"/>
      <c r="U1" s="51"/>
      <c r="V1" s="51"/>
      <c r="W1" s="41"/>
      <c r="X1" s="41"/>
      <c r="Y1" s="41"/>
      <c r="Z1" s="41"/>
    </row>
    <row r="2" spans="1:57" s="7" customFormat="1" ht="15.6" x14ac:dyDescent="0.3">
      <c r="A2" s="104" t="s">
        <v>105</v>
      </c>
      <c r="B2" s="6">
        <v>41820</v>
      </c>
      <c r="C2" s="6"/>
      <c r="D2" s="8"/>
      <c r="E2" s="36"/>
      <c r="F2" s="36"/>
      <c r="G2" s="36"/>
      <c r="H2" s="9"/>
      <c r="I2" s="9"/>
      <c r="J2" s="9"/>
      <c r="K2" s="39"/>
      <c r="L2" s="9"/>
      <c r="M2" s="9"/>
      <c r="N2" s="9"/>
      <c r="O2" s="39"/>
      <c r="P2" s="9"/>
      <c r="Q2" s="57"/>
      <c r="R2" s="60"/>
      <c r="S2" s="60"/>
      <c r="T2" s="10"/>
      <c r="U2" s="52"/>
      <c r="V2" s="52"/>
      <c r="W2" s="42"/>
      <c r="X2" s="42"/>
      <c r="Y2" s="42"/>
      <c r="Z2" s="42"/>
      <c r="AF2" s="88" t="s">
        <v>103</v>
      </c>
      <c r="AG2" s="99">
        <f>-AG3</f>
        <v>-0.1</v>
      </c>
    </row>
    <row r="3" spans="1:57" s="7" customFormat="1" ht="15.6" x14ac:dyDescent="0.3">
      <c r="A3" s="104" t="s">
        <v>111</v>
      </c>
      <c r="B3" s="11"/>
      <c r="C3" s="11"/>
      <c r="D3" s="12"/>
      <c r="E3" s="36"/>
      <c r="F3" s="36"/>
      <c r="G3" s="36"/>
      <c r="H3" s="9"/>
      <c r="I3" s="9"/>
      <c r="J3" s="9"/>
      <c r="K3" s="39"/>
      <c r="L3" s="9"/>
      <c r="M3" s="9"/>
      <c r="N3" s="9"/>
      <c r="O3" s="39"/>
      <c r="P3" s="9"/>
      <c r="Q3" s="57"/>
      <c r="R3" s="60"/>
      <c r="S3" s="60"/>
      <c r="T3" s="10"/>
      <c r="U3" s="52"/>
      <c r="V3" s="62"/>
      <c r="W3" s="42"/>
      <c r="X3" s="42"/>
      <c r="Y3" s="42"/>
      <c r="Z3" s="42"/>
      <c r="AA3" s="11"/>
      <c r="AF3" s="88" t="s">
        <v>104</v>
      </c>
      <c r="AG3" s="100">
        <v>0.1</v>
      </c>
    </row>
    <row r="4" spans="1:57" s="7" customFormat="1" ht="7.5" customHeight="1" x14ac:dyDescent="0.3">
      <c r="B4" s="13"/>
      <c r="C4" s="13"/>
      <c r="D4" s="12"/>
      <c r="E4" s="36"/>
      <c r="F4" s="36"/>
      <c r="G4" s="36"/>
      <c r="H4" s="9"/>
      <c r="I4" s="9"/>
      <c r="J4" s="9"/>
      <c r="K4" s="39"/>
      <c r="L4" s="9"/>
      <c r="M4" s="9"/>
      <c r="N4" s="9"/>
      <c r="O4" s="39"/>
      <c r="P4" s="9"/>
      <c r="Q4" s="57"/>
      <c r="R4" s="60"/>
      <c r="S4" s="60"/>
      <c r="T4" s="10"/>
      <c r="U4" s="52"/>
      <c r="V4" s="52"/>
      <c r="W4" s="42"/>
      <c r="X4" s="42"/>
      <c r="Y4" s="42"/>
      <c r="Z4" s="42"/>
      <c r="AA4" s="13"/>
    </row>
    <row r="5" spans="1:57" s="7" customFormat="1" ht="6" customHeight="1" x14ac:dyDescent="0.3">
      <c r="B5" s="13"/>
      <c r="C5" s="13"/>
      <c r="D5" s="12"/>
      <c r="E5" s="36"/>
      <c r="F5" s="36"/>
      <c r="G5" s="36"/>
      <c r="H5" s="9"/>
      <c r="I5" s="9"/>
      <c r="J5" s="9"/>
      <c r="K5" s="39"/>
      <c r="L5" s="9"/>
      <c r="M5" s="9"/>
      <c r="N5" s="9"/>
      <c r="O5" s="39"/>
      <c r="P5" s="9"/>
      <c r="Q5" s="57"/>
      <c r="R5" s="60"/>
      <c r="S5" s="60"/>
      <c r="T5" s="10"/>
      <c r="U5" s="52"/>
      <c r="V5" s="52"/>
      <c r="W5" s="43"/>
      <c r="X5" s="43"/>
      <c r="Y5" s="42"/>
      <c r="Z5" s="42"/>
      <c r="AA5" s="13"/>
    </row>
    <row r="6" spans="1:57" s="90" customFormat="1" ht="15.6" x14ac:dyDescent="0.3">
      <c r="A6" s="124" t="s">
        <v>0</v>
      </c>
      <c r="B6" s="134" t="s">
        <v>1</v>
      </c>
      <c r="C6" s="134" t="s">
        <v>2</v>
      </c>
      <c r="D6" s="134" t="s">
        <v>3</v>
      </c>
      <c r="E6" s="131" t="s">
        <v>4</v>
      </c>
      <c r="F6" s="131" t="s">
        <v>5</v>
      </c>
      <c r="G6" s="131" t="s">
        <v>6</v>
      </c>
      <c r="H6" s="143" t="s">
        <v>7</v>
      </c>
      <c r="I6" s="124" t="s">
        <v>8</v>
      </c>
      <c r="J6" s="143" t="s">
        <v>9</v>
      </c>
      <c r="K6" s="144"/>
      <c r="L6" s="143" t="s">
        <v>7</v>
      </c>
      <c r="M6" s="124" t="s">
        <v>8</v>
      </c>
      <c r="N6" s="143" t="s">
        <v>10</v>
      </c>
      <c r="O6" s="144"/>
      <c r="P6" s="143" t="s">
        <v>11</v>
      </c>
      <c r="Q6" s="144"/>
      <c r="R6" s="124" t="s">
        <v>98</v>
      </c>
      <c r="S6" s="127" t="s">
        <v>97</v>
      </c>
      <c r="T6" s="89"/>
      <c r="U6" s="136" t="s">
        <v>12</v>
      </c>
      <c r="V6" s="137"/>
      <c r="W6" s="137"/>
      <c r="X6" s="137"/>
      <c r="Y6" s="137"/>
      <c r="Z6" s="138"/>
      <c r="AA6" s="135" t="s">
        <v>18</v>
      </c>
      <c r="AC6" s="128">
        <f>B2</f>
        <v>41820</v>
      </c>
      <c r="AD6" s="120"/>
      <c r="AE6" s="7"/>
      <c r="AF6" s="118" t="s">
        <v>99</v>
      </c>
      <c r="AG6" s="119"/>
      <c r="AH6" s="119"/>
      <c r="AI6" s="119"/>
      <c r="AJ6" s="120"/>
      <c r="AK6" s="7"/>
      <c r="AL6" s="118" t="s">
        <v>108</v>
      </c>
      <c r="AM6" s="119"/>
      <c r="AN6" s="119"/>
      <c r="AO6" s="119"/>
      <c r="AP6" s="119"/>
      <c r="AQ6" s="120"/>
    </row>
    <row r="7" spans="1:57" s="90" customFormat="1" ht="15.6" x14ac:dyDescent="0.3">
      <c r="A7" s="129"/>
      <c r="B7" s="134"/>
      <c r="C7" s="134"/>
      <c r="D7" s="134"/>
      <c r="E7" s="132"/>
      <c r="F7" s="132"/>
      <c r="G7" s="132"/>
      <c r="H7" s="145"/>
      <c r="I7" s="129"/>
      <c r="J7" s="145"/>
      <c r="K7" s="146"/>
      <c r="L7" s="145"/>
      <c r="M7" s="129"/>
      <c r="N7" s="145"/>
      <c r="O7" s="146"/>
      <c r="P7" s="145"/>
      <c r="Q7" s="146"/>
      <c r="R7" s="125"/>
      <c r="S7" s="125"/>
      <c r="T7" s="89"/>
      <c r="U7" s="139" t="s">
        <v>13</v>
      </c>
      <c r="V7" s="139" t="s">
        <v>14</v>
      </c>
      <c r="W7" s="136" t="s">
        <v>24</v>
      </c>
      <c r="X7" s="137"/>
      <c r="Y7" s="137"/>
      <c r="Z7" s="138"/>
      <c r="AA7" s="135"/>
      <c r="AC7" s="114" t="s">
        <v>109</v>
      </c>
      <c r="AD7" s="114"/>
      <c r="AE7" s="7"/>
      <c r="AF7" s="114" t="s">
        <v>102</v>
      </c>
      <c r="AG7" s="114"/>
      <c r="AH7" s="114" t="s">
        <v>100</v>
      </c>
      <c r="AI7" s="115"/>
      <c r="AJ7" s="116" t="s">
        <v>101</v>
      </c>
      <c r="AK7" s="7"/>
      <c r="AL7" s="121" t="s">
        <v>110</v>
      </c>
      <c r="AM7" s="122"/>
      <c r="AN7" s="123"/>
      <c r="AO7" s="114" t="s">
        <v>100</v>
      </c>
      <c r="AP7" s="115"/>
      <c r="AQ7" s="116" t="s">
        <v>101</v>
      </c>
    </row>
    <row r="8" spans="1:57" s="90" customFormat="1" ht="20.399999999999999" x14ac:dyDescent="0.3">
      <c r="A8" s="130"/>
      <c r="B8" s="134"/>
      <c r="C8" s="134"/>
      <c r="D8" s="134"/>
      <c r="E8" s="133"/>
      <c r="F8" s="133"/>
      <c r="G8" s="133"/>
      <c r="H8" s="147"/>
      <c r="I8" s="130"/>
      <c r="J8" s="147"/>
      <c r="K8" s="148"/>
      <c r="L8" s="147"/>
      <c r="M8" s="130"/>
      <c r="N8" s="147"/>
      <c r="O8" s="148"/>
      <c r="P8" s="147"/>
      <c r="Q8" s="148"/>
      <c r="R8" s="126"/>
      <c r="S8" s="126"/>
      <c r="T8" s="89"/>
      <c r="U8" s="140"/>
      <c r="V8" s="140"/>
      <c r="W8" s="141" t="s">
        <v>15</v>
      </c>
      <c r="X8" s="142"/>
      <c r="Y8" s="91" t="s">
        <v>16</v>
      </c>
      <c r="Z8" s="91" t="s">
        <v>17</v>
      </c>
      <c r="AA8" s="135"/>
      <c r="AC8" s="87" t="s">
        <v>106</v>
      </c>
      <c r="AD8" s="87" t="s">
        <v>107</v>
      </c>
      <c r="AE8" s="7"/>
      <c r="AF8" s="87" t="s">
        <v>106</v>
      </c>
      <c r="AG8" s="87" t="s">
        <v>107</v>
      </c>
      <c r="AH8" s="87" t="s">
        <v>106</v>
      </c>
      <c r="AI8" s="87" t="s">
        <v>107</v>
      </c>
      <c r="AJ8" s="117"/>
      <c r="AK8" s="7"/>
      <c r="AL8" s="87" t="s">
        <v>115</v>
      </c>
      <c r="AM8" s="87" t="s">
        <v>106</v>
      </c>
      <c r="AN8" s="87" t="s">
        <v>107</v>
      </c>
      <c r="AO8" s="87" t="s">
        <v>106</v>
      </c>
      <c r="AP8" s="87" t="s">
        <v>107</v>
      </c>
      <c r="AQ8" s="117"/>
    </row>
    <row r="9" spans="1:57" ht="15.6" x14ac:dyDescent="0.3">
      <c r="A9" s="47"/>
      <c r="B9" s="47"/>
      <c r="C9" s="47"/>
      <c r="D9" s="47"/>
      <c r="E9" s="48"/>
      <c r="F9" s="48"/>
      <c r="G9" s="48"/>
      <c r="H9" s="47"/>
      <c r="I9" s="47"/>
      <c r="J9" s="47"/>
      <c r="K9" s="50"/>
      <c r="L9" s="47"/>
      <c r="M9" s="47"/>
      <c r="N9" s="47"/>
      <c r="O9" s="50"/>
      <c r="P9" s="47"/>
      <c r="Q9" s="53"/>
      <c r="R9" s="50"/>
      <c r="S9" s="50"/>
      <c r="T9" s="47"/>
      <c r="U9" s="53"/>
      <c r="V9" s="53"/>
      <c r="W9" s="50"/>
      <c r="X9" s="50"/>
      <c r="Y9" s="50"/>
      <c r="Z9" s="50"/>
      <c r="AA9" s="47"/>
      <c r="AE9" s="7"/>
      <c r="AK9" s="7"/>
    </row>
    <row r="10" spans="1:57" s="44" customFormat="1" ht="15.6" x14ac:dyDescent="0.3">
      <c r="A10" s="63">
        <v>2014</v>
      </c>
      <c r="B10" s="63" t="s">
        <v>116</v>
      </c>
      <c r="C10" s="63">
        <v>19</v>
      </c>
      <c r="D10" s="63" t="s">
        <v>21</v>
      </c>
      <c r="E10" s="64">
        <v>41374</v>
      </c>
      <c r="F10" s="64">
        <v>41848</v>
      </c>
      <c r="G10" s="64">
        <v>41850</v>
      </c>
      <c r="H10" s="63" t="s">
        <v>22</v>
      </c>
      <c r="I10" s="63" t="s">
        <v>23</v>
      </c>
      <c r="J10" s="63" t="s">
        <v>24</v>
      </c>
      <c r="K10" s="102">
        <v>-2000000</v>
      </c>
      <c r="L10" s="63" t="s">
        <v>22</v>
      </c>
      <c r="M10" s="63" t="s">
        <v>25</v>
      </c>
      <c r="N10" s="63" t="s">
        <v>117</v>
      </c>
      <c r="O10" s="102">
        <v>50800000</v>
      </c>
      <c r="P10" s="63" t="s">
        <v>113</v>
      </c>
      <c r="Q10" s="66">
        <v>25.4</v>
      </c>
      <c r="R10" s="71"/>
      <c r="S10" s="105">
        <v>0</v>
      </c>
      <c r="T10" s="63"/>
      <c r="U10" s="66">
        <v>27.452999983499996</v>
      </c>
      <c r="V10" s="66">
        <v>27.445884986434898</v>
      </c>
      <c r="W10" s="102">
        <v>4.528533539831677E-24</v>
      </c>
      <c r="X10" s="105">
        <v>-148992.14511762507</v>
      </c>
      <c r="Y10" s="102">
        <v>0</v>
      </c>
      <c r="Z10" s="102">
        <v>4.528533539831677E-24</v>
      </c>
      <c r="AA10" s="45" t="s">
        <v>135</v>
      </c>
      <c r="AC10" s="94">
        <f t="shared" ref="AC10:AC42" si="0">IF(R10="",ABS(O10/V10),"")</f>
        <v>1850914.9923607074</v>
      </c>
      <c r="AD10" s="94">
        <f t="shared" ref="AD10:AD42" si="1">IF(R10="",
IF(H10="BUY",
IF(I10="CALL",MAX(-ABS(O10)/V10+ABS(O10)/Q10,0),IF(I10="PUT",MAX(-ABS(O10)/Q10+ABS(O10)/V10,0),IF(I10="FORWARD",-ABS(O10)/V10+ABS(O10)/Q10,"TRADE NOT VALID"))),
-IF(I10="CALL",MAX(-ABS(O10)/V10+ABS(O10)/Q10,0),IF(I10="PUT",MAX(-ABS(O10)/Q10+ABS(O10)/V10,0),IF(I10="FORWARD",-ABS(O10)/V10+ABS(O10)/Q10,"TRADE NOT VALID")))),"")</f>
        <v>0</v>
      </c>
      <c r="AE10" s="7"/>
      <c r="AF10" s="94">
        <f t="shared" ref="AF10:AF42" si="2">IF(R10="",
IF(I10="CALL",ABS(O10/(V10*(1+$AG$3))),
IF(I10="PUT",ABS(O10/(V10*(1+$AG$2))),
IF(I10="FORWARD",ABS(O10/(V10*(1+$AG$3))),
"TRADE NOT VALID"))),
"")</f>
        <v>2056572.213734119</v>
      </c>
      <c r="AG10" s="94">
        <f t="shared" ref="AG10:AG42" si="3">IF(R10="",
IF(H10="BUY",
IF(I10="CALL",MAX(-ABS(O10)/(V10*(1+$AG$3))+ABS(O10)/Q10,0),IF(I10="PUT",MAX(-ABS(O10)/Q10+ABS(O10)/(V10*(1+$AG$2)),0),IF(I10="FORWARD",-ABS(O10)/(V10*(1+$AG$3))+ABS(O10)/Q10,"TRADE NOT VALID"))),
-IF(I10="CALL",MAX(-ABS(O10)/(V10*(1+$AG$3))+ABS(O10)/Q10,0),IF(I10="PUT",MAX(-ABS(O10)/Q10+ABS(O10)/(V10*(1+$AG$2)),0),IF(I10="FORWARD",-ABS(O10)/(V10*(1+$AG$3))+ABS(O10)/Q10,"TRADE NOT VALID")))),"")</f>
        <v>56572.213734118966</v>
      </c>
      <c r="AH10" s="94">
        <f t="shared" ref="AH10:AH42" si="4">IF(R10="",
AF10-IF(AD10=0,ABS(O10/Q10),AC10),"")</f>
        <v>56572.213734118966</v>
      </c>
      <c r="AI10" s="94">
        <f t="shared" ref="AI10:AI42" si="5">IF(R10="",AG10-AD10,"")</f>
        <v>56572.213734118966</v>
      </c>
      <c r="AJ10" s="97">
        <f t="shared" ref="AJ10:AJ42" si="6">IF(R10="",IF(AI10=0,"CHOC INSUFFISANT",ABS(AI10/AH10)),"")</f>
        <v>1</v>
      </c>
      <c r="AK10" s="7"/>
      <c r="AL10" s="76">
        <f>VLOOKUP(EURCZK!C10,'Cours à terme initiaux'!A1:E132,5,FALSE)</f>
        <v>25.875500000000002</v>
      </c>
      <c r="AM10" s="94">
        <f t="shared" ref="AM10:AM25" si="7">IF(R10="",ABS(O10/AL10),"")</f>
        <v>1963247.0870128111</v>
      </c>
      <c r="AN10" s="94">
        <f t="shared" ref="AN10:AN25" si="8">IF(R10="",
IF(H10="BUY",
IF(I10="CALL",MAX(-ABS(O10)/AL10+ABS(O10)/Q10,0),IF(I10="PUT",MAX(-ABS(O10)/Q10+ABS(O10)/AL10,0),IF(I10="FORWARD",-ABS(O10)/AL10+ABS(O10)/Q10,"TRADE NOT VALID"))),
-IF(I10="CALL",MAX(-ABS(O10)/AL10+ABS(O10)/Q10,0),IF(I10="PUT",MAX(-ABS(O10)/Q10+ABS(O10)/AL10,0),IF(I10="FORWARD",-ABS(O10)/AL10+ABS(O10)/Q10,"TRADE NOT VALID")))),"")</f>
        <v>0</v>
      </c>
      <c r="AO10" s="94">
        <f t="shared" ref="AO10:AO25" si="9">IF(R10="",
IF(AN10=AD10,AC10-AM10,
IF(AD10=0,IF(H10="BUY",(ABS(O10)/AL10-ABS(O10)/Q10),-(ABS(O10)/AL10-ABS(O10)/Q10)),
IF(AN10=0,IF(H10="BUY",(ABS(O10)/V10-ABS(O10)/Q10),-(ABS(O10)/V10-ABS(O10)/Q10)),AC10-AM10))),"")</f>
        <v>-112332.09465210373</v>
      </c>
      <c r="AP10" s="94">
        <f t="shared" ref="AP10:AP25" si="10">IF(R10="",
AD10-AN10,
"")</f>
        <v>0</v>
      </c>
      <c r="AQ10" s="97" t="str">
        <f t="shared" ref="AQ10:AQ25" si="11">IF(R10="",IF(AP10=0,"PAS DE VALEUR INTRINSEQUE",ABS(AP10/AO10)),"")</f>
        <v>PAS DE VALEUR INTRINSEQUE</v>
      </c>
      <c r="AR10" s="94"/>
      <c r="AS10" s="95"/>
      <c r="AT10" s="95"/>
      <c r="AU10" s="95"/>
      <c r="AV10" s="95"/>
      <c r="AW10" s="95"/>
      <c r="AX10" s="95"/>
      <c r="AY10" s="95"/>
      <c r="AZ10" s="92"/>
      <c r="BA10" s="92"/>
      <c r="BB10" s="92"/>
      <c r="BC10" s="92"/>
      <c r="BD10" s="92"/>
      <c r="BE10" s="92"/>
    </row>
    <row r="11" spans="1:57" s="78" customFormat="1" ht="15.6" x14ac:dyDescent="0.3">
      <c r="A11" s="74">
        <v>2014</v>
      </c>
      <c r="B11" s="74" t="s">
        <v>116</v>
      </c>
      <c r="C11" s="74">
        <v>20</v>
      </c>
      <c r="D11" s="74" t="s">
        <v>21</v>
      </c>
      <c r="E11" s="75">
        <v>41374</v>
      </c>
      <c r="F11" s="75">
        <v>41848</v>
      </c>
      <c r="G11" s="75">
        <v>41850</v>
      </c>
      <c r="H11" s="74" t="s">
        <v>26</v>
      </c>
      <c r="I11" s="74" t="s">
        <v>25</v>
      </c>
      <c r="J11" s="74" t="s">
        <v>24</v>
      </c>
      <c r="K11" s="79">
        <v>-2000000</v>
      </c>
      <c r="L11" s="74" t="s">
        <v>26</v>
      </c>
      <c r="M11" s="74" t="s">
        <v>23</v>
      </c>
      <c r="N11" s="74" t="s">
        <v>117</v>
      </c>
      <c r="O11" s="79">
        <v>53000000</v>
      </c>
      <c r="P11" s="74" t="s">
        <v>113</v>
      </c>
      <c r="Q11" s="76">
        <v>26.5</v>
      </c>
      <c r="R11" s="77"/>
      <c r="S11" s="105">
        <v>0</v>
      </c>
      <c r="T11" s="74"/>
      <c r="U11" s="76">
        <v>27.452999983499996</v>
      </c>
      <c r="V11" s="76">
        <v>27.445884986434898</v>
      </c>
      <c r="W11" s="79">
        <v>-68893.576415212359</v>
      </c>
      <c r="X11" s="105"/>
      <c r="Y11" s="79">
        <v>-68893.576415212359</v>
      </c>
      <c r="Z11" s="79">
        <v>0</v>
      </c>
      <c r="AA11" s="45" t="s">
        <v>135</v>
      </c>
      <c r="AC11" s="94">
        <f t="shared" si="0"/>
        <v>1931072.7282503443</v>
      </c>
      <c r="AD11" s="94">
        <f t="shared" si="1"/>
        <v>-68927.271749655716</v>
      </c>
      <c r="AE11" s="7"/>
      <c r="AF11" s="94">
        <f t="shared" si="2"/>
        <v>1755520.6620457673</v>
      </c>
      <c r="AG11" s="94">
        <f t="shared" si="3"/>
        <v>-244479.3379542327</v>
      </c>
      <c r="AH11" s="94">
        <f t="shared" si="4"/>
        <v>-175552.06620457699</v>
      </c>
      <c r="AI11" s="94">
        <f t="shared" si="5"/>
        <v>-175552.06620457699</v>
      </c>
      <c r="AJ11" s="97">
        <f t="shared" si="6"/>
        <v>1</v>
      </c>
      <c r="AK11" s="7"/>
      <c r="AL11" s="76">
        <f>VLOOKUP(EURCZK!C11,'Cours à terme initiaux'!A2:E133,5,FALSE)</f>
        <v>25.875500000000002</v>
      </c>
      <c r="AM11" s="94">
        <f t="shared" si="7"/>
        <v>2048269.5986550984</v>
      </c>
      <c r="AN11" s="94">
        <f t="shared" si="8"/>
        <v>0</v>
      </c>
      <c r="AO11" s="94">
        <f t="shared" si="9"/>
        <v>68927.271749655716</v>
      </c>
      <c r="AP11" s="94">
        <f t="shared" si="10"/>
        <v>-68927.271749655716</v>
      </c>
      <c r="AQ11" s="97">
        <f t="shared" si="11"/>
        <v>1</v>
      </c>
      <c r="AR11" s="98"/>
      <c r="AS11" s="96"/>
      <c r="AT11" s="96"/>
      <c r="AU11" s="96"/>
      <c r="AV11" s="96"/>
      <c r="AW11" s="96"/>
      <c r="AX11" s="96"/>
      <c r="AY11" s="96"/>
      <c r="AZ11" s="93"/>
      <c r="BA11" s="93"/>
      <c r="BB11" s="93"/>
      <c r="BC11" s="93"/>
      <c r="BD11" s="93"/>
      <c r="BE11" s="93"/>
    </row>
    <row r="12" spans="1:57" s="44" customFormat="1" ht="15.6" x14ac:dyDescent="0.3">
      <c r="A12" s="63">
        <v>2014</v>
      </c>
      <c r="B12" s="63" t="s">
        <v>116</v>
      </c>
      <c r="C12" s="63">
        <v>21</v>
      </c>
      <c r="D12" s="63" t="s">
        <v>21</v>
      </c>
      <c r="E12" s="64">
        <v>41374</v>
      </c>
      <c r="F12" s="64">
        <v>41848</v>
      </c>
      <c r="G12" s="64">
        <v>41850</v>
      </c>
      <c r="H12" s="63" t="s">
        <v>26</v>
      </c>
      <c r="I12" s="63" t="s">
        <v>25</v>
      </c>
      <c r="J12" s="63" t="s">
        <v>24</v>
      </c>
      <c r="K12" s="79">
        <v>-2000000</v>
      </c>
      <c r="L12" s="63" t="s">
        <v>26</v>
      </c>
      <c r="M12" s="63" t="s">
        <v>23</v>
      </c>
      <c r="N12" s="63" t="s">
        <v>117</v>
      </c>
      <c r="O12" s="79">
        <v>50800000</v>
      </c>
      <c r="P12" s="63" t="s">
        <v>113</v>
      </c>
      <c r="Q12" s="66">
        <v>25.4</v>
      </c>
      <c r="R12" s="71">
        <v>26.5</v>
      </c>
      <c r="S12" s="105">
        <v>0</v>
      </c>
      <c r="T12" s="63"/>
      <c r="U12" s="66">
        <v>27.452999983499996</v>
      </c>
      <c r="V12" s="66">
        <v>27.445884986434898</v>
      </c>
      <c r="W12" s="79">
        <v>-80098.568702412696</v>
      </c>
      <c r="X12" s="105"/>
      <c r="Y12" s="79">
        <v>0</v>
      </c>
      <c r="Z12" s="79">
        <v>-80098.568702412696</v>
      </c>
      <c r="AA12" s="45" t="s">
        <v>136</v>
      </c>
      <c r="AC12" s="94" t="str">
        <f t="shared" si="0"/>
        <v/>
      </c>
      <c r="AD12" s="94" t="str">
        <f t="shared" si="1"/>
        <v/>
      </c>
      <c r="AE12" s="7"/>
      <c r="AF12" s="94" t="str">
        <f t="shared" si="2"/>
        <v/>
      </c>
      <c r="AG12" s="94" t="str">
        <f t="shared" si="3"/>
        <v/>
      </c>
      <c r="AH12" s="94" t="str">
        <f t="shared" si="4"/>
        <v/>
      </c>
      <c r="AI12" s="94" t="str">
        <f t="shared" si="5"/>
        <v/>
      </c>
      <c r="AJ12" s="97" t="str">
        <f t="shared" si="6"/>
        <v/>
      </c>
      <c r="AK12" s="7"/>
      <c r="AL12" s="76">
        <f>VLOOKUP(EURCZK!C12,'Cours à terme initiaux'!A3:E134,5,FALSE)</f>
        <v>25.875500000000002</v>
      </c>
      <c r="AM12" s="94" t="str">
        <f t="shared" si="7"/>
        <v/>
      </c>
      <c r="AN12" s="94" t="str">
        <f t="shared" si="8"/>
        <v/>
      </c>
      <c r="AO12" s="94" t="str">
        <f t="shared" si="9"/>
        <v/>
      </c>
      <c r="AP12" s="94" t="str">
        <f t="shared" si="10"/>
        <v/>
      </c>
      <c r="AQ12" s="97" t="str">
        <f t="shared" si="11"/>
        <v/>
      </c>
      <c r="AR12" s="94"/>
      <c r="AS12" s="95"/>
      <c r="AT12" s="95"/>
      <c r="AU12" s="95"/>
      <c r="AV12" s="95"/>
      <c r="AW12" s="95"/>
      <c r="AX12" s="95"/>
      <c r="AY12" s="95"/>
      <c r="AZ12" s="92"/>
      <c r="BA12" s="92"/>
      <c r="BB12" s="92"/>
      <c r="BC12" s="92"/>
      <c r="BD12" s="92"/>
      <c r="BE12" s="92"/>
    </row>
    <row r="13" spans="1:57" s="44" customFormat="1" ht="15.6" x14ac:dyDescent="0.3">
      <c r="A13" s="63">
        <v>2014</v>
      </c>
      <c r="B13" s="63" t="s">
        <v>118</v>
      </c>
      <c r="C13" s="63">
        <v>22</v>
      </c>
      <c r="D13" s="63" t="s">
        <v>21</v>
      </c>
      <c r="E13" s="64">
        <v>41374</v>
      </c>
      <c r="F13" s="64">
        <v>41878</v>
      </c>
      <c r="G13" s="64">
        <v>41880</v>
      </c>
      <c r="H13" s="63" t="s">
        <v>22</v>
      </c>
      <c r="I13" s="63" t="s">
        <v>23</v>
      </c>
      <c r="J13" s="63" t="s">
        <v>24</v>
      </c>
      <c r="K13" s="102">
        <v>-2000000</v>
      </c>
      <c r="L13" s="63" t="s">
        <v>22</v>
      </c>
      <c r="M13" s="63" t="s">
        <v>25</v>
      </c>
      <c r="N13" s="63" t="s">
        <v>117</v>
      </c>
      <c r="O13" s="102">
        <v>50800000</v>
      </c>
      <c r="P13" s="63" t="s">
        <v>113</v>
      </c>
      <c r="Q13" s="66">
        <v>25.4</v>
      </c>
      <c r="R13" s="71"/>
      <c r="S13" s="105">
        <v>0</v>
      </c>
      <c r="T13" s="63"/>
      <c r="U13" s="66">
        <v>27.452999983499996</v>
      </c>
      <c r="V13" s="66">
        <v>27.438263821550596</v>
      </c>
      <c r="W13" s="102">
        <v>3.009894332045934E-8</v>
      </c>
      <c r="X13" s="102">
        <v>-147744.04350610275</v>
      </c>
      <c r="Y13" s="102">
        <v>0</v>
      </c>
      <c r="Z13" s="102">
        <v>3.009894332045934E-8</v>
      </c>
      <c r="AA13" s="45" t="s">
        <v>135</v>
      </c>
      <c r="AC13" s="94">
        <f t="shared" si="0"/>
        <v>1851429.0966216528</v>
      </c>
      <c r="AD13" s="94">
        <f t="shared" si="1"/>
        <v>0</v>
      </c>
      <c r="AE13" s="7"/>
      <c r="AF13" s="94">
        <f t="shared" si="2"/>
        <v>2057143.4406907253</v>
      </c>
      <c r="AG13" s="94">
        <f t="shared" si="3"/>
        <v>57143.440690725343</v>
      </c>
      <c r="AH13" s="94">
        <f t="shared" si="4"/>
        <v>57143.440690725343</v>
      </c>
      <c r="AI13" s="94">
        <f t="shared" si="5"/>
        <v>57143.440690725343</v>
      </c>
      <c r="AJ13" s="97">
        <f t="shared" si="6"/>
        <v>1</v>
      </c>
      <c r="AK13" s="7"/>
      <c r="AL13" s="76">
        <f>VLOOKUP(EURCZK!C13,'Cours à terme initiaux'!A4:E135,5,FALSE)</f>
        <v>25.872999999999998</v>
      </c>
      <c r="AM13" s="94">
        <f t="shared" si="7"/>
        <v>1963436.7873845324</v>
      </c>
      <c r="AN13" s="94">
        <f t="shared" si="8"/>
        <v>0</v>
      </c>
      <c r="AO13" s="94">
        <f t="shared" si="9"/>
        <v>-112007.69076287956</v>
      </c>
      <c r="AP13" s="94">
        <f t="shared" si="10"/>
        <v>0</v>
      </c>
      <c r="AQ13" s="97" t="str">
        <f t="shared" si="11"/>
        <v>PAS DE VALEUR INTRINSEQUE</v>
      </c>
      <c r="AR13" s="94"/>
      <c r="AS13" s="95"/>
      <c r="AT13" s="95"/>
      <c r="AU13" s="95"/>
      <c r="AV13" s="95"/>
      <c r="AW13" s="95"/>
      <c r="AX13" s="95"/>
      <c r="AY13" s="95"/>
      <c r="AZ13" s="92"/>
      <c r="BA13" s="92"/>
      <c r="BB13" s="92"/>
      <c r="BC13" s="92"/>
      <c r="BD13" s="92"/>
      <c r="BE13" s="92"/>
    </row>
    <row r="14" spans="1:57" s="44" customFormat="1" ht="15.6" x14ac:dyDescent="0.3">
      <c r="A14" s="74">
        <v>2014</v>
      </c>
      <c r="B14" s="74" t="s">
        <v>118</v>
      </c>
      <c r="C14" s="74">
        <v>23</v>
      </c>
      <c r="D14" s="74" t="s">
        <v>21</v>
      </c>
      <c r="E14" s="75">
        <v>41374</v>
      </c>
      <c r="F14" s="75">
        <v>41878</v>
      </c>
      <c r="G14" s="75">
        <v>41880</v>
      </c>
      <c r="H14" s="74" t="s">
        <v>26</v>
      </c>
      <c r="I14" s="74" t="s">
        <v>25</v>
      </c>
      <c r="J14" s="74" t="s">
        <v>24</v>
      </c>
      <c r="K14" s="79">
        <v>-2000000</v>
      </c>
      <c r="L14" s="74" t="s">
        <v>26</v>
      </c>
      <c r="M14" s="74" t="s">
        <v>23</v>
      </c>
      <c r="N14" s="74" t="s">
        <v>117</v>
      </c>
      <c r="O14" s="79">
        <v>53000000</v>
      </c>
      <c r="P14" s="74" t="s">
        <v>113</v>
      </c>
      <c r="Q14" s="76">
        <v>26.5</v>
      </c>
      <c r="R14" s="77"/>
      <c r="S14" s="105">
        <v>0</v>
      </c>
      <c r="T14" s="74"/>
      <c r="U14" s="76">
        <v>27.452999983499996</v>
      </c>
      <c r="V14" s="76">
        <v>27.438263821550596</v>
      </c>
      <c r="W14" s="79">
        <v>-68329.531721757812</v>
      </c>
      <c r="X14" s="105"/>
      <c r="Y14" s="79">
        <v>-68329.531721757812</v>
      </c>
      <c r="Z14" s="79">
        <v>0</v>
      </c>
      <c r="AA14" s="45" t="s">
        <v>135</v>
      </c>
      <c r="AC14" s="94">
        <f t="shared" si="0"/>
        <v>1931609.0968690473</v>
      </c>
      <c r="AD14" s="94">
        <f t="shared" si="1"/>
        <v>-68390.903130952735</v>
      </c>
      <c r="AE14" s="7"/>
      <c r="AF14" s="94">
        <f t="shared" si="2"/>
        <v>1756008.2698809518</v>
      </c>
      <c r="AG14" s="94">
        <f t="shared" si="3"/>
        <v>-243991.73011904815</v>
      </c>
      <c r="AH14" s="94">
        <f t="shared" si="4"/>
        <v>-175600.82698809542</v>
      </c>
      <c r="AI14" s="94">
        <f t="shared" si="5"/>
        <v>-175600.82698809542</v>
      </c>
      <c r="AJ14" s="97">
        <f t="shared" si="6"/>
        <v>1</v>
      </c>
      <c r="AK14" s="7"/>
      <c r="AL14" s="76">
        <f>VLOOKUP(EURCZK!C14,'Cours à terme initiaux'!A5:E136,5,FALSE)</f>
        <v>25.872999999999998</v>
      </c>
      <c r="AM14" s="94">
        <f t="shared" si="7"/>
        <v>2048467.5143972484</v>
      </c>
      <c r="AN14" s="94">
        <f t="shared" si="8"/>
        <v>0</v>
      </c>
      <c r="AO14" s="94">
        <f t="shared" si="9"/>
        <v>68390.903130952735</v>
      </c>
      <c r="AP14" s="94">
        <f t="shared" si="10"/>
        <v>-68390.903130952735</v>
      </c>
      <c r="AQ14" s="97">
        <f t="shared" si="11"/>
        <v>1</v>
      </c>
      <c r="AR14" s="94"/>
      <c r="AS14" s="95"/>
      <c r="AT14" s="95"/>
      <c r="AU14" s="95"/>
      <c r="AV14" s="95"/>
      <c r="AW14" s="95"/>
      <c r="AX14" s="95"/>
      <c r="AY14" s="95"/>
      <c r="AZ14" s="92"/>
      <c r="BA14" s="92"/>
      <c r="BB14" s="92"/>
      <c r="BC14" s="92"/>
      <c r="BD14" s="92"/>
      <c r="BE14" s="92"/>
    </row>
    <row r="15" spans="1:57" s="44" customFormat="1" ht="15.6" x14ac:dyDescent="0.3">
      <c r="A15" s="74">
        <v>2014</v>
      </c>
      <c r="B15" s="74" t="s">
        <v>118</v>
      </c>
      <c r="C15" s="74">
        <v>24</v>
      </c>
      <c r="D15" s="74" t="s">
        <v>21</v>
      </c>
      <c r="E15" s="75">
        <v>41374</v>
      </c>
      <c r="F15" s="75">
        <v>41878</v>
      </c>
      <c r="G15" s="75">
        <v>41880</v>
      </c>
      <c r="H15" s="74" t="s">
        <v>26</v>
      </c>
      <c r="I15" s="74" t="s">
        <v>25</v>
      </c>
      <c r="J15" s="74" t="s">
        <v>24</v>
      </c>
      <c r="K15" s="79">
        <v>-2000000</v>
      </c>
      <c r="L15" s="74" t="s">
        <v>26</v>
      </c>
      <c r="M15" s="74" t="s">
        <v>23</v>
      </c>
      <c r="N15" s="74" t="s">
        <v>117</v>
      </c>
      <c r="O15" s="79">
        <v>50800000</v>
      </c>
      <c r="P15" s="74" t="s">
        <v>113</v>
      </c>
      <c r="Q15" s="76">
        <v>25.4</v>
      </c>
      <c r="R15" s="77">
        <v>26.5</v>
      </c>
      <c r="S15" s="105">
        <v>0</v>
      </c>
      <c r="T15" s="74"/>
      <c r="U15" s="76">
        <v>27.452999983499996</v>
      </c>
      <c r="V15" s="76">
        <v>27.438263821550596</v>
      </c>
      <c r="W15" s="79">
        <v>-79414.511784375019</v>
      </c>
      <c r="X15" s="105"/>
      <c r="Y15" s="79">
        <v>0</v>
      </c>
      <c r="Z15" s="79">
        <v>-79414.511784375019</v>
      </c>
      <c r="AA15" s="45" t="s">
        <v>136</v>
      </c>
      <c r="AC15" s="94" t="str">
        <f t="shared" si="0"/>
        <v/>
      </c>
      <c r="AD15" s="94" t="str">
        <f t="shared" si="1"/>
        <v/>
      </c>
      <c r="AE15" s="7"/>
      <c r="AF15" s="94" t="str">
        <f t="shared" si="2"/>
        <v/>
      </c>
      <c r="AG15" s="94" t="str">
        <f t="shared" si="3"/>
        <v/>
      </c>
      <c r="AH15" s="94" t="str">
        <f t="shared" si="4"/>
        <v/>
      </c>
      <c r="AI15" s="94" t="str">
        <f t="shared" si="5"/>
        <v/>
      </c>
      <c r="AJ15" s="97" t="str">
        <f t="shared" si="6"/>
        <v/>
      </c>
      <c r="AK15" s="7"/>
      <c r="AL15" s="76">
        <f>VLOOKUP(EURCZK!C15,'Cours à terme initiaux'!A6:E137,5,FALSE)</f>
        <v>25.872999999999998</v>
      </c>
      <c r="AM15" s="94" t="str">
        <f t="shared" si="7"/>
        <v/>
      </c>
      <c r="AN15" s="94" t="str">
        <f t="shared" si="8"/>
        <v/>
      </c>
      <c r="AO15" s="94" t="str">
        <f t="shared" si="9"/>
        <v/>
      </c>
      <c r="AP15" s="94" t="str">
        <f t="shared" si="10"/>
        <v/>
      </c>
      <c r="AQ15" s="97" t="str">
        <f t="shared" si="11"/>
        <v/>
      </c>
      <c r="AR15" s="94"/>
      <c r="AS15" s="95"/>
      <c r="AT15" s="95"/>
      <c r="AU15" s="95"/>
      <c r="AV15" s="95"/>
      <c r="AW15" s="95"/>
      <c r="AX15" s="95"/>
      <c r="AY15" s="95"/>
      <c r="AZ15" s="92"/>
      <c r="BA15" s="92"/>
      <c r="BB15" s="92"/>
      <c r="BC15" s="92"/>
      <c r="BD15" s="92"/>
      <c r="BE15" s="92"/>
    </row>
    <row r="16" spans="1:57" s="78" customFormat="1" ht="15.6" x14ac:dyDescent="0.3">
      <c r="A16" s="74">
        <v>2014</v>
      </c>
      <c r="B16" s="74" t="s">
        <v>119</v>
      </c>
      <c r="C16" s="74">
        <v>25</v>
      </c>
      <c r="D16" s="74" t="s">
        <v>21</v>
      </c>
      <c r="E16" s="75">
        <v>41374</v>
      </c>
      <c r="F16" s="75">
        <v>41908</v>
      </c>
      <c r="G16" s="75">
        <v>41912</v>
      </c>
      <c r="H16" s="74" t="s">
        <v>22</v>
      </c>
      <c r="I16" s="74" t="s">
        <v>23</v>
      </c>
      <c r="J16" s="74" t="s">
        <v>24</v>
      </c>
      <c r="K16" s="79">
        <v>-2000000</v>
      </c>
      <c r="L16" s="74" t="s">
        <v>22</v>
      </c>
      <c r="M16" s="74" t="s">
        <v>25</v>
      </c>
      <c r="N16" s="74" t="s">
        <v>117</v>
      </c>
      <c r="O16" s="79">
        <v>50800000</v>
      </c>
      <c r="P16" s="74" t="s">
        <v>113</v>
      </c>
      <c r="Q16" s="76">
        <v>25.4</v>
      </c>
      <c r="R16" s="77"/>
      <c r="S16" s="105">
        <v>0</v>
      </c>
      <c r="T16" s="74"/>
      <c r="U16" s="76">
        <v>27.452999983499996</v>
      </c>
      <c r="V16" s="76">
        <v>27.430136911562695</v>
      </c>
      <c r="W16" s="79">
        <v>2.0005115197920618E-3</v>
      </c>
      <c r="X16" s="105">
        <v>-145929.37883957778</v>
      </c>
      <c r="Y16" s="79">
        <v>0</v>
      </c>
      <c r="Z16" s="79">
        <v>2.0005115197920618E-3</v>
      </c>
      <c r="AA16" s="45" t="s">
        <v>135</v>
      </c>
      <c r="AC16" s="94">
        <f t="shared" si="0"/>
        <v>1851977.6318938513</v>
      </c>
      <c r="AD16" s="94">
        <f t="shared" si="1"/>
        <v>0</v>
      </c>
      <c r="AE16" s="7"/>
      <c r="AF16" s="94">
        <f t="shared" si="2"/>
        <v>2057752.9243265013</v>
      </c>
      <c r="AG16" s="94">
        <f t="shared" si="3"/>
        <v>57752.924326501321</v>
      </c>
      <c r="AH16" s="94">
        <f t="shared" si="4"/>
        <v>57752.924326501321</v>
      </c>
      <c r="AI16" s="94">
        <f t="shared" si="5"/>
        <v>57752.924326501321</v>
      </c>
      <c r="AJ16" s="97">
        <f t="shared" si="6"/>
        <v>1</v>
      </c>
      <c r="AK16" s="7"/>
      <c r="AL16" s="76">
        <f>VLOOKUP(EURCZK!C16,'Cours à terme initiaux'!A7:E138,5,FALSE)</f>
        <v>25.8704</v>
      </c>
      <c r="AM16" s="94">
        <f t="shared" si="7"/>
        <v>1963634.1146638629</v>
      </c>
      <c r="AN16" s="94">
        <f t="shared" si="8"/>
        <v>0</v>
      </c>
      <c r="AO16" s="94">
        <f t="shared" si="9"/>
        <v>-111656.48277001153</v>
      </c>
      <c r="AP16" s="94">
        <f t="shared" si="10"/>
        <v>0</v>
      </c>
      <c r="AQ16" s="97" t="str">
        <f t="shared" si="11"/>
        <v>PAS DE VALEUR INTRINSEQUE</v>
      </c>
      <c r="AR16" s="94"/>
      <c r="AS16" s="96"/>
      <c r="AT16" s="96"/>
      <c r="AU16" s="96"/>
      <c r="AV16" s="96"/>
      <c r="AW16" s="96"/>
      <c r="AX16" s="96"/>
      <c r="AY16" s="96"/>
      <c r="AZ16" s="93"/>
      <c r="BA16" s="93"/>
      <c r="BB16" s="93"/>
      <c r="BC16" s="93"/>
      <c r="BD16" s="93"/>
      <c r="BE16" s="93"/>
    </row>
    <row r="17" spans="1:57" s="78" customFormat="1" ht="15.6" x14ac:dyDescent="0.3">
      <c r="A17" s="63">
        <v>2014</v>
      </c>
      <c r="B17" s="63" t="s">
        <v>119</v>
      </c>
      <c r="C17" s="63">
        <v>26</v>
      </c>
      <c r="D17" s="63" t="s">
        <v>21</v>
      </c>
      <c r="E17" s="64">
        <v>41374</v>
      </c>
      <c r="F17" s="64">
        <v>41908</v>
      </c>
      <c r="G17" s="64">
        <v>41912</v>
      </c>
      <c r="H17" s="63" t="s">
        <v>26</v>
      </c>
      <c r="I17" s="63" t="s">
        <v>25</v>
      </c>
      <c r="J17" s="63" t="s">
        <v>24</v>
      </c>
      <c r="K17" s="102">
        <v>-2000000</v>
      </c>
      <c r="L17" s="63" t="s">
        <v>26</v>
      </c>
      <c r="M17" s="63" t="s">
        <v>23</v>
      </c>
      <c r="N17" s="63" t="s">
        <v>117</v>
      </c>
      <c r="O17" s="102">
        <v>53000000</v>
      </c>
      <c r="P17" s="63" t="s">
        <v>113</v>
      </c>
      <c r="Q17" s="66">
        <v>26.5</v>
      </c>
      <c r="R17" s="71"/>
      <c r="S17" s="105">
        <v>0</v>
      </c>
      <c r="T17" s="63"/>
      <c r="U17" s="66">
        <v>27.452999983499996</v>
      </c>
      <c r="V17" s="66">
        <v>27.430136911562695</v>
      </c>
      <c r="W17" s="102">
        <v>-67850.979447182195</v>
      </c>
      <c r="X17" s="105"/>
      <c r="Y17" s="102">
        <v>-67762.13252626179</v>
      </c>
      <c r="Z17" s="102">
        <v>-88.846920920404955</v>
      </c>
      <c r="AA17" s="45" t="s">
        <v>135</v>
      </c>
      <c r="AC17" s="94">
        <f t="shared" si="0"/>
        <v>1932181.3876057898</v>
      </c>
      <c r="AD17" s="94">
        <f t="shared" si="1"/>
        <v>-67818.612394210184</v>
      </c>
      <c r="AE17" s="7"/>
      <c r="AF17" s="94">
        <f t="shared" si="2"/>
        <v>1756528.5341870815</v>
      </c>
      <c r="AG17" s="94">
        <f t="shared" si="3"/>
        <v>-243471.4658129185</v>
      </c>
      <c r="AH17" s="94">
        <f t="shared" si="4"/>
        <v>-175652.85341870831</v>
      </c>
      <c r="AI17" s="94">
        <f t="shared" si="5"/>
        <v>-175652.85341870831</v>
      </c>
      <c r="AJ17" s="97">
        <f t="shared" si="6"/>
        <v>1</v>
      </c>
      <c r="AK17" s="7"/>
      <c r="AL17" s="76">
        <f>VLOOKUP(EURCZK!C17,'Cours à terme initiaux'!A8:E139,5,FALSE)</f>
        <v>25.8704</v>
      </c>
      <c r="AM17" s="94">
        <f t="shared" si="7"/>
        <v>2048673.3873461562</v>
      </c>
      <c r="AN17" s="94">
        <f t="shared" si="8"/>
        <v>0</v>
      </c>
      <c r="AO17" s="94">
        <f t="shared" si="9"/>
        <v>67818.612394210184</v>
      </c>
      <c r="AP17" s="94">
        <f t="shared" si="10"/>
        <v>-67818.612394210184</v>
      </c>
      <c r="AQ17" s="97">
        <f t="shared" si="11"/>
        <v>1</v>
      </c>
      <c r="AR17" s="94"/>
      <c r="AS17" s="96"/>
      <c r="AT17" s="96"/>
      <c r="AU17" s="96"/>
      <c r="AV17" s="96"/>
      <c r="AW17" s="96"/>
      <c r="AX17" s="96"/>
      <c r="AY17" s="96"/>
      <c r="AZ17" s="93"/>
      <c r="BA17" s="93"/>
      <c r="BB17" s="93"/>
      <c r="BC17" s="93"/>
      <c r="BD17" s="93"/>
      <c r="BE17" s="93"/>
    </row>
    <row r="18" spans="1:57" s="78" customFormat="1" ht="15.6" x14ac:dyDescent="0.3">
      <c r="A18" s="74">
        <v>2014</v>
      </c>
      <c r="B18" s="74" t="s">
        <v>119</v>
      </c>
      <c r="C18" s="74">
        <v>27</v>
      </c>
      <c r="D18" s="74" t="s">
        <v>21</v>
      </c>
      <c r="E18" s="75">
        <v>41374</v>
      </c>
      <c r="F18" s="75">
        <v>41908</v>
      </c>
      <c r="G18" s="75">
        <v>41912</v>
      </c>
      <c r="H18" s="74" t="s">
        <v>26</v>
      </c>
      <c r="I18" s="74" t="s">
        <v>25</v>
      </c>
      <c r="J18" s="74" t="s">
        <v>24</v>
      </c>
      <c r="K18" s="79">
        <v>-2000000</v>
      </c>
      <c r="L18" s="74" t="s">
        <v>26</v>
      </c>
      <c r="M18" s="74" t="s">
        <v>23</v>
      </c>
      <c r="N18" s="74" t="s">
        <v>117</v>
      </c>
      <c r="O18" s="79">
        <v>50800000</v>
      </c>
      <c r="P18" s="74" t="s">
        <v>113</v>
      </c>
      <c r="Q18" s="76">
        <v>25.4</v>
      </c>
      <c r="R18" s="77">
        <v>26.5</v>
      </c>
      <c r="S18" s="105">
        <v>0</v>
      </c>
      <c r="T18" s="74"/>
      <c r="U18" s="76">
        <v>27.452999983499996</v>
      </c>
      <c r="V18" s="76">
        <v>27.430136911562695</v>
      </c>
      <c r="W18" s="79">
        <v>-78078.401392907108</v>
      </c>
      <c r="X18" s="105"/>
      <c r="Y18" s="79">
        <v>0</v>
      </c>
      <c r="Z18" s="79">
        <v>-78078.401392907108</v>
      </c>
      <c r="AA18" s="45" t="s">
        <v>136</v>
      </c>
      <c r="AC18" s="94" t="str">
        <f t="shared" si="0"/>
        <v/>
      </c>
      <c r="AD18" s="94" t="str">
        <f t="shared" si="1"/>
        <v/>
      </c>
      <c r="AE18" s="7"/>
      <c r="AF18" s="94" t="str">
        <f t="shared" si="2"/>
        <v/>
      </c>
      <c r="AG18" s="94" t="str">
        <f t="shared" si="3"/>
        <v/>
      </c>
      <c r="AH18" s="94" t="str">
        <f t="shared" si="4"/>
        <v/>
      </c>
      <c r="AI18" s="94" t="str">
        <f t="shared" si="5"/>
        <v/>
      </c>
      <c r="AJ18" s="97" t="str">
        <f t="shared" si="6"/>
        <v/>
      </c>
      <c r="AK18" s="7"/>
      <c r="AL18" s="76">
        <f>VLOOKUP(EURCZK!C18,'Cours à terme initiaux'!A9:E140,5,FALSE)</f>
        <v>25.8704</v>
      </c>
      <c r="AM18" s="94" t="str">
        <f t="shared" si="7"/>
        <v/>
      </c>
      <c r="AN18" s="94" t="str">
        <f t="shared" si="8"/>
        <v/>
      </c>
      <c r="AO18" s="94" t="str">
        <f t="shared" si="9"/>
        <v/>
      </c>
      <c r="AP18" s="94" t="str">
        <f t="shared" si="10"/>
        <v/>
      </c>
      <c r="AQ18" s="97" t="str">
        <f t="shared" si="11"/>
        <v/>
      </c>
      <c r="AR18" s="98"/>
      <c r="AS18" s="96"/>
      <c r="AT18" s="96"/>
      <c r="AU18" s="96"/>
      <c r="AV18" s="96"/>
      <c r="AW18" s="96"/>
      <c r="AX18" s="96"/>
      <c r="AY18" s="96"/>
      <c r="AZ18" s="93"/>
      <c r="BA18" s="93"/>
      <c r="BB18" s="93"/>
      <c r="BC18" s="93"/>
      <c r="BD18" s="93"/>
      <c r="BE18" s="93"/>
    </row>
    <row r="19" spans="1:57" s="78" customFormat="1" ht="15.6" x14ac:dyDescent="0.3">
      <c r="A19" s="74">
        <v>2014</v>
      </c>
      <c r="B19" s="74" t="s">
        <v>120</v>
      </c>
      <c r="C19" s="74">
        <v>28</v>
      </c>
      <c r="D19" s="74" t="s">
        <v>21</v>
      </c>
      <c r="E19" s="75">
        <v>41374</v>
      </c>
      <c r="F19" s="75">
        <v>41941</v>
      </c>
      <c r="G19" s="75">
        <v>41943</v>
      </c>
      <c r="H19" s="74" t="s">
        <v>22</v>
      </c>
      <c r="I19" s="74" t="s">
        <v>23</v>
      </c>
      <c r="J19" s="74" t="s">
        <v>24</v>
      </c>
      <c r="K19" s="79">
        <v>-2000000</v>
      </c>
      <c r="L19" s="74" t="s">
        <v>22</v>
      </c>
      <c r="M19" s="74" t="s">
        <v>25</v>
      </c>
      <c r="N19" s="74" t="s">
        <v>117</v>
      </c>
      <c r="O19" s="79">
        <v>50800000</v>
      </c>
      <c r="P19" s="74" t="s">
        <v>113</v>
      </c>
      <c r="Q19" s="76">
        <v>25.4</v>
      </c>
      <c r="R19" s="77"/>
      <c r="S19" s="105">
        <v>0</v>
      </c>
      <c r="T19" s="74"/>
      <c r="U19" s="76">
        <v>27.452999983499996</v>
      </c>
      <c r="V19" s="76">
        <v>27.422266262962257</v>
      </c>
      <c r="W19" s="79">
        <v>0.36759389343954757</v>
      </c>
      <c r="X19" s="105">
        <v>-145377.6356912161</v>
      </c>
      <c r="Y19" s="79">
        <v>0</v>
      </c>
      <c r="Z19" s="79">
        <v>0.36759389343954757</v>
      </c>
      <c r="AA19" s="45" t="s">
        <v>135</v>
      </c>
      <c r="AC19" s="94">
        <f t="shared" si="0"/>
        <v>1852509.1804178401</v>
      </c>
      <c r="AD19" s="94">
        <f t="shared" si="1"/>
        <v>0</v>
      </c>
      <c r="AE19" s="7"/>
      <c r="AF19" s="94">
        <f t="shared" si="2"/>
        <v>2058343.5337976003</v>
      </c>
      <c r="AG19" s="94">
        <f t="shared" si="3"/>
        <v>58343.533797600307</v>
      </c>
      <c r="AH19" s="94">
        <f t="shared" si="4"/>
        <v>58343.533797600307</v>
      </c>
      <c r="AI19" s="94">
        <f t="shared" si="5"/>
        <v>58343.533797600307</v>
      </c>
      <c r="AJ19" s="97">
        <f t="shared" si="6"/>
        <v>1</v>
      </c>
      <c r="AK19" s="7"/>
      <c r="AL19" s="76">
        <f>VLOOKUP(EURCZK!C19,'Cours à terme initiaux'!A10:E141,5,FALSE)</f>
        <v>25.867899999999999</v>
      </c>
      <c r="AM19" s="94">
        <f t="shared" si="7"/>
        <v>1963823.8898403042</v>
      </c>
      <c r="AN19" s="94">
        <f t="shared" si="8"/>
        <v>0</v>
      </c>
      <c r="AO19" s="94">
        <f t="shared" si="9"/>
        <v>-111314.70942246402</v>
      </c>
      <c r="AP19" s="94">
        <f t="shared" si="10"/>
        <v>0</v>
      </c>
      <c r="AQ19" s="97" t="str">
        <f t="shared" si="11"/>
        <v>PAS DE VALEUR INTRINSEQUE</v>
      </c>
      <c r="AR19" s="94"/>
      <c r="AS19" s="96"/>
      <c r="AT19" s="96"/>
      <c r="AU19" s="96"/>
      <c r="AV19" s="96"/>
      <c r="AW19" s="96"/>
      <c r="AX19" s="96"/>
      <c r="AY19" s="96"/>
      <c r="AZ19" s="93"/>
      <c r="BA19" s="93"/>
      <c r="BB19" s="93"/>
      <c r="BC19" s="93"/>
      <c r="BD19" s="93"/>
      <c r="BE19" s="93"/>
    </row>
    <row r="20" spans="1:57" s="78" customFormat="1" ht="15.6" x14ac:dyDescent="0.3">
      <c r="A20" s="74">
        <v>2014</v>
      </c>
      <c r="B20" s="74" t="s">
        <v>120</v>
      </c>
      <c r="C20" s="74">
        <v>29</v>
      </c>
      <c r="D20" s="74" t="s">
        <v>21</v>
      </c>
      <c r="E20" s="75">
        <v>41374</v>
      </c>
      <c r="F20" s="75">
        <v>41941</v>
      </c>
      <c r="G20" s="75">
        <v>41943</v>
      </c>
      <c r="H20" s="74" t="s">
        <v>26</v>
      </c>
      <c r="I20" s="74" t="s">
        <v>25</v>
      </c>
      <c r="J20" s="74" t="s">
        <v>24</v>
      </c>
      <c r="K20" s="79">
        <v>-2000000</v>
      </c>
      <c r="L20" s="74" t="s">
        <v>26</v>
      </c>
      <c r="M20" s="74" t="s">
        <v>23</v>
      </c>
      <c r="N20" s="74" t="s">
        <v>117</v>
      </c>
      <c r="O20" s="79">
        <v>53000000</v>
      </c>
      <c r="P20" s="74" t="s">
        <v>113</v>
      </c>
      <c r="Q20" s="76">
        <v>26.5</v>
      </c>
      <c r="R20" s="77"/>
      <c r="S20" s="105">
        <v>0</v>
      </c>
      <c r="T20" s="74"/>
      <c r="U20" s="76">
        <v>27.452999983499996</v>
      </c>
      <c r="V20" s="76">
        <v>27.422266262962257</v>
      </c>
      <c r="W20" s="79">
        <v>-67734.638388638734</v>
      </c>
      <c r="X20" s="105"/>
      <c r="Y20" s="79">
        <v>-67188.741741635822</v>
      </c>
      <c r="Z20" s="79">
        <v>-545.89664700291178</v>
      </c>
      <c r="AA20" s="45" t="s">
        <v>135</v>
      </c>
      <c r="AC20" s="94">
        <f t="shared" si="0"/>
        <v>1932735.9559477468</v>
      </c>
      <c r="AD20" s="94">
        <f t="shared" si="1"/>
        <v>-67264.044052253244</v>
      </c>
      <c r="AE20" s="7"/>
      <c r="AF20" s="94">
        <f t="shared" si="2"/>
        <v>1757032.687225224</v>
      </c>
      <c r="AG20" s="94">
        <f t="shared" si="3"/>
        <v>-242967.31277477602</v>
      </c>
      <c r="AH20" s="94">
        <f t="shared" si="4"/>
        <v>-175703.26872252277</v>
      </c>
      <c r="AI20" s="94">
        <f t="shared" si="5"/>
        <v>-175703.26872252277</v>
      </c>
      <c r="AJ20" s="97">
        <f t="shared" si="6"/>
        <v>1</v>
      </c>
      <c r="AK20" s="7"/>
      <c r="AL20" s="76">
        <f>VLOOKUP(EURCZK!C20,'Cours à terme initiaux'!A11:E142,5,FALSE)</f>
        <v>25.867899999999999</v>
      </c>
      <c r="AM20" s="94">
        <f t="shared" si="7"/>
        <v>2048871.3811326008</v>
      </c>
      <c r="AN20" s="94">
        <f t="shared" si="8"/>
        <v>0</v>
      </c>
      <c r="AO20" s="94">
        <f t="shared" si="9"/>
        <v>67264.044052253244</v>
      </c>
      <c r="AP20" s="94">
        <f t="shared" si="10"/>
        <v>-67264.044052253244</v>
      </c>
      <c r="AQ20" s="97">
        <f t="shared" si="11"/>
        <v>1</v>
      </c>
      <c r="AR20" s="94"/>
      <c r="AS20" s="96"/>
      <c r="AT20" s="96"/>
      <c r="AU20" s="96"/>
      <c r="AV20" s="96"/>
      <c r="AW20" s="96"/>
      <c r="AX20" s="96"/>
      <c r="AY20" s="96"/>
      <c r="AZ20" s="93"/>
      <c r="BA20" s="93"/>
      <c r="BB20" s="93"/>
      <c r="BC20" s="93"/>
      <c r="BD20" s="93"/>
      <c r="BE20" s="93"/>
    </row>
    <row r="21" spans="1:57" s="78" customFormat="1" ht="15.6" x14ac:dyDescent="0.3">
      <c r="A21" s="74">
        <v>2014</v>
      </c>
      <c r="B21" s="74" t="s">
        <v>120</v>
      </c>
      <c r="C21" s="74">
        <v>30</v>
      </c>
      <c r="D21" s="74" t="s">
        <v>21</v>
      </c>
      <c r="E21" s="75">
        <v>41374</v>
      </c>
      <c r="F21" s="75">
        <v>41941</v>
      </c>
      <c r="G21" s="75">
        <v>41943</v>
      </c>
      <c r="H21" s="74" t="s">
        <v>26</v>
      </c>
      <c r="I21" s="74" t="s">
        <v>25</v>
      </c>
      <c r="J21" s="74" t="s">
        <v>24</v>
      </c>
      <c r="K21" s="102">
        <v>-2000000</v>
      </c>
      <c r="L21" s="74" t="s">
        <v>26</v>
      </c>
      <c r="M21" s="74" t="s">
        <v>23</v>
      </c>
      <c r="N21" s="74" t="s">
        <v>117</v>
      </c>
      <c r="O21" s="102">
        <v>50800000</v>
      </c>
      <c r="P21" s="74" t="s">
        <v>113</v>
      </c>
      <c r="Q21" s="76">
        <v>25.4</v>
      </c>
      <c r="R21" s="77">
        <v>26.5</v>
      </c>
      <c r="S21" s="105">
        <v>0</v>
      </c>
      <c r="T21" s="74"/>
      <c r="U21" s="76">
        <v>27.452999983499996</v>
      </c>
      <c r="V21" s="76">
        <v>27.422266262962257</v>
      </c>
      <c r="W21" s="79">
        <v>-77643.364896470826</v>
      </c>
      <c r="X21" s="105"/>
      <c r="Y21" s="79">
        <v>0</v>
      </c>
      <c r="Z21" s="79">
        <v>-77643.364896470826</v>
      </c>
      <c r="AA21" s="45" t="s">
        <v>136</v>
      </c>
      <c r="AC21" s="94" t="str">
        <f t="shared" si="0"/>
        <v/>
      </c>
      <c r="AD21" s="94" t="str">
        <f t="shared" si="1"/>
        <v/>
      </c>
      <c r="AE21" s="7"/>
      <c r="AF21" s="94" t="str">
        <f t="shared" si="2"/>
        <v/>
      </c>
      <c r="AG21" s="94" t="str">
        <f t="shared" si="3"/>
        <v/>
      </c>
      <c r="AH21" s="94" t="str">
        <f t="shared" si="4"/>
        <v/>
      </c>
      <c r="AI21" s="94" t="str">
        <f t="shared" si="5"/>
        <v/>
      </c>
      <c r="AJ21" s="97" t="str">
        <f t="shared" si="6"/>
        <v/>
      </c>
      <c r="AK21" s="7"/>
      <c r="AL21" s="76">
        <f>VLOOKUP(EURCZK!C21,'Cours à terme initiaux'!A12:E143,5,FALSE)</f>
        <v>25.867899999999999</v>
      </c>
      <c r="AM21" s="94" t="str">
        <f t="shared" si="7"/>
        <v/>
      </c>
      <c r="AN21" s="94" t="str">
        <f t="shared" si="8"/>
        <v/>
      </c>
      <c r="AO21" s="94" t="str">
        <f t="shared" si="9"/>
        <v/>
      </c>
      <c r="AP21" s="94" t="str">
        <f t="shared" si="10"/>
        <v/>
      </c>
      <c r="AQ21" s="97" t="str">
        <f t="shared" si="11"/>
        <v/>
      </c>
      <c r="AR21" s="94"/>
      <c r="AS21" s="96"/>
      <c r="AT21" s="96"/>
      <c r="AU21" s="96"/>
      <c r="AV21" s="96"/>
      <c r="AW21" s="96"/>
      <c r="AX21" s="96"/>
      <c r="AY21" s="96"/>
      <c r="AZ21" s="93"/>
      <c r="BA21" s="93"/>
      <c r="BB21" s="93"/>
      <c r="BC21" s="93"/>
      <c r="BD21" s="93"/>
      <c r="BE21" s="93"/>
    </row>
    <row r="22" spans="1:57" s="78" customFormat="1" ht="15.6" x14ac:dyDescent="0.3">
      <c r="A22" s="74">
        <v>2014</v>
      </c>
      <c r="B22" s="74" t="s">
        <v>121</v>
      </c>
      <c r="C22" s="74">
        <v>31</v>
      </c>
      <c r="D22" s="74" t="s">
        <v>21</v>
      </c>
      <c r="E22" s="75">
        <v>41374</v>
      </c>
      <c r="F22" s="75">
        <v>41969</v>
      </c>
      <c r="G22" s="75">
        <v>41971</v>
      </c>
      <c r="H22" s="74" t="s">
        <v>22</v>
      </c>
      <c r="I22" s="74" t="s">
        <v>23</v>
      </c>
      <c r="J22" s="74" t="s">
        <v>24</v>
      </c>
      <c r="K22" s="79">
        <v>-2000000</v>
      </c>
      <c r="L22" s="74" t="s">
        <v>22</v>
      </c>
      <c r="M22" s="74" t="s">
        <v>25</v>
      </c>
      <c r="N22" s="74" t="s">
        <v>117</v>
      </c>
      <c r="O22" s="79">
        <v>50800000</v>
      </c>
      <c r="P22" s="74" t="s">
        <v>113</v>
      </c>
      <c r="Q22" s="76">
        <v>25.4</v>
      </c>
      <c r="R22" s="77"/>
      <c r="S22" s="105">
        <v>0</v>
      </c>
      <c r="T22" s="74"/>
      <c r="U22" s="76">
        <v>27.452999983499996</v>
      </c>
      <c r="V22" s="76">
        <v>27.415159231158935</v>
      </c>
      <c r="W22" s="79">
        <v>5.9645788432596571</v>
      </c>
      <c r="X22" s="105">
        <v>-145467.89122138656</v>
      </c>
      <c r="Y22" s="79">
        <v>0</v>
      </c>
      <c r="Z22" s="79">
        <v>5.9645788432596571</v>
      </c>
      <c r="AA22" s="45" t="s">
        <v>135</v>
      </c>
      <c r="AC22" s="94">
        <f t="shared" si="0"/>
        <v>1852989.4198922918</v>
      </c>
      <c r="AD22" s="94">
        <f t="shared" si="1"/>
        <v>0</v>
      </c>
      <c r="AE22" s="7"/>
      <c r="AF22" s="94">
        <f t="shared" si="2"/>
        <v>2058877.1332136574</v>
      </c>
      <c r="AG22" s="94">
        <f t="shared" si="3"/>
        <v>58877.13321365742</v>
      </c>
      <c r="AH22" s="94">
        <f t="shared" si="4"/>
        <v>58877.13321365742</v>
      </c>
      <c r="AI22" s="94">
        <f t="shared" si="5"/>
        <v>58877.13321365742</v>
      </c>
      <c r="AJ22" s="97">
        <f t="shared" si="6"/>
        <v>1</v>
      </c>
      <c r="AK22" s="7"/>
      <c r="AL22" s="76">
        <f>VLOOKUP(EURCZK!C22,'Cours à terme initiaux'!A13:E144,5,FALSE)</f>
        <v>25.865600000000001</v>
      </c>
      <c r="AM22" s="94">
        <f t="shared" si="7"/>
        <v>1963998.515402697</v>
      </c>
      <c r="AN22" s="94">
        <f t="shared" si="8"/>
        <v>0</v>
      </c>
      <c r="AO22" s="94">
        <f t="shared" si="9"/>
        <v>-111009.09551040526</v>
      </c>
      <c r="AP22" s="94">
        <f t="shared" si="10"/>
        <v>0</v>
      </c>
      <c r="AQ22" s="97" t="str">
        <f t="shared" si="11"/>
        <v>PAS DE VALEUR INTRINSEQUE</v>
      </c>
      <c r="AR22" s="94"/>
      <c r="AS22" s="96"/>
      <c r="AT22" s="96"/>
      <c r="AU22" s="96"/>
      <c r="AV22" s="96"/>
      <c r="AW22" s="96"/>
      <c r="AX22" s="96"/>
      <c r="AY22" s="96"/>
      <c r="AZ22" s="93"/>
      <c r="BA22" s="93"/>
      <c r="BB22" s="93"/>
      <c r="BC22" s="93"/>
      <c r="BD22" s="93"/>
      <c r="BE22" s="93"/>
    </row>
    <row r="23" spans="1:57" s="78" customFormat="1" ht="15.6" x14ac:dyDescent="0.3">
      <c r="A23" s="74">
        <v>2014</v>
      </c>
      <c r="B23" s="74" t="s">
        <v>121</v>
      </c>
      <c r="C23" s="74">
        <v>32</v>
      </c>
      <c r="D23" s="74" t="s">
        <v>21</v>
      </c>
      <c r="E23" s="75">
        <v>41374</v>
      </c>
      <c r="F23" s="75">
        <v>41969</v>
      </c>
      <c r="G23" s="75">
        <v>41971</v>
      </c>
      <c r="H23" s="74" t="s">
        <v>26</v>
      </c>
      <c r="I23" s="74" t="s">
        <v>25</v>
      </c>
      <c r="J23" s="74" t="s">
        <v>24</v>
      </c>
      <c r="K23" s="79">
        <v>-2000000</v>
      </c>
      <c r="L23" s="74" t="s">
        <v>26</v>
      </c>
      <c r="M23" s="74" t="s">
        <v>23</v>
      </c>
      <c r="N23" s="74" t="s">
        <v>117</v>
      </c>
      <c r="O23" s="79">
        <v>53000000</v>
      </c>
      <c r="P23" s="74" t="s">
        <v>113</v>
      </c>
      <c r="Q23" s="76">
        <v>26.5</v>
      </c>
      <c r="R23" s="77"/>
      <c r="S23" s="105">
        <v>0</v>
      </c>
      <c r="T23" s="74"/>
      <c r="U23" s="76">
        <v>27.452999983499996</v>
      </c>
      <c r="V23" s="76">
        <v>27.415159231158935</v>
      </c>
      <c r="W23" s="79">
        <v>-68045.509357013274</v>
      </c>
      <c r="X23" s="79"/>
      <c r="Y23" s="79">
        <v>-66670.981802278111</v>
      </c>
      <c r="Z23" s="79">
        <v>-1374.527554735163</v>
      </c>
      <c r="AA23" s="45" t="s">
        <v>135</v>
      </c>
      <c r="AC23" s="94">
        <f t="shared" si="0"/>
        <v>1933236.9931947137</v>
      </c>
      <c r="AD23" s="94">
        <f t="shared" si="1"/>
        <v>-66763.006805286277</v>
      </c>
      <c r="AE23" s="7"/>
      <c r="AF23" s="94">
        <f t="shared" si="2"/>
        <v>1757488.1756315578</v>
      </c>
      <c r="AG23" s="94">
        <f t="shared" si="3"/>
        <v>-242511.82436844218</v>
      </c>
      <c r="AH23" s="94">
        <f t="shared" si="4"/>
        <v>-175748.8175631559</v>
      </c>
      <c r="AI23" s="94">
        <f t="shared" si="5"/>
        <v>-175748.8175631559</v>
      </c>
      <c r="AJ23" s="97">
        <f t="shared" si="6"/>
        <v>1</v>
      </c>
      <c r="AK23" s="7"/>
      <c r="AL23" s="76">
        <f>VLOOKUP(EURCZK!C23,'Cours à terme initiaux'!A14:E145,5,FALSE)</f>
        <v>25.865600000000001</v>
      </c>
      <c r="AM23" s="94">
        <f t="shared" si="7"/>
        <v>2049053.5692193492</v>
      </c>
      <c r="AN23" s="94">
        <f t="shared" si="8"/>
        <v>0</v>
      </c>
      <c r="AO23" s="94">
        <f t="shared" si="9"/>
        <v>66763.006805286277</v>
      </c>
      <c r="AP23" s="94">
        <f t="shared" si="10"/>
        <v>-66763.006805286277</v>
      </c>
      <c r="AQ23" s="97">
        <f t="shared" si="11"/>
        <v>1</v>
      </c>
      <c r="AR23" s="94"/>
      <c r="AS23" s="96"/>
      <c r="AT23" s="96"/>
      <c r="AU23" s="96"/>
      <c r="AV23" s="96"/>
      <c r="AW23" s="96"/>
      <c r="AX23" s="96"/>
      <c r="AY23" s="96"/>
      <c r="AZ23" s="93"/>
      <c r="BA23" s="93"/>
      <c r="BB23" s="93"/>
      <c r="BC23" s="93"/>
      <c r="BD23" s="93"/>
      <c r="BE23" s="93"/>
    </row>
    <row r="24" spans="1:57" s="78" customFormat="1" ht="15.6" x14ac:dyDescent="0.3">
      <c r="A24" s="74">
        <v>2014</v>
      </c>
      <c r="B24" s="74" t="s">
        <v>121</v>
      </c>
      <c r="C24" s="74">
        <v>33</v>
      </c>
      <c r="D24" s="74" t="s">
        <v>21</v>
      </c>
      <c r="E24" s="75">
        <v>41374</v>
      </c>
      <c r="F24" s="75">
        <v>41969</v>
      </c>
      <c r="G24" s="75">
        <v>41971</v>
      </c>
      <c r="H24" s="74" t="s">
        <v>26</v>
      </c>
      <c r="I24" s="74" t="s">
        <v>25</v>
      </c>
      <c r="J24" s="74" t="s">
        <v>24</v>
      </c>
      <c r="K24" s="102">
        <v>-2000000</v>
      </c>
      <c r="L24" s="74" t="s">
        <v>26</v>
      </c>
      <c r="M24" s="74" t="s">
        <v>23</v>
      </c>
      <c r="N24" s="74" t="s">
        <v>117</v>
      </c>
      <c r="O24" s="102">
        <v>50800000</v>
      </c>
      <c r="P24" s="74" t="s">
        <v>113</v>
      </c>
      <c r="Q24" s="76">
        <v>25.4</v>
      </c>
      <c r="R24" s="77">
        <v>26.5</v>
      </c>
      <c r="S24" s="105">
        <v>0</v>
      </c>
      <c r="T24" s="74"/>
      <c r="U24" s="76">
        <v>27.452999983499996</v>
      </c>
      <c r="V24" s="76">
        <v>27.415159231158935</v>
      </c>
      <c r="W24" s="79">
        <v>-77428.346443216535</v>
      </c>
      <c r="X24" s="105"/>
      <c r="Y24" s="79">
        <v>0</v>
      </c>
      <c r="Z24" s="79">
        <v>-77428.346443216535</v>
      </c>
      <c r="AA24" s="45" t="s">
        <v>136</v>
      </c>
      <c r="AC24" s="94" t="str">
        <f t="shared" si="0"/>
        <v/>
      </c>
      <c r="AD24" s="94" t="str">
        <f t="shared" si="1"/>
        <v/>
      </c>
      <c r="AE24" s="7"/>
      <c r="AF24" s="94" t="str">
        <f t="shared" si="2"/>
        <v/>
      </c>
      <c r="AG24" s="94" t="str">
        <f t="shared" si="3"/>
        <v/>
      </c>
      <c r="AH24" s="94" t="str">
        <f t="shared" si="4"/>
        <v/>
      </c>
      <c r="AI24" s="94" t="str">
        <f t="shared" si="5"/>
        <v/>
      </c>
      <c r="AJ24" s="97" t="str">
        <f t="shared" si="6"/>
        <v/>
      </c>
      <c r="AK24" s="7"/>
      <c r="AL24" s="76">
        <f>VLOOKUP(EURCZK!C24,'Cours à terme initiaux'!A15:E146,5,FALSE)</f>
        <v>25.865600000000001</v>
      </c>
      <c r="AM24" s="94" t="str">
        <f t="shared" si="7"/>
        <v/>
      </c>
      <c r="AN24" s="94" t="str">
        <f t="shared" si="8"/>
        <v/>
      </c>
      <c r="AO24" s="94" t="str">
        <f t="shared" si="9"/>
        <v/>
      </c>
      <c r="AP24" s="94" t="str">
        <f t="shared" si="10"/>
        <v/>
      </c>
      <c r="AQ24" s="97" t="str">
        <f t="shared" si="11"/>
        <v/>
      </c>
      <c r="AR24" s="94"/>
      <c r="AS24" s="96"/>
      <c r="AT24" s="96"/>
      <c r="AU24" s="96"/>
      <c r="AV24" s="96"/>
      <c r="AW24" s="96"/>
      <c r="AX24" s="96"/>
      <c r="AY24" s="96"/>
      <c r="AZ24" s="93"/>
      <c r="BA24" s="93"/>
      <c r="BB24" s="93"/>
      <c r="BC24" s="93"/>
      <c r="BD24" s="93"/>
      <c r="BE24" s="93"/>
    </row>
    <row r="25" spans="1:57" s="44" customFormat="1" ht="15.6" x14ac:dyDescent="0.3">
      <c r="A25" s="63">
        <v>2014</v>
      </c>
      <c r="B25" s="63" t="s">
        <v>122</v>
      </c>
      <c r="C25" s="63">
        <v>34</v>
      </c>
      <c r="D25" s="63" t="s">
        <v>21</v>
      </c>
      <c r="E25" s="64">
        <v>41374</v>
      </c>
      <c r="F25" s="64">
        <v>42002</v>
      </c>
      <c r="G25" s="64">
        <v>42004</v>
      </c>
      <c r="H25" s="63" t="s">
        <v>22</v>
      </c>
      <c r="I25" s="63" t="s">
        <v>23</v>
      </c>
      <c r="J25" s="63" t="s">
        <v>24</v>
      </c>
      <c r="K25" s="79">
        <v>-2000000</v>
      </c>
      <c r="L25" s="63" t="s">
        <v>22</v>
      </c>
      <c r="M25" s="63" t="s">
        <v>25</v>
      </c>
      <c r="N25" s="63" t="s">
        <v>117</v>
      </c>
      <c r="O25" s="79">
        <v>50800000</v>
      </c>
      <c r="P25" s="63" t="s">
        <v>113</v>
      </c>
      <c r="Q25" s="66">
        <v>25.4</v>
      </c>
      <c r="R25" s="71"/>
      <c r="S25" s="105">
        <v>0</v>
      </c>
      <c r="T25" s="63"/>
      <c r="U25" s="66">
        <v>27.452999983499996</v>
      </c>
      <c r="V25" s="66">
        <v>27.406785451169011</v>
      </c>
      <c r="W25" s="102">
        <v>37.261629274747477</v>
      </c>
      <c r="X25" s="105">
        <v>-145864.87114107172</v>
      </c>
      <c r="Y25" s="102">
        <v>0</v>
      </c>
      <c r="Z25" s="102">
        <v>37.261629274747477</v>
      </c>
      <c r="AA25" s="45" t="s">
        <v>135</v>
      </c>
      <c r="AC25" s="94">
        <f t="shared" si="0"/>
        <v>1853555.5762462895</v>
      </c>
      <c r="AD25" s="94">
        <f t="shared" si="1"/>
        <v>0</v>
      </c>
      <c r="AE25" s="7"/>
      <c r="AF25" s="94">
        <f t="shared" si="2"/>
        <v>2059506.1958292106</v>
      </c>
      <c r="AG25" s="94">
        <f t="shared" si="3"/>
        <v>59506.19582921057</v>
      </c>
      <c r="AH25" s="94">
        <f t="shared" si="4"/>
        <v>59506.19582921057</v>
      </c>
      <c r="AI25" s="94">
        <f t="shared" si="5"/>
        <v>59506.19582921057</v>
      </c>
      <c r="AJ25" s="97">
        <f t="shared" si="6"/>
        <v>1</v>
      </c>
      <c r="AK25" s="7"/>
      <c r="AL25" s="76">
        <f>VLOOKUP(EURCZK!C25,'Cours à terme initiaux'!A16:E147,5,FALSE)</f>
        <v>25.8629</v>
      </c>
      <c r="AM25" s="94">
        <f t="shared" si="7"/>
        <v>1964203.5502592516</v>
      </c>
      <c r="AN25" s="94">
        <f t="shared" si="8"/>
        <v>0</v>
      </c>
      <c r="AO25" s="94">
        <f t="shared" si="9"/>
        <v>-110647.97401296208</v>
      </c>
      <c r="AP25" s="94">
        <f t="shared" si="10"/>
        <v>0</v>
      </c>
      <c r="AQ25" s="97" t="str">
        <f t="shared" si="11"/>
        <v>PAS DE VALEUR INTRINSEQUE</v>
      </c>
      <c r="AR25" s="94"/>
      <c r="AS25" s="95"/>
      <c r="AT25" s="95"/>
      <c r="AU25" s="95"/>
      <c r="AV25" s="95"/>
      <c r="AW25" s="95"/>
      <c r="AX25" s="95"/>
      <c r="AY25" s="95"/>
      <c r="AZ25" s="92"/>
      <c r="BA25" s="92"/>
      <c r="BB25" s="92"/>
      <c r="BC25" s="92"/>
      <c r="BD25" s="92"/>
      <c r="BE25" s="92"/>
    </row>
    <row r="26" spans="1:57" s="44" customFormat="1" ht="15.6" x14ac:dyDescent="0.3">
      <c r="A26" s="63">
        <v>2014</v>
      </c>
      <c r="B26" s="63" t="s">
        <v>122</v>
      </c>
      <c r="C26" s="63">
        <v>35</v>
      </c>
      <c r="D26" s="63" t="s">
        <v>21</v>
      </c>
      <c r="E26" s="64">
        <v>41374</v>
      </c>
      <c r="F26" s="64">
        <v>42002</v>
      </c>
      <c r="G26" s="64">
        <v>42004</v>
      </c>
      <c r="H26" s="63" t="s">
        <v>26</v>
      </c>
      <c r="I26" s="63" t="s">
        <v>25</v>
      </c>
      <c r="J26" s="63" t="s">
        <v>24</v>
      </c>
      <c r="K26" s="79">
        <v>-2000000</v>
      </c>
      <c r="L26" s="63" t="s">
        <v>26</v>
      </c>
      <c r="M26" s="63" t="s">
        <v>23</v>
      </c>
      <c r="N26" s="63" t="s">
        <v>117</v>
      </c>
      <c r="O26" s="79">
        <v>53000000</v>
      </c>
      <c r="P26" s="63" t="s">
        <v>113</v>
      </c>
      <c r="Q26" s="66">
        <v>26.5</v>
      </c>
      <c r="R26" s="71"/>
      <c r="S26" s="105">
        <v>0</v>
      </c>
      <c r="T26" s="63"/>
      <c r="U26" s="66">
        <v>27.452999983499996</v>
      </c>
      <c r="V26" s="66">
        <v>27.406785451169011</v>
      </c>
      <c r="W26" s="79">
        <v>-68659.802401964786</v>
      </c>
      <c r="X26" s="105"/>
      <c r="Y26" s="79">
        <v>-66060.936998798934</v>
      </c>
      <c r="Z26" s="79">
        <v>-2598.8654031658516</v>
      </c>
      <c r="AA26" s="63" t="s">
        <v>135</v>
      </c>
      <c r="AC26" s="94">
        <f t="shared" si="0"/>
        <v>1933827.6681309713</v>
      </c>
      <c r="AD26" s="94">
        <f t="shared" si="1"/>
        <v>-66172.331869028741</v>
      </c>
      <c r="AE26" s="7"/>
      <c r="AF26" s="94">
        <f t="shared" si="2"/>
        <v>1758025.1528463375</v>
      </c>
      <c r="AG26" s="94">
        <f t="shared" si="3"/>
        <v>-241974.84715366247</v>
      </c>
      <c r="AH26" s="94">
        <f t="shared" si="4"/>
        <v>-175802.51528463373</v>
      </c>
      <c r="AI26" s="94">
        <f t="shared" si="5"/>
        <v>-175802.51528463373</v>
      </c>
      <c r="AJ26" s="97">
        <f t="shared" si="6"/>
        <v>1</v>
      </c>
      <c r="AK26" s="7"/>
      <c r="AL26" s="76">
        <f>VLOOKUP(EURCZK!C26,'Cours à terme initiaux'!A17:E148,5,FALSE)</f>
        <v>25.8629</v>
      </c>
      <c r="AM26" s="94">
        <f t="shared" ref="AM26:AM42" si="12">IF(R26="",ABS(O26/AL26),"")</f>
        <v>2049267.4835381957</v>
      </c>
      <c r="AN26" s="94">
        <f t="shared" ref="AN26:AN42" si="13">IF(R26="",
IF(H26="BUY",
IF(I26="CALL",MAX(-ABS(O26)/AL26+ABS(O26)/Q26,0),IF(I26="PUT",MAX(-ABS(O26)/Q26+ABS(O26)/AL26,0),IF(I26="FORWARD",-ABS(O26)/AL26+ABS(O26)/Q26,"TRADE NOT VALID"))),
-IF(I26="CALL",MAX(-ABS(O26)/AL26+ABS(O26)/Q26,0),IF(I26="PUT",MAX(-ABS(O26)/Q26+ABS(O26)/AL26,0),IF(I26="FORWARD",-ABS(O26)/AL26+ABS(O26)/Q26,"TRADE NOT VALID")))),"")</f>
        <v>0</v>
      </c>
      <c r="AO26" s="94">
        <f t="shared" ref="AO26:AO42" si="14">IF(R26="",
IF(AN26=AD26,AC26-AM26,
IF(AD26=0,IF(H26="BUY",(ABS(O26)/AL26-ABS(O26)/Q26),-(ABS(O26)/AL26-ABS(O26)/Q26)),
IF(AN26=0,IF(H26="BUY",(ABS(O26)/V26-ABS(O26)/Q26),-(ABS(O26)/V26-ABS(O26)/Q26)),AC26-AM26))),"")</f>
        <v>66172.331869028741</v>
      </c>
      <c r="AP26" s="94">
        <f t="shared" ref="AP26:AP42" si="15">IF(R26="",
AD26-AN26,
"")</f>
        <v>-66172.331869028741</v>
      </c>
      <c r="AQ26" s="97">
        <f t="shared" ref="AQ26:AQ63" si="16">IF(R26="",IF(AP26=0,"PAS DE VALEUR INTRINSEQUE",ABS(AP26/AO26)),"")</f>
        <v>1</v>
      </c>
      <c r="AR26" s="94"/>
      <c r="AS26" s="95"/>
      <c r="AT26" s="95"/>
      <c r="AU26" s="95"/>
      <c r="AV26" s="95"/>
      <c r="AW26" s="95"/>
      <c r="AX26" s="95"/>
      <c r="AY26" s="95"/>
      <c r="AZ26" s="92"/>
      <c r="BA26" s="92"/>
      <c r="BB26" s="92"/>
      <c r="BC26" s="92"/>
      <c r="BD26" s="92"/>
      <c r="BE26" s="92"/>
    </row>
    <row r="27" spans="1:57" s="44" customFormat="1" ht="15.6" x14ac:dyDescent="0.3">
      <c r="A27" s="46">
        <v>2014</v>
      </c>
      <c r="B27" s="46" t="s">
        <v>122</v>
      </c>
      <c r="C27" s="46">
        <v>36</v>
      </c>
      <c r="D27" s="46" t="s">
        <v>21</v>
      </c>
      <c r="E27" s="49">
        <v>41374</v>
      </c>
      <c r="F27" s="49">
        <v>42002</v>
      </c>
      <c r="G27" s="49">
        <v>42004</v>
      </c>
      <c r="H27" s="46" t="s">
        <v>26</v>
      </c>
      <c r="I27" s="46" t="s">
        <v>25</v>
      </c>
      <c r="J27" s="46" t="s">
        <v>24</v>
      </c>
      <c r="K27" s="80">
        <v>-2000000</v>
      </c>
      <c r="L27" s="46" t="s">
        <v>26</v>
      </c>
      <c r="M27" s="46" t="s">
        <v>23</v>
      </c>
      <c r="N27" s="46" t="s">
        <v>117</v>
      </c>
      <c r="O27" s="80">
        <v>50800000</v>
      </c>
      <c r="P27" s="46" t="s">
        <v>113</v>
      </c>
      <c r="Q27" s="54">
        <v>25.4</v>
      </c>
      <c r="R27" s="72">
        <v>26.5</v>
      </c>
      <c r="S27" s="106">
        <v>0</v>
      </c>
      <c r="T27" s="46"/>
      <c r="U27" s="54">
        <v>27.452999983499996</v>
      </c>
      <c r="V27" s="54">
        <v>27.406785451169011</v>
      </c>
      <c r="W27" s="103">
        <v>-77242.330368381678</v>
      </c>
      <c r="X27" s="106"/>
      <c r="Y27" s="103">
        <v>0</v>
      </c>
      <c r="Z27" s="103">
        <v>-77242.330368381678</v>
      </c>
      <c r="AA27" s="46" t="s">
        <v>136</v>
      </c>
      <c r="AC27" s="94" t="str">
        <f t="shared" si="0"/>
        <v/>
      </c>
      <c r="AD27" s="94" t="str">
        <f t="shared" si="1"/>
        <v/>
      </c>
      <c r="AE27" s="7"/>
      <c r="AF27" s="94" t="str">
        <f t="shared" si="2"/>
        <v/>
      </c>
      <c r="AG27" s="94" t="str">
        <f t="shared" si="3"/>
        <v/>
      </c>
      <c r="AH27" s="94" t="str">
        <f t="shared" si="4"/>
        <v/>
      </c>
      <c r="AI27" s="94" t="str">
        <f t="shared" si="5"/>
        <v/>
      </c>
      <c r="AJ27" s="97" t="str">
        <f t="shared" si="6"/>
        <v/>
      </c>
      <c r="AK27" s="7"/>
      <c r="AL27" s="76">
        <f>VLOOKUP(EURCZK!C27,'Cours à terme initiaux'!A18:E149,5,FALSE)</f>
        <v>25.8629</v>
      </c>
      <c r="AM27" s="94" t="str">
        <f t="shared" si="12"/>
        <v/>
      </c>
      <c r="AN27" s="94" t="str">
        <f t="shared" si="13"/>
        <v/>
      </c>
      <c r="AO27" s="94" t="str">
        <f t="shared" si="14"/>
        <v/>
      </c>
      <c r="AP27" s="94" t="str">
        <f t="shared" si="15"/>
        <v/>
      </c>
      <c r="AQ27" s="97" t="str">
        <f t="shared" si="16"/>
        <v/>
      </c>
      <c r="AR27" s="94"/>
      <c r="AS27" s="95"/>
      <c r="AT27" s="95"/>
      <c r="AU27" s="95"/>
      <c r="AV27" s="95"/>
      <c r="AW27" s="95"/>
      <c r="AX27" s="95"/>
      <c r="AY27" s="95"/>
      <c r="AZ27" s="92"/>
      <c r="BA27" s="92"/>
      <c r="BB27" s="92"/>
      <c r="BC27" s="92"/>
      <c r="BD27" s="92"/>
      <c r="BE27" s="92"/>
    </row>
    <row r="28" spans="1:57" s="44" customFormat="1" ht="15.6" x14ac:dyDescent="0.3">
      <c r="A28" s="63">
        <v>2015</v>
      </c>
      <c r="B28" s="63" t="s">
        <v>123</v>
      </c>
      <c r="C28" s="63">
        <v>104</v>
      </c>
      <c r="D28" s="63" t="s">
        <v>21</v>
      </c>
      <c r="E28" s="64">
        <v>41809</v>
      </c>
      <c r="F28" s="64">
        <v>42031</v>
      </c>
      <c r="G28" s="64">
        <v>42033</v>
      </c>
      <c r="H28" s="63" t="s">
        <v>22</v>
      </c>
      <c r="I28" s="63" t="s">
        <v>23</v>
      </c>
      <c r="J28" s="63" t="s">
        <v>24</v>
      </c>
      <c r="K28" s="102">
        <v>-2000000</v>
      </c>
      <c r="L28" s="63" t="s">
        <v>22</v>
      </c>
      <c r="M28" s="63" t="s">
        <v>25</v>
      </c>
      <c r="N28" s="63" t="s">
        <v>117</v>
      </c>
      <c r="O28" s="102">
        <v>53500000</v>
      </c>
      <c r="P28" s="63" t="s">
        <v>113</v>
      </c>
      <c r="Q28" s="66">
        <v>26.75</v>
      </c>
      <c r="R28" s="71"/>
      <c r="S28" s="105">
        <v>0</v>
      </c>
      <c r="T28" s="63"/>
      <c r="U28" s="66">
        <v>27.452999983499996</v>
      </c>
      <c r="V28" s="66">
        <v>27.402319879286505</v>
      </c>
      <c r="W28" s="102">
        <v>4926.612014063604</v>
      </c>
      <c r="X28" s="105">
        <v>-19342.680754707602</v>
      </c>
      <c r="Y28" s="102">
        <v>0</v>
      </c>
      <c r="Z28" s="102">
        <v>4926.612014063604</v>
      </c>
      <c r="AA28" s="45" t="s">
        <v>137</v>
      </c>
      <c r="AC28" s="94">
        <f t="shared" si="0"/>
        <v>1952389.441320288</v>
      </c>
      <c r="AD28" s="94">
        <f t="shared" si="1"/>
        <v>0</v>
      </c>
      <c r="AE28" s="7"/>
      <c r="AF28" s="94">
        <f t="shared" si="2"/>
        <v>2169321.6014669864</v>
      </c>
      <c r="AG28" s="94">
        <f t="shared" si="3"/>
        <v>169321.60146698635</v>
      </c>
      <c r="AH28" s="94">
        <f t="shared" si="4"/>
        <v>169321.60146698635</v>
      </c>
      <c r="AI28" s="94">
        <f t="shared" si="5"/>
        <v>169321.60146698635</v>
      </c>
      <c r="AJ28" s="97">
        <f t="shared" si="6"/>
        <v>1</v>
      </c>
      <c r="AK28" s="7"/>
      <c r="AL28" s="76">
        <f>VLOOKUP(EURCZK!C28,'Cours à terme initiaux'!A19:E150,5,FALSE)</f>
        <v>27.392600000000002</v>
      </c>
      <c r="AM28" s="94">
        <f t="shared" si="12"/>
        <v>1953082.2192855002</v>
      </c>
      <c r="AN28" s="94">
        <f t="shared" si="13"/>
        <v>0</v>
      </c>
      <c r="AO28" s="94">
        <f t="shared" si="14"/>
        <v>-692.77796521224082</v>
      </c>
      <c r="AP28" s="94">
        <f t="shared" si="15"/>
        <v>0</v>
      </c>
      <c r="AQ28" s="97" t="str">
        <f t="shared" si="16"/>
        <v>PAS DE VALEUR INTRINSEQUE</v>
      </c>
      <c r="AR28" s="94"/>
      <c r="AS28" s="95"/>
      <c r="AT28" s="95"/>
      <c r="AU28" s="95"/>
      <c r="AV28" s="95"/>
      <c r="AW28" s="95"/>
      <c r="AX28" s="95"/>
      <c r="AY28" s="95"/>
      <c r="AZ28" s="92"/>
      <c r="BA28" s="92"/>
      <c r="BB28" s="92"/>
      <c r="BC28" s="92"/>
      <c r="BD28" s="92"/>
      <c r="BE28" s="92"/>
    </row>
    <row r="29" spans="1:57" s="44" customFormat="1" ht="15.6" x14ac:dyDescent="0.3">
      <c r="A29" s="63">
        <v>2015</v>
      </c>
      <c r="B29" s="63" t="s">
        <v>123</v>
      </c>
      <c r="C29" s="63">
        <v>105</v>
      </c>
      <c r="D29" s="63" t="s">
        <v>21</v>
      </c>
      <c r="E29" s="64">
        <v>41809</v>
      </c>
      <c r="F29" s="64">
        <v>42031</v>
      </c>
      <c r="G29" s="64">
        <v>42033</v>
      </c>
      <c r="H29" s="63" t="s">
        <v>26</v>
      </c>
      <c r="I29" s="63" t="s">
        <v>25</v>
      </c>
      <c r="J29" s="63" t="s">
        <v>24</v>
      </c>
      <c r="K29" s="79">
        <v>-2000000</v>
      </c>
      <c r="L29" s="63" t="s">
        <v>26</v>
      </c>
      <c r="M29" s="63" t="s">
        <v>23</v>
      </c>
      <c r="N29" s="63" t="s">
        <v>117</v>
      </c>
      <c r="O29" s="79">
        <v>55360000</v>
      </c>
      <c r="P29" s="63" t="s">
        <v>113</v>
      </c>
      <c r="Q29" s="66">
        <v>27.68</v>
      </c>
      <c r="R29" s="71"/>
      <c r="S29" s="105">
        <v>0</v>
      </c>
      <c r="T29" s="63"/>
      <c r="U29" s="66">
        <v>27.452999983499996</v>
      </c>
      <c r="V29" s="66">
        <v>27.402319879286505</v>
      </c>
      <c r="W29" s="79">
        <v>-12557.627435537517</v>
      </c>
      <c r="X29" s="105"/>
      <c r="Y29" s="79">
        <v>0</v>
      </c>
      <c r="Z29" s="79">
        <v>-12557.627435537517</v>
      </c>
      <c r="AA29" s="45" t="s">
        <v>137</v>
      </c>
      <c r="AC29" s="94">
        <f t="shared" si="0"/>
        <v>2020266.9060091802</v>
      </c>
      <c r="AD29" s="94">
        <f t="shared" si="1"/>
        <v>0</v>
      </c>
      <c r="AE29" s="7"/>
      <c r="AF29" s="94">
        <f t="shared" si="2"/>
        <v>1836606.2781901637</v>
      </c>
      <c r="AG29" s="94">
        <f t="shared" si="3"/>
        <v>-163393.72180983634</v>
      </c>
      <c r="AH29" s="94">
        <f t="shared" si="4"/>
        <v>-163393.72180983634</v>
      </c>
      <c r="AI29" s="94">
        <f t="shared" si="5"/>
        <v>-163393.72180983634</v>
      </c>
      <c r="AJ29" s="97">
        <f t="shared" si="6"/>
        <v>1</v>
      </c>
      <c r="AK29" s="7"/>
      <c r="AL29" s="76">
        <f>VLOOKUP(EURCZK!C29,'Cours à terme initiaux'!A20:E151,5,FALSE)</f>
        <v>27.392600000000002</v>
      </c>
      <c r="AM29" s="94">
        <f t="shared" si="12"/>
        <v>2020983.7693391645</v>
      </c>
      <c r="AN29" s="94">
        <f t="shared" si="13"/>
        <v>0</v>
      </c>
      <c r="AO29" s="94">
        <f t="shared" si="14"/>
        <v>-716.86332998424768</v>
      </c>
      <c r="AP29" s="94">
        <f t="shared" si="15"/>
        <v>0</v>
      </c>
      <c r="AQ29" s="97" t="str">
        <f t="shared" si="16"/>
        <v>PAS DE VALEUR INTRINSEQUE</v>
      </c>
      <c r="AR29" s="94"/>
      <c r="AS29" s="95"/>
      <c r="AT29" s="95"/>
      <c r="AU29" s="95"/>
      <c r="AV29" s="95"/>
      <c r="AW29" s="95"/>
      <c r="AX29" s="95"/>
      <c r="AY29" s="95"/>
      <c r="AZ29" s="92"/>
      <c r="BA29" s="92"/>
      <c r="BB29" s="92"/>
      <c r="BC29" s="92"/>
      <c r="BD29" s="92"/>
      <c r="BE29" s="92"/>
    </row>
    <row r="30" spans="1:57" s="44" customFormat="1" ht="15.6" x14ac:dyDescent="0.3">
      <c r="A30" s="63">
        <v>2015</v>
      </c>
      <c r="B30" s="63" t="s">
        <v>123</v>
      </c>
      <c r="C30" s="63">
        <v>106</v>
      </c>
      <c r="D30" s="63" t="s">
        <v>21</v>
      </c>
      <c r="E30" s="64">
        <v>41809</v>
      </c>
      <c r="F30" s="64">
        <v>42031</v>
      </c>
      <c r="G30" s="64">
        <v>42033</v>
      </c>
      <c r="H30" s="63" t="s">
        <v>26</v>
      </c>
      <c r="I30" s="63" t="s">
        <v>25</v>
      </c>
      <c r="J30" s="63" t="s">
        <v>24</v>
      </c>
      <c r="K30" s="79">
        <v>-2000000</v>
      </c>
      <c r="L30" s="63" t="s">
        <v>26</v>
      </c>
      <c r="M30" s="63" t="s">
        <v>23</v>
      </c>
      <c r="N30" s="63" t="s">
        <v>117</v>
      </c>
      <c r="O30" s="79">
        <v>53500000</v>
      </c>
      <c r="P30" s="63" t="s">
        <v>113</v>
      </c>
      <c r="Q30" s="66">
        <v>26.75</v>
      </c>
      <c r="R30" s="71">
        <v>27.68</v>
      </c>
      <c r="S30" s="105">
        <v>0</v>
      </c>
      <c r="T30" s="63"/>
      <c r="U30" s="66">
        <v>27.452999983499996</v>
      </c>
      <c r="V30" s="66">
        <v>27.402319879286505</v>
      </c>
      <c r="W30" s="102">
        <v>-11711.66533323369</v>
      </c>
      <c r="X30" s="105"/>
      <c r="Y30" s="102">
        <v>0</v>
      </c>
      <c r="Z30" s="102">
        <v>-11711.66533323369</v>
      </c>
      <c r="AA30" s="45" t="s">
        <v>138</v>
      </c>
      <c r="AC30" s="94" t="str">
        <f t="shared" si="0"/>
        <v/>
      </c>
      <c r="AD30" s="94" t="str">
        <f t="shared" si="1"/>
        <v/>
      </c>
      <c r="AE30" s="7"/>
      <c r="AF30" s="94" t="str">
        <f t="shared" si="2"/>
        <v/>
      </c>
      <c r="AG30" s="94" t="str">
        <f t="shared" si="3"/>
        <v/>
      </c>
      <c r="AH30" s="94" t="str">
        <f t="shared" si="4"/>
        <v/>
      </c>
      <c r="AI30" s="94" t="str">
        <f t="shared" si="5"/>
        <v/>
      </c>
      <c r="AJ30" s="97" t="str">
        <f t="shared" si="6"/>
        <v/>
      </c>
      <c r="AK30" s="7"/>
      <c r="AL30" s="76">
        <f>VLOOKUP(EURCZK!C30,'Cours à terme initiaux'!A21:E152,5,FALSE)</f>
        <v>27.392600000000002</v>
      </c>
      <c r="AM30" s="94" t="str">
        <f t="shared" si="12"/>
        <v/>
      </c>
      <c r="AN30" s="94" t="str">
        <f t="shared" si="13"/>
        <v/>
      </c>
      <c r="AO30" s="94" t="str">
        <f t="shared" si="14"/>
        <v/>
      </c>
      <c r="AP30" s="94" t="str">
        <f t="shared" si="15"/>
        <v/>
      </c>
      <c r="AQ30" s="97" t="str">
        <f t="shared" si="16"/>
        <v/>
      </c>
      <c r="AR30" s="94"/>
      <c r="AS30" s="95"/>
      <c r="AT30" s="95"/>
      <c r="AU30" s="95"/>
      <c r="AV30" s="95"/>
      <c r="AW30" s="95"/>
      <c r="AX30" s="95"/>
      <c r="AY30" s="95"/>
      <c r="AZ30" s="92"/>
      <c r="BA30" s="92"/>
      <c r="BB30" s="92"/>
      <c r="BC30" s="92"/>
      <c r="BD30" s="92"/>
      <c r="BE30" s="92"/>
    </row>
    <row r="31" spans="1:57" s="44" customFormat="1" ht="15.6" x14ac:dyDescent="0.3">
      <c r="A31" s="63">
        <v>2015</v>
      </c>
      <c r="B31" s="63" t="s">
        <v>124</v>
      </c>
      <c r="C31" s="63">
        <v>107</v>
      </c>
      <c r="D31" s="63" t="s">
        <v>21</v>
      </c>
      <c r="E31" s="64">
        <v>41809</v>
      </c>
      <c r="F31" s="64">
        <v>42059</v>
      </c>
      <c r="G31" s="64">
        <v>42061</v>
      </c>
      <c r="H31" s="63" t="s">
        <v>22</v>
      </c>
      <c r="I31" s="63" t="s">
        <v>23</v>
      </c>
      <c r="J31" s="63" t="s">
        <v>24</v>
      </c>
      <c r="K31" s="79">
        <v>-2000000</v>
      </c>
      <c r="L31" s="63" t="s">
        <v>22</v>
      </c>
      <c r="M31" s="63" t="s">
        <v>25</v>
      </c>
      <c r="N31" s="63" t="s">
        <v>117</v>
      </c>
      <c r="O31" s="79">
        <v>53500000</v>
      </c>
      <c r="P31" s="63" t="s">
        <v>113</v>
      </c>
      <c r="Q31" s="66">
        <v>26.75</v>
      </c>
      <c r="R31" s="71"/>
      <c r="S31" s="105">
        <v>0</v>
      </c>
      <c r="T31" s="63"/>
      <c r="U31" s="66">
        <v>27.452999983499996</v>
      </c>
      <c r="V31" s="66">
        <v>27.395866280280615</v>
      </c>
      <c r="W31" s="102">
        <v>6047.9211562527516</v>
      </c>
      <c r="X31" s="105">
        <v>-19887.622726684975</v>
      </c>
      <c r="Y31" s="102">
        <v>0</v>
      </c>
      <c r="Z31" s="102">
        <v>6047.9211562527516</v>
      </c>
      <c r="AA31" s="45" t="s">
        <v>137</v>
      </c>
      <c r="AC31" s="94">
        <f t="shared" si="0"/>
        <v>1952849.3624787836</v>
      </c>
      <c r="AD31" s="94">
        <f t="shared" si="1"/>
        <v>0</v>
      </c>
      <c r="AE31" s="7"/>
      <c r="AF31" s="94">
        <f t="shared" si="2"/>
        <v>2169832.6249764259</v>
      </c>
      <c r="AG31" s="94">
        <f t="shared" si="3"/>
        <v>169832.6249764259</v>
      </c>
      <c r="AH31" s="94">
        <f t="shared" si="4"/>
        <v>169832.6249764259</v>
      </c>
      <c r="AI31" s="94">
        <f t="shared" si="5"/>
        <v>169832.6249764259</v>
      </c>
      <c r="AJ31" s="97">
        <f t="shared" si="6"/>
        <v>1</v>
      </c>
      <c r="AK31" s="7"/>
      <c r="AL31" s="76">
        <f>VLOOKUP(EURCZK!C31,'Cours à terme initiaux'!A22:E153,5,FALSE)</f>
        <v>27.384900000000002</v>
      </c>
      <c r="AM31" s="94">
        <f t="shared" si="12"/>
        <v>1953631.3807974467</v>
      </c>
      <c r="AN31" s="94">
        <f t="shared" si="13"/>
        <v>0</v>
      </c>
      <c r="AO31" s="94">
        <f t="shared" si="14"/>
        <v>-782.01831866311841</v>
      </c>
      <c r="AP31" s="94">
        <f t="shared" si="15"/>
        <v>0</v>
      </c>
      <c r="AQ31" s="97" t="str">
        <f t="shared" si="16"/>
        <v>PAS DE VALEUR INTRINSEQUE</v>
      </c>
      <c r="AR31" s="94"/>
      <c r="AS31" s="95"/>
      <c r="AT31" s="95"/>
      <c r="AU31" s="95"/>
      <c r="AV31" s="95"/>
      <c r="AW31" s="95"/>
      <c r="AX31" s="95"/>
      <c r="AY31" s="95"/>
      <c r="AZ31" s="92"/>
      <c r="BA31" s="92"/>
      <c r="BB31" s="92"/>
      <c r="BC31" s="92"/>
      <c r="BD31" s="92"/>
      <c r="BE31" s="92"/>
    </row>
    <row r="32" spans="1:57" s="44" customFormat="1" ht="15.6" x14ac:dyDescent="0.3">
      <c r="A32" s="63">
        <v>2015</v>
      </c>
      <c r="B32" s="63" t="s">
        <v>124</v>
      </c>
      <c r="C32" s="63">
        <v>108</v>
      </c>
      <c r="D32" s="63" t="s">
        <v>21</v>
      </c>
      <c r="E32" s="64">
        <v>41809</v>
      </c>
      <c r="F32" s="64">
        <v>42059</v>
      </c>
      <c r="G32" s="64">
        <v>42061</v>
      </c>
      <c r="H32" s="63" t="s">
        <v>26</v>
      </c>
      <c r="I32" s="63" t="s">
        <v>25</v>
      </c>
      <c r="J32" s="63" t="s">
        <v>24</v>
      </c>
      <c r="K32" s="102">
        <v>-2000000</v>
      </c>
      <c r="L32" s="63" t="s">
        <v>26</v>
      </c>
      <c r="M32" s="63" t="s">
        <v>23</v>
      </c>
      <c r="N32" s="63" t="s">
        <v>117</v>
      </c>
      <c r="O32" s="102">
        <v>55360000</v>
      </c>
      <c r="P32" s="63" t="s">
        <v>113</v>
      </c>
      <c r="Q32" s="66">
        <v>27.68</v>
      </c>
      <c r="R32" s="71"/>
      <c r="S32" s="105">
        <v>0</v>
      </c>
      <c r="T32" s="63"/>
      <c r="U32" s="66">
        <v>27.452999983499996</v>
      </c>
      <c r="V32" s="66">
        <v>27.395866280280615</v>
      </c>
      <c r="W32" s="79">
        <v>-13895.500306170214</v>
      </c>
      <c r="X32" s="105"/>
      <c r="Y32" s="79">
        <v>0</v>
      </c>
      <c r="Z32" s="79">
        <v>-13895.500306170214</v>
      </c>
      <c r="AA32" s="45" t="s">
        <v>137</v>
      </c>
      <c r="AC32" s="94">
        <f t="shared" si="0"/>
        <v>2020742.8169500085</v>
      </c>
      <c r="AD32" s="94">
        <f t="shared" si="1"/>
        <v>0</v>
      </c>
      <c r="AE32" s="7"/>
      <c r="AF32" s="94">
        <f t="shared" si="2"/>
        <v>1837038.9245000076</v>
      </c>
      <c r="AG32" s="94">
        <f t="shared" si="3"/>
        <v>-162961.07549999235</v>
      </c>
      <c r="AH32" s="94">
        <f t="shared" si="4"/>
        <v>-162961.07549999235</v>
      </c>
      <c r="AI32" s="94">
        <f t="shared" si="5"/>
        <v>-162961.07549999235</v>
      </c>
      <c r="AJ32" s="97">
        <f t="shared" si="6"/>
        <v>1</v>
      </c>
      <c r="AK32" s="7"/>
      <c r="AL32" s="76">
        <f>VLOOKUP(EURCZK!C32,'Cours à terme initiaux'!A23:E154,5,FALSE)</f>
        <v>27.384900000000002</v>
      </c>
      <c r="AM32" s="94">
        <f t="shared" si="12"/>
        <v>2021552.0231952644</v>
      </c>
      <c r="AN32" s="94">
        <f t="shared" si="13"/>
        <v>0</v>
      </c>
      <c r="AO32" s="94">
        <f t="shared" si="14"/>
        <v>-809.20624525588937</v>
      </c>
      <c r="AP32" s="94">
        <f t="shared" si="15"/>
        <v>0</v>
      </c>
      <c r="AQ32" s="97" t="str">
        <f t="shared" si="16"/>
        <v>PAS DE VALEUR INTRINSEQUE</v>
      </c>
      <c r="AR32" s="94"/>
      <c r="AS32" s="95"/>
      <c r="AT32" s="95"/>
      <c r="AU32" s="95"/>
      <c r="AV32" s="95"/>
      <c r="AW32" s="95"/>
      <c r="AX32" s="95"/>
      <c r="AY32" s="95"/>
      <c r="AZ32" s="92"/>
      <c r="BA32" s="92"/>
      <c r="BB32" s="92"/>
      <c r="BC32" s="92"/>
      <c r="BD32" s="92"/>
      <c r="BE32" s="92"/>
    </row>
    <row r="33" spans="1:57" s="44" customFormat="1" ht="15.6" x14ac:dyDescent="0.3">
      <c r="A33" s="63">
        <v>2015</v>
      </c>
      <c r="B33" s="63" t="s">
        <v>124</v>
      </c>
      <c r="C33" s="63">
        <v>109</v>
      </c>
      <c r="D33" s="63" t="s">
        <v>21</v>
      </c>
      <c r="E33" s="64">
        <v>41809</v>
      </c>
      <c r="F33" s="64">
        <v>42059</v>
      </c>
      <c r="G33" s="64">
        <v>42061</v>
      </c>
      <c r="H33" s="63" t="s">
        <v>26</v>
      </c>
      <c r="I33" s="63" t="s">
        <v>25</v>
      </c>
      <c r="J33" s="63" t="s">
        <v>24</v>
      </c>
      <c r="K33" s="79">
        <v>-2000000</v>
      </c>
      <c r="L33" s="63" t="s">
        <v>26</v>
      </c>
      <c r="M33" s="63" t="s">
        <v>23</v>
      </c>
      <c r="N33" s="63" t="s">
        <v>117</v>
      </c>
      <c r="O33" s="79">
        <v>53500000</v>
      </c>
      <c r="P33" s="63" t="s">
        <v>113</v>
      </c>
      <c r="Q33" s="66">
        <v>26.75</v>
      </c>
      <c r="R33" s="71">
        <v>27.68</v>
      </c>
      <c r="S33" s="105">
        <v>0</v>
      </c>
      <c r="T33" s="63"/>
      <c r="U33" s="66">
        <v>27.452999983499996</v>
      </c>
      <c r="V33" s="66">
        <v>27.395866280280615</v>
      </c>
      <c r="W33" s="102">
        <v>-12040.043576767514</v>
      </c>
      <c r="X33" s="105"/>
      <c r="Y33" s="102">
        <v>0</v>
      </c>
      <c r="Z33" s="102">
        <v>-12040.043576767514</v>
      </c>
      <c r="AA33" s="45" t="s">
        <v>138</v>
      </c>
      <c r="AC33" s="94" t="str">
        <f t="shared" si="0"/>
        <v/>
      </c>
      <c r="AD33" s="94" t="str">
        <f t="shared" si="1"/>
        <v/>
      </c>
      <c r="AE33" s="7"/>
      <c r="AF33" s="94" t="str">
        <f t="shared" si="2"/>
        <v/>
      </c>
      <c r="AG33" s="94" t="str">
        <f t="shared" si="3"/>
        <v/>
      </c>
      <c r="AH33" s="94" t="str">
        <f t="shared" si="4"/>
        <v/>
      </c>
      <c r="AI33" s="94" t="str">
        <f t="shared" si="5"/>
        <v/>
      </c>
      <c r="AJ33" s="97" t="str">
        <f t="shared" si="6"/>
        <v/>
      </c>
      <c r="AK33" s="7"/>
      <c r="AL33" s="76">
        <f>VLOOKUP(EURCZK!C33,'Cours à terme initiaux'!A24:E155,5,FALSE)</f>
        <v>27.384900000000002</v>
      </c>
      <c r="AM33" s="94" t="str">
        <f t="shared" si="12"/>
        <v/>
      </c>
      <c r="AN33" s="94" t="str">
        <f t="shared" si="13"/>
        <v/>
      </c>
      <c r="AO33" s="94" t="str">
        <f t="shared" si="14"/>
        <v/>
      </c>
      <c r="AP33" s="94" t="str">
        <f t="shared" si="15"/>
        <v/>
      </c>
      <c r="AQ33" s="97" t="str">
        <f t="shared" si="16"/>
        <v/>
      </c>
      <c r="AR33" s="94"/>
      <c r="AS33" s="95"/>
      <c r="AT33" s="95"/>
      <c r="AU33" s="95"/>
      <c r="AV33" s="95"/>
      <c r="AW33" s="95"/>
      <c r="AX33" s="95"/>
      <c r="AY33" s="95"/>
      <c r="AZ33" s="92"/>
      <c r="BA33" s="92"/>
      <c r="BB33" s="92"/>
      <c r="BC33" s="92"/>
      <c r="BD33" s="92"/>
      <c r="BE33" s="92"/>
    </row>
    <row r="34" spans="1:57" s="44" customFormat="1" ht="15.6" x14ac:dyDescent="0.3">
      <c r="A34" s="63">
        <v>2015</v>
      </c>
      <c r="B34" s="63" t="s">
        <v>125</v>
      </c>
      <c r="C34" s="63">
        <v>110</v>
      </c>
      <c r="D34" s="63" t="s">
        <v>21</v>
      </c>
      <c r="E34" s="64">
        <v>41809</v>
      </c>
      <c r="F34" s="64">
        <v>42089</v>
      </c>
      <c r="G34" s="64">
        <v>42093</v>
      </c>
      <c r="H34" s="63" t="s">
        <v>22</v>
      </c>
      <c r="I34" s="63" t="s">
        <v>23</v>
      </c>
      <c r="J34" s="63" t="s">
        <v>24</v>
      </c>
      <c r="K34" s="79">
        <v>-2000000</v>
      </c>
      <c r="L34" s="63" t="s">
        <v>22</v>
      </c>
      <c r="M34" s="63" t="s">
        <v>25</v>
      </c>
      <c r="N34" s="63" t="s">
        <v>117</v>
      </c>
      <c r="O34" s="79">
        <v>53500000</v>
      </c>
      <c r="P34" s="63" t="s">
        <v>113</v>
      </c>
      <c r="Q34" s="66">
        <v>26.75</v>
      </c>
      <c r="R34" s="71"/>
      <c r="S34" s="105">
        <v>0</v>
      </c>
      <c r="T34" s="63"/>
      <c r="U34" s="66">
        <v>27.452999983499996</v>
      </c>
      <c r="V34" s="66">
        <v>27.388431006988451</v>
      </c>
      <c r="W34" s="102">
        <v>7252.9649046004552</v>
      </c>
      <c r="X34" s="105">
        <v>-20193.001882741715</v>
      </c>
      <c r="Y34" s="102">
        <v>0</v>
      </c>
      <c r="Z34" s="102">
        <v>7252.9649046004552</v>
      </c>
      <c r="AA34" s="45" t="s">
        <v>137</v>
      </c>
      <c r="AC34" s="94">
        <f t="shared" si="0"/>
        <v>1953379.5121870581</v>
      </c>
      <c r="AD34" s="94">
        <f t="shared" si="1"/>
        <v>0</v>
      </c>
      <c r="AE34" s="7"/>
      <c r="AF34" s="94">
        <f t="shared" si="2"/>
        <v>2170421.6802078425</v>
      </c>
      <c r="AG34" s="94">
        <f t="shared" si="3"/>
        <v>170421.6802078425</v>
      </c>
      <c r="AH34" s="94">
        <f t="shared" si="4"/>
        <v>170421.6802078425</v>
      </c>
      <c r="AI34" s="94">
        <f t="shared" si="5"/>
        <v>170421.6802078425</v>
      </c>
      <c r="AJ34" s="97">
        <f t="shared" si="6"/>
        <v>1</v>
      </c>
      <c r="AK34" s="7"/>
      <c r="AL34" s="76">
        <f>VLOOKUP(EURCZK!C34,'Cours à terme initiaux'!A25:E156,5,FALSE)</f>
        <v>27.376950000000001</v>
      </c>
      <c r="AM34" s="94">
        <f t="shared" si="12"/>
        <v>1954198.6963485705</v>
      </c>
      <c r="AN34" s="94">
        <f t="shared" si="13"/>
        <v>0</v>
      </c>
      <c r="AO34" s="94">
        <f t="shared" si="14"/>
        <v>-819.18416151241399</v>
      </c>
      <c r="AP34" s="94">
        <f t="shared" si="15"/>
        <v>0</v>
      </c>
      <c r="AQ34" s="97" t="str">
        <f t="shared" si="16"/>
        <v>PAS DE VALEUR INTRINSEQUE</v>
      </c>
      <c r="AR34" s="94"/>
      <c r="AS34" s="95"/>
      <c r="AT34" s="95"/>
      <c r="AU34" s="95"/>
      <c r="AV34" s="95"/>
      <c r="AW34" s="95"/>
      <c r="AX34" s="95"/>
      <c r="AY34" s="95"/>
      <c r="AZ34" s="92"/>
      <c r="BA34" s="92"/>
      <c r="BB34" s="92"/>
      <c r="BC34" s="92"/>
      <c r="BD34" s="92"/>
      <c r="BE34" s="92"/>
    </row>
    <row r="35" spans="1:57" s="44" customFormat="1" ht="15.6" x14ac:dyDescent="0.3">
      <c r="A35" s="63">
        <v>2015</v>
      </c>
      <c r="B35" s="63" t="s">
        <v>125</v>
      </c>
      <c r="C35" s="63">
        <v>111</v>
      </c>
      <c r="D35" s="63" t="s">
        <v>21</v>
      </c>
      <c r="E35" s="64">
        <v>41809</v>
      </c>
      <c r="F35" s="64">
        <v>42089</v>
      </c>
      <c r="G35" s="64">
        <v>42093</v>
      </c>
      <c r="H35" s="63" t="s">
        <v>26</v>
      </c>
      <c r="I35" s="63" t="s">
        <v>25</v>
      </c>
      <c r="J35" s="63" t="s">
        <v>24</v>
      </c>
      <c r="K35" s="102">
        <v>-2000000</v>
      </c>
      <c r="L35" s="63" t="s">
        <v>26</v>
      </c>
      <c r="M35" s="63" t="s">
        <v>23</v>
      </c>
      <c r="N35" s="63" t="s">
        <v>117</v>
      </c>
      <c r="O35" s="102">
        <v>55360000</v>
      </c>
      <c r="P35" s="63" t="s">
        <v>113</v>
      </c>
      <c r="Q35" s="66">
        <v>27.68</v>
      </c>
      <c r="R35" s="71"/>
      <c r="S35" s="105">
        <v>0</v>
      </c>
      <c r="T35" s="63"/>
      <c r="U35" s="66">
        <v>27.452999983499996</v>
      </c>
      <c r="V35" s="66">
        <v>27.388431006988451</v>
      </c>
      <c r="W35" s="79">
        <v>-15208.847462880425</v>
      </c>
      <c r="X35" s="105"/>
      <c r="Y35" s="79">
        <v>0</v>
      </c>
      <c r="Z35" s="79">
        <v>-15208.847462880425</v>
      </c>
      <c r="AA35" s="45" t="s">
        <v>137</v>
      </c>
      <c r="AC35" s="94">
        <f t="shared" si="0"/>
        <v>2021291.3980313186</v>
      </c>
      <c r="AD35" s="94">
        <f t="shared" si="1"/>
        <v>0</v>
      </c>
      <c r="AE35" s="7"/>
      <c r="AF35" s="94">
        <f t="shared" si="2"/>
        <v>1837537.6345739258</v>
      </c>
      <c r="AG35" s="94">
        <f t="shared" si="3"/>
        <v>-162462.36542607425</v>
      </c>
      <c r="AH35" s="94">
        <f t="shared" si="4"/>
        <v>-162462.36542607425</v>
      </c>
      <c r="AI35" s="94">
        <f t="shared" si="5"/>
        <v>-162462.36542607425</v>
      </c>
      <c r="AJ35" s="97">
        <f t="shared" si="6"/>
        <v>1</v>
      </c>
      <c r="AK35" s="7"/>
      <c r="AL35" s="76">
        <f>VLOOKUP(EURCZK!C35,'Cours à terme initiaux'!A26:E157,5,FALSE)</f>
        <v>27.376950000000001</v>
      </c>
      <c r="AM35" s="94">
        <f t="shared" si="12"/>
        <v>2022139.0622403151</v>
      </c>
      <c r="AN35" s="94">
        <f t="shared" si="13"/>
        <v>0</v>
      </c>
      <c r="AO35" s="94">
        <f t="shared" si="14"/>
        <v>-847.66420899657533</v>
      </c>
      <c r="AP35" s="94">
        <f t="shared" si="15"/>
        <v>0</v>
      </c>
      <c r="AQ35" s="97" t="str">
        <f t="shared" si="16"/>
        <v>PAS DE VALEUR INTRINSEQUE</v>
      </c>
      <c r="AR35" s="94"/>
      <c r="AS35" s="95"/>
      <c r="AT35" s="95"/>
      <c r="AU35" s="95"/>
      <c r="AV35" s="95"/>
      <c r="AW35" s="95"/>
      <c r="AX35" s="95"/>
      <c r="AY35" s="95"/>
      <c r="AZ35" s="92"/>
      <c r="BA35" s="92"/>
      <c r="BB35" s="92"/>
      <c r="BC35" s="92"/>
      <c r="BD35" s="92"/>
      <c r="BE35" s="92"/>
    </row>
    <row r="36" spans="1:57" s="44" customFormat="1" ht="15.6" x14ac:dyDescent="0.3">
      <c r="A36" s="63">
        <v>2015</v>
      </c>
      <c r="B36" s="63" t="s">
        <v>125</v>
      </c>
      <c r="C36" s="63">
        <v>112</v>
      </c>
      <c r="D36" s="63" t="s">
        <v>21</v>
      </c>
      <c r="E36" s="64">
        <v>41809</v>
      </c>
      <c r="F36" s="64">
        <v>42089</v>
      </c>
      <c r="G36" s="64">
        <v>42093</v>
      </c>
      <c r="H36" s="63" t="s">
        <v>26</v>
      </c>
      <c r="I36" s="63" t="s">
        <v>25</v>
      </c>
      <c r="J36" s="63" t="s">
        <v>24</v>
      </c>
      <c r="K36" s="79">
        <v>-2000000</v>
      </c>
      <c r="L36" s="63" t="s">
        <v>26</v>
      </c>
      <c r="M36" s="63" t="s">
        <v>23</v>
      </c>
      <c r="N36" s="63" t="s">
        <v>117</v>
      </c>
      <c r="O36" s="79">
        <v>53500000</v>
      </c>
      <c r="P36" s="63" t="s">
        <v>113</v>
      </c>
      <c r="Q36" s="66">
        <v>26.75</v>
      </c>
      <c r="R36" s="71">
        <v>27.68</v>
      </c>
      <c r="S36" s="105">
        <v>0</v>
      </c>
      <c r="T36" s="63"/>
      <c r="U36" s="66">
        <v>27.452999983499996</v>
      </c>
      <c r="V36" s="66">
        <v>27.388431006988451</v>
      </c>
      <c r="W36" s="102">
        <v>-12237.119324461746</v>
      </c>
      <c r="X36" s="105"/>
      <c r="Y36" s="102">
        <v>0</v>
      </c>
      <c r="Z36" s="102">
        <v>-12237.119324461746</v>
      </c>
      <c r="AA36" s="45" t="s">
        <v>138</v>
      </c>
      <c r="AC36" s="94" t="str">
        <f t="shared" si="0"/>
        <v/>
      </c>
      <c r="AD36" s="94" t="str">
        <f t="shared" si="1"/>
        <v/>
      </c>
      <c r="AE36" s="7"/>
      <c r="AF36" s="94" t="str">
        <f t="shared" si="2"/>
        <v/>
      </c>
      <c r="AG36" s="94" t="str">
        <f t="shared" si="3"/>
        <v/>
      </c>
      <c r="AH36" s="94" t="str">
        <f t="shared" si="4"/>
        <v/>
      </c>
      <c r="AI36" s="94" t="str">
        <f t="shared" si="5"/>
        <v/>
      </c>
      <c r="AJ36" s="97" t="str">
        <f t="shared" si="6"/>
        <v/>
      </c>
      <c r="AK36" s="7"/>
      <c r="AL36" s="76">
        <f>VLOOKUP(EURCZK!C36,'Cours à terme initiaux'!A27:E158,5,FALSE)</f>
        <v>27.376950000000001</v>
      </c>
      <c r="AM36" s="94" t="str">
        <f t="shared" si="12"/>
        <v/>
      </c>
      <c r="AN36" s="94" t="str">
        <f t="shared" si="13"/>
        <v/>
      </c>
      <c r="AO36" s="94" t="str">
        <f t="shared" si="14"/>
        <v/>
      </c>
      <c r="AP36" s="94" t="str">
        <f t="shared" si="15"/>
        <v/>
      </c>
      <c r="AQ36" s="97" t="str">
        <f t="shared" si="16"/>
        <v/>
      </c>
      <c r="AR36" s="94"/>
      <c r="AS36" s="95"/>
      <c r="AT36" s="95"/>
      <c r="AU36" s="95"/>
      <c r="AV36" s="95"/>
      <c r="AW36" s="95"/>
      <c r="AX36" s="95"/>
      <c r="AY36" s="95"/>
      <c r="AZ36" s="92"/>
      <c r="BA36" s="92"/>
      <c r="BB36" s="92"/>
      <c r="BC36" s="92"/>
      <c r="BD36" s="92"/>
      <c r="BE36" s="92"/>
    </row>
    <row r="37" spans="1:57" s="44" customFormat="1" ht="15.6" x14ac:dyDescent="0.3">
      <c r="A37" s="63">
        <v>2015</v>
      </c>
      <c r="B37" s="63" t="s">
        <v>126</v>
      </c>
      <c r="C37" s="63">
        <v>113</v>
      </c>
      <c r="D37" s="63" t="s">
        <v>21</v>
      </c>
      <c r="E37" s="64">
        <v>41809</v>
      </c>
      <c r="F37" s="64">
        <v>42121</v>
      </c>
      <c r="G37" s="64">
        <v>42123</v>
      </c>
      <c r="H37" s="63" t="s">
        <v>22</v>
      </c>
      <c r="I37" s="63" t="s">
        <v>23</v>
      </c>
      <c r="J37" s="63" t="s">
        <v>24</v>
      </c>
      <c r="K37" s="79">
        <v>-2000000</v>
      </c>
      <c r="L37" s="63" t="s">
        <v>22</v>
      </c>
      <c r="M37" s="63" t="s">
        <v>25</v>
      </c>
      <c r="N37" s="63" t="s">
        <v>117</v>
      </c>
      <c r="O37" s="79">
        <v>53500000</v>
      </c>
      <c r="P37" s="63" t="s">
        <v>113</v>
      </c>
      <c r="Q37" s="66">
        <v>26.75</v>
      </c>
      <c r="R37" s="71"/>
      <c r="S37" s="105">
        <v>0</v>
      </c>
      <c r="T37" s="63"/>
      <c r="U37" s="66">
        <v>27.452999983499996</v>
      </c>
      <c r="V37" s="66">
        <v>27.381244521652135</v>
      </c>
      <c r="W37" s="102">
        <v>8497.749988584621</v>
      </c>
      <c r="X37" s="105">
        <v>-20967.850886648535</v>
      </c>
      <c r="Y37" s="102">
        <v>0</v>
      </c>
      <c r="Z37" s="102">
        <v>8497.749988584621</v>
      </c>
      <c r="AA37" s="45" t="s">
        <v>137</v>
      </c>
      <c r="AC37" s="94">
        <f t="shared" si="0"/>
        <v>1953892.1964519934</v>
      </c>
      <c r="AD37" s="94">
        <f t="shared" si="1"/>
        <v>0</v>
      </c>
      <c r="AE37" s="7"/>
      <c r="AF37" s="94">
        <f t="shared" si="2"/>
        <v>2170991.3293911037</v>
      </c>
      <c r="AG37" s="94">
        <f t="shared" si="3"/>
        <v>170991.3293911037</v>
      </c>
      <c r="AH37" s="94">
        <f t="shared" si="4"/>
        <v>170991.3293911037</v>
      </c>
      <c r="AI37" s="94">
        <f t="shared" si="5"/>
        <v>170991.3293911037</v>
      </c>
      <c r="AJ37" s="97">
        <f t="shared" si="6"/>
        <v>1</v>
      </c>
      <c r="AK37" s="7"/>
      <c r="AL37" s="76">
        <f>VLOOKUP(EURCZK!C37,'Cours à terme initiaux'!A28:E159,5,FALSE)</f>
        <v>27.372399999999999</v>
      </c>
      <c r="AM37" s="94">
        <f t="shared" si="12"/>
        <v>1954523.5346553463</v>
      </c>
      <c r="AN37" s="94">
        <f t="shared" si="13"/>
        <v>0</v>
      </c>
      <c r="AO37" s="94">
        <f t="shared" si="14"/>
        <v>-631.33820335287601</v>
      </c>
      <c r="AP37" s="94">
        <f t="shared" si="15"/>
        <v>0</v>
      </c>
      <c r="AQ37" s="97" t="str">
        <f t="shared" si="16"/>
        <v>PAS DE VALEUR INTRINSEQUE</v>
      </c>
      <c r="AR37" s="94"/>
      <c r="AS37" s="95"/>
      <c r="AT37" s="95"/>
      <c r="AU37" s="95"/>
      <c r="AV37" s="95"/>
      <c r="AW37" s="95"/>
      <c r="AX37" s="95"/>
      <c r="AY37" s="95"/>
      <c r="AZ37" s="92"/>
      <c r="BA37" s="92"/>
      <c r="BB37" s="92"/>
      <c r="BC37" s="92"/>
      <c r="BD37" s="92"/>
      <c r="BE37" s="92"/>
    </row>
    <row r="38" spans="1:57" s="44" customFormat="1" ht="15.6" x14ac:dyDescent="0.3">
      <c r="A38" s="63">
        <v>2015</v>
      </c>
      <c r="B38" s="63" t="s">
        <v>126</v>
      </c>
      <c r="C38" s="63">
        <v>114</v>
      </c>
      <c r="D38" s="63" t="s">
        <v>21</v>
      </c>
      <c r="E38" s="64">
        <v>41809</v>
      </c>
      <c r="F38" s="64">
        <v>42121</v>
      </c>
      <c r="G38" s="64">
        <v>42123</v>
      </c>
      <c r="H38" s="63" t="s">
        <v>26</v>
      </c>
      <c r="I38" s="63" t="s">
        <v>25</v>
      </c>
      <c r="J38" s="63" t="s">
        <v>24</v>
      </c>
      <c r="K38" s="79">
        <v>-2000000</v>
      </c>
      <c r="L38" s="63" t="s">
        <v>26</v>
      </c>
      <c r="M38" s="63" t="s">
        <v>23</v>
      </c>
      <c r="N38" s="63" t="s">
        <v>117</v>
      </c>
      <c r="O38" s="79">
        <v>55360000</v>
      </c>
      <c r="P38" s="63" t="s">
        <v>113</v>
      </c>
      <c r="Q38" s="66">
        <v>27.68</v>
      </c>
      <c r="R38" s="71"/>
      <c r="S38" s="105">
        <v>0</v>
      </c>
      <c r="T38" s="63"/>
      <c r="U38" s="66">
        <v>27.452999983499996</v>
      </c>
      <c r="V38" s="66">
        <v>27.381244521652135</v>
      </c>
      <c r="W38" s="79">
        <v>-16703.750952591774</v>
      </c>
      <c r="X38" s="105"/>
      <c r="Y38" s="79">
        <v>0</v>
      </c>
      <c r="Z38" s="79">
        <v>-16703.750952591774</v>
      </c>
      <c r="AA38" s="45" t="s">
        <v>137</v>
      </c>
      <c r="AC38" s="94">
        <f t="shared" si="0"/>
        <v>2021821.9064594831</v>
      </c>
      <c r="AD38" s="94">
        <f t="shared" si="1"/>
        <v>0</v>
      </c>
      <c r="AE38" s="7"/>
      <c r="AF38" s="94">
        <f t="shared" si="2"/>
        <v>1838019.9149631665</v>
      </c>
      <c r="AG38" s="94">
        <f t="shared" si="3"/>
        <v>-161980.08503683354</v>
      </c>
      <c r="AH38" s="94">
        <f t="shared" si="4"/>
        <v>-161980.08503683354</v>
      </c>
      <c r="AI38" s="94">
        <f t="shared" si="5"/>
        <v>-161980.08503683354</v>
      </c>
      <c r="AJ38" s="97">
        <f t="shared" si="6"/>
        <v>1</v>
      </c>
      <c r="AK38" s="7"/>
      <c r="AL38" s="76">
        <f>VLOOKUP(EURCZK!C38,'Cours à terme initiaux'!A29:E160,5,FALSE)</f>
        <v>27.372399999999999</v>
      </c>
      <c r="AM38" s="94">
        <f t="shared" si="12"/>
        <v>2022475.1939910275</v>
      </c>
      <c r="AN38" s="94">
        <f t="shared" si="13"/>
        <v>0</v>
      </c>
      <c r="AO38" s="94">
        <f t="shared" si="14"/>
        <v>-653.2875315444544</v>
      </c>
      <c r="AP38" s="94">
        <f t="shared" si="15"/>
        <v>0</v>
      </c>
      <c r="AQ38" s="97" t="str">
        <f t="shared" si="16"/>
        <v>PAS DE VALEUR INTRINSEQUE</v>
      </c>
      <c r="AR38" s="94"/>
      <c r="AS38" s="95"/>
      <c r="AT38" s="95"/>
      <c r="AU38" s="95"/>
      <c r="AV38" s="95"/>
      <c r="AW38" s="95"/>
      <c r="AX38" s="95"/>
      <c r="AY38" s="95"/>
      <c r="AZ38" s="92"/>
      <c r="BA38" s="92"/>
      <c r="BB38" s="92"/>
      <c r="BC38" s="92"/>
      <c r="BD38" s="92"/>
      <c r="BE38" s="92"/>
    </row>
    <row r="39" spans="1:57" s="44" customFormat="1" ht="15.6" x14ac:dyDescent="0.3">
      <c r="A39" s="63">
        <v>2015</v>
      </c>
      <c r="B39" s="63" t="s">
        <v>126</v>
      </c>
      <c r="C39" s="63">
        <v>115</v>
      </c>
      <c r="D39" s="63" t="s">
        <v>21</v>
      </c>
      <c r="E39" s="64">
        <v>41809</v>
      </c>
      <c r="F39" s="64">
        <v>42121</v>
      </c>
      <c r="G39" s="64">
        <v>42123</v>
      </c>
      <c r="H39" s="63" t="s">
        <v>26</v>
      </c>
      <c r="I39" s="63" t="s">
        <v>25</v>
      </c>
      <c r="J39" s="63" t="s">
        <v>24</v>
      </c>
      <c r="K39" s="102">
        <v>-2000000</v>
      </c>
      <c r="L39" s="63" t="s">
        <v>26</v>
      </c>
      <c r="M39" s="63" t="s">
        <v>23</v>
      </c>
      <c r="N39" s="63" t="s">
        <v>117</v>
      </c>
      <c r="O39" s="102">
        <v>53500000</v>
      </c>
      <c r="P39" s="63" t="s">
        <v>113</v>
      </c>
      <c r="Q39" s="66">
        <v>26.75</v>
      </c>
      <c r="R39" s="71">
        <v>27.68</v>
      </c>
      <c r="S39" s="105">
        <v>0</v>
      </c>
      <c r="T39" s="63"/>
      <c r="U39" s="66">
        <v>27.452999983499996</v>
      </c>
      <c r="V39" s="66">
        <v>27.381244521652135</v>
      </c>
      <c r="W39" s="102">
        <v>-12761.849922641381</v>
      </c>
      <c r="X39" s="105"/>
      <c r="Y39" s="102">
        <v>0</v>
      </c>
      <c r="Z39" s="102">
        <v>-12761.849922641381</v>
      </c>
      <c r="AA39" s="45" t="s">
        <v>138</v>
      </c>
      <c r="AC39" s="94" t="str">
        <f t="shared" si="0"/>
        <v/>
      </c>
      <c r="AD39" s="94" t="str">
        <f t="shared" si="1"/>
        <v/>
      </c>
      <c r="AE39" s="7"/>
      <c r="AF39" s="94" t="str">
        <f t="shared" si="2"/>
        <v/>
      </c>
      <c r="AG39" s="94" t="str">
        <f t="shared" si="3"/>
        <v/>
      </c>
      <c r="AH39" s="94" t="str">
        <f t="shared" si="4"/>
        <v/>
      </c>
      <c r="AI39" s="94" t="str">
        <f t="shared" si="5"/>
        <v/>
      </c>
      <c r="AJ39" s="97" t="str">
        <f t="shared" si="6"/>
        <v/>
      </c>
      <c r="AK39" s="7"/>
      <c r="AL39" s="76">
        <f>VLOOKUP(EURCZK!C39,'Cours à terme initiaux'!A30:E161,5,FALSE)</f>
        <v>27.372399999999999</v>
      </c>
      <c r="AM39" s="94" t="str">
        <f t="shared" si="12"/>
        <v/>
      </c>
      <c r="AN39" s="94" t="str">
        <f t="shared" si="13"/>
        <v/>
      </c>
      <c r="AO39" s="94" t="str">
        <f t="shared" si="14"/>
        <v/>
      </c>
      <c r="AP39" s="94" t="str">
        <f t="shared" si="15"/>
        <v/>
      </c>
      <c r="AQ39" s="97" t="str">
        <f t="shared" si="16"/>
        <v/>
      </c>
      <c r="AR39" s="94"/>
      <c r="AS39" s="95"/>
      <c r="AT39" s="95"/>
      <c r="AU39" s="95"/>
      <c r="AV39" s="95"/>
      <c r="AW39" s="95"/>
      <c r="AX39" s="95"/>
      <c r="AY39" s="95"/>
      <c r="AZ39" s="92"/>
      <c r="BA39" s="92"/>
      <c r="BB39" s="92"/>
      <c r="BC39" s="92"/>
      <c r="BD39" s="92"/>
      <c r="BE39" s="92"/>
    </row>
    <row r="40" spans="1:57" s="44" customFormat="1" ht="15.6" x14ac:dyDescent="0.3">
      <c r="A40" s="63">
        <v>2015</v>
      </c>
      <c r="B40" s="63" t="s">
        <v>127</v>
      </c>
      <c r="C40" s="63">
        <v>116</v>
      </c>
      <c r="D40" s="63" t="s">
        <v>21</v>
      </c>
      <c r="E40" s="64">
        <v>41809</v>
      </c>
      <c r="F40" s="64">
        <v>42150</v>
      </c>
      <c r="G40" s="64">
        <v>42152</v>
      </c>
      <c r="H40" s="63" t="s">
        <v>22</v>
      </c>
      <c r="I40" s="63" t="s">
        <v>23</v>
      </c>
      <c r="J40" s="63" t="s">
        <v>24</v>
      </c>
      <c r="K40" s="79">
        <v>-2000000</v>
      </c>
      <c r="L40" s="63" t="s">
        <v>22</v>
      </c>
      <c r="M40" s="63" t="s">
        <v>25</v>
      </c>
      <c r="N40" s="63" t="s">
        <v>117</v>
      </c>
      <c r="O40" s="79">
        <v>53500000</v>
      </c>
      <c r="P40" s="63" t="s">
        <v>113</v>
      </c>
      <c r="Q40" s="66">
        <v>26.75</v>
      </c>
      <c r="R40" s="71"/>
      <c r="S40" s="105">
        <v>0</v>
      </c>
      <c r="T40" s="63"/>
      <c r="U40" s="66">
        <v>27.452999983499996</v>
      </c>
      <c r="V40" s="66">
        <v>27.374188245808728</v>
      </c>
      <c r="W40" s="102">
        <v>9618.1463546467585</v>
      </c>
      <c r="X40" s="105">
        <v>-21551.132966157962</v>
      </c>
      <c r="Y40" s="102">
        <v>0</v>
      </c>
      <c r="Z40" s="102">
        <v>9618.1463546467585</v>
      </c>
      <c r="AA40" s="45" t="s">
        <v>137</v>
      </c>
      <c r="AC40" s="94">
        <f t="shared" si="0"/>
        <v>1954395.8534803824</v>
      </c>
      <c r="AD40" s="94">
        <f t="shared" si="1"/>
        <v>0</v>
      </c>
      <c r="AE40" s="7"/>
      <c r="AF40" s="94">
        <f t="shared" si="2"/>
        <v>2171550.9483115356</v>
      </c>
      <c r="AG40" s="94">
        <f t="shared" si="3"/>
        <v>171550.94831153564</v>
      </c>
      <c r="AH40" s="94">
        <f t="shared" si="4"/>
        <v>171550.94831153564</v>
      </c>
      <c r="AI40" s="94">
        <f t="shared" si="5"/>
        <v>171550.94831153564</v>
      </c>
      <c r="AJ40" s="97">
        <f t="shared" si="6"/>
        <v>1</v>
      </c>
      <c r="AK40" s="7"/>
      <c r="AL40" s="76">
        <f>VLOOKUP(EURCZK!C40,'Cours à terme initiaux'!A31:E162,5,FALSE)</f>
        <v>27.368000000000002</v>
      </c>
      <c r="AM40" s="94">
        <f t="shared" si="12"/>
        <v>1954837.7667348727</v>
      </c>
      <c r="AN40" s="94">
        <f t="shared" si="13"/>
        <v>0</v>
      </c>
      <c r="AO40" s="94">
        <f t="shared" si="14"/>
        <v>-441.91325449035503</v>
      </c>
      <c r="AP40" s="94">
        <f t="shared" si="15"/>
        <v>0</v>
      </c>
      <c r="AQ40" s="97" t="str">
        <f t="shared" si="16"/>
        <v>PAS DE VALEUR INTRINSEQUE</v>
      </c>
      <c r="AR40" s="94"/>
      <c r="AS40" s="95"/>
      <c r="AT40" s="95"/>
      <c r="AU40" s="95"/>
      <c r="AV40" s="95"/>
      <c r="AW40" s="95"/>
      <c r="AX40" s="95"/>
      <c r="AY40" s="95"/>
      <c r="AZ40" s="92"/>
      <c r="BA40" s="92"/>
      <c r="BB40" s="92"/>
      <c r="BC40" s="92"/>
      <c r="BD40" s="92"/>
      <c r="BE40" s="92"/>
    </row>
    <row r="41" spans="1:57" s="44" customFormat="1" ht="15.6" x14ac:dyDescent="0.3">
      <c r="A41" s="74">
        <v>2015</v>
      </c>
      <c r="B41" s="74" t="s">
        <v>127</v>
      </c>
      <c r="C41" s="74">
        <v>117</v>
      </c>
      <c r="D41" s="74" t="s">
        <v>21</v>
      </c>
      <c r="E41" s="75">
        <v>41809</v>
      </c>
      <c r="F41" s="75">
        <v>42150</v>
      </c>
      <c r="G41" s="75">
        <v>42152</v>
      </c>
      <c r="H41" s="74" t="s">
        <v>26</v>
      </c>
      <c r="I41" s="74" t="s">
        <v>25</v>
      </c>
      <c r="J41" s="74" t="s">
        <v>24</v>
      </c>
      <c r="K41" s="79">
        <v>-2000000</v>
      </c>
      <c r="L41" s="74" t="s">
        <v>26</v>
      </c>
      <c r="M41" s="74" t="s">
        <v>23</v>
      </c>
      <c r="N41" s="74" t="s">
        <v>117</v>
      </c>
      <c r="O41" s="79">
        <v>55360000</v>
      </c>
      <c r="P41" s="74" t="s">
        <v>113</v>
      </c>
      <c r="Q41" s="76">
        <v>27.68</v>
      </c>
      <c r="R41" s="77"/>
      <c r="S41" s="105">
        <v>0</v>
      </c>
      <c r="T41" s="74"/>
      <c r="U41" s="76">
        <v>27.452999983499996</v>
      </c>
      <c r="V41" s="76">
        <v>27.374188245808728</v>
      </c>
      <c r="W41" s="79">
        <v>-17979.082520280121</v>
      </c>
      <c r="X41" s="105"/>
      <c r="Y41" s="79">
        <v>0</v>
      </c>
      <c r="Z41" s="79">
        <v>-17979.082520280121</v>
      </c>
      <c r="AA41" s="45" t="s">
        <v>137</v>
      </c>
      <c r="AC41" s="94">
        <f t="shared" si="0"/>
        <v>2022343.0738069899</v>
      </c>
      <c r="AD41" s="94">
        <f t="shared" si="1"/>
        <v>0</v>
      </c>
      <c r="AE41" s="7"/>
      <c r="AF41" s="94">
        <f t="shared" si="2"/>
        <v>1838493.7034608999</v>
      </c>
      <c r="AG41" s="94">
        <f t="shared" si="3"/>
        <v>-161506.29653910012</v>
      </c>
      <c r="AH41" s="94">
        <f t="shared" si="4"/>
        <v>-161506.29653910012</v>
      </c>
      <c r="AI41" s="94">
        <f t="shared" si="5"/>
        <v>-161506.29653910012</v>
      </c>
      <c r="AJ41" s="97">
        <f t="shared" si="6"/>
        <v>1</v>
      </c>
      <c r="AK41" s="7"/>
      <c r="AL41" s="76">
        <f>VLOOKUP(EURCZK!C41,'Cours à terme initiaux'!A32:E163,5,FALSE)</f>
        <v>27.368000000000002</v>
      </c>
      <c r="AM41" s="94">
        <f t="shared" si="12"/>
        <v>2022800.3507746272</v>
      </c>
      <c r="AN41" s="94">
        <f t="shared" si="13"/>
        <v>0</v>
      </c>
      <c r="AO41" s="94">
        <f t="shared" si="14"/>
        <v>-457.27696763724089</v>
      </c>
      <c r="AP41" s="94">
        <f t="shared" si="15"/>
        <v>0</v>
      </c>
      <c r="AQ41" s="97" t="str">
        <f t="shared" si="16"/>
        <v>PAS DE VALEUR INTRINSEQUE</v>
      </c>
      <c r="AR41" s="94"/>
      <c r="AS41" s="95"/>
      <c r="AT41" s="95"/>
      <c r="AU41" s="95"/>
      <c r="AV41" s="95"/>
      <c r="AW41" s="95"/>
      <c r="AX41" s="95"/>
      <c r="AY41" s="95"/>
      <c r="AZ41" s="92"/>
      <c r="BA41" s="92"/>
      <c r="BB41" s="92"/>
      <c r="BC41" s="92"/>
      <c r="BD41" s="92"/>
      <c r="BE41" s="92"/>
    </row>
    <row r="42" spans="1:57" s="44" customFormat="1" ht="15.6" x14ac:dyDescent="0.3">
      <c r="A42" s="63">
        <v>2015</v>
      </c>
      <c r="B42" s="63" t="s">
        <v>127</v>
      </c>
      <c r="C42" s="63">
        <v>118</v>
      </c>
      <c r="D42" s="63" t="s">
        <v>21</v>
      </c>
      <c r="E42" s="64">
        <v>41809</v>
      </c>
      <c r="F42" s="64">
        <v>42150</v>
      </c>
      <c r="G42" s="64">
        <v>42152</v>
      </c>
      <c r="H42" s="63" t="s">
        <v>26</v>
      </c>
      <c r="I42" s="63" t="s">
        <v>25</v>
      </c>
      <c r="J42" s="63" t="s">
        <v>24</v>
      </c>
      <c r="K42" s="79">
        <v>-2000000</v>
      </c>
      <c r="L42" s="63" t="s">
        <v>26</v>
      </c>
      <c r="M42" s="63" t="s">
        <v>23</v>
      </c>
      <c r="N42" s="63" t="s">
        <v>117</v>
      </c>
      <c r="O42" s="79">
        <v>53500000</v>
      </c>
      <c r="P42" s="63" t="s">
        <v>113</v>
      </c>
      <c r="Q42" s="66">
        <v>26.75</v>
      </c>
      <c r="R42" s="71">
        <v>27.68</v>
      </c>
      <c r="S42" s="105">
        <v>0</v>
      </c>
      <c r="T42" s="63"/>
      <c r="U42" s="66">
        <v>27.452999983499996</v>
      </c>
      <c r="V42" s="66">
        <v>27.374188245808728</v>
      </c>
      <c r="W42" s="102">
        <v>-13190.1968005246</v>
      </c>
      <c r="X42" s="105"/>
      <c r="Y42" s="102">
        <v>0</v>
      </c>
      <c r="Z42" s="102">
        <v>-13190.1968005246</v>
      </c>
      <c r="AA42" s="45" t="s">
        <v>138</v>
      </c>
      <c r="AC42" s="94" t="str">
        <f t="shared" si="0"/>
        <v/>
      </c>
      <c r="AD42" s="94" t="str">
        <f t="shared" si="1"/>
        <v/>
      </c>
      <c r="AE42" s="7"/>
      <c r="AF42" s="94" t="str">
        <f t="shared" si="2"/>
        <v/>
      </c>
      <c r="AG42" s="94" t="str">
        <f t="shared" si="3"/>
        <v/>
      </c>
      <c r="AH42" s="94" t="str">
        <f t="shared" si="4"/>
        <v/>
      </c>
      <c r="AI42" s="94" t="str">
        <f t="shared" si="5"/>
        <v/>
      </c>
      <c r="AJ42" s="97" t="str">
        <f t="shared" si="6"/>
        <v/>
      </c>
      <c r="AK42" s="7"/>
      <c r="AL42" s="76">
        <f>VLOOKUP(EURCZK!C42,'Cours à terme initiaux'!A33:E164,5,FALSE)</f>
        <v>27.368000000000002</v>
      </c>
      <c r="AM42" s="94" t="str">
        <f t="shared" si="12"/>
        <v/>
      </c>
      <c r="AN42" s="94" t="str">
        <f t="shared" si="13"/>
        <v/>
      </c>
      <c r="AO42" s="94" t="str">
        <f t="shared" si="14"/>
        <v/>
      </c>
      <c r="AP42" s="94" t="str">
        <f t="shared" si="15"/>
        <v/>
      </c>
      <c r="AQ42" s="97" t="str">
        <f t="shared" si="16"/>
        <v/>
      </c>
      <c r="AR42" s="94"/>
      <c r="AS42" s="95"/>
      <c r="AT42" s="95"/>
      <c r="AU42" s="95"/>
      <c r="AV42" s="95"/>
      <c r="AW42" s="95"/>
      <c r="AX42" s="95"/>
      <c r="AY42" s="95"/>
      <c r="AZ42" s="92"/>
      <c r="BA42" s="92"/>
      <c r="BB42" s="92"/>
      <c r="BC42" s="92"/>
      <c r="BD42" s="92"/>
      <c r="BE42" s="92"/>
    </row>
    <row r="43" spans="1:57" s="44" customFormat="1" ht="15.6" x14ac:dyDescent="0.3">
      <c r="A43" s="63">
        <v>2015</v>
      </c>
      <c r="B43" s="63" t="s">
        <v>128</v>
      </c>
      <c r="C43" s="63">
        <v>119</v>
      </c>
      <c r="D43" s="63" t="s">
        <v>21</v>
      </c>
      <c r="E43" s="64">
        <v>41809</v>
      </c>
      <c r="F43" s="64">
        <v>42180</v>
      </c>
      <c r="G43" s="64">
        <v>42184</v>
      </c>
      <c r="H43" s="63" t="s">
        <v>22</v>
      </c>
      <c r="I43" s="63" t="s">
        <v>23</v>
      </c>
      <c r="J43" s="63" t="s">
        <v>24</v>
      </c>
      <c r="K43" s="102">
        <v>-2000000</v>
      </c>
      <c r="L43" s="63" t="s">
        <v>22</v>
      </c>
      <c r="M43" s="63" t="s">
        <v>25</v>
      </c>
      <c r="N43" s="63" t="s">
        <v>117</v>
      </c>
      <c r="O43" s="102">
        <v>53500000</v>
      </c>
      <c r="P43" s="63" t="s">
        <v>113</v>
      </c>
      <c r="Q43" s="66">
        <v>26.75</v>
      </c>
      <c r="R43" s="71"/>
      <c r="S43" s="105">
        <v>0</v>
      </c>
      <c r="T43" s="63"/>
      <c r="U43" s="66">
        <v>27.452999983499996</v>
      </c>
      <c r="V43" s="66">
        <v>27.366226908419286</v>
      </c>
      <c r="W43" s="102">
        <v>10774.391392967351</v>
      </c>
      <c r="X43" s="105">
        <v>-21970.578721322112</v>
      </c>
      <c r="Y43" s="102">
        <v>0</v>
      </c>
      <c r="Z43" s="102">
        <v>10774.391392967351</v>
      </c>
      <c r="AA43" s="45" t="s">
        <v>137</v>
      </c>
      <c r="AC43" s="94">
        <f t="shared" ref="AC43:AC63" si="17">IF(R43="",ABS(O43/V43),"")</f>
        <v>1954964.4230838632</v>
      </c>
      <c r="AD43" s="94">
        <f t="shared" ref="AD43:AD63" si="18">IF(R43="",
IF(H43="BUY",
IF(I43="CALL",MAX(-ABS(O43)/V43+ABS(O43)/Q43,0),IF(I43="PUT",MAX(-ABS(O43)/Q43+ABS(O43)/V43,0),IF(I43="FORWARD",-ABS(O43)/V43+ABS(O43)/Q43,"TRADE NOT VALID"))),
-IF(I43="CALL",MAX(-ABS(O43)/V43+ABS(O43)/Q43,0),IF(I43="PUT",MAX(-ABS(O43)/Q43+ABS(O43)/V43,0),IF(I43="FORWARD",-ABS(O43)/V43+ABS(O43)/Q43,"TRADE NOT VALID")))),"")</f>
        <v>0</v>
      </c>
      <c r="AE43" s="7"/>
      <c r="AF43" s="94">
        <f t="shared" ref="AF43:AF63" si="19">IF(R43="",
IF(I43="CALL",ABS(O43/(V43*(1+$AG$3))),
IF(I43="PUT",ABS(O43/(V43*(1+$AG$2))),
IF(I43="FORWARD",ABS(O43/(V43*(1+$AG$3))),
"TRADE NOT VALID"))),
"")</f>
        <v>2172182.6923154034</v>
      </c>
      <c r="AG43" s="94">
        <f t="shared" ref="AG43:AG63" si="20">IF(R43="",
IF(H43="BUY",
IF(I43="CALL",MAX(-ABS(O43)/(V43*(1+$AG$3))+ABS(O43)/Q43,0),IF(I43="PUT",MAX(-ABS(O43)/Q43+ABS(O43)/(V43*(1+$AG$2)),0),IF(I43="FORWARD",-ABS(O43)/(V43*(1+$AG$3))+ABS(O43)/Q43,"TRADE NOT VALID"))),
-IF(I43="CALL",MAX(-ABS(O43)/(V43*(1+$AG$3))+ABS(O43)/Q43,0),IF(I43="PUT",MAX(-ABS(O43)/Q43+ABS(O43)/(V43*(1+$AG$2)),0),IF(I43="FORWARD",-ABS(O43)/(V43*(1+$AG$3))+ABS(O43)/Q43,"TRADE NOT VALID")))),"")</f>
        <v>172182.69231540337</v>
      </c>
      <c r="AH43" s="94">
        <f t="shared" ref="AH43:AH63" si="21">IF(R43="",
AF43-IF(AD43=0,ABS(O43/Q43),AC43),"")</f>
        <v>172182.69231540337</v>
      </c>
      <c r="AI43" s="94">
        <f t="shared" ref="AI43:AI63" si="22">IF(R43="",AG43-AD43,"")</f>
        <v>172182.69231540337</v>
      </c>
      <c r="AJ43" s="97">
        <f t="shared" ref="AJ43:AJ63" si="23">IF(R43="",IF(AI43=0,"CHOC INSUFFISANT",ABS(AI43/AH43)),"")</f>
        <v>1</v>
      </c>
      <c r="AK43" s="7"/>
      <c r="AL43" s="76">
        <f>VLOOKUP(EURCZK!C43,'Cours à terme initiaux'!A34:E165,5,FALSE)</f>
        <v>27.362649999999999</v>
      </c>
      <c r="AM43" s="94">
        <f t="shared" ref="AM43:AM63" si="24">IF(R43="",ABS(O43/AL43),"")</f>
        <v>1955219.9805208927</v>
      </c>
      <c r="AN43" s="94">
        <f t="shared" ref="AN43:AN63" si="25">IF(R43="",
IF(H43="BUY",
IF(I43="CALL",MAX(-ABS(O43)/AL43+ABS(O43)/Q43,0),IF(I43="PUT",MAX(-ABS(O43)/Q43+ABS(O43)/AL43,0),IF(I43="FORWARD",-ABS(O43)/AL43+ABS(O43)/Q43,"TRADE NOT VALID"))),
-IF(I43="CALL",MAX(-ABS(O43)/AL43+ABS(O43)/Q43,0),IF(I43="PUT",MAX(-ABS(O43)/Q43+ABS(O43)/AL43,0),IF(I43="FORWARD",-ABS(O43)/AL43+ABS(O43)/Q43,"TRADE NOT VALID")))),"")</f>
        <v>0</v>
      </c>
      <c r="AO43" s="94">
        <f t="shared" ref="AO43:AO63" si="26">IF(R43="",
IF(AN43=AD43,AC43-AM43,
IF(AD43=0,IF(H43="BUY",(ABS(O43)/AL43-ABS(O43)/Q43),-(ABS(O43)/AL43-ABS(O43)/Q43)),
IF(AN43=0,IF(H43="BUY",(ABS(O43)/V43-ABS(O43)/Q43),-(ABS(O43)/V43-ABS(O43)/Q43)),AC43-AM43))),"")</f>
        <v>-255.55743702943437</v>
      </c>
      <c r="AP43" s="94">
        <f t="shared" ref="AP43:AP63" si="27">IF(R43="",
AD43-AN43,
"")</f>
        <v>0</v>
      </c>
      <c r="AQ43" s="97" t="str">
        <f t="shared" si="16"/>
        <v>PAS DE VALEUR INTRINSEQUE</v>
      </c>
      <c r="AR43" s="94"/>
      <c r="AS43" s="95"/>
      <c r="AT43" s="95"/>
      <c r="AU43" s="95"/>
      <c r="AV43" s="95"/>
      <c r="AW43" s="95"/>
      <c r="AX43" s="95"/>
      <c r="AY43" s="95"/>
      <c r="AZ43" s="92"/>
      <c r="BA43" s="92"/>
      <c r="BB43" s="92"/>
      <c r="BC43" s="92"/>
      <c r="BD43" s="92"/>
      <c r="BE43" s="92"/>
    </row>
    <row r="44" spans="1:57" s="44" customFormat="1" ht="15.6" x14ac:dyDescent="0.3">
      <c r="A44" s="63">
        <v>2015</v>
      </c>
      <c r="B44" s="63" t="s">
        <v>128</v>
      </c>
      <c r="C44" s="63">
        <v>120</v>
      </c>
      <c r="D44" s="63" t="s">
        <v>21</v>
      </c>
      <c r="E44" s="64">
        <v>41809</v>
      </c>
      <c r="F44" s="64">
        <v>42180</v>
      </c>
      <c r="G44" s="64">
        <v>42184</v>
      </c>
      <c r="H44" s="63" t="s">
        <v>26</v>
      </c>
      <c r="I44" s="63" t="s">
        <v>25</v>
      </c>
      <c r="J44" s="63" t="s">
        <v>24</v>
      </c>
      <c r="K44" s="79">
        <v>-2000000</v>
      </c>
      <c r="L44" s="63" t="s">
        <v>26</v>
      </c>
      <c r="M44" s="63" t="s">
        <v>23</v>
      </c>
      <c r="N44" s="63" t="s">
        <v>117</v>
      </c>
      <c r="O44" s="79">
        <v>55360000</v>
      </c>
      <c r="P44" s="63" t="s">
        <v>113</v>
      </c>
      <c r="Q44" s="66">
        <v>27.68</v>
      </c>
      <c r="R44" s="71"/>
      <c r="S44" s="105">
        <v>0</v>
      </c>
      <c r="T44" s="63"/>
      <c r="U44" s="66">
        <v>27.452999983499996</v>
      </c>
      <c r="V44" s="66">
        <v>27.366226908419286</v>
      </c>
      <c r="W44" s="79">
        <v>-19198.847165340936</v>
      </c>
      <c r="X44" s="105"/>
      <c r="Y44" s="79">
        <v>0</v>
      </c>
      <c r="Z44" s="79">
        <v>-19198.847165340936</v>
      </c>
      <c r="AA44" s="45" t="s">
        <v>137</v>
      </c>
      <c r="AC44" s="94">
        <f t="shared" si="17"/>
        <v>2022931.4105032273</v>
      </c>
      <c r="AD44" s="94">
        <f t="shared" si="18"/>
        <v>0</v>
      </c>
      <c r="AE44" s="7"/>
      <c r="AF44" s="94">
        <f t="shared" si="19"/>
        <v>1839028.5550029338</v>
      </c>
      <c r="AG44" s="94">
        <f t="shared" si="20"/>
        <v>-160971.44499706617</v>
      </c>
      <c r="AH44" s="94">
        <f t="shared" si="21"/>
        <v>-160971.44499706617</v>
      </c>
      <c r="AI44" s="94">
        <f t="shared" si="22"/>
        <v>-160971.44499706617</v>
      </c>
      <c r="AJ44" s="97">
        <f t="shared" si="23"/>
        <v>1</v>
      </c>
      <c r="AK44" s="7"/>
      <c r="AL44" s="76">
        <f>VLOOKUP(EURCZK!C44,'Cours à terme initiaux'!A35:E166,5,FALSE)</f>
        <v>27.362649999999999</v>
      </c>
      <c r="AM44" s="94">
        <f t="shared" si="24"/>
        <v>2023195.8527408713</v>
      </c>
      <c r="AN44" s="94">
        <f t="shared" si="25"/>
        <v>0</v>
      </c>
      <c r="AO44" s="94">
        <f t="shared" si="26"/>
        <v>-264.44223764399067</v>
      </c>
      <c r="AP44" s="94">
        <f t="shared" si="27"/>
        <v>0</v>
      </c>
      <c r="AQ44" s="97" t="str">
        <f t="shared" si="16"/>
        <v>PAS DE VALEUR INTRINSEQUE</v>
      </c>
      <c r="AR44" s="94"/>
      <c r="AS44" s="95"/>
      <c r="AT44" s="95"/>
      <c r="AU44" s="95"/>
      <c r="AV44" s="95"/>
      <c r="AW44" s="95"/>
      <c r="AX44" s="95"/>
      <c r="AY44" s="95"/>
      <c r="AZ44" s="92"/>
      <c r="BA44" s="92"/>
      <c r="BB44" s="92"/>
      <c r="BC44" s="92"/>
      <c r="BD44" s="92"/>
      <c r="BE44" s="92"/>
    </row>
    <row r="45" spans="1:57" s="44" customFormat="1" ht="15.6" x14ac:dyDescent="0.3">
      <c r="A45" s="63">
        <v>2015</v>
      </c>
      <c r="B45" s="63" t="s">
        <v>128</v>
      </c>
      <c r="C45" s="63">
        <v>121</v>
      </c>
      <c r="D45" s="63" t="s">
        <v>21</v>
      </c>
      <c r="E45" s="64">
        <v>41809</v>
      </c>
      <c r="F45" s="64">
        <v>42180</v>
      </c>
      <c r="G45" s="64">
        <v>42184</v>
      </c>
      <c r="H45" s="63" t="s">
        <v>26</v>
      </c>
      <c r="I45" s="63" t="s">
        <v>25</v>
      </c>
      <c r="J45" s="63" t="s">
        <v>24</v>
      </c>
      <c r="K45" s="79">
        <v>-2000000</v>
      </c>
      <c r="L45" s="63" t="s">
        <v>26</v>
      </c>
      <c r="M45" s="63" t="s">
        <v>23</v>
      </c>
      <c r="N45" s="63" t="s">
        <v>117</v>
      </c>
      <c r="O45" s="79">
        <v>53500000</v>
      </c>
      <c r="P45" s="63" t="s">
        <v>113</v>
      </c>
      <c r="Q45" s="66">
        <v>26.75</v>
      </c>
      <c r="R45" s="71">
        <v>27.68</v>
      </c>
      <c r="S45" s="105">
        <v>0</v>
      </c>
      <c r="T45" s="63"/>
      <c r="U45" s="66">
        <v>27.452999983499996</v>
      </c>
      <c r="V45" s="66">
        <v>27.366226908419286</v>
      </c>
      <c r="W45" s="102">
        <v>-13546.122948948525</v>
      </c>
      <c r="X45" s="105"/>
      <c r="Y45" s="102">
        <v>0</v>
      </c>
      <c r="Z45" s="102">
        <v>-13546.122948948525</v>
      </c>
      <c r="AA45" s="45" t="s">
        <v>138</v>
      </c>
      <c r="AC45" s="94" t="str">
        <f t="shared" si="17"/>
        <v/>
      </c>
      <c r="AD45" s="94" t="str">
        <f t="shared" si="18"/>
        <v/>
      </c>
      <c r="AE45" s="7"/>
      <c r="AF45" s="94" t="str">
        <f t="shared" si="19"/>
        <v/>
      </c>
      <c r="AG45" s="94" t="str">
        <f t="shared" si="20"/>
        <v/>
      </c>
      <c r="AH45" s="94" t="str">
        <f t="shared" si="21"/>
        <v/>
      </c>
      <c r="AI45" s="94" t="str">
        <f t="shared" si="22"/>
        <v/>
      </c>
      <c r="AJ45" s="97" t="str">
        <f t="shared" si="23"/>
        <v/>
      </c>
      <c r="AK45" s="7"/>
      <c r="AL45" s="76">
        <f>VLOOKUP(EURCZK!C45,'Cours à terme initiaux'!A36:E167,5,FALSE)</f>
        <v>27.362649999999999</v>
      </c>
      <c r="AM45" s="94" t="str">
        <f t="shared" si="24"/>
        <v/>
      </c>
      <c r="AN45" s="94" t="str">
        <f t="shared" si="25"/>
        <v/>
      </c>
      <c r="AO45" s="94" t="str">
        <f t="shared" si="26"/>
        <v/>
      </c>
      <c r="AP45" s="94" t="str">
        <f t="shared" si="27"/>
        <v/>
      </c>
      <c r="AQ45" s="97" t="str">
        <f t="shared" si="16"/>
        <v/>
      </c>
      <c r="AR45" s="94"/>
      <c r="AS45" s="95"/>
      <c r="AT45" s="95"/>
      <c r="AU45" s="95"/>
      <c r="AV45" s="95"/>
      <c r="AW45" s="95"/>
      <c r="AX45" s="95"/>
      <c r="AY45" s="95"/>
      <c r="AZ45" s="92"/>
      <c r="BA45" s="92"/>
      <c r="BB45" s="92"/>
      <c r="BC45" s="92"/>
      <c r="BD45" s="92"/>
      <c r="BE45" s="92"/>
    </row>
    <row r="46" spans="1:57" s="44" customFormat="1" ht="15.6" x14ac:dyDescent="0.3">
      <c r="A46" s="63">
        <v>2015</v>
      </c>
      <c r="B46" s="63" t="s">
        <v>129</v>
      </c>
      <c r="C46" s="63">
        <v>122</v>
      </c>
      <c r="D46" s="63" t="s">
        <v>21</v>
      </c>
      <c r="E46" s="64">
        <v>41809</v>
      </c>
      <c r="F46" s="64">
        <v>42213</v>
      </c>
      <c r="G46" s="64">
        <v>42215</v>
      </c>
      <c r="H46" s="63" t="s">
        <v>22</v>
      </c>
      <c r="I46" s="63" t="s">
        <v>23</v>
      </c>
      <c r="J46" s="63" t="s">
        <v>24</v>
      </c>
      <c r="K46" s="102">
        <v>-2000000</v>
      </c>
      <c r="L46" s="63" t="s">
        <v>22</v>
      </c>
      <c r="M46" s="63" t="s">
        <v>25</v>
      </c>
      <c r="N46" s="63" t="s">
        <v>117</v>
      </c>
      <c r="O46" s="102">
        <v>53500000</v>
      </c>
      <c r="P46" s="63" t="s">
        <v>113</v>
      </c>
      <c r="Q46" s="66">
        <v>26.75</v>
      </c>
      <c r="R46" s="71"/>
      <c r="S46" s="105">
        <v>0</v>
      </c>
      <c r="T46" s="63"/>
      <c r="U46" s="66">
        <v>27.452999983499996</v>
      </c>
      <c r="V46" s="66">
        <v>27.365282812866099</v>
      </c>
      <c r="W46" s="102">
        <v>12333.449984901838</v>
      </c>
      <c r="X46" s="105">
        <v>-22529.855200431193</v>
      </c>
      <c r="Y46" s="102">
        <v>0</v>
      </c>
      <c r="Z46" s="102">
        <v>12333.449984901838</v>
      </c>
      <c r="AA46" s="45" t="s">
        <v>137</v>
      </c>
      <c r="AC46" s="94">
        <f t="shared" si="17"/>
        <v>1955031.8688775387</v>
      </c>
      <c r="AD46" s="94">
        <f t="shared" si="18"/>
        <v>0</v>
      </c>
      <c r="AE46" s="7"/>
      <c r="AF46" s="94">
        <f t="shared" si="19"/>
        <v>2172257.6320861541</v>
      </c>
      <c r="AG46" s="94">
        <f t="shared" si="20"/>
        <v>172257.63208615407</v>
      </c>
      <c r="AH46" s="94">
        <f t="shared" si="21"/>
        <v>172257.63208615407</v>
      </c>
      <c r="AI46" s="94">
        <f t="shared" si="22"/>
        <v>172257.63208615407</v>
      </c>
      <c r="AJ46" s="97">
        <f t="shared" si="23"/>
        <v>1</v>
      </c>
      <c r="AK46" s="7"/>
      <c r="AL46" s="76">
        <f>VLOOKUP(EURCZK!C46,'Cours à terme initiaux'!A37:E168,5,FALSE)</f>
        <v>27.355449999999998</v>
      </c>
      <c r="AM46" s="94">
        <f t="shared" si="24"/>
        <v>1955734.5976761489</v>
      </c>
      <c r="AN46" s="94">
        <f t="shared" si="25"/>
        <v>0</v>
      </c>
      <c r="AO46" s="94">
        <f t="shared" si="26"/>
        <v>-702.72879861015826</v>
      </c>
      <c r="AP46" s="94">
        <f t="shared" si="27"/>
        <v>0</v>
      </c>
      <c r="AQ46" s="97" t="str">
        <f t="shared" si="16"/>
        <v>PAS DE VALEUR INTRINSEQUE</v>
      </c>
      <c r="AR46" s="94"/>
      <c r="AS46" s="95"/>
      <c r="AT46" s="95"/>
      <c r="AU46" s="95"/>
      <c r="AV46" s="95"/>
      <c r="AW46" s="95"/>
      <c r="AX46" s="95"/>
      <c r="AY46" s="95"/>
      <c r="AZ46" s="92"/>
      <c r="BA46" s="92"/>
      <c r="BB46" s="92"/>
      <c r="BC46" s="92"/>
      <c r="BD46" s="92"/>
      <c r="BE46" s="92"/>
    </row>
    <row r="47" spans="1:57" s="44" customFormat="1" ht="15.6" x14ac:dyDescent="0.3">
      <c r="A47" s="63">
        <v>2015</v>
      </c>
      <c r="B47" s="63" t="s">
        <v>129</v>
      </c>
      <c r="C47" s="63">
        <v>123</v>
      </c>
      <c r="D47" s="63" t="s">
        <v>21</v>
      </c>
      <c r="E47" s="64">
        <v>41809</v>
      </c>
      <c r="F47" s="64">
        <v>42213</v>
      </c>
      <c r="G47" s="64">
        <v>42215</v>
      </c>
      <c r="H47" s="63" t="s">
        <v>26</v>
      </c>
      <c r="I47" s="63" t="s">
        <v>25</v>
      </c>
      <c r="J47" s="63" t="s">
        <v>24</v>
      </c>
      <c r="K47" s="79">
        <v>-2000000</v>
      </c>
      <c r="L47" s="63" t="s">
        <v>26</v>
      </c>
      <c r="M47" s="63" t="s">
        <v>23</v>
      </c>
      <c r="N47" s="63" t="s">
        <v>117</v>
      </c>
      <c r="O47" s="79">
        <v>55360000</v>
      </c>
      <c r="P47" s="63" t="s">
        <v>113</v>
      </c>
      <c r="Q47" s="66">
        <v>27.68</v>
      </c>
      <c r="R47" s="71"/>
      <c r="S47" s="105">
        <v>0</v>
      </c>
      <c r="T47" s="63"/>
      <c r="U47" s="66">
        <v>27.452999983499996</v>
      </c>
      <c r="V47" s="66">
        <v>27.365282812866099</v>
      </c>
      <c r="W47" s="79">
        <v>-20878.711841923876</v>
      </c>
      <c r="X47" s="105"/>
      <c r="Y47" s="79">
        <v>0</v>
      </c>
      <c r="Z47" s="79">
        <v>-20878.711841923876</v>
      </c>
      <c r="AA47" s="45" t="s">
        <v>137</v>
      </c>
      <c r="AC47" s="94">
        <f t="shared" si="17"/>
        <v>2023001.2011413185</v>
      </c>
      <c r="AD47" s="94">
        <f t="shared" si="18"/>
        <v>0</v>
      </c>
      <c r="AE47" s="7"/>
      <c r="AF47" s="94">
        <f t="shared" si="19"/>
        <v>1839092.0010375623</v>
      </c>
      <c r="AG47" s="94">
        <f t="shared" si="20"/>
        <v>-160907.99896243773</v>
      </c>
      <c r="AH47" s="94">
        <f t="shared" si="21"/>
        <v>-160907.99896243773</v>
      </c>
      <c r="AI47" s="94">
        <f t="shared" si="22"/>
        <v>-160907.99896243773</v>
      </c>
      <c r="AJ47" s="97">
        <f t="shared" si="23"/>
        <v>1</v>
      </c>
      <c r="AK47" s="7"/>
      <c r="AL47" s="76">
        <f>VLOOKUP(EURCZK!C47,'Cours à terme initiaux'!A38:E169,5,FALSE)</f>
        <v>27.355449999999998</v>
      </c>
      <c r="AM47" s="94">
        <f t="shared" si="24"/>
        <v>2023728.3612589084</v>
      </c>
      <c r="AN47" s="94">
        <f t="shared" si="25"/>
        <v>0</v>
      </c>
      <c r="AO47" s="94">
        <f t="shared" si="26"/>
        <v>-727.16011758986861</v>
      </c>
      <c r="AP47" s="94">
        <f t="shared" si="27"/>
        <v>0</v>
      </c>
      <c r="AQ47" s="97" t="str">
        <f t="shared" si="16"/>
        <v>PAS DE VALEUR INTRINSEQUE</v>
      </c>
      <c r="AR47" s="94"/>
      <c r="AS47" s="95"/>
      <c r="AT47" s="95"/>
      <c r="AU47" s="95"/>
      <c r="AV47" s="95"/>
      <c r="AW47" s="95"/>
      <c r="AX47" s="95"/>
      <c r="AY47" s="95"/>
      <c r="AZ47" s="92"/>
      <c r="BA47" s="92"/>
      <c r="BB47" s="92"/>
      <c r="BC47" s="92"/>
      <c r="BD47" s="92"/>
      <c r="BE47" s="92"/>
    </row>
    <row r="48" spans="1:57" s="44" customFormat="1" ht="15.6" x14ac:dyDescent="0.3">
      <c r="A48" s="63">
        <v>2015</v>
      </c>
      <c r="B48" s="63" t="s">
        <v>129</v>
      </c>
      <c r="C48" s="63">
        <v>124</v>
      </c>
      <c r="D48" s="63" t="s">
        <v>21</v>
      </c>
      <c r="E48" s="64">
        <v>41809</v>
      </c>
      <c r="F48" s="64">
        <v>42213</v>
      </c>
      <c r="G48" s="64">
        <v>42215</v>
      </c>
      <c r="H48" s="63" t="s">
        <v>26</v>
      </c>
      <c r="I48" s="63" t="s">
        <v>25</v>
      </c>
      <c r="J48" s="63" t="s">
        <v>24</v>
      </c>
      <c r="K48" s="79">
        <v>-2000000</v>
      </c>
      <c r="L48" s="63" t="s">
        <v>26</v>
      </c>
      <c r="M48" s="63" t="s">
        <v>23</v>
      </c>
      <c r="N48" s="63" t="s">
        <v>117</v>
      </c>
      <c r="O48" s="79">
        <v>53500000</v>
      </c>
      <c r="P48" s="63" t="s">
        <v>113</v>
      </c>
      <c r="Q48" s="66">
        <v>26.75</v>
      </c>
      <c r="R48" s="71">
        <v>27.68</v>
      </c>
      <c r="S48" s="105">
        <v>0</v>
      </c>
      <c r="T48" s="63"/>
      <c r="U48" s="66">
        <v>27.452999983499996</v>
      </c>
      <c r="V48" s="66">
        <v>27.365282812866099</v>
      </c>
      <c r="W48" s="102">
        <v>-13984.593343409157</v>
      </c>
      <c r="X48" s="105"/>
      <c r="Y48" s="102">
        <v>0</v>
      </c>
      <c r="Z48" s="102">
        <v>-13984.593343409157</v>
      </c>
      <c r="AA48" s="45" t="s">
        <v>138</v>
      </c>
      <c r="AC48" s="94" t="str">
        <f t="shared" si="17"/>
        <v/>
      </c>
      <c r="AD48" s="94" t="str">
        <f t="shared" si="18"/>
        <v/>
      </c>
      <c r="AE48" s="7"/>
      <c r="AF48" s="94" t="str">
        <f t="shared" si="19"/>
        <v/>
      </c>
      <c r="AG48" s="94" t="str">
        <f t="shared" si="20"/>
        <v/>
      </c>
      <c r="AH48" s="94" t="str">
        <f t="shared" si="21"/>
        <v/>
      </c>
      <c r="AI48" s="94" t="str">
        <f t="shared" si="22"/>
        <v/>
      </c>
      <c r="AJ48" s="97" t="str">
        <f t="shared" si="23"/>
        <v/>
      </c>
      <c r="AK48" s="7"/>
      <c r="AL48" s="76">
        <f>VLOOKUP(EURCZK!C48,'Cours à terme initiaux'!A39:E170,5,FALSE)</f>
        <v>27.355449999999998</v>
      </c>
      <c r="AM48" s="94" t="str">
        <f t="shared" si="24"/>
        <v/>
      </c>
      <c r="AN48" s="94" t="str">
        <f t="shared" si="25"/>
        <v/>
      </c>
      <c r="AO48" s="94" t="str">
        <f t="shared" si="26"/>
        <v/>
      </c>
      <c r="AP48" s="94" t="str">
        <f t="shared" si="27"/>
        <v/>
      </c>
      <c r="AQ48" s="97" t="str">
        <f t="shared" si="16"/>
        <v/>
      </c>
      <c r="AR48" s="94"/>
      <c r="AS48" s="95"/>
      <c r="AT48" s="95"/>
      <c r="AU48" s="95"/>
      <c r="AV48" s="95"/>
      <c r="AW48" s="95"/>
      <c r="AX48" s="95"/>
      <c r="AY48" s="95"/>
      <c r="AZ48" s="92"/>
      <c r="BA48" s="92"/>
      <c r="BB48" s="92"/>
      <c r="BC48" s="92"/>
      <c r="BD48" s="92"/>
      <c r="BE48" s="92"/>
    </row>
    <row r="49" spans="1:57" s="44" customFormat="1" ht="15.6" x14ac:dyDescent="0.3">
      <c r="A49" s="63">
        <v>2015</v>
      </c>
      <c r="B49" s="63" t="s">
        <v>130</v>
      </c>
      <c r="C49" s="63">
        <v>125</v>
      </c>
      <c r="D49" s="63" t="s">
        <v>21</v>
      </c>
      <c r="E49" s="64">
        <v>41809</v>
      </c>
      <c r="F49" s="64">
        <v>42242</v>
      </c>
      <c r="G49" s="64">
        <v>42244</v>
      </c>
      <c r="H49" s="63" t="s">
        <v>22</v>
      </c>
      <c r="I49" s="63" t="s">
        <v>23</v>
      </c>
      <c r="J49" s="63" t="s">
        <v>24</v>
      </c>
      <c r="K49" s="79">
        <v>-2000000</v>
      </c>
      <c r="L49" s="63" t="s">
        <v>22</v>
      </c>
      <c r="M49" s="63" t="s">
        <v>25</v>
      </c>
      <c r="N49" s="63" t="s">
        <v>117</v>
      </c>
      <c r="O49" s="79">
        <v>53500000</v>
      </c>
      <c r="P49" s="63" t="s">
        <v>113</v>
      </c>
      <c r="Q49" s="66">
        <v>26.75</v>
      </c>
      <c r="R49" s="71"/>
      <c r="S49" s="105">
        <v>0</v>
      </c>
      <c r="T49" s="63"/>
      <c r="U49" s="66">
        <v>27.452999983499996</v>
      </c>
      <c r="V49" s="66">
        <v>27.36270047604895</v>
      </c>
      <c r="W49" s="102">
        <v>13757.984169819058</v>
      </c>
      <c r="X49" s="105">
        <v>-22804.964320848376</v>
      </c>
      <c r="Y49" s="102">
        <v>0</v>
      </c>
      <c r="Z49" s="102">
        <v>13757.984169819058</v>
      </c>
      <c r="AA49" s="45" t="s">
        <v>137</v>
      </c>
      <c r="AC49" s="94">
        <f t="shared" si="17"/>
        <v>1955216.373721208</v>
      </c>
      <c r="AD49" s="94">
        <f t="shared" si="18"/>
        <v>0</v>
      </c>
      <c r="AE49" s="7"/>
      <c r="AF49" s="94">
        <f t="shared" si="19"/>
        <v>2172462.6374680088</v>
      </c>
      <c r="AG49" s="94">
        <f t="shared" si="20"/>
        <v>172462.63746800879</v>
      </c>
      <c r="AH49" s="94">
        <f t="shared" si="21"/>
        <v>172462.63746800879</v>
      </c>
      <c r="AI49" s="94">
        <f t="shared" si="22"/>
        <v>172462.63746800879</v>
      </c>
      <c r="AJ49" s="97">
        <f t="shared" si="23"/>
        <v>1</v>
      </c>
      <c r="AK49" s="7"/>
      <c r="AL49" s="76">
        <f>VLOOKUP(EURCZK!C49,'Cours à terme initiaux'!A40:E171,5,FALSE)</f>
        <v>27.348750000000003</v>
      </c>
      <c r="AM49" s="94">
        <f t="shared" si="24"/>
        <v>1956213.720919603</v>
      </c>
      <c r="AN49" s="94">
        <f t="shared" si="25"/>
        <v>0</v>
      </c>
      <c r="AO49" s="94">
        <f t="shared" si="26"/>
        <v>-997.34719839505851</v>
      </c>
      <c r="AP49" s="94">
        <f t="shared" si="27"/>
        <v>0</v>
      </c>
      <c r="AQ49" s="97" t="str">
        <f t="shared" si="16"/>
        <v>PAS DE VALEUR INTRINSEQUE</v>
      </c>
      <c r="AR49" s="94"/>
      <c r="AS49" s="95"/>
      <c r="AT49" s="95"/>
      <c r="AU49" s="95"/>
      <c r="AV49" s="95"/>
      <c r="AW49" s="95"/>
      <c r="AX49" s="95"/>
      <c r="AY49" s="95"/>
      <c r="AZ49" s="92"/>
      <c r="BA49" s="92"/>
      <c r="BB49" s="92"/>
      <c r="BC49" s="92"/>
      <c r="BD49" s="92"/>
      <c r="BE49" s="92"/>
    </row>
    <row r="50" spans="1:57" s="44" customFormat="1" ht="15.6" x14ac:dyDescent="0.3">
      <c r="A50" s="63">
        <v>2015</v>
      </c>
      <c r="B50" s="63" t="s">
        <v>130</v>
      </c>
      <c r="C50" s="63">
        <v>126</v>
      </c>
      <c r="D50" s="63" t="s">
        <v>21</v>
      </c>
      <c r="E50" s="64">
        <v>41809</v>
      </c>
      <c r="F50" s="64">
        <v>42242</v>
      </c>
      <c r="G50" s="64">
        <v>42244</v>
      </c>
      <c r="H50" s="63" t="s">
        <v>26</v>
      </c>
      <c r="I50" s="63" t="s">
        <v>25</v>
      </c>
      <c r="J50" s="63" t="s">
        <v>24</v>
      </c>
      <c r="K50" s="102">
        <v>-2000000</v>
      </c>
      <c r="L50" s="63" t="s">
        <v>26</v>
      </c>
      <c r="M50" s="63" t="s">
        <v>23</v>
      </c>
      <c r="N50" s="63" t="s">
        <v>117</v>
      </c>
      <c r="O50" s="102">
        <v>55360000</v>
      </c>
      <c r="P50" s="63" t="s">
        <v>113</v>
      </c>
      <c r="Q50" s="66">
        <v>27.68</v>
      </c>
      <c r="R50" s="71"/>
      <c r="S50" s="105">
        <v>0</v>
      </c>
      <c r="T50" s="63"/>
      <c r="U50" s="66">
        <v>27.452999983499996</v>
      </c>
      <c r="V50" s="66">
        <v>27.36270047604895</v>
      </c>
      <c r="W50" s="79">
        <v>-22260.372808719861</v>
      </c>
      <c r="X50" s="105"/>
      <c r="Y50" s="79">
        <v>0</v>
      </c>
      <c r="Z50" s="79">
        <v>-22260.372808719861</v>
      </c>
      <c r="AA50" s="45" t="s">
        <v>137</v>
      </c>
      <c r="AC50" s="94">
        <f t="shared" si="17"/>
        <v>2023192.1205459079</v>
      </c>
      <c r="AD50" s="94">
        <f t="shared" si="18"/>
        <v>0</v>
      </c>
      <c r="AE50" s="7"/>
      <c r="AF50" s="94">
        <f t="shared" si="19"/>
        <v>1839265.5641326434</v>
      </c>
      <c r="AG50" s="94">
        <f t="shared" si="20"/>
        <v>-160734.4358673566</v>
      </c>
      <c r="AH50" s="94">
        <f t="shared" si="21"/>
        <v>-160734.4358673566</v>
      </c>
      <c r="AI50" s="94">
        <f t="shared" si="22"/>
        <v>-160734.4358673566</v>
      </c>
      <c r="AJ50" s="97">
        <f t="shared" si="23"/>
        <v>1</v>
      </c>
      <c r="AK50" s="7"/>
      <c r="AL50" s="76">
        <f>VLOOKUP(EURCZK!C50,'Cours à terme initiaux'!A41:E172,5,FALSE)</f>
        <v>27.348750000000003</v>
      </c>
      <c r="AM50" s="94">
        <f t="shared" si="24"/>
        <v>2024224.1418712004</v>
      </c>
      <c r="AN50" s="94">
        <f t="shared" si="25"/>
        <v>0</v>
      </c>
      <c r="AO50" s="94">
        <f t="shared" si="26"/>
        <v>-1032.0213252925314</v>
      </c>
      <c r="AP50" s="94">
        <f t="shared" si="27"/>
        <v>0</v>
      </c>
      <c r="AQ50" s="97" t="str">
        <f t="shared" si="16"/>
        <v>PAS DE VALEUR INTRINSEQUE</v>
      </c>
      <c r="AR50" s="94"/>
      <c r="AS50" s="95"/>
      <c r="AT50" s="95"/>
      <c r="AU50" s="95"/>
      <c r="AV50" s="95"/>
      <c r="AW50" s="95"/>
      <c r="AX50" s="95"/>
      <c r="AY50" s="95"/>
      <c r="AZ50" s="92"/>
      <c r="BA50" s="92"/>
      <c r="BB50" s="92"/>
      <c r="BC50" s="92"/>
      <c r="BD50" s="92"/>
      <c r="BE50" s="92"/>
    </row>
    <row r="51" spans="1:57" s="44" customFormat="1" ht="15.6" x14ac:dyDescent="0.3">
      <c r="A51" s="63">
        <v>2015</v>
      </c>
      <c r="B51" s="63" t="s">
        <v>130</v>
      </c>
      <c r="C51" s="63">
        <v>127</v>
      </c>
      <c r="D51" s="63" t="s">
        <v>21</v>
      </c>
      <c r="E51" s="64">
        <v>41809</v>
      </c>
      <c r="F51" s="64">
        <v>42242</v>
      </c>
      <c r="G51" s="64">
        <v>42244</v>
      </c>
      <c r="H51" s="63" t="s">
        <v>26</v>
      </c>
      <c r="I51" s="63" t="s">
        <v>25</v>
      </c>
      <c r="J51" s="63" t="s">
        <v>24</v>
      </c>
      <c r="K51" s="79">
        <v>-2000000</v>
      </c>
      <c r="L51" s="63" t="s">
        <v>26</v>
      </c>
      <c r="M51" s="63" t="s">
        <v>23</v>
      </c>
      <c r="N51" s="63" t="s">
        <v>117</v>
      </c>
      <c r="O51" s="79">
        <v>53500000</v>
      </c>
      <c r="P51" s="63" t="s">
        <v>113</v>
      </c>
      <c r="Q51" s="66">
        <v>26.75</v>
      </c>
      <c r="R51" s="71">
        <v>27.68</v>
      </c>
      <c r="S51" s="105">
        <v>0</v>
      </c>
      <c r="T51" s="63"/>
      <c r="U51" s="66">
        <v>27.452999983499996</v>
      </c>
      <c r="V51" s="66">
        <v>27.36270047604895</v>
      </c>
      <c r="W51" s="102">
        <v>-14302.57568194757</v>
      </c>
      <c r="X51" s="105"/>
      <c r="Y51" s="102">
        <v>0</v>
      </c>
      <c r="Z51" s="102">
        <v>-14302.57568194757</v>
      </c>
      <c r="AA51" s="45" t="s">
        <v>138</v>
      </c>
      <c r="AC51" s="94" t="str">
        <f t="shared" si="17"/>
        <v/>
      </c>
      <c r="AD51" s="94" t="str">
        <f t="shared" si="18"/>
        <v/>
      </c>
      <c r="AE51" s="7"/>
      <c r="AF51" s="94" t="str">
        <f t="shared" si="19"/>
        <v/>
      </c>
      <c r="AG51" s="94" t="str">
        <f t="shared" si="20"/>
        <v/>
      </c>
      <c r="AH51" s="94" t="str">
        <f t="shared" si="21"/>
        <v/>
      </c>
      <c r="AI51" s="94" t="str">
        <f t="shared" si="22"/>
        <v/>
      </c>
      <c r="AJ51" s="97" t="str">
        <f t="shared" si="23"/>
        <v/>
      </c>
      <c r="AK51" s="7"/>
      <c r="AL51" s="76">
        <f>VLOOKUP(EURCZK!C51,'Cours à terme initiaux'!A42:E173,5,FALSE)</f>
        <v>27.348750000000003</v>
      </c>
      <c r="AM51" s="94" t="str">
        <f t="shared" si="24"/>
        <v/>
      </c>
      <c r="AN51" s="94" t="str">
        <f t="shared" si="25"/>
        <v/>
      </c>
      <c r="AO51" s="94" t="str">
        <f t="shared" si="26"/>
        <v/>
      </c>
      <c r="AP51" s="94" t="str">
        <f t="shared" si="27"/>
        <v/>
      </c>
      <c r="AQ51" s="97" t="str">
        <f t="shared" si="16"/>
        <v/>
      </c>
      <c r="AR51" s="94"/>
      <c r="AS51" s="95"/>
      <c r="AT51" s="95"/>
      <c r="AU51" s="95"/>
      <c r="AV51" s="95"/>
      <c r="AW51" s="95"/>
      <c r="AX51" s="95"/>
      <c r="AY51" s="95"/>
      <c r="AZ51" s="92"/>
      <c r="BA51" s="92"/>
      <c r="BB51" s="92"/>
      <c r="BC51" s="92"/>
      <c r="BD51" s="92"/>
      <c r="BE51" s="92"/>
    </row>
    <row r="52" spans="1:57" s="44" customFormat="1" ht="15.6" x14ac:dyDescent="0.3">
      <c r="A52" s="63">
        <v>2015</v>
      </c>
      <c r="B52" s="63" t="s">
        <v>131</v>
      </c>
      <c r="C52" s="63">
        <v>128</v>
      </c>
      <c r="D52" s="63" t="s">
        <v>21</v>
      </c>
      <c r="E52" s="64">
        <v>41809</v>
      </c>
      <c r="F52" s="64">
        <v>42272</v>
      </c>
      <c r="G52" s="64">
        <v>42276</v>
      </c>
      <c r="H52" s="63" t="s">
        <v>22</v>
      </c>
      <c r="I52" s="63" t="s">
        <v>23</v>
      </c>
      <c r="J52" s="63" t="s">
        <v>24</v>
      </c>
      <c r="K52" s="79">
        <v>-2000000</v>
      </c>
      <c r="L52" s="63" t="s">
        <v>22</v>
      </c>
      <c r="M52" s="63" t="s">
        <v>25</v>
      </c>
      <c r="N52" s="63" t="s">
        <v>117</v>
      </c>
      <c r="O52" s="79">
        <v>53500000</v>
      </c>
      <c r="P52" s="63" t="s">
        <v>113</v>
      </c>
      <c r="Q52" s="66">
        <v>26.75</v>
      </c>
      <c r="R52" s="71"/>
      <c r="S52" s="105">
        <v>0</v>
      </c>
      <c r="T52" s="63"/>
      <c r="U52" s="66">
        <v>27.452999983499996</v>
      </c>
      <c r="V52" s="66">
        <v>27.359523894938036</v>
      </c>
      <c r="W52" s="102">
        <v>15195.088366482212</v>
      </c>
      <c r="X52" s="105">
        <v>-22982.51329373059</v>
      </c>
      <c r="Y52" s="102">
        <v>0</v>
      </c>
      <c r="Z52" s="102">
        <v>15195.088366482212</v>
      </c>
      <c r="AA52" s="45" t="s">
        <v>137</v>
      </c>
      <c r="AC52" s="94">
        <f t="shared" si="17"/>
        <v>1955443.3843747692</v>
      </c>
      <c r="AD52" s="94">
        <f t="shared" si="18"/>
        <v>0</v>
      </c>
      <c r="AE52" s="7"/>
      <c r="AF52" s="94">
        <f t="shared" si="19"/>
        <v>2172714.8715275214</v>
      </c>
      <c r="AG52" s="94">
        <f t="shared" si="20"/>
        <v>172714.87152752141</v>
      </c>
      <c r="AH52" s="94">
        <f t="shared" si="21"/>
        <v>172714.87152752141</v>
      </c>
      <c r="AI52" s="94">
        <f t="shared" si="22"/>
        <v>172714.87152752141</v>
      </c>
      <c r="AJ52" s="97">
        <f t="shared" si="23"/>
        <v>1</v>
      </c>
      <c r="AK52" s="7"/>
      <c r="AL52" s="76">
        <f>VLOOKUP(EURCZK!C52,'Cours à terme initiaux'!A43:E174,5,FALSE)</f>
        <v>27.341250000000002</v>
      </c>
      <c r="AM52" s="94">
        <f t="shared" si="24"/>
        <v>1956750.3314588761</v>
      </c>
      <c r="AN52" s="94">
        <f t="shared" si="25"/>
        <v>0</v>
      </c>
      <c r="AO52" s="94">
        <f t="shared" si="26"/>
        <v>-1306.9470841069706</v>
      </c>
      <c r="AP52" s="94">
        <f t="shared" si="27"/>
        <v>0</v>
      </c>
      <c r="AQ52" s="97" t="str">
        <f t="shared" si="16"/>
        <v>PAS DE VALEUR INTRINSEQUE</v>
      </c>
      <c r="AR52" s="94"/>
      <c r="AS52" s="95"/>
      <c r="AT52" s="95"/>
      <c r="AU52" s="95"/>
      <c r="AV52" s="95"/>
      <c r="AW52" s="95"/>
      <c r="AX52" s="95"/>
      <c r="AY52" s="95"/>
      <c r="AZ52" s="92"/>
      <c r="BA52" s="92"/>
      <c r="BB52" s="92"/>
      <c r="BC52" s="92"/>
      <c r="BD52" s="92"/>
      <c r="BE52" s="92"/>
    </row>
    <row r="53" spans="1:57" s="44" customFormat="1" ht="15.6" x14ac:dyDescent="0.3">
      <c r="A53" s="63">
        <v>2015</v>
      </c>
      <c r="B53" s="63" t="s">
        <v>131</v>
      </c>
      <c r="C53" s="63">
        <v>129</v>
      </c>
      <c r="D53" s="63" t="s">
        <v>21</v>
      </c>
      <c r="E53" s="64">
        <v>41809</v>
      </c>
      <c r="F53" s="64">
        <v>42272</v>
      </c>
      <c r="G53" s="64">
        <v>42276</v>
      </c>
      <c r="H53" s="63" t="s">
        <v>26</v>
      </c>
      <c r="I53" s="63" t="s">
        <v>25</v>
      </c>
      <c r="J53" s="63" t="s">
        <v>24</v>
      </c>
      <c r="K53" s="79">
        <v>-2000000</v>
      </c>
      <c r="L53" s="63" t="s">
        <v>26</v>
      </c>
      <c r="M53" s="63" t="s">
        <v>23</v>
      </c>
      <c r="N53" s="63" t="s">
        <v>117</v>
      </c>
      <c r="O53" s="79">
        <v>55360000</v>
      </c>
      <c r="P53" s="63" t="s">
        <v>113</v>
      </c>
      <c r="Q53" s="66">
        <v>27.68</v>
      </c>
      <c r="R53" s="71"/>
      <c r="S53" s="105">
        <v>0</v>
      </c>
      <c r="T53" s="63"/>
      <c r="U53" s="66">
        <v>27.452999983499996</v>
      </c>
      <c r="V53" s="66">
        <v>27.359523894938036</v>
      </c>
      <c r="W53" s="79">
        <v>-23607.562524040866</v>
      </c>
      <c r="X53" s="105"/>
      <c r="Y53" s="79">
        <v>0</v>
      </c>
      <c r="Z53" s="79">
        <v>-23607.562524040866</v>
      </c>
      <c r="AA53" s="45" t="s">
        <v>137</v>
      </c>
      <c r="AC53" s="94">
        <f t="shared" si="17"/>
        <v>2023427.0235324714</v>
      </c>
      <c r="AD53" s="94">
        <f t="shared" si="18"/>
        <v>0</v>
      </c>
      <c r="AE53" s="7"/>
      <c r="AF53" s="94">
        <f t="shared" si="19"/>
        <v>1839479.1123022465</v>
      </c>
      <c r="AG53" s="94">
        <f t="shared" si="20"/>
        <v>-160520.8876977535</v>
      </c>
      <c r="AH53" s="94">
        <f t="shared" si="21"/>
        <v>-160520.8876977535</v>
      </c>
      <c r="AI53" s="94">
        <f t="shared" si="22"/>
        <v>-160520.8876977535</v>
      </c>
      <c r="AJ53" s="97">
        <f t="shared" si="23"/>
        <v>1</v>
      </c>
      <c r="AK53" s="7"/>
      <c r="AL53" s="76">
        <f>VLOOKUP(EURCZK!C53,'Cours à terme initiaux'!A44:E175,5,FALSE)</f>
        <v>27.341250000000002</v>
      </c>
      <c r="AM53" s="94">
        <f t="shared" si="24"/>
        <v>2024779.4084030539</v>
      </c>
      <c r="AN53" s="94">
        <f t="shared" si="25"/>
        <v>0</v>
      </c>
      <c r="AO53" s="94">
        <f t="shared" si="26"/>
        <v>-1352.384870582493</v>
      </c>
      <c r="AP53" s="94">
        <f t="shared" si="27"/>
        <v>0</v>
      </c>
      <c r="AQ53" s="97" t="str">
        <f t="shared" si="16"/>
        <v>PAS DE VALEUR INTRINSEQUE</v>
      </c>
      <c r="AR53" s="94"/>
      <c r="AS53" s="95"/>
      <c r="AT53" s="95"/>
      <c r="AU53" s="95"/>
      <c r="AV53" s="95"/>
      <c r="AW53" s="95"/>
      <c r="AX53" s="95"/>
      <c r="AY53" s="95"/>
      <c r="AZ53" s="92"/>
      <c r="BA53" s="92"/>
      <c r="BB53" s="92"/>
      <c r="BC53" s="92"/>
      <c r="BD53" s="92"/>
      <c r="BE53" s="92"/>
    </row>
    <row r="54" spans="1:57" s="44" customFormat="1" ht="15.6" x14ac:dyDescent="0.3">
      <c r="A54" s="63">
        <v>2015</v>
      </c>
      <c r="B54" s="63" t="s">
        <v>131</v>
      </c>
      <c r="C54" s="63">
        <v>130</v>
      </c>
      <c r="D54" s="63" t="s">
        <v>21</v>
      </c>
      <c r="E54" s="64">
        <v>41809</v>
      </c>
      <c r="F54" s="64">
        <v>42272</v>
      </c>
      <c r="G54" s="64">
        <v>42276</v>
      </c>
      <c r="H54" s="63" t="s">
        <v>26</v>
      </c>
      <c r="I54" s="63" t="s">
        <v>25</v>
      </c>
      <c r="J54" s="63" t="s">
        <v>24</v>
      </c>
      <c r="K54" s="102">
        <v>-2000000</v>
      </c>
      <c r="L54" s="63" t="s">
        <v>26</v>
      </c>
      <c r="M54" s="63" t="s">
        <v>23</v>
      </c>
      <c r="N54" s="63" t="s">
        <v>117</v>
      </c>
      <c r="O54" s="102">
        <v>53500000</v>
      </c>
      <c r="P54" s="63" t="s">
        <v>113</v>
      </c>
      <c r="Q54" s="66">
        <v>26.75</v>
      </c>
      <c r="R54" s="71">
        <v>27.68</v>
      </c>
      <c r="S54" s="105">
        <v>0</v>
      </c>
      <c r="T54" s="63"/>
      <c r="U54" s="66">
        <v>27.452999983499996</v>
      </c>
      <c r="V54" s="66">
        <v>27.359523894938036</v>
      </c>
      <c r="W54" s="102">
        <v>-14570.039136171936</v>
      </c>
      <c r="X54" s="105"/>
      <c r="Y54" s="102">
        <v>0</v>
      </c>
      <c r="Z54" s="102">
        <v>-14570.039136171936</v>
      </c>
      <c r="AA54" s="45" t="s">
        <v>138</v>
      </c>
      <c r="AC54" s="94" t="str">
        <f t="shared" si="17"/>
        <v/>
      </c>
      <c r="AD54" s="94" t="str">
        <f t="shared" si="18"/>
        <v/>
      </c>
      <c r="AE54" s="7"/>
      <c r="AF54" s="94" t="str">
        <f t="shared" si="19"/>
        <v/>
      </c>
      <c r="AG54" s="94" t="str">
        <f t="shared" si="20"/>
        <v/>
      </c>
      <c r="AH54" s="94" t="str">
        <f t="shared" si="21"/>
        <v/>
      </c>
      <c r="AI54" s="94" t="str">
        <f t="shared" si="22"/>
        <v/>
      </c>
      <c r="AJ54" s="97" t="str">
        <f t="shared" si="23"/>
        <v/>
      </c>
      <c r="AK54" s="7"/>
      <c r="AL54" s="76">
        <f>VLOOKUP(EURCZK!C54,'Cours à terme initiaux'!A45:E176,5,FALSE)</f>
        <v>27.341250000000002</v>
      </c>
      <c r="AM54" s="94" t="str">
        <f t="shared" si="24"/>
        <v/>
      </c>
      <c r="AN54" s="94" t="str">
        <f t="shared" si="25"/>
        <v/>
      </c>
      <c r="AO54" s="94" t="str">
        <f t="shared" si="26"/>
        <v/>
      </c>
      <c r="AP54" s="94" t="str">
        <f t="shared" si="27"/>
        <v/>
      </c>
      <c r="AQ54" s="97" t="str">
        <f t="shared" si="16"/>
        <v/>
      </c>
      <c r="AR54" s="94"/>
      <c r="AS54" s="95"/>
      <c r="AT54" s="95"/>
      <c r="AU54" s="95"/>
      <c r="AV54" s="95"/>
      <c r="AW54" s="95"/>
      <c r="AX54" s="95"/>
      <c r="AY54" s="95"/>
      <c r="AZ54" s="92"/>
      <c r="BA54" s="92"/>
      <c r="BB54" s="92"/>
      <c r="BC54" s="92"/>
      <c r="BD54" s="92"/>
      <c r="BE54" s="92"/>
    </row>
    <row r="55" spans="1:57" s="44" customFormat="1" ht="15.6" x14ac:dyDescent="0.3">
      <c r="A55" s="63">
        <v>2015</v>
      </c>
      <c r="B55" s="63" t="s">
        <v>132</v>
      </c>
      <c r="C55" s="63">
        <v>131</v>
      </c>
      <c r="D55" s="63" t="s">
        <v>21</v>
      </c>
      <c r="E55" s="64">
        <v>41809</v>
      </c>
      <c r="F55" s="64">
        <v>42304</v>
      </c>
      <c r="G55" s="64">
        <v>42306</v>
      </c>
      <c r="H55" s="63" t="s">
        <v>22</v>
      </c>
      <c r="I55" s="63" t="s">
        <v>23</v>
      </c>
      <c r="J55" s="63" t="s">
        <v>24</v>
      </c>
      <c r="K55" s="79">
        <v>-2000000</v>
      </c>
      <c r="L55" s="63" t="s">
        <v>22</v>
      </c>
      <c r="M55" s="63" t="s">
        <v>25</v>
      </c>
      <c r="N55" s="63" t="s">
        <v>117</v>
      </c>
      <c r="O55" s="79">
        <v>53500000</v>
      </c>
      <c r="P55" s="63" t="s">
        <v>113</v>
      </c>
      <c r="Q55" s="66">
        <v>26.75</v>
      </c>
      <c r="R55" s="71"/>
      <c r="S55" s="105">
        <v>0</v>
      </c>
      <c r="T55" s="63"/>
      <c r="U55" s="66">
        <v>27.452999983499996</v>
      </c>
      <c r="V55" s="66">
        <v>27.35631124860031</v>
      </c>
      <c r="W55" s="102">
        <v>16677.550603858876</v>
      </c>
      <c r="X55" s="105">
        <v>-23096.296172055678</v>
      </c>
      <c r="Y55" s="102">
        <v>0</v>
      </c>
      <c r="Z55" s="102">
        <v>16677.550603858876</v>
      </c>
      <c r="AA55" s="45" t="s">
        <v>137</v>
      </c>
      <c r="AC55" s="94">
        <f t="shared" si="17"/>
        <v>1955673.0260092115</v>
      </c>
      <c r="AD55" s="94">
        <f t="shared" si="18"/>
        <v>0</v>
      </c>
      <c r="AE55" s="7"/>
      <c r="AF55" s="94">
        <f t="shared" si="19"/>
        <v>2172970.0288991239</v>
      </c>
      <c r="AG55" s="94">
        <f t="shared" si="20"/>
        <v>172970.02889912389</v>
      </c>
      <c r="AH55" s="94">
        <f t="shared" si="21"/>
        <v>172970.02889912389</v>
      </c>
      <c r="AI55" s="94">
        <f t="shared" si="22"/>
        <v>172970.02889912389</v>
      </c>
      <c r="AJ55" s="97">
        <f t="shared" si="23"/>
        <v>1</v>
      </c>
      <c r="AK55" s="7"/>
      <c r="AL55" s="76">
        <f>VLOOKUP(EURCZK!C55,'Cours à terme initiaux'!A46:E177,5,FALSE)</f>
        <v>27.334299999999999</v>
      </c>
      <c r="AM55" s="94">
        <f t="shared" si="24"/>
        <v>1957247.8534295738</v>
      </c>
      <c r="AN55" s="94">
        <f t="shared" si="25"/>
        <v>0</v>
      </c>
      <c r="AO55" s="94">
        <f t="shared" si="26"/>
        <v>-1574.8274203622714</v>
      </c>
      <c r="AP55" s="94">
        <f t="shared" si="27"/>
        <v>0</v>
      </c>
      <c r="AQ55" s="97" t="str">
        <f t="shared" si="16"/>
        <v>PAS DE VALEUR INTRINSEQUE</v>
      </c>
      <c r="AR55" s="94"/>
      <c r="AS55" s="95"/>
      <c r="AT55" s="95"/>
      <c r="AU55" s="95"/>
      <c r="AV55" s="95"/>
      <c r="AW55" s="95"/>
      <c r="AX55" s="95"/>
      <c r="AY55" s="95"/>
      <c r="AZ55" s="92"/>
      <c r="BA55" s="92"/>
      <c r="BB55" s="92"/>
      <c r="BC55" s="92"/>
      <c r="BD55" s="92"/>
      <c r="BE55" s="92"/>
    </row>
    <row r="56" spans="1:57" s="44" customFormat="1" ht="15.6" x14ac:dyDescent="0.3">
      <c r="A56" s="63">
        <v>2015</v>
      </c>
      <c r="B56" s="63" t="s">
        <v>132</v>
      </c>
      <c r="C56" s="63">
        <v>132</v>
      </c>
      <c r="D56" s="63" t="s">
        <v>21</v>
      </c>
      <c r="E56" s="64">
        <v>41809</v>
      </c>
      <c r="F56" s="64">
        <v>42304</v>
      </c>
      <c r="G56" s="64">
        <v>42306</v>
      </c>
      <c r="H56" s="63" t="s">
        <v>26</v>
      </c>
      <c r="I56" s="63" t="s">
        <v>25</v>
      </c>
      <c r="J56" s="63" t="s">
        <v>24</v>
      </c>
      <c r="K56" s="79">
        <v>-2000000</v>
      </c>
      <c r="L56" s="63" t="s">
        <v>26</v>
      </c>
      <c r="M56" s="63" t="s">
        <v>23</v>
      </c>
      <c r="N56" s="63" t="s">
        <v>117</v>
      </c>
      <c r="O56" s="79">
        <v>55360000</v>
      </c>
      <c r="P56" s="63" t="s">
        <v>113</v>
      </c>
      <c r="Q56" s="66">
        <v>27.68</v>
      </c>
      <c r="R56" s="71"/>
      <c r="S56" s="105">
        <v>0</v>
      </c>
      <c r="T56" s="63"/>
      <c r="U56" s="66">
        <v>27.452999983499996</v>
      </c>
      <c r="V56" s="66">
        <v>27.35631124860031</v>
      </c>
      <c r="W56" s="79">
        <v>-24984.891934885469</v>
      </c>
      <c r="X56" s="105"/>
      <c r="Y56" s="79">
        <v>0</v>
      </c>
      <c r="Z56" s="79">
        <v>-24984.891934885469</v>
      </c>
      <c r="AA56" s="45" t="s">
        <v>137</v>
      </c>
      <c r="AC56" s="94">
        <f t="shared" si="17"/>
        <v>2023664.6489695318</v>
      </c>
      <c r="AD56" s="94">
        <f t="shared" si="18"/>
        <v>0</v>
      </c>
      <c r="AE56" s="7"/>
      <c r="AF56" s="94">
        <f t="shared" si="19"/>
        <v>1839695.1354268468</v>
      </c>
      <c r="AG56" s="94">
        <f t="shared" si="20"/>
        <v>-160304.8645731532</v>
      </c>
      <c r="AH56" s="94">
        <f t="shared" si="21"/>
        <v>-160304.8645731532</v>
      </c>
      <c r="AI56" s="94">
        <f t="shared" si="22"/>
        <v>-160304.8645731532</v>
      </c>
      <c r="AJ56" s="97">
        <f t="shared" si="23"/>
        <v>1</v>
      </c>
      <c r="AK56" s="7"/>
      <c r="AL56" s="76">
        <f>VLOOKUP(EURCZK!C56,'Cours à terme initiaux'!A47:E178,5,FALSE)</f>
        <v>27.334299999999999</v>
      </c>
      <c r="AM56" s="94">
        <f t="shared" si="24"/>
        <v>2025294.2273992749</v>
      </c>
      <c r="AN56" s="94">
        <f t="shared" si="25"/>
        <v>0</v>
      </c>
      <c r="AO56" s="94">
        <f t="shared" si="26"/>
        <v>-1629.5784297431819</v>
      </c>
      <c r="AP56" s="94">
        <f t="shared" si="27"/>
        <v>0</v>
      </c>
      <c r="AQ56" s="97" t="str">
        <f t="shared" si="16"/>
        <v>PAS DE VALEUR INTRINSEQUE</v>
      </c>
      <c r="AR56" s="94"/>
      <c r="AS56" s="95"/>
      <c r="AT56" s="95"/>
      <c r="AU56" s="95"/>
      <c r="AV56" s="95"/>
      <c r="AW56" s="95"/>
      <c r="AX56" s="95"/>
      <c r="AY56" s="95"/>
      <c r="AZ56" s="92"/>
      <c r="BA56" s="92"/>
      <c r="BB56" s="92"/>
      <c r="BC56" s="92"/>
      <c r="BD56" s="92"/>
      <c r="BE56" s="92"/>
    </row>
    <row r="57" spans="1:57" s="44" customFormat="1" ht="15.6" x14ac:dyDescent="0.3">
      <c r="A57" s="63">
        <v>2015</v>
      </c>
      <c r="B57" s="63" t="s">
        <v>132</v>
      </c>
      <c r="C57" s="63">
        <v>133</v>
      </c>
      <c r="D57" s="63" t="s">
        <v>21</v>
      </c>
      <c r="E57" s="64">
        <v>41809</v>
      </c>
      <c r="F57" s="64">
        <v>42304</v>
      </c>
      <c r="G57" s="64">
        <v>42306</v>
      </c>
      <c r="H57" s="63" t="s">
        <v>26</v>
      </c>
      <c r="I57" s="63" t="s">
        <v>25</v>
      </c>
      <c r="J57" s="63" t="s">
        <v>24</v>
      </c>
      <c r="K57" s="102">
        <v>-2000000</v>
      </c>
      <c r="L57" s="63" t="s">
        <v>26</v>
      </c>
      <c r="M57" s="63" t="s">
        <v>23</v>
      </c>
      <c r="N57" s="63" t="s">
        <v>117</v>
      </c>
      <c r="O57" s="102">
        <v>53500000</v>
      </c>
      <c r="P57" s="63" t="s">
        <v>113</v>
      </c>
      <c r="Q57" s="66">
        <v>26.75</v>
      </c>
      <c r="R57" s="71">
        <v>27.68</v>
      </c>
      <c r="S57" s="105">
        <v>0</v>
      </c>
      <c r="T57" s="63"/>
      <c r="U57" s="66">
        <v>27.452999983499996</v>
      </c>
      <c r="V57" s="66">
        <v>27.35631124860031</v>
      </c>
      <c r="W57" s="102">
        <v>-14788.954841029083</v>
      </c>
      <c r="X57" s="105"/>
      <c r="Y57" s="102">
        <v>0</v>
      </c>
      <c r="Z57" s="102">
        <v>-14788.954841029083</v>
      </c>
      <c r="AA57" s="45" t="s">
        <v>138</v>
      </c>
      <c r="AC57" s="94" t="str">
        <f t="shared" si="17"/>
        <v/>
      </c>
      <c r="AD57" s="94" t="str">
        <f t="shared" si="18"/>
        <v/>
      </c>
      <c r="AE57" s="7"/>
      <c r="AF57" s="94" t="str">
        <f t="shared" si="19"/>
        <v/>
      </c>
      <c r="AG57" s="94" t="str">
        <f t="shared" si="20"/>
        <v/>
      </c>
      <c r="AH57" s="94" t="str">
        <f t="shared" si="21"/>
        <v/>
      </c>
      <c r="AI57" s="94" t="str">
        <f t="shared" si="22"/>
        <v/>
      </c>
      <c r="AJ57" s="97" t="str">
        <f t="shared" si="23"/>
        <v/>
      </c>
      <c r="AK57" s="7"/>
      <c r="AL57" s="76">
        <f>VLOOKUP(EURCZK!C57,'Cours à terme initiaux'!A48:E179,5,FALSE)</f>
        <v>27.334299999999999</v>
      </c>
      <c r="AM57" s="94" t="str">
        <f t="shared" si="24"/>
        <v/>
      </c>
      <c r="AN57" s="94" t="str">
        <f t="shared" si="25"/>
        <v/>
      </c>
      <c r="AO57" s="94" t="str">
        <f t="shared" si="26"/>
        <v/>
      </c>
      <c r="AP57" s="94" t="str">
        <f t="shared" si="27"/>
        <v/>
      </c>
      <c r="AQ57" s="97" t="str">
        <f t="shared" si="16"/>
        <v/>
      </c>
      <c r="AR57" s="94"/>
      <c r="AS57" s="95"/>
      <c r="AT57" s="95"/>
      <c r="AU57" s="95"/>
      <c r="AV57" s="95"/>
      <c r="AW57" s="95"/>
      <c r="AX57" s="95"/>
      <c r="AY57" s="95"/>
      <c r="AZ57" s="92"/>
      <c r="BA57" s="92"/>
      <c r="BB57" s="92"/>
      <c r="BC57" s="92"/>
      <c r="BD57" s="92"/>
      <c r="BE57" s="92"/>
    </row>
    <row r="58" spans="1:57" s="44" customFormat="1" ht="15.6" x14ac:dyDescent="0.3">
      <c r="A58" s="63">
        <v>2015</v>
      </c>
      <c r="B58" s="63" t="s">
        <v>133</v>
      </c>
      <c r="C58" s="63">
        <v>134</v>
      </c>
      <c r="D58" s="63" t="s">
        <v>21</v>
      </c>
      <c r="E58" s="64">
        <v>41809</v>
      </c>
      <c r="F58" s="64">
        <v>42333</v>
      </c>
      <c r="G58" s="64">
        <v>42335</v>
      </c>
      <c r="H58" s="63" t="s">
        <v>22</v>
      </c>
      <c r="I58" s="63" t="s">
        <v>23</v>
      </c>
      <c r="J58" s="63" t="s">
        <v>24</v>
      </c>
      <c r="K58" s="79">
        <v>-2000000</v>
      </c>
      <c r="L58" s="63" t="s">
        <v>22</v>
      </c>
      <c r="M58" s="63" t="s">
        <v>25</v>
      </c>
      <c r="N58" s="63" t="s">
        <v>117</v>
      </c>
      <c r="O58" s="79">
        <v>53500000</v>
      </c>
      <c r="P58" s="63" t="s">
        <v>113</v>
      </c>
      <c r="Q58" s="66">
        <v>26.75</v>
      </c>
      <c r="R58" s="71"/>
      <c r="S58" s="105">
        <v>0</v>
      </c>
      <c r="T58" s="63"/>
      <c r="U58" s="66">
        <v>27.452999983499996</v>
      </c>
      <c r="V58" s="66">
        <v>27.353082873937261</v>
      </c>
      <c r="W58" s="102">
        <v>17988.328895679228</v>
      </c>
      <c r="X58" s="105">
        <v>-23131.730374999948</v>
      </c>
      <c r="Y58" s="102">
        <v>0</v>
      </c>
      <c r="Z58" s="102">
        <v>17988.328895679228</v>
      </c>
      <c r="AA58" s="45" t="s">
        <v>137</v>
      </c>
      <c r="AC58" s="94">
        <f t="shared" si="17"/>
        <v>1955903.8462525997</v>
      </c>
      <c r="AD58" s="94">
        <f t="shared" si="18"/>
        <v>0</v>
      </c>
      <c r="AE58" s="7"/>
      <c r="AF58" s="94">
        <f t="shared" si="19"/>
        <v>2173226.4958362216</v>
      </c>
      <c r="AG58" s="94">
        <f t="shared" si="20"/>
        <v>173226.49583622161</v>
      </c>
      <c r="AH58" s="94">
        <f t="shared" si="21"/>
        <v>173226.49583622161</v>
      </c>
      <c r="AI58" s="94">
        <f t="shared" si="22"/>
        <v>173226.49583622161</v>
      </c>
      <c r="AJ58" s="97">
        <f t="shared" si="23"/>
        <v>1</v>
      </c>
      <c r="AK58" s="7"/>
      <c r="AL58" s="76">
        <f>VLOOKUP(EURCZK!C58,'Cours à terme initiaux'!A49:E180,5,FALSE)</f>
        <v>27.327549999999999</v>
      </c>
      <c r="AM58" s="94">
        <f t="shared" si="24"/>
        <v>1957731.3004641838</v>
      </c>
      <c r="AN58" s="94">
        <f t="shared" si="25"/>
        <v>0</v>
      </c>
      <c r="AO58" s="94">
        <f t="shared" si="26"/>
        <v>-1827.4542115840595</v>
      </c>
      <c r="AP58" s="94">
        <f t="shared" si="27"/>
        <v>0</v>
      </c>
      <c r="AQ58" s="97" t="str">
        <f t="shared" si="16"/>
        <v>PAS DE VALEUR INTRINSEQUE</v>
      </c>
      <c r="AR58" s="94"/>
      <c r="AS58" s="95"/>
      <c r="AT58" s="95"/>
      <c r="AU58" s="95"/>
      <c r="AV58" s="95"/>
      <c r="AW58" s="95"/>
      <c r="AX58" s="95"/>
      <c r="AY58" s="95"/>
      <c r="AZ58" s="92"/>
      <c r="BA58" s="92"/>
      <c r="BB58" s="92"/>
      <c r="BC58" s="92"/>
      <c r="BD58" s="92"/>
      <c r="BE58" s="92"/>
    </row>
    <row r="59" spans="1:57" s="44" customFormat="1" ht="15.6" x14ac:dyDescent="0.3">
      <c r="A59" s="63">
        <v>2015</v>
      </c>
      <c r="B59" s="63" t="s">
        <v>133</v>
      </c>
      <c r="C59" s="63">
        <v>135</v>
      </c>
      <c r="D59" s="63" t="s">
        <v>21</v>
      </c>
      <c r="E59" s="64">
        <v>41809</v>
      </c>
      <c r="F59" s="64">
        <v>42333</v>
      </c>
      <c r="G59" s="64">
        <v>42335</v>
      </c>
      <c r="H59" s="63" t="s">
        <v>26</v>
      </c>
      <c r="I59" s="63" t="s">
        <v>25</v>
      </c>
      <c r="J59" s="63" t="s">
        <v>24</v>
      </c>
      <c r="K59" s="79">
        <v>-2000000</v>
      </c>
      <c r="L59" s="63" t="s">
        <v>26</v>
      </c>
      <c r="M59" s="63" t="s">
        <v>23</v>
      </c>
      <c r="N59" s="63" t="s">
        <v>117</v>
      </c>
      <c r="O59" s="79">
        <v>55360000</v>
      </c>
      <c r="P59" s="63" t="s">
        <v>113</v>
      </c>
      <c r="Q59" s="66">
        <v>27.68</v>
      </c>
      <c r="R59" s="71"/>
      <c r="S59" s="105">
        <v>0</v>
      </c>
      <c r="T59" s="63"/>
      <c r="U59" s="66">
        <v>27.452999983499996</v>
      </c>
      <c r="V59" s="66">
        <v>27.353082873937261</v>
      </c>
      <c r="W59" s="79">
        <v>-26170.763586150508</v>
      </c>
      <c r="X59" s="105"/>
      <c r="Y59" s="79">
        <v>0</v>
      </c>
      <c r="Z59" s="79">
        <v>-26170.763586150508</v>
      </c>
      <c r="AA59" s="45" t="s">
        <v>137</v>
      </c>
      <c r="AC59" s="94">
        <f t="shared" si="17"/>
        <v>2023903.4939914751</v>
      </c>
      <c r="AD59" s="94">
        <f t="shared" si="18"/>
        <v>0</v>
      </c>
      <c r="AE59" s="7"/>
      <c r="AF59" s="94">
        <f t="shared" si="19"/>
        <v>1839912.2672649771</v>
      </c>
      <c r="AG59" s="94">
        <f t="shared" si="20"/>
        <v>-160087.7327350229</v>
      </c>
      <c r="AH59" s="94">
        <f t="shared" si="21"/>
        <v>-160087.7327350229</v>
      </c>
      <c r="AI59" s="94">
        <f t="shared" si="22"/>
        <v>-160087.7327350229</v>
      </c>
      <c r="AJ59" s="97">
        <f t="shared" si="23"/>
        <v>1</v>
      </c>
      <c r="AK59" s="7"/>
      <c r="AL59" s="76">
        <f>VLOOKUP(EURCZK!C59,'Cours à terme initiaux'!A50:E181,5,FALSE)</f>
        <v>27.327549999999999</v>
      </c>
      <c r="AM59" s="94">
        <f t="shared" si="24"/>
        <v>2025794.4821251815</v>
      </c>
      <c r="AN59" s="94">
        <f t="shared" si="25"/>
        <v>0</v>
      </c>
      <c r="AO59" s="94">
        <f t="shared" si="26"/>
        <v>-1890.9881337063853</v>
      </c>
      <c r="AP59" s="94">
        <f t="shared" si="27"/>
        <v>0</v>
      </c>
      <c r="AQ59" s="97" t="str">
        <f t="shared" si="16"/>
        <v>PAS DE VALEUR INTRINSEQUE</v>
      </c>
      <c r="AR59" s="94"/>
      <c r="AS59" s="95"/>
      <c r="AT59" s="95"/>
      <c r="AU59" s="95"/>
      <c r="AV59" s="95"/>
      <c r="AW59" s="95"/>
      <c r="AX59" s="95"/>
      <c r="AY59" s="95"/>
      <c r="AZ59" s="92"/>
      <c r="BA59" s="92"/>
      <c r="BB59" s="92"/>
      <c r="BC59" s="92"/>
      <c r="BD59" s="92"/>
      <c r="BE59" s="92"/>
    </row>
    <row r="60" spans="1:57" s="44" customFormat="1" ht="15.6" x14ac:dyDescent="0.3">
      <c r="A60" s="63">
        <v>2015</v>
      </c>
      <c r="B60" s="63" t="s">
        <v>133</v>
      </c>
      <c r="C60" s="63">
        <v>136</v>
      </c>
      <c r="D60" s="63" t="s">
        <v>21</v>
      </c>
      <c r="E60" s="64">
        <v>41809</v>
      </c>
      <c r="F60" s="64">
        <v>42333</v>
      </c>
      <c r="G60" s="64">
        <v>42335</v>
      </c>
      <c r="H60" s="63" t="s">
        <v>26</v>
      </c>
      <c r="I60" s="63" t="s">
        <v>25</v>
      </c>
      <c r="J60" s="63" t="s">
        <v>24</v>
      </c>
      <c r="K60" s="79">
        <v>-2000000</v>
      </c>
      <c r="L60" s="63" t="s">
        <v>26</v>
      </c>
      <c r="M60" s="63" t="s">
        <v>23</v>
      </c>
      <c r="N60" s="63" t="s">
        <v>117</v>
      </c>
      <c r="O60" s="79">
        <v>53500000</v>
      </c>
      <c r="P60" s="63" t="s">
        <v>113</v>
      </c>
      <c r="Q60" s="66">
        <v>26.75</v>
      </c>
      <c r="R60" s="71">
        <v>27.68</v>
      </c>
      <c r="S60" s="105">
        <v>0</v>
      </c>
      <c r="T60" s="63"/>
      <c r="U60" s="66">
        <v>27.452999983499996</v>
      </c>
      <c r="V60" s="66">
        <v>27.353082873937261</v>
      </c>
      <c r="W60" s="102">
        <v>-14949.29568452867</v>
      </c>
      <c r="X60" s="105"/>
      <c r="Y60" s="102">
        <v>0</v>
      </c>
      <c r="Z60" s="102">
        <v>-14949.29568452867</v>
      </c>
      <c r="AA60" s="45" t="s">
        <v>138</v>
      </c>
      <c r="AC60" s="94" t="str">
        <f t="shared" si="17"/>
        <v/>
      </c>
      <c r="AD60" s="94" t="str">
        <f t="shared" si="18"/>
        <v/>
      </c>
      <c r="AE60" s="7"/>
      <c r="AF60" s="94" t="str">
        <f t="shared" si="19"/>
        <v/>
      </c>
      <c r="AG60" s="94" t="str">
        <f t="shared" si="20"/>
        <v/>
      </c>
      <c r="AH60" s="94" t="str">
        <f t="shared" si="21"/>
        <v/>
      </c>
      <c r="AI60" s="94" t="str">
        <f t="shared" si="22"/>
        <v/>
      </c>
      <c r="AJ60" s="97" t="str">
        <f t="shared" si="23"/>
        <v/>
      </c>
      <c r="AK60" s="7"/>
      <c r="AL60" s="76">
        <f>VLOOKUP(EURCZK!C60,'Cours à terme initiaux'!A51:E182,5,FALSE)</f>
        <v>27.327549999999999</v>
      </c>
      <c r="AM60" s="94" t="str">
        <f t="shared" si="24"/>
        <v/>
      </c>
      <c r="AN60" s="94" t="str">
        <f t="shared" si="25"/>
        <v/>
      </c>
      <c r="AO60" s="94" t="str">
        <f t="shared" si="26"/>
        <v/>
      </c>
      <c r="AP60" s="94" t="str">
        <f t="shared" si="27"/>
        <v/>
      </c>
      <c r="AQ60" s="97" t="str">
        <f t="shared" si="16"/>
        <v/>
      </c>
      <c r="AR60" s="94"/>
      <c r="AS60" s="95"/>
      <c r="AT60" s="95"/>
      <c r="AU60" s="95"/>
      <c r="AV60" s="95"/>
      <c r="AW60" s="95"/>
      <c r="AX60" s="95"/>
      <c r="AY60" s="95"/>
      <c r="AZ60" s="92"/>
      <c r="BA60" s="92"/>
      <c r="BB60" s="92"/>
      <c r="BC60" s="92"/>
      <c r="BD60" s="92"/>
      <c r="BE60" s="92"/>
    </row>
    <row r="61" spans="1:57" s="44" customFormat="1" ht="15.6" x14ac:dyDescent="0.3">
      <c r="A61" s="63">
        <v>2015</v>
      </c>
      <c r="B61" s="63" t="s">
        <v>134</v>
      </c>
      <c r="C61" s="63">
        <v>137</v>
      </c>
      <c r="D61" s="63" t="s">
        <v>21</v>
      </c>
      <c r="E61" s="64">
        <v>41809</v>
      </c>
      <c r="F61" s="64">
        <v>42366</v>
      </c>
      <c r="G61" s="64">
        <v>42368</v>
      </c>
      <c r="H61" s="63" t="s">
        <v>22</v>
      </c>
      <c r="I61" s="63" t="s">
        <v>23</v>
      </c>
      <c r="J61" s="63" t="s">
        <v>24</v>
      </c>
      <c r="K61" s="102">
        <v>-2000000</v>
      </c>
      <c r="L61" s="63" t="s">
        <v>22</v>
      </c>
      <c r="M61" s="63" t="s">
        <v>25</v>
      </c>
      <c r="N61" s="63" t="s">
        <v>117</v>
      </c>
      <c r="O61" s="102">
        <v>53500000</v>
      </c>
      <c r="P61" s="63" t="s">
        <v>113</v>
      </c>
      <c r="Q61" s="66">
        <v>26.75</v>
      </c>
      <c r="R61" s="71"/>
      <c r="S61" s="105">
        <v>0</v>
      </c>
      <c r="T61" s="63"/>
      <c r="U61" s="66">
        <v>27.452999983499996</v>
      </c>
      <c r="V61" s="66">
        <v>27.348934062578579</v>
      </c>
      <c r="W61" s="102">
        <v>19449.131393009451</v>
      </c>
      <c r="X61" s="105">
        <v>-23096.692988308074</v>
      </c>
      <c r="Y61" s="102">
        <v>0</v>
      </c>
      <c r="Z61" s="102">
        <v>19449.131393009451</v>
      </c>
      <c r="AA61" s="45" t="s">
        <v>137</v>
      </c>
      <c r="AC61" s="94">
        <f t="shared" si="17"/>
        <v>1956200.5552971005</v>
      </c>
      <c r="AD61" s="94">
        <f t="shared" si="18"/>
        <v>0</v>
      </c>
      <c r="AE61" s="7"/>
      <c r="AF61" s="94">
        <f t="shared" si="19"/>
        <v>2173556.1725523337</v>
      </c>
      <c r="AG61" s="94">
        <f t="shared" si="20"/>
        <v>173556.17255233368</v>
      </c>
      <c r="AH61" s="94">
        <f t="shared" si="21"/>
        <v>173556.17255233368</v>
      </c>
      <c r="AI61" s="94">
        <f t="shared" si="22"/>
        <v>173556.17255233368</v>
      </c>
      <c r="AJ61" s="97">
        <f t="shared" si="23"/>
        <v>1</v>
      </c>
      <c r="AK61" s="7"/>
      <c r="AL61" s="76">
        <f>VLOOKUP(EURCZK!C61,'Cours à terme initiaux'!A52:E183,5,FALSE)</f>
        <v>27.319850000000002</v>
      </c>
      <c r="AM61" s="94">
        <f t="shared" si="24"/>
        <v>1958283.0798851382</v>
      </c>
      <c r="AN61" s="94">
        <f t="shared" si="25"/>
        <v>0</v>
      </c>
      <c r="AO61" s="94">
        <f t="shared" si="26"/>
        <v>-2082.5245880377479</v>
      </c>
      <c r="AP61" s="94">
        <f t="shared" si="27"/>
        <v>0</v>
      </c>
      <c r="AQ61" s="97" t="str">
        <f t="shared" si="16"/>
        <v>PAS DE VALEUR INTRINSEQUE</v>
      </c>
      <c r="AR61" s="94"/>
      <c r="AS61" s="95"/>
      <c r="AT61" s="95"/>
      <c r="AU61" s="95"/>
      <c r="AV61" s="95"/>
      <c r="AW61" s="95"/>
      <c r="AX61" s="95"/>
      <c r="AY61" s="95"/>
      <c r="AZ61" s="92"/>
      <c r="BA61" s="92"/>
      <c r="BB61" s="92"/>
      <c r="BC61" s="92"/>
      <c r="BD61" s="92"/>
      <c r="BE61" s="92"/>
    </row>
    <row r="62" spans="1:57" s="44" customFormat="1" ht="15.6" x14ac:dyDescent="0.3">
      <c r="A62" s="63">
        <v>2015</v>
      </c>
      <c r="B62" s="63" t="s">
        <v>134</v>
      </c>
      <c r="C62" s="63">
        <v>138</v>
      </c>
      <c r="D62" s="63" t="s">
        <v>21</v>
      </c>
      <c r="E62" s="64">
        <v>41809</v>
      </c>
      <c r="F62" s="64">
        <v>42366</v>
      </c>
      <c r="G62" s="64">
        <v>42368</v>
      </c>
      <c r="H62" s="63" t="s">
        <v>26</v>
      </c>
      <c r="I62" s="63" t="s">
        <v>25</v>
      </c>
      <c r="J62" s="63" t="s">
        <v>24</v>
      </c>
      <c r="K62" s="79">
        <v>-2000000</v>
      </c>
      <c r="L62" s="63" t="s">
        <v>26</v>
      </c>
      <c r="M62" s="63" t="s">
        <v>23</v>
      </c>
      <c r="N62" s="63" t="s">
        <v>117</v>
      </c>
      <c r="O62" s="79">
        <v>55360000</v>
      </c>
      <c r="P62" s="63" t="s">
        <v>113</v>
      </c>
      <c r="Q62" s="66">
        <v>27.68</v>
      </c>
      <c r="R62" s="71"/>
      <c r="S62" s="105">
        <v>0</v>
      </c>
      <c r="T62" s="63"/>
      <c r="U62" s="66">
        <v>27.452999983499996</v>
      </c>
      <c r="V62" s="66">
        <v>27.348934062578579</v>
      </c>
      <c r="W62" s="79">
        <v>-27451.788293248173</v>
      </c>
      <c r="X62" s="105"/>
      <c r="Y62" s="79">
        <v>0</v>
      </c>
      <c r="Z62" s="79">
        <v>-27451.788293248173</v>
      </c>
      <c r="AA62" s="45" t="s">
        <v>137</v>
      </c>
      <c r="AC62" s="94">
        <f t="shared" si="17"/>
        <v>2024210.5185279902</v>
      </c>
      <c r="AD62" s="94">
        <f t="shared" si="18"/>
        <v>0</v>
      </c>
      <c r="AE62" s="7"/>
      <c r="AF62" s="94">
        <f t="shared" si="19"/>
        <v>1840191.380479991</v>
      </c>
      <c r="AG62" s="94">
        <f t="shared" si="20"/>
        <v>-159808.61952000903</v>
      </c>
      <c r="AH62" s="94">
        <f t="shared" si="21"/>
        <v>-159808.61952000903</v>
      </c>
      <c r="AI62" s="94">
        <f t="shared" si="22"/>
        <v>-159808.61952000903</v>
      </c>
      <c r="AJ62" s="97">
        <f t="shared" si="23"/>
        <v>1</v>
      </c>
      <c r="AK62" s="7"/>
      <c r="AL62" s="76">
        <f>VLOOKUP(EURCZK!C62,'Cours à terme initiaux'!A53:E184,5,FALSE)</f>
        <v>27.319850000000002</v>
      </c>
      <c r="AM62" s="94">
        <f t="shared" si="24"/>
        <v>2026365.444905444</v>
      </c>
      <c r="AN62" s="94">
        <f t="shared" si="25"/>
        <v>0</v>
      </c>
      <c r="AO62" s="94">
        <f t="shared" si="26"/>
        <v>-2154.9263774538413</v>
      </c>
      <c r="AP62" s="94">
        <f t="shared" si="27"/>
        <v>0</v>
      </c>
      <c r="AQ62" s="97" t="str">
        <f t="shared" si="16"/>
        <v>PAS DE VALEUR INTRINSEQUE</v>
      </c>
      <c r="AR62" s="94"/>
      <c r="AS62" s="95"/>
      <c r="AT62" s="95"/>
      <c r="AU62" s="95"/>
      <c r="AV62" s="95"/>
      <c r="AW62" s="95"/>
      <c r="AX62" s="95"/>
      <c r="AY62" s="95"/>
      <c r="AZ62" s="92"/>
      <c r="BA62" s="92"/>
      <c r="BB62" s="92"/>
      <c r="BC62" s="92"/>
      <c r="BD62" s="92"/>
      <c r="BE62" s="92"/>
    </row>
    <row r="63" spans="1:57" s="44" customFormat="1" ht="15.6" x14ac:dyDescent="0.3">
      <c r="A63" s="46">
        <v>2015</v>
      </c>
      <c r="B63" s="46" t="s">
        <v>134</v>
      </c>
      <c r="C63" s="46">
        <v>139</v>
      </c>
      <c r="D63" s="46" t="s">
        <v>21</v>
      </c>
      <c r="E63" s="49">
        <v>41809</v>
      </c>
      <c r="F63" s="49">
        <v>42366</v>
      </c>
      <c r="G63" s="49">
        <v>42368</v>
      </c>
      <c r="H63" s="46" t="s">
        <v>26</v>
      </c>
      <c r="I63" s="46" t="s">
        <v>25</v>
      </c>
      <c r="J63" s="46" t="s">
        <v>24</v>
      </c>
      <c r="K63" s="80">
        <v>-2000000</v>
      </c>
      <c r="L63" s="46" t="s">
        <v>26</v>
      </c>
      <c r="M63" s="46" t="s">
        <v>23</v>
      </c>
      <c r="N63" s="46" t="s">
        <v>117</v>
      </c>
      <c r="O63" s="80">
        <v>53500000</v>
      </c>
      <c r="P63" s="46" t="s">
        <v>113</v>
      </c>
      <c r="Q63" s="54">
        <v>26.75</v>
      </c>
      <c r="R63" s="72">
        <v>27.68</v>
      </c>
      <c r="S63" s="106">
        <v>0</v>
      </c>
      <c r="T63" s="46"/>
      <c r="U63" s="54">
        <v>27.452999983499996</v>
      </c>
      <c r="V63" s="54">
        <v>27.348934062578579</v>
      </c>
      <c r="W63" s="103">
        <v>-15094.036088069352</v>
      </c>
      <c r="X63" s="106"/>
      <c r="Y63" s="103">
        <v>0</v>
      </c>
      <c r="Z63" s="103">
        <v>-15094.036088069352</v>
      </c>
      <c r="AA63" s="46" t="s">
        <v>138</v>
      </c>
      <c r="AC63" s="94" t="str">
        <f t="shared" si="17"/>
        <v/>
      </c>
      <c r="AD63" s="94" t="str">
        <f t="shared" si="18"/>
        <v/>
      </c>
      <c r="AE63" s="7"/>
      <c r="AF63" s="94" t="str">
        <f t="shared" si="19"/>
        <v/>
      </c>
      <c r="AG63" s="94" t="str">
        <f t="shared" si="20"/>
        <v/>
      </c>
      <c r="AH63" s="94" t="str">
        <f t="shared" si="21"/>
        <v/>
      </c>
      <c r="AI63" s="94" t="str">
        <f t="shared" si="22"/>
        <v/>
      </c>
      <c r="AJ63" s="97" t="str">
        <f t="shared" si="23"/>
        <v/>
      </c>
      <c r="AK63" s="7"/>
      <c r="AL63" s="76">
        <f>VLOOKUP(EURCZK!C63,'Cours à terme initiaux'!A54:E185,5,FALSE)</f>
        <v>27.319850000000002</v>
      </c>
      <c r="AM63" s="94" t="str">
        <f t="shared" si="24"/>
        <v/>
      </c>
      <c r="AN63" s="94" t="str">
        <f t="shared" si="25"/>
        <v/>
      </c>
      <c r="AO63" s="94" t="str">
        <f t="shared" si="26"/>
        <v/>
      </c>
      <c r="AP63" s="94" t="str">
        <f t="shared" si="27"/>
        <v/>
      </c>
      <c r="AQ63" s="97" t="str">
        <f t="shared" si="16"/>
        <v/>
      </c>
      <c r="AR63" s="94"/>
      <c r="AS63" s="95"/>
      <c r="AT63" s="95"/>
      <c r="AU63" s="95"/>
      <c r="AV63" s="95"/>
      <c r="AW63" s="95"/>
      <c r="AX63" s="95"/>
      <c r="AY63" s="95"/>
      <c r="AZ63" s="92"/>
      <c r="BA63" s="92"/>
      <c r="BB63" s="92"/>
      <c r="BC63" s="92"/>
      <c r="BD63" s="92"/>
      <c r="BE63" s="92"/>
    </row>
    <row r="64" spans="1:57" s="44" customFormat="1" x14ac:dyDescent="0.25">
      <c r="A64" s="63"/>
      <c r="B64" s="63"/>
      <c r="C64" s="63"/>
      <c r="D64" s="63"/>
      <c r="E64" s="64"/>
      <c r="F64" s="64"/>
      <c r="G64" s="64"/>
      <c r="H64" s="63"/>
      <c r="I64" s="63"/>
      <c r="J64" s="63"/>
      <c r="K64" s="102"/>
      <c r="L64" s="63"/>
      <c r="M64" s="63"/>
      <c r="N64" s="63"/>
      <c r="O64" s="65"/>
      <c r="P64" s="63"/>
      <c r="Q64" s="66"/>
      <c r="R64" s="71"/>
      <c r="S64" s="105"/>
      <c r="T64" s="63"/>
      <c r="U64" s="66"/>
      <c r="V64" s="66"/>
      <c r="W64" s="102"/>
      <c r="X64" s="105"/>
      <c r="Y64" s="102"/>
      <c r="Z64" s="102"/>
      <c r="AA64" s="45"/>
      <c r="AC64" s="94"/>
      <c r="AD64" s="94"/>
      <c r="AE64" s="94"/>
      <c r="AF64" s="94"/>
      <c r="AG64" s="94"/>
      <c r="AH64" s="94"/>
      <c r="AI64" s="94"/>
      <c r="AJ64" s="97"/>
      <c r="AK64" s="97"/>
      <c r="AL64" s="76"/>
      <c r="AM64" s="94"/>
      <c r="AN64" s="94"/>
      <c r="AO64" s="94"/>
      <c r="AP64" s="94"/>
      <c r="AQ64" s="97"/>
      <c r="AR64" s="94"/>
      <c r="AS64" s="95"/>
      <c r="AT64" s="95"/>
      <c r="AU64" s="95"/>
      <c r="AV64" s="95"/>
      <c r="AW64" s="95"/>
      <c r="AX64" s="95"/>
      <c r="AY64" s="95"/>
      <c r="AZ64" s="92"/>
      <c r="BA64" s="92"/>
      <c r="BB64" s="92"/>
      <c r="BC64" s="92"/>
      <c r="BD64" s="92"/>
      <c r="BE64" s="92"/>
    </row>
    <row r="65" spans="1:57" s="44" customFormat="1" x14ac:dyDescent="0.25">
      <c r="A65" s="63"/>
      <c r="B65" s="63"/>
      <c r="C65" s="63"/>
      <c r="D65" s="63"/>
      <c r="E65" s="64"/>
      <c r="F65" s="64"/>
      <c r="G65" s="64"/>
      <c r="H65" s="63"/>
      <c r="I65" s="63"/>
      <c r="J65" s="63"/>
      <c r="K65" s="102"/>
      <c r="L65" s="63"/>
      <c r="M65" s="63"/>
      <c r="N65" s="63"/>
      <c r="O65" s="65"/>
      <c r="P65" s="63"/>
      <c r="Q65" s="66"/>
      <c r="R65" s="71"/>
      <c r="S65" s="105"/>
      <c r="T65" s="63"/>
      <c r="U65" s="66"/>
      <c r="V65" s="66"/>
      <c r="W65" s="79"/>
      <c r="X65" s="105"/>
      <c r="Y65" s="79"/>
      <c r="Z65" s="79"/>
      <c r="AA65" s="45"/>
      <c r="AC65" s="94"/>
      <c r="AD65" s="94"/>
      <c r="AE65" s="94"/>
      <c r="AF65" s="94"/>
      <c r="AG65" s="94"/>
      <c r="AH65" s="94"/>
      <c r="AI65" s="94"/>
      <c r="AJ65" s="97"/>
      <c r="AK65" s="97"/>
      <c r="AL65" s="76"/>
      <c r="AM65" s="94"/>
      <c r="AN65" s="94"/>
      <c r="AO65" s="94"/>
      <c r="AP65" s="94"/>
      <c r="AQ65" s="97"/>
      <c r="AR65" s="94"/>
      <c r="AS65" s="95"/>
      <c r="AT65" s="95"/>
      <c r="AU65" s="95"/>
      <c r="AV65" s="95"/>
      <c r="AW65" s="95"/>
      <c r="AX65" s="95"/>
      <c r="AY65" s="95"/>
      <c r="AZ65" s="92"/>
      <c r="BA65" s="92"/>
      <c r="BB65" s="92"/>
      <c r="BC65" s="92"/>
      <c r="BD65" s="92"/>
      <c r="BE65" s="92"/>
    </row>
    <row r="66" spans="1:57" s="44" customFormat="1" x14ac:dyDescent="0.25">
      <c r="A66" s="63"/>
      <c r="B66" s="63"/>
      <c r="C66" s="63"/>
      <c r="D66" s="63"/>
      <c r="E66" s="64"/>
      <c r="F66" s="64"/>
      <c r="G66" s="64"/>
      <c r="H66" s="63"/>
      <c r="I66" s="63"/>
      <c r="J66" s="63"/>
      <c r="K66" s="102"/>
      <c r="L66" s="63"/>
      <c r="M66" s="63"/>
      <c r="N66" s="63"/>
      <c r="O66" s="65"/>
      <c r="P66" s="63"/>
      <c r="Q66" s="66"/>
      <c r="R66" s="71"/>
      <c r="S66" s="105"/>
      <c r="T66" s="63"/>
      <c r="U66" s="66"/>
      <c r="V66" s="66"/>
      <c r="W66" s="102"/>
      <c r="X66" s="105"/>
      <c r="Y66" s="102"/>
      <c r="Z66" s="102"/>
      <c r="AA66" s="45"/>
      <c r="AC66" s="94"/>
      <c r="AD66" s="94"/>
      <c r="AE66" s="94"/>
      <c r="AF66" s="94"/>
      <c r="AG66" s="94"/>
      <c r="AH66" s="94"/>
      <c r="AI66" s="94"/>
      <c r="AJ66" s="97"/>
      <c r="AK66" s="97"/>
      <c r="AL66" s="76"/>
      <c r="AM66" s="94"/>
      <c r="AN66" s="94"/>
      <c r="AO66" s="94"/>
      <c r="AP66" s="94"/>
      <c r="AQ66" s="97"/>
      <c r="AR66" s="94"/>
      <c r="AS66" s="95"/>
      <c r="AT66" s="95"/>
      <c r="AU66" s="95"/>
      <c r="AV66" s="95"/>
      <c r="AW66" s="95"/>
      <c r="AX66" s="95"/>
      <c r="AY66" s="95"/>
      <c r="AZ66" s="92"/>
      <c r="BA66" s="92"/>
      <c r="BB66" s="92"/>
      <c r="BC66" s="92"/>
      <c r="BD66" s="92"/>
      <c r="BE66" s="92"/>
    </row>
    <row r="67" spans="1:57" s="44" customFormat="1" x14ac:dyDescent="0.25">
      <c r="A67" s="63"/>
      <c r="B67" s="63"/>
      <c r="C67" s="63"/>
      <c r="D67" s="63"/>
      <c r="E67" s="64"/>
      <c r="F67" s="64"/>
      <c r="G67" s="64"/>
      <c r="H67" s="63"/>
      <c r="I67" s="63"/>
      <c r="J67" s="63"/>
      <c r="K67" s="102"/>
      <c r="L67" s="63"/>
      <c r="M67" s="63"/>
      <c r="N67" s="63"/>
      <c r="O67" s="65"/>
      <c r="P67" s="63"/>
      <c r="Q67" s="66"/>
      <c r="R67" s="71"/>
      <c r="S67" s="105"/>
      <c r="T67" s="63"/>
      <c r="U67" s="66"/>
      <c r="V67" s="66"/>
      <c r="W67" s="102"/>
      <c r="X67" s="105"/>
      <c r="Y67" s="102"/>
      <c r="Z67" s="102"/>
      <c r="AA67" s="45"/>
      <c r="AC67" s="94"/>
      <c r="AD67" s="94"/>
      <c r="AE67" s="94"/>
      <c r="AF67" s="94"/>
      <c r="AG67" s="94"/>
      <c r="AH67" s="94"/>
      <c r="AI67" s="94"/>
      <c r="AJ67" s="97"/>
      <c r="AK67" s="97"/>
      <c r="AL67" s="76"/>
      <c r="AM67" s="94"/>
      <c r="AN67" s="94"/>
      <c r="AO67" s="94"/>
      <c r="AP67" s="94"/>
      <c r="AQ67" s="97"/>
      <c r="AR67" s="94"/>
      <c r="AS67" s="95"/>
      <c r="AT67" s="95"/>
      <c r="AU67" s="95"/>
      <c r="AV67" s="95"/>
      <c r="AW67" s="95"/>
      <c r="AX67" s="95"/>
      <c r="AY67" s="95"/>
      <c r="AZ67" s="92"/>
      <c r="BA67" s="92"/>
      <c r="BB67" s="92"/>
      <c r="BC67" s="92"/>
      <c r="BD67" s="92"/>
      <c r="BE67" s="92"/>
    </row>
    <row r="68" spans="1:57" s="44" customFormat="1" x14ac:dyDescent="0.25">
      <c r="A68" s="63"/>
      <c r="B68" s="63"/>
      <c r="C68" s="63"/>
      <c r="D68" s="63"/>
      <c r="E68" s="64"/>
      <c r="F68" s="64"/>
      <c r="G68" s="64"/>
      <c r="H68" s="63"/>
      <c r="I68" s="63"/>
      <c r="J68" s="63"/>
      <c r="K68" s="102"/>
      <c r="L68" s="63"/>
      <c r="M68" s="63"/>
      <c r="N68" s="63"/>
      <c r="O68" s="65"/>
      <c r="P68" s="63"/>
      <c r="Q68" s="66"/>
      <c r="R68" s="71"/>
      <c r="S68" s="105"/>
      <c r="T68" s="63"/>
      <c r="U68" s="66"/>
      <c r="V68" s="66"/>
      <c r="W68" s="79"/>
      <c r="X68" s="105"/>
      <c r="Y68" s="79"/>
      <c r="Z68" s="79"/>
      <c r="AA68" s="45"/>
      <c r="AC68" s="94"/>
      <c r="AD68" s="94"/>
      <c r="AE68" s="94"/>
      <c r="AF68" s="94"/>
      <c r="AG68" s="94"/>
      <c r="AH68" s="94"/>
      <c r="AI68" s="94"/>
      <c r="AJ68" s="97"/>
      <c r="AK68" s="97"/>
      <c r="AL68" s="76"/>
      <c r="AM68" s="94"/>
      <c r="AN68" s="94"/>
      <c r="AO68" s="94"/>
      <c r="AP68" s="94"/>
      <c r="AQ68" s="97"/>
      <c r="AR68" s="94"/>
      <c r="AS68" s="95"/>
      <c r="AT68" s="95"/>
      <c r="AU68" s="95"/>
      <c r="AV68" s="95"/>
      <c r="AW68" s="95"/>
      <c r="AX68" s="95"/>
      <c r="AY68" s="95"/>
      <c r="AZ68" s="92"/>
      <c r="BA68" s="92"/>
      <c r="BB68" s="92"/>
      <c r="BC68" s="92"/>
      <c r="BD68" s="92"/>
      <c r="BE68" s="92"/>
    </row>
    <row r="69" spans="1:57" s="44" customFormat="1" x14ac:dyDescent="0.25">
      <c r="A69" s="63"/>
      <c r="B69" s="63"/>
      <c r="C69" s="63"/>
      <c r="D69" s="63"/>
      <c r="E69" s="64"/>
      <c r="F69" s="64"/>
      <c r="G69" s="64"/>
      <c r="H69" s="63"/>
      <c r="I69" s="63"/>
      <c r="J69" s="63"/>
      <c r="K69" s="102"/>
      <c r="L69" s="63"/>
      <c r="M69" s="63"/>
      <c r="N69" s="63"/>
      <c r="O69" s="65"/>
      <c r="P69" s="63"/>
      <c r="Q69" s="66"/>
      <c r="R69" s="71"/>
      <c r="S69" s="105"/>
      <c r="T69" s="63"/>
      <c r="U69" s="66"/>
      <c r="V69" s="66"/>
      <c r="W69" s="102"/>
      <c r="X69" s="105"/>
      <c r="Y69" s="102"/>
      <c r="Z69" s="102"/>
      <c r="AA69" s="45"/>
      <c r="AC69" s="94"/>
      <c r="AD69" s="94"/>
      <c r="AE69" s="94"/>
      <c r="AF69" s="94"/>
      <c r="AG69" s="94"/>
      <c r="AH69" s="94"/>
      <c r="AI69" s="94"/>
      <c r="AJ69" s="97"/>
      <c r="AK69" s="97"/>
      <c r="AL69" s="76"/>
      <c r="AM69" s="94"/>
      <c r="AN69" s="94"/>
      <c r="AO69" s="94"/>
      <c r="AP69" s="94"/>
      <c r="AQ69" s="97"/>
      <c r="AR69" s="94"/>
      <c r="AS69" s="95"/>
      <c r="AT69" s="95"/>
      <c r="AU69" s="95"/>
      <c r="AV69" s="95"/>
      <c r="AW69" s="95"/>
      <c r="AX69" s="95"/>
      <c r="AY69" s="95"/>
      <c r="AZ69" s="92"/>
      <c r="BA69" s="92"/>
      <c r="BB69" s="92"/>
      <c r="BC69" s="92"/>
      <c r="BD69" s="92"/>
      <c r="BE69" s="92"/>
    </row>
    <row r="70" spans="1:57" s="44" customFormat="1" x14ac:dyDescent="0.25">
      <c r="A70" s="63"/>
      <c r="B70" s="63"/>
      <c r="C70" s="63"/>
      <c r="D70" s="63"/>
      <c r="E70" s="64"/>
      <c r="F70" s="64"/>
      <c r="G70" s="64"/>
      <c r="H70" s="63"/>
      <c r="I70" s="63"/>
      <c r="J70" s="63"/>
      <c r="K70" s="102"/>
      <c r="L70" s="63"/>
      <c r="M70" s="63"/>
      <c r="N70" s="63"/>
      <c r="O70" s="65"/>
      <c r="P70" s="63"/>
      <c r="Q70" s="66"/>
      <c r="R70" s="71"/>
      <c r="S70" s="105"/>
      <c r="T70" s="63"/>
      <c r="U70" s="66"/>
      <c r="V70" s="66"/>
      <c r="W70" s="102"/>
      <c r="X70" s="105"/>
      <c r="Y70" s="102"/>
      <c r="Z70" s="102"/>
      <c r="AA70" s="45"/>
      <c r="AC70" s="94"/>
      <c r="AD70" s="94"/>
      <c r="AE70" s="94"/>
      <c r="AF70" s="94"/>
      <c r="AG70" s="94"/>
      <c r="AH70" s="94"/>
      <c r="AI70" s="94"/>
      <c r="AJ70" s="97"/>
      <c r="AK70" s="97"/>
      <c r="AL70" s="76"/>
      <c r="AM70" s="94"/>
      <c r="AN70" s="94"/>
      <c r="AO70" s="94"/>
      <c r="AP70" s="94"/>
      <c r="AQ70" s="97"/>
      <c r="AR70" s="94"/>
      <c r="AS70" s="95"/>
      <c r="AT70" s="95"/>
      <c r="AU70" s="95"/>
      <c r="AV70" s="95"/>
      <c r="AW70" s="95"/>
      <c r="AX70" s="95"/>
      <c r="AY70" s="95"/>
      <c r="AZ70" s="92"/>
      <c r="BA70" s="92"/>
      <c r="BB70" s="92"/>
      <c r="BC70" s="92"/>
      <c r="BD70" s="92"/>
      <c r="BE70" s="92"/>
    </row>
    <row r="71" spans="1:57" s="44" customFormat="1" x14ac:dyDescent="0.25">
      <c r="A71" s="63"/>
      <c r="B71" s="63"/>
      <c r="C71" s="63"/>
      <c r="D71" s="63"/>
      <c r="E71" s="64"/>
      <c r="F71" s="64"/>
      <c r="G71" s="64"/>
      <c r="H71" s="63"/>
      <c r="I71" s="63"/>
      <c r="J71" s="63"/>
      <c r="K71" s="102"/>
      <c r="L71" s="63"/>
      <c r="M71" s="63"/>
      <c r="N71" s="63"/>
      <c r="O71" s="65"/>
      <c r="P71" s="63"/>
      <c r="Q71" s="66"/>
      <c r="R71" s="71"/>
      <c r="S71" s="105"/>
      <c r="T71" s="63"/>
      <c r="U71" s="66"/>
      <c r="V71" s="66"/>
      <c r="W71" s="79"/>
      <c r="X71" s="105"/>
      <c r="Y71" s="79"/>
      <c r="Z71" s="79"/>
      <c r="AA71" s="45"/>
      <c r="AC71" s="94"/>
      <c r="AD71" s="94"/>
      <c r="AE71" s="94"/>
      <c r="AF71" s="94"/>
      <c r="AG71" s="94"/>
      <c r="AH71" s="94"/>
      <c r="AI71" s="94"/>
      <c r="AJ71" s="97"/>
      <c r="AK71" s="97"/>
      <c r="AL71" s="76"/>
      <c r="AM71" s="94"/>
      <c r="AN71" s="94"/>
      <c r="AO71" s="94"/>
      <c r="AP71" s="94"/>
      <c r="AQ71" s="97"/>
      <c r="AR71" s="94"/>
      <c r="AS71" s="95"/>
      <c r="AT71" s="95"/>
      <c r="AU71" s="95"/>
      <c r="AV71" s="95"/>
      <c r="AW71" s="95"/>
      <c r="AX71" s="95"/>
      <c r="AY71" s="95"/>
      <c r="AZ71" s="92"/>
      <c r="BA71" s="92"/>
      <c r="BB71" s="92"/>
      <c r="BC71" s="92"/>
      <c r="BD71" s="92"/>
      <c r="BE71" s="92"/>
    </row>
    <row r="72" spans="1:57" s="44" customFormat="1" x14ac:dyDescent="0.25">
      <c r="A72" s="63"/>
      <c r="B72" s="63"/>
      <c r="C72" s="63"/>
      <c r="D72" s="63"/>
      <c r="E72" s="64"/>
      <c r="F72" s="64"/>
      <c r="G72" s="64"/>
      <c r="H72" s="63"/>
      <c r="I72" s="63"/>
      <c r="J72" s="63"/>
      <c r="K72" s="102"/>
      <c r="L72" s="63"/>
      <c r="M72" s="63"/>
      <c r="N72" s="63"/>
      <c r="O72" s="65"/>
      <c r="P72" s="63"/>
      <c r="Q72" s="66"/>
      <c r="R72" s="71"/>
      <c r="S72" s="105"/>
      <c r="T72" s="63"/>
      <c r="U72" s="66"/>
      <c r="V72" s="66"/>
      <c r="W72" s="102"/>
      <c r="X72" s="105"/>
      <c r="Y72" s="102"/>
      <c r="Z72" s="102"/>
      <c r="AA72" s="45"/>
      <c r="AC72" s="94"/>
      <c r="AD72" s="94"/>
      <c r="AE72" s="94"/>
      <c r="AF72" s="94"/>
      <c r="AG72" s="94"/>
      <c r="AH72" s="94"/>
      <c r="AI72" s="94"/>
      <c r="AJ72" s="97"/>
      <c r="AK72" s="97"/>
      <c r="AL72" s="76"/>
      <c r="AM72" s="94"/>
      <c r="AN72" s="94"/>
      <c r="AO72" s="94"/>
      <c r="AP72" s="94"/>
      <c r="AQ72" s="97"/>
      <c r="AR72" s="94"/>
      <c r="AS72" s="95"/>
      <c r="AT72" s="95"/>
      <c r="AU72" s="95"/>
      <c r="AV72" s="95"/>
      <c r="AW72" s="95"/>
      <c r="AX72" s="95"/>
      <c r="AY72" s="95"/>
      <c r="AZ72" s="92"/>
      <c r="BA72" s="92"/>
      <c r="BB72" s="92"/>
      <c r="BC72" s="92"/>
      <c r="BD72" s="92"/>
      <c r="BE72" s="92"/>
    </row>
    <row r="73" spans="1:57" s="44" customFormat="1" x14ac:dyDescent="0.25">
      <c r="A73" s="63"/>
      <c r="B73" s="63"/>
      <c r="C73" s="63"/>
      <c r="D73" s="63"/>
      <c r="E73" s="64"/>
      <c r="F73" s="64"/>
      <c r="G73" s="64"/>
      <c r="H73" s="63"/>
      <c r="I73" s="63"/>
      <c r="J73" s="63"/>
      <c r="K73" s="102"/>
      <c r="L73" s="63"/>
      <c r="M73" s="63"/>
      <c r="N73" s="63"/>
      <c r="O73" s="65"/>
      <c r="P73" s="63"/>
      <c r="Q73" s="66"/>
      <c r="R73" s="71"/>
      <c r="S73" s="105"/>
      <c r="T73" s="63"/>
      <c r="U73" s="66"/>
      <c r="V73" s="66"/>
      <c r="W73" s="102"/>
      <c r="X73" s="105"/>
      <c r="Y73" s="102"/>
      <c r="Z73" s="102"/>
      <c r="AA73" s="45"/>
      <c r="AC73" s="94"/>
      <c r="AD73" s="94"/>
      <c r="AE73" s="94"/>
      <c r="AF73" s="94"/>
      <c r="AG73" s="94"/>
      <c r="AH73" s="94"/>
      <c r="AI73" s="94"/>
      <c r="AJ73" s="97"/>
      <c r="AK73" s="97"/>
      <c r="AL73" s="76"/>
      <c r="AM73" s="94"/>
      <c r="AN73" s="94"/>
      <c r="AO73" s="94"/>
      <c r="AP73" s="94"/>
      <c r="AQ73" s="97"/>
      <c r="AR73" s="94"/>
      <c r="AS73" s="95"/>
      <c r="AT73" s="95"/>
      <c r="AU73" s="95"/>
      <c r="AV73" s="95"/>
      <c r="AW73" s="95"/>
      <c r="AX73" s="95"/>
      <c r="AY73" s="95"/>
      <c r="AZ73" s="92"/>
      <c r="BA73" s="92"/>
      <c r="BB73" s="92"/>
      <c r="BC73" s="92"/>
      <c r="BD73" s="92"/>
      <c r="BE73" s="92"/>
    </row>
    <row r="74" spans="1:57" s="44" customFormat="1" x14ac:dyDescent="0.25">
      <c r="A74" s="63"/>
      <c r="B74" s="63"/>
      <c r="C74" s="63"/>
      <c r="D74" s="63"/>
      <c r="E74" s="64"/>
      <c r="F74" s="64"/>
      <c r="G74" s="64"/>
      <c r="H74" s="63"/>
      <c r="I74" s="63"/>
      <c r="J74" s="63"/>
      <c r="K74" s="102"/>
      <c r="L74" s="63"/>
      <c r="M74" s="63"/>
      <c r="N74" s="63"/>
      <c r="O74" s="65"/>
      <c r="P74" s="63"/>
      <c r="Q74" s="66"/>
      <c r="R74" s="71"/>
      <c r="S74" s="105"/>
      <c r="T74" s="63"/>
      <c r="U74" s="66"/>
      <c r="V74" s="66"/>
      <c r="W74" s="79"/>
      <c r="X74" s="105"/>
      <c r="Y74" s="79"/>
      <c r="Z74" s="79"/>
      <c r="AA74" s="45"/>
      <c r="AC74" s="94"/>
      <c r="AD74" s="94"/>
      <c r="AE74" s="94"/>
      <c r="AF74" s="94"/>
      <c r="AG74" s="94"/>
      <c r="AH74" s="94"/>
      <c r="AI74" s="94"/>
      <c r="AJ74" s="97"/>
      <c r="AK74" s="97"/>
      <c r="AL74" s="76"/>
      <c r="AM74" s="94"/>
      <c r="AN74" s="94"/>
      <c r="AO74" s="94"/>
      <c r="AP74" s="94"/>
      <c r="AQ74" s="97"/>
      <c r="AR74" s="94"/>
      <c r="AS74" s="95"/>
      <c r="AT74" s="95"/>
      <c r="AU74" s="95"/>
      <c r="AV74" s="95"/>
      <c r="AW74" s="95"/>
      <c r="AX74" s="95"/>
      <c r="AY74" s="95"/>
      <c r="AZ74" s="92"/>
      <c r="BA74" s="92"/>
      <c r="BB74" s="92"/>
      <c r="BC74" s="92"/>
      <c r="BD74" s="92"/>
      <c r="BE74" s="92"/>
    </row>
    <row r="75" spans="1:57" s="44" customFormat="1" x14ac:dyDescent="0.25">
      <c r="A75" s="63"/>
      <c r="B75" s="63"/>
      <c r="C75" s="63"/>
      <c r="D75" s="63"/>
      <c r="E75" s="64"/>
      <c r="F75" s="64"/>
      <c r="G75" s="64"/>
      <c r="H75" s="63"/>
      <c r="I75" s="63"/>
      <c r="J75" s="63"/>
      <c r="K75" s="102"/>
      <c r="L75" s="63"/>
      <c r="M75" s="63"/>
      <c r="N75" s="63"/>
      <c r="O75" s="65"/>
      <c r="P75" s="63"/>
      <c r="Q75" s="66"/>
      <c r="R75" s="71"/>
      <c r="S75" s="105"/>
      <c r="T75" s="63"/>
      <c r="U75" s="66"/>
      <c r="V75" s="66"/>
      <c r="W75" s="102"/>
      <c r="X75" s="105"/>
      <c r="Y75" s="102"/>
      <c r="Z75" s="102"/>
      <c r="AA75" s="45"/>
      <c r="AC75" s="94"/>
      <c r="AD75" s="94"/>
      <c r="AE75" s="94"/>
      <c r="AF75" s="94"/>
      <c r="AG75" s="94"/>
      <c r="AH75" s="94"/>
      <c r="AI75" s="94"/>
      <c r="AJ75" s="97"/>
      <c r="AK75" s="97"/>
      <c r="AL75" s="76"/>
      <c r="AM75" s="94"/>
      <c r="AN75" s="94"/>
      <c r="AO75" s="94"/>
      <c r="AP75" s="94"/>
      <c r="AQ75" s="97"/>
      <c r="AR75" s="94"/>
      <c r="AS75" s="95"/>
      <c r="AT75" s="95"/>
      <c r="AU75" s="95"/>
      <c r="AV75" s="95"/>
      <c r="AW75" s="95"/>
      <c r="AX75" s="95"/>
      <c r="AY75" s="95"/>
      <c r="AZ75" s="92"/>
      <c r="BA75" s="92"/>
      <c r="BB75" s="92"/>
      <c r="BC75" s="92"/>
      <c r="BD75" s="92"/>
      <c r="BE75" s="92"/>
    </row>
    <row r="76" spans="1:57" s="44" customFormat="1" x14ac:dyDescent="0.25">
      <c r="A76" s="63"/>
      <c r="B76" s="63"/>
      <c r="C76" s="63"/>
      <c r="D76" s="63"/>
      <c r="E76" s="64"/>
      <c r="F76" s="64"/>
      <c r="G76" s="64"/>
      <c r="H76" s="63"/>
      <c r="I76" s="63"/>
      <c r="J76" s="63"/>
      <c r="K76" s="102"/>
      <c r="L76" s="63"/>
      <c r="M76" s="63"/>
      <c r="N76" s="63"/>
      <c r="O76" s="65"/>
      <c r="P76" s="63"/>
      <c r="Q76" s="66"/>
      <c r="R76" s="71"/>
      <c r="S76" s="105"/>
      <c r="T76" s="63"/>
      <c r="U76" s="66"/>
      <c r="V76" s="66"/>
      <c r="W76" s="102"/>
      <c r="X76" s="105"/>
      <c r="Y76" s="102"/>
      <c r="Z76" s="102"/>
      <c r="AA76" s="45"/>
      <c r="AC76" s="94"/>
      <c r="AD76" s="94"/>
      <c r="AE76" s="94"/>
      <c r="AF76" s="94"/>
      <c r="AG76" s="94"/>
      <c r="AH76" s="94"/>
      <c r="AI76" s="94"/>
      <c r="AJ76" s="97"/>
      <c r="AK76" s="97"/>
      <c r="AL76" s="76"/>
      <c r="AM76" s="94"/>
      <c r="AN76" s="94"/>
      <c r="AO76" s="94"/>
      <c r="AP76" s="94"/>
      <c r="AQ76" s="97"/>
      <c r="AR76" s="94"/>
      <c r="AS76" s="95"/>
      <c r="AT76" s="95"/>
      <c r="AU76" s="95"/>
      <c r="AV76" s="95"/>
      <c r="AW76" s="95"/>
      <c r="AX76" s="95"/>
      <c r="AY76" s="95"/>
      <c r="AZ76" s="92"/>
      <c r="BA76" s="92"/>
      <c r="BB76" s="92"/>
      <c r="BC76" s="92"/>
      <c r="BD76" s="92"/>
      <c r="BE76" s="92"/>
    </row>
    <row r="77" spans="1:57" s="44" customFormat="1" x14ac:dyDescent="0.25">
      <c r="A77" s="63"/>
      <c r="B77" s="63"/>
      <c r="C77" s="63"/>
      <c r="D77" s="63"/>
      <c r="E77" s="64"/>
      <c r="F77" s="64"/>
      <c r="G77" s="64"/>
      <c r="H77" s="63"/>
      <c r="I77" s="63"/>
      <c r="J77" s="63"/>
      <c r="K77" s="102"/>
      <c r="L77" s="63"/>
      <c r="M77" s="63"/>
      <c r="N77" s="63"/>
      <c r="O77" s="65"/>
      <c r="P77" s="63"/>
      <c r="Q77" s="66"/>
      <c r="R77" s="71"/>
      <c r="S77" s="105"/>
      <c r="T77" s="63"/>
      <c r="U77" s="66"/>
      <c r="V77" s="66"/>
      <c r="W77" s="79"/>
      <c r="X77" s="105"/>
      <c r="Y77" s="79"/>
      <c r="Z77" s="79"/>
      <c r="AA77" s="45"/>
      <c r="AC77" s="94"/>
      <c r="AD77" s="94"/>
      <c r="AE77" s="94"/>
      <c r="AF77" s="94"/>
      <c r="AG77" s="94"/>
      <c r="AH77" s="94"/>
      <c r="AI77" s="94"/>
      <c r="AJ77" s="97"/>
      <c r="AK77" s="97"/>
      <c r="AL77" s="76"/>
      <c r="AM77" s="94"/>
      <c r="AN77" s="94"/>
      <c r="AO77" s="94"/>
      <c r="AP77" s="94"/>
      <c r="AQ77" s="97"/>
      <c r="AR77" s="94"/>
      <c r="AS77" s="95"/>
      <c r="AT77" s="95"/>
      <c r="AU77" s="95"/>
      <c r="AV77" s="95"/>
      <c r="AW77" s="95"/>
      <c r="AX77" s="95"/>
      <c r="AY77" s="95"/>
      <c r="AZ77" s="92"/>
      <c r="BA77" s="92"/>
      <c r="BB77" s="92"/>
      <c r="BC77" s="92"/>
      <c r="BD77" s="92"/>
      <c r="BE77" s="92"/>
    </row>
    <row r="78" spans="1:57" s="44" customFormat="1" x14ac:dyDescent="0.25">
      <c r="A78" s="63"/>
      <c r="B78" s="63"/>
      <c r="C78" s="63"/>
      <c r="D78" s="63"/>
      <c r="E78" s="64"/>
      <c r="F78" s="64"/>
      <c r="G78" s="64"/>
      <c r="H78" s="63"/>
      <c r="I78" s="63"/>
      <c r="J78" s="63"/>
      <c r="K78" s="102"/>
      <c r="L78" s="63"/>
      <c r="M78" s="63"/>
      <c r="N78" s="63"/>
      <c r="O78" s="65"/>
      <c r="P78" s="63"/>
      <c r="Q78" s="66"/>
      <c r="R78" s="71"/>
      <c r="S78" s="105"/>
      <c r="T78" s="63"/>
      <c r="U78" s="66"/>
      <c r="V78" s="66"/>
      <c r="W78" s="102"/>
      <c r="X78" s="105"/>
      <c r="Y78" s="102"/>
      <c r="Z78" s="102"/>
      <c r="AA78" s="63"/>
      <c r="AC78" s="94"/>
      <c r="AD78" s="94"/>
      <c r="AE78" s="94"/>
      <c r="AF78" s="94"/>
      <c r="AG78" s="94"/>
      <c r="AH78" s="94"/>
      <c r="AI78" s="94"/>
      <c r="AJ78" s="97"/>
      <c r="AK78" s="97"/>
      <c r="AL78" s="76"/>
      <c r="AM78" s="94"/>
      <c r="AN78" s="94"/>
      <c r="AO78" s="94"/>
      <c r="AP78" s="94"/>
      <c r="AQ78" s="97"/>
      <c r="AR78" s="94"/>
      <c r="AS78" s="95"/>
      <c r="AT78" s="95"/>
      <c r="AU78" s="95"/>
      <c r="AV78" s="95"/>
      <c r="AW78" s="95"/>
      <c r="AX78" s="95"/>
      <c r="AY78" s="95"/>
      <c r="AZ78" s="92"/>
      <c r="BA78" s="92"/>
      <c r="BB78" s="92"/>
      <c r="BC78" s="92"/>
      <c r="BD78" s="92"/>
      <c r="BE78" s="92"/>
    </row>
    <row r="79" spans="1:57" s="44" customFormat="1" x14ac:dyDescent="0.25">
      <c r="A79" s="63"/>
      <c r="B79" s="63"/>
      <c r="C79" s="63"/>
      <c r="D79" s="63"/>
      <c r="E79" s="64"/>
      <c r="F79" s="64"/>
      <c r="G79" s="64"/>
      <c r="H79" s="63"/>
      <c r="I79" s="63"/>
      <c r="J79" s="63"/>
      <c r="K79" s="102"/>
      <c r="L79" s="63"/>
      <c r="M79" s="63"/>
      <c r="N79" s="63"/>
      <c r="O79" s="65"/>
      <c r="P79" s="63"/>
      <c r="Q79" s="66"/>
      <c r="R79" s="71"/>
      <c r="S79" s="105"/>
      <c r="T79" s="63"/>
      <c r="U79" s="66"/>
      <c r="V79" s="66"/>
      <c r="W79" s="102"/>
      <c r="X79" s="105"/>
      <c r="Y79" s="102"/>
      <c r="Z79" s="102"/>
      <c r="AA79" s="63"/>
      <c r="AC79" s="94"/>
      <c r="AD79" s="94"/>
      <c r="AE79" s="94"/>
      <c r="AF79" s="94"/>
      <c r="AG79" s="94"/>
      <c r="AH79" s="94"/>
      <c r="AI79" s="94"/>
      <c r="AJ79" s="97"/>
      <c r="AK79" s="97"/>
      <c r="AL79" s="76"/>
      <c r="AM79" s="94"/>
      <c r="AN79" s="94"/>
      <c r="AO79" s="94"/>
      <c r="AP79" s="94"/>
      <c r="AQ79" s="97"/>
      <c r="AR79" s="94"/>
      <c r="AS79" s="95"/>
      <c r="AT79" s="95"/>
      <c r="AU79" s="95"/>
      <c r="AV79" s="95"/>
      <c r="AW79" s="95"/>
      <c r="AX79" s="95"/>
      <c r="AY79" s="95"/>
      <c r="AZ79" s="92"/>
      <c r="BA79" s="92"/>
      <c r="BB79" s="92"/>
      <c r="BC79" s="92"/>
      <c r="BD79" s="92"/>
      <c r="BE79" s="92"/>
    </row>
    <row r="80" spans="1:57" s="44" customFormat="1" x14ac:dyDescent="0.25">
      <c r="A80" s="63"/>
      <c r="B80" s="63"/>
      <c r="C80" s="63"/>
      <c r="D80" s="63"/>
      <c r="E80" s="64"/>
      <c r="F80" s="64"/>
      <c r="G80" s="64"/>
      <c r="H80" s="63"/>
      <c r="I80" s="63"/>
      <c r="J80" s="63"/>
      <c r="K80" s="107"/>
      <c r="L80" s="63"/>
      <c r="M80" s="63"/>
      <c r="N80" s="63"/>
      <c r="O80" s="65"/>
      <c r="P80" s="63"/>
      <c r="Q80" s="66"/>
      <c r="R80" s="71"/>
      <c r="S80" s="105"/>
      <c r="T80" s="63"/>
      <c r="U80" s="66"/>
      <c r="V80" s="66"/>
      <c r="W80" s="107"/>
      <c r="X80" s="105"/>
      <c r="Y80" s="107"/>
      <c r="Z80" s="107"/>
      <c r="AA80" s="63"/>
      <c r="AC80" s="94"/>
      <c r="AD80" s="94"/>
      <c r="AE80" s="94"/>
      <c r="AF80" s="94"/>
      <c r="AG80" s="94"/>
      <c r="AH80" s="94"/>
      <c r="AI80" s="94"/>
      <c r="AJ80" s="97"/>
      <c r="AK80" s="97"/>
      <c r="AL80" s="76"/>
      <c r="AM80" s="94"/>
      <c r="AN80" s="94"/>
      <c r="AO80" s="94"/>
      <c r="AP80" s="94"/>
      <c r="AQ80" s="97"/>
      <c r="AR80" s="94"/>
      <c r="AS80" s="95"/>
      <c r="AT80" s="95"/>
      <c r="AU80" s="95"/>
      <c r="AV80" s="95"/>
      <c r="AW80" s="95"/>
      <c r="AX80" s="95"/>
      <c r="AY80" s="95"/>
      <c r="AZ80" s="92"/>
      <c r="BA80" s="92"/>
      <c r="BB80" s="92"/>
      <c r="BC80" s="92"/>
      <c r="BD80" s="92"/>
      <c r="BE80" s="92"/>
    </row>
    <row r="81" spans="1:57" s="44" customFormat="1" x14ac:dyDescent="0.25">
      <c r="A81" s="63"/>
      <c r="B81" s="63"/>
      <c r="C81" s="63"/>
      <c r="D81" s="63"/>
      <c r="E81" s="64"/>
      <c r="F81" s="64"/>
      <c r="G81" s="64"/>
      <c r="H81" s="63"/>
      <c r="I81" s="63"/>
      <c r="J81" s="63"/>
      <c r="K81" s="107"/>
      <c r="L81" s="63"/>
      <c r="M81" s="63"/>
      <c r="N81" s="63"/>
      <c r="O81" s="65"/>
      <c r="P81" s="63"/>
      <c r="Q81" s="66"/>
      <c r="R81" s="71"/>
      <c r="S81" s="105"/>
      <c r="T81" s="63"/>
      <c r="U81" s="66"/>
      <c r="V81" s="66"/>
      <c r="W81" s="107"/>
      <c r="X81" s="105"/>
      <c r="Y81" s="107"/>
      <c r="Z81" s="107"/>
      <c r="AA81" s="45"/>
      <c r="AC81" s="94"/>
      <c r="AD81" s="94"/>
      <c r="AE81" s="94"/>
      <c r="AF81" s="94"/>
      <c r="AG81" s="94"/>
      <c r="AH81" s="94"/>
      <c r="AI81" s="94"/>
      <c r="AJ81" s="97"/>
      <c r="AK81" s="97"/>
      <c r="AL81" s="76"/>
      <c r="AM81" s="94"/>
      <c r="AN81" s="94"/>
      <c r="AO81" s="94"/>
      <c r="AP81" s="94"/>
      <c r="AQ81" s="97"/>
      <c r="AR81" s="94"/>
      <c r="AS81" s="95"/>
      <c r="AT81" s="95"/>
      <c r="AU81" s="95"/>
      <c r="AV81" s="95"/>
      <c r="AW81" s="95"/>
      <c r="AX81" s="95"/>
      <c r="AY81" s="95"/>
      <c r="AZ81" s="92"/>
      <c r="BA81" s="92"/>
      <c r="BB81" s="92"/>
      <c r="BC81" s="92"/>
      <c r="BD81" s="92"/>
      <c r="BE81" s="92"/>
    </row>
    <row r="82" spans="1:57" s="44" customFormat="1" x14ac:dyDescent="0.25">
      <c r="A82" s="63"/>
      <c r="B82" s="63"/>
      <c r="C82" s="63"/>
      <c r="D82" s="63"/>
      <c r="E82" s="64"/>
      <c r="F82" s="64"/>
      <c r="G82" s="64"/>
      <c r="H82" s="63"/>
      <c r="I82" s="63"/>
      <c r="J82" s="63"/>
      <c r="K82" s="107"/>
      <c r="L82" s="63"/>
      <c r="M82" s="63"/>
      <c r="N82" s="63"/>
      <c r="O82" s="65"/>
      <c r="P82" s="63"/>
      <c r="Q82" s="66"/>
      <c r="R82" s="71"/>
      <c r="S82" s="105"/>
      <c r="T82" s="63"/>
      <c r="U82" s="66"/>
      <c r="V82" s="66"/>
      <c r="W82" s="107"/>
      <c r="X82" s="105"/>
      <c r="Y82" s="107"/>
      <c r="Z82" s="107"/>
      <c r="AA82" s="45"/>
      <c r="AC82" s="94"/>
      <c r="AD82" s="94"/>
      <c r="AE82" s="94"/>
      <c r="AF82" s="94"/>
      <c r="AG82" s="94"/>
      <c r="AH82" s="94"/>
      <c r="AI82" s="94"/>
      <c r="AJ82" s="97"/>
      <c r="AK82" s="97"/>
      <c r="AL82" s="76"/>
      <c r="AM82" s="94"/>
      <c r="AN82" s="94"/>
      <c r="AO82" s="94"/>
      <c r="AP82" s="94"/>
      <c r="AQ82" s="97"/>
      <c r="AR82" s="94"/>
      <c r="AS82" s="95"/>
      <c r="AT82" s="95"/>
      <c r="AU82" s="95"/>
      <c r="AV82" s="95"/>
      <c r="AW82" s="95"/>
      <c r="AX82" s="95"/>
      <c r="AY82" s="95"/>
      <c r="AZ82" s="92"/>
      <c r="BA82" s="92"/>
      <c r="BB82" s="92"/>
      <c r="BC82" s="92"/>
      <c r="BD82" s="92"/>
      <c r="BE82" s="92"/>
    </row>
    <row r="83" spans="1:57" s="44" customFormat="1" x14ac:dyDescent="0.25">
      <c r="A83" s="63"/>
      <c r="B83" s="63"/>
      <c r="C83" s="63"/>
      <c r="D83" s="63"/>
      <c r="E83" s="64"/>
      <c r="F83" s="64"/>
      <c r="G83" s="64"/>
      <c r="H83" s="63"/>
      <c r="I83" s="63"/>
      <c r="J83" s="63"/>
      <c r="K83" s="107"/>
      <c r="L83" s="63"/>
      <c r="M83" s="63"/>
      <c r="N83" s="63"/>
      <c r="O83" s="65"/>
      <c r="P83" s="63"/>
      <c r="Q83" s="66"/>
      <c r="R83" s="71"/>
      <c r="S83" s="105"/>
      <c r="T83" s="63"/>
      <c r="U83" s="66"/>
      <c r="V83" s="66"/>
      <c r="W83" s="107"/>
      <c r="X83" s="105"/>
      <c r="Y83" s="107"/>
      <c r="Z83" s="107"/>
      <c r="AA83" s="45"/>
      <c r="AC83" s="94"/>
      <c r="AD83" s="94"/>
      <c r="AE83" s="94"/>
      <c r="AF83" s="94"/>
      <c r="AG83" s="94"/>
      <c r="AH83" s="94"/>
      <c r="AI83" s="94"/>
      <c r="AJ83" s="97"/>
      <c r="AK83" s="97"/>
      <c r="AL83" s="76"/>
      <c r="AM83" s="94"/>
      <c r="AN83" s="94"/>
      <c r="AO83" s="94"/>
      <c r="AP83" s="94"/>
      <c r="AQ83" s="97"/>
      <c r="AR83" s="94"/>
      <c r="AS83" s="95"/>
      <c r="AT83" s="95"/>
      <c r="AU83" s="95"/>
      <c r="AV83" s="95"/>
      <c r="AW83" s="95"/>
      <c r="AX83" s="95"/>
      <c r="AY83" s="95"/>
      <c r="AZ83" s="92"/>
      <c r="BA83" s="92"/>
      <c r="BB83" s="92"/>
      <c r="BC83" s="92"/>
      <c r="BD83" s="92"/>
      <c r="BE83" s="92"/>
    </row>
    <row r="84" spans="1:57" s="44" customFormat="1" x14ac:dyDescent="0.25">
      <c r="A84" s="63"/>
      <c r="B84" s="63"/>
      <c r="C84" s="63"/>
      <c r="D84" s="63"/>
      <c r="E84" s="64"/>
      <c r="F84" s="64"/>
      <c r="G84" s="64"/>
      <c r="H84" s="63"/>
      <c r="I84" s="63"/>
      <c r="J84" s="63"/>
      <c r="K84" s="107"/>
      <c r="L84" s="63"/>
      <c r="M84" s="63"/>
      <c r="N84" s="63"/>
      <c r="O84" s="65"/>
      <c r="P84" s="63"/>
      <c r="Q84" s="66"/>
      <c r="R84" s="71"/>
      <c r="S84" s="105"/>
      <c r="T84" s="63"/>
      <c r="U84" s="66"/>
      <c r="V84" s="66"/>
      <c r="W84" s="107"/>
      <c r="X84" s="105"/>
      <c r="Y84" s="107"/>
      <c r="Z84" s="107"/>
      <c r="AA84" s="45"/>
      <c r="AC84" s="94"/>
      <c r="AD84" s="94"/>
      <c r="AE84" s="94"/>
      <c r="AF84" s="94"/>
      <c r="AG84" s="94"/>
      <c r="AH84" s="94"/>
      <c r="AI84" s="94"/>
      <c r="AJ84" s="97"/>
      <c r="AK84" s="97"/>
      <c r="AL84" s="76"/>
      <c r="AM84" s="94"/>
      <c r="AN84" s="94"/>
      <c r="AO84" s="94"/>
      <c r="AP84" s="94"/>
      <c r="AQ84" s="97"/>
      <c r="AR84" s="94"/>
      <c r="AS84" s="95"/>
      <c r="AT84" s="95"/>
      <c r="AU84" s="95"/>
      <c r="AV84" s="95"/>
      <c r="AW84" s="95"/>
      <c r="AX84" s="95"/>
      <c r="AY84" s="95"/>
      <c r="AZ84" s="92"/>
      <c r="BA84" s="92"/>
      <c r="BB84" s="92"/>
      <c r="BC84" s="92"/>
      <c r="BD84" s="92"/>
      <c r="BE84" s="92"/>
    </row>
    <row r="85" spans="1:57" s="44" customFormat="1" x14ac:dyDescent="0.25">
      <c r="A85" s="63"/>
      <c r="B85" s="63"/>
      <c r="C85" s="63"/>
      <c r="D85" s="63"/>
      <c r="E85" s="64"/>
      <c r="F85" s="64"/>
      <c r="G85" s="64"/>
      <c r="H85" s="63"/>
      <c r="I85" s="63"/>
      <c r="J85" s="63"/>
      <c r="K85" s="107"/>
      <c r="L85" s="63"/>
      <c r="M85" s="63"/>
      <c r="N85" s="63"/>
      <c r="O85" s="65"/>
      <c r="P85" s="63"/>
      <c r="Q85" s="66"/>
      <c r="R85" s="71"/>
      <c r="S85" s="105"/>
      <c r="T85" s="63"/>
      <c r="U85" s="66"/>
      <c r="V85" s="66"/>
      <c r="W85" s="107"/>
      <c r="X85" s="105"/>
      <c r="Y85" s="107"/>
      <c r="Z85" s="107"/>
      <c r="AA85" s="63"/>
      <c r="AC85" s="94"/>
      <c r="AD85" s="94"/>
      <c r="AE85" s="94"/>
      <c r="AF85" s="94"/>
      <c r="AG85" s="94"/>
      <c r="AH85" s="94"/>
      <c r="AI85" s="94"/>
      <c r="AJ85" s="97"/>
      <c r="AK85" s="97"/>
      <c r="AL85" s="76"/>
      <c r="AM85" s="94"/>
      <c r="AN85" s="94"/>
      <c r="AO85" s="94"/>
      <c r="AP85" s="94"/>
      <c r="AQ85" s="97"/>
      <c r="AR85" s="94"/>
      <c r="AS85" s="95"/>
      <c r="AT85" s="95"/>
      <c r="AU85" s="95"/>
      <c r="AV85" s="95"/>
      <c r="AW85" s="95"/>
      <c r="AX85" s="95"/>
      <c r="AY85" s="95"/>
      <c r="AZ85" s="92"/>
      <c r="BA85" s="92"/>
      <c r="BB85" s="92"/>
      <c r="BC85" s="92"/>
      <c r="BD85" s="92"/>
      <c r="BE85" s="92"/>
    </row>
    <row r="86" spans="1:57" s="44" customFormat="1" x14ac:dyDescent="0.25">
      <c r="A86" s="63"/>
      <c r="B86" s="63"/>
      <c r="C86" s="63"/>
      <c r="D86" s="63"/>
      <c r="E86" s="64"/>
      <c r="F86" s="64"/>
      <c r="G86" s="64"/>
      <c r="H86" s="63"/>
      <c r="I86" s="63"/>
      <c r="J86" s="63"/>
      <c r="K86" s="107"/>
      <c r="L86" s="63"/>
      <c r="M86" s="63"/>
      <c r="N86" s="63"/>
      <c r="O86" s="65"/>
      <c r="P86" s="63"/>
      <c r="Q86" s="66"/>
      <c r="R86" s="71"/>
      <c r="S86" s="105"/>
      <c r="T86" s="63"/>
      <c r="U86" s="66"/>
      <c r="V86" s="66"/>
      <c r="W86" s="107"/>
      <c r="X86" s="105"/>
      <c r="Y86" s="107"/>
      <c r="Z86" s="107"/>
      <c r="AA86" s="63"/>
      <c r="AC86" s="94"/>
      <c r="AD86" s="94"/>
      <c r="AE86" s="94"/>
      <c r="AF86" s="94"/>
      <c r="AG86" s="94"/>
      <c r="AH86" s="94"/>
      <c r="AI86" s="94"/>
      <c r="AJ86" s="97"/>
      <c r="AK86" s="97"/>
      <c r="AL86" s="76"/>
      <c r="AM86" s="94"/>
      <c r="AN86" s="94"/>
      <c r="AO86" s="94"/>
      <c r="AP86" s="94"/>
      <c r="AQ86" s="97"/>
      <c r="AR86" s="94"/>
      <c r="AS86" s="95"/>
      <c r="AT86" s="95"/>
      <c r="AU86" s="95"/>
      <c r="AV86" s="95"/>
      <c r="AW86" s="95"/>
      <c r="AX86" s="95"/>
      <c r="AY86" s="95"/>
      <c r="AZ86" s="92"/>
      <c r="BA86" s="92"/>
      <c r="BB86" s="92"/>
      <c r="BC86" s="92"/>
      <c r="BD86" s="92"/>
      <c r="BE86" s="92"/>
    </row>
    <row r="87" spans="1:57" x14ac:dyDescent="0.25">
      <c r="A87" s="63"/>
      <c r="B87" s="63"/>
      <c r="C87" s="63"/>
      <c r="D87" s="63"/>
      <c r="E87" s="64"/>
      <c r="F87" s="64"/>
      <c r="G87" s="64"/>
      <c r="H87" s="63"/>
      <c r="I87" s="63"/>
      <c r="J87" s="63"/>
      <c r="K87" s="107"/>
      <c r="L87" s="63"/>
      <c r="M87" s="63"/>
      <c r="N87" s="63"/>
      <c r="O87" s="65"/>
      <c r="P87" s="63"/>
      <c r="Q87" s="66"/>
      <c r="R87" s="71"/>
      <c r="T87" s="63"/>
      <c r="U87" s="66"/>
      <c r="V87" s="66"/>
      <c r="W87" s="107"/>
      <c r="X87" s="105"/>
      <c r="Y87" s="107"/>
      <c r="Z87" s="107"/>
    </row>
    <row r="88" spans="1:57" x14ac:dyDescent="0.25">
      <c r="A88" s="63"/>
      <c r="B88" s="63"/>
      <c r="C88" s="63"/>
      <c r="D88" s="63"/>
      <c r="E88" s="64"/>
      <c r="F88" s="64"/>
      <c r="G88" s="64"/>
      <c r="H88" s="63"/>
      <c r="I88" s="63"/>
      <c r="J88" s="63"/>
      <c r="K88" s="107"/>
      <c r="L88" s="63"/>
      <c r="M88" s="63"/>
      <c r="N88" s="63"/>
      <c r="O88" s="65"/>
      <c r="P88" s="63"/>
      <c r="Q88" s="66"/>
      <c r="R88" s="71"/>
      <c r="T88" s="63"/>
      <c r="U88" s="66"/>
      <c r="V88" s="66"/>
      <c r="W88" s="107"/>
      <c r="X88" s="105"/>
      <c r="Y88" s="107"/>
      <c r="Z88" s="107"/>
    </row>
    <row r="89" spans="1:57" x14ac:dyDescent="0.25">
      <c r="A89" s="63"/>
      <c r="B89" s="63"/>
      <c r="C89" s="63"/>
      <c r="D89" s="63"/>
      <c r="E89" s="64"/>
      <c r="F89" s="64"/>
      <c r="G89" s="64"/>
      <c r="H89" s="63"/>
      <c r="I89" s="63"/>
      <c r="J89" s="63"/>
      <c r="K89" s="107"/>
      <c r="L89" s="63"/>
      <c r="M89" s="63"/>
      <c r="N89" s="63"/>
      <c r="O89" s="65"/>
      <c r="P89" s="63"/>
      <c r="Q89" s="66"/>
      <c r="R89" s="71"/>
      <c r="T89" s="63"/>
      <c r="U89" s="66"/>
      <c r="V89" s="66"/>
      <c r="W89" s="107"/>
      <c r="X89" s="105"/>
      <c r="Y89" s="107"/>
      <c r="Z89" s="107"/>
    </row>
    <row r="90" spans="1:57" x14ac:dyDescent="0.25">
      <c r="A90" s="63"/>
      <c r="B90" s="63"/>
      <c r="C90" s="63"/>
      <c r="D90" s="63"/>
      <c r="E90" s="64"/>
      <c r="F90" s="64"/>
      <c r="G90" s="64"/>
      <c r="H90" s="63"/>
      <c r="I90" s="63"/>
      <c r="J90" s="63"/>
      <c r="K90" s="107"/>
      <c r="L90" s="63"/>
      <c r="M90" s="63"/>
      <c r="N90" s="63"/>
      <c r="O90" s="65"/>
      <c r="P90" s="63"/>
      <c r="Q90" s="66"/>
      <c r="R90" s="71"/>
      <c r="T90" s="63"/>
      <c r="U90" s="66"/>
      <c r="V90" s="66"/>
      <c r="W90" s="107"/>
      <c r="X90" s="105"/>
      <c r="Y90" s="107"/>
      <c r="Z90" s="107"/>
    </row>
    <row r="91" spans="1:57" x14ac:dyDescent="0.25">
      <c r="A91" s="63"/>
      <c r="B91" s="63"/>
      <c r="C91" s="63"/>
      <c r="D91" s="63"/>
      <c r="E91" s="64"/>
      <c r="F91" s="64"/>
      <c r="G91" s="64"/>
      <c r="H91" s="63"/>
      <c r="I91" s="63"/>
      <c r="J91" s="63"/>
      <c r="K91" s="107"/>
      <c r="L91" s="63"/>
      <c r="M91" s="63"/>
      <c r="N91" s="63"/>
      <c r="O91" s="65"/>
      <c r="P91" s="63"/>
      <c r="Q91" s="66"/>
      <c r="R91" s="71"/>
      <c r="T91" s="63"/>
      <c r="U91" s="66"/>
      <c r="V91" s="66"/>
      <c r="W91" s="107"/>
      <c r="X91" s="105"/>
      <c r="Y91" s="107"/>
      <c r="Z91" s="107"/>
    </row>
    <row r="92" spans="1:57" x14ac:dyDescent="0.25">
      <c r="D92"/>
      <c r="Q92" s="55"/>
      <c r="R92" s="73"/>
      <c r="W92" s="68"/>
      <c r="X92" s="68"/>
      <c r="Y92" s="68"/>
      <c r="Z92" s="68"/>
    </row>
    <row r="93" spans="1:57" x14ac:dyDescent="0.25">
      <c r="D93"/>
      <c r="Q93" s="55"/>
      <c r="R93" s="73"/>
      <c r="W93" s="68"/>
      <c r="X93" s="68"/>
      <c r="Y93" s="68"/>
      <c r="Z93" s="68"/>
    </row>
    <row r="94" spans="1:57" x14ac:dyDescent="0.25">
      <c r="D94"/>
      <c r="Q94" s="55"/>
      <c r="R94" s="40"/>
      <c r="W94" s="68"/>
      <c r="X94" s="68"/>
      <c r="Y94" s="68"/>
      <c r="Z94" s="68"/>
    </row>
    <row r="95" spans="1:57" x14ac:dyDescent="0.25">
      <c r="D95"/>
      <c r="Q95" s="55"/>
      <c r="R95" s="40"/>
      <c r="W95" s="68"/>
      <c r="X95" s="68"/>
      <c r="Y95" s="68"/>
      <c r="Z95" s="68"/>
    </row>
    <row r="96" spans="1:57" x14ac:dyDescent="0.25">
      <c r="D96"/>
      <c r="Q96" s="55"/>
      <c r="R96" s="40"/>
      <c r="W96" s="68"/>
      <c r="X96" s="68"/>
      <c r="Y96" s="68"/>
      <c r="Z96" s="68"/>
    </row>
    <row r="97" spans="4:26" x14ac:dyDescent="0.25">
      <c r="D97"/>
      <c r="Q97" s="55"/>
      <c r="R97" s="40"/>
      <c r="W97" s="68"/>
      <c r="X97" s="68"/>
      <c r="Y97" s="68"/>
      <c r="Z97" s="68"/>
    </row>
    <row r="98" spans="4:26" x14ac:dyDescent="0.25">
      <c r="D98"/>
      <c r="Q98" s="55"/>
      <c r="R98" s="40"/>
      <c r="W98" s="68"/>
      <c r="X98" s="68"/>
      <c r="Y98" s="68"/>
      <c r="Z98" s="68"/>
    </row>
    <row r="99" spans="4:26" x14ac:dyDescent="0.25">
      <c r="D99"/>
      <c r="Q99" s="55"/>
      <c r="R99" s="40"/>
      <c r="W99" s="68"/>
      <c r="X99" s="68"/>
      <c r="Y99" s="68"/>
      <c r="Z99" s="68"/>
    </row>
    <row r="100" spans="4:26" x14ac:dyDescent="0.25">
      <c r="D100"/>
      <c r="Q100" s="55"/>
      <c r="R100" s="40"/>
      <c r="W100" s="68"/>
      <c r="X100" s="68"/>
      <c r="Y100" s="68"/>
      <c r="Z100" s="68"/>
    </row>
    <row r="101" spans="4:26" x14ac:dyDescent="0.25">
      <c r="D101"/>
      <c r="Q101" s="55"/>
      <c r="R101" s="40"/>
      <c r="W101" s="68"/>
      <c r="X101" s="68"/>
      <c r="Y101" s="68"/>
      <c r="Z101" s="68"/>
    </row>
    <row r="102" spans="4:26" x14ac:dyDescent="0.25">
      <c r="D102"/>
      <c r="Q102" s="55"/>
      <c r="R102" s="40"/>
      <c r="W102" s="68"/>
      <c r="X102" s="68"/>
      <c r="Y102" s="68"/>
      <c r="Z102" s="68"/>
    </row>
    <row r="103" spans="4:26" x14ac:dyDescent="0.25">
      <c r="D103"/>
      <c r="Q103" s="55"/>
      <c r="R103" s="40"/>
      <c r="W103" s="68"/>
      <c r="X103" s="68"/>
      <c r="Y103" s="68"/>
      <c r="Z103" s="68"/>
    </row>
    <row r="104" spans="4:26" x14ac:dyDescent="0.25">
      <c r="D104"/>
      <c r="Q104" s="55"/>
      <c r="R104" s="40"/>
      <c r="W104" s="68"/>
      <c r="X104" s="68"/>
      <c r="Y104" s="68"/>
      <c r="Z104" s="68"/>
    </row>
    <row r="105" spans="4:26" x14ac:dyDescent="0.25">
      <c r="D105"/>
      <c r="Q105" s="55"/>
      <c r="R105" s="40"/>
      <c r="W105" s="68"/>
      <c r="X105" s="68"/>
      <c r="Y105" s="68"/>
      <c r="Z105" s="68"/>
    </row>
    <row r="106" spans="4:26" x14ac:dyDescent="0.25">
      <c r="D106"/>
      <c r="Q106" s="55"/>
      <c r="R106" s="40"/>
      <c r="W106" s="68"/>
      <c r="X106" s="68"/>
      <c r="Y106" s="68"/>
      <c r="Z106" s="68"/>
    </row>
    <row r="107" spans="4:26" x14ac:dyDescent="0.25">
      <c r="D107"/>
      <c r="Q107" s="55"/>
      <c r="R107" s="40"/>
      <c r="W107" s="68"/>
      <c r="X107" s="68"/>
      <c r="Y107" s="68"/>
      <c r="Z107" s="68"/>
    </row>
    <row r="108" spans="4:26" x14ac:dyDescent="0.25">
      <c r="D108"/>
      <c r="Q108" s="55"/>
      <c r="R108" s="40"/>
      <c r="W108" s="68"/>
      <c r="X108" s="68"/>
      <c r="Y108" s="68"/>
      <c r="Z108" s="68"/>
    </row>
    <row r="109" spans="4:26" x14ac:dyDescent="0.25">
      <c r="D109"/>
      <c r="Q109" s="55"/>
      <c r="R109" s="40"/>
      <c r="W109" s="68"/>
      <c r="X109" s="68"/>
      <c r="Y109" s="68"/>
      <c r="Z109" s="68"/>
    </row>
    <row r="110" spans="4:26" x14ac:dyDescent="0.25">
      <c r="D110"/>
      <c r="Q110" s="55"/>
      <c r="R110" s="40"/>
      <c r="W110" s="68"/>
      <c r="X110" s="68"/>
      <c r="Y110" s="68"/>
      <c r="Z110" s="68"/>
    </row>
    <row r="111" spans="4:26" x14ac:dyDescent="0.25">
      <c r="D111"/>
      <c r="Q111" s="55"/>
      <c r="R111" s="40"/>
      <c r="W111" s="68"/>
      <c r="X111" s="68"/>
      <c r="Y111" s="68"/>
      <c r="Z111" s="68"/>
    </row>
    <row r="112" spans="4:26" x14ac:dyDescent="0.25">
      <c r="D112"/>
      <c r="Q112" s="55"/>
      <c r="R112" s="40"/>
      <c r="W112" s="68"/>
      <c r="X112" s="68"/>
      <c r="Y112" s="68"/>
      <c r="Z112" s="68"/>
    </row>
    <row r="113" spans="4:26" x14ac:dyDescent="0.25">
      <c r="D113"/>
      <c r="Q113" s="55"/>
      <c r="R113" s="40"/>
      <c r="W113" s="68"/>
      <c r="X113" s="68"/>
      <c r="Y113" s="68"/>
      <c r="Z113" s="68"/>
    </row>
    <row r="114" spans="4:26" x14ac:dyDescent="0.25">
      <c r="D114"/>
      <c r="Q114" s="55"/>
      <c r="R114" s="40"/>
      <c r="W114" s="68"/>
      <c r="X114" s="68"/>
      <c r="Y114" s="68"/>
      <c r="Z114" s="68"/>
    </row>
    <row r="115" spans="4:26" x14ac:dyDescent="0.25">
      <c r="D115"/>
      <c r="Q115" s="55"/>
      <c r="R115" s="40"/>
      <c r="W115" s="68"/>
      <c r="X115" s="68"/>
      <c r="Y115" s="68"/>
      <c r="Z115" s="68"/>
    </row>
    <row r="116" spans="4:26" x14ac:dyDescent="0.25">
      <c r="D116"/>
      <c r="Q116" s="55"/>
      <c r="R116" s="40"/>
      <c r="W116" s="68"/>
      <c r="X116" s="68"/>
      <c r="Y116" s="68"/>
      <c r="Z116" s="68"/>
    </row>
    <row r="117" spans="4:26" x14ac:dyDescent="0.25">
      <c r="D117"/>
      <c r="Q117" s="55"/>
      <c r="R117" s="40"/>
      <c r="W117" s="68"/>
      <c r="X117" s="68"/>
      <c r="Y117" s="68"/>
      <c r="Z117" s="68"/>
    </row>
    <row r="118" spans="4:26" x14ac:dyDescent="0.25">
      <c r="D118"/>
      <c r="Q118" s="55"/>
      <c r="R118" s="40"/>
      <c r="W118" s="68"/>
      <c r="X118" s="68"/>
      <c r="Y118" s="68"/>
      <c r="Z118" s="68"/>
    </row>
    <row r="119" spans="4:26" x14ac:dyDescent="0.25">
      <c r="D119"/>
      <c r="Q119" s="55"/>
      <c r="R119" s="40"/>
      <c r="W119" s="68"/>
      <c r="X119" s="68"/>
      <c r="Y119" s="68"/>
      <c r="Z119" s="68"/>
    </row>
    <row r="120" spans="4:26" x14ac:dyDescent="0.25">
      <c r="D120"/>
      <c r="Q120" s="55"/>
      <c r="R120" s="40"/>
      <c r="W120" s="68"/>
      <c r="X120" s="68"/>
      <c r="Y120" s="68"/>
      <c r="Z120" s="68"/>
    </row>
    <row r="121" spans="4:26" x14ac:dyDescent="0.25">
      <c r="D121"/>
      <c r="Q121" s="55"/>
      <c r="R121" s="40"/>
      <c r="W121" s="68"/>
      <c r="X121" s="68"/>
      <c r="Y121" s="68"/>
      <c r="Z121" s="68"/>
    </row>
    <row r="122" spans="4:26" x14ac:dyDescent="0.25">
      <c r="D122"/>
      <c r="Q122" s="55"/>
      <c r="R122" s="40"/>
      <c r="W122" s="68"/>
      <c r="X122" s="68"/>
      <c r="Y122" s="68"/>
      <c r="Z122" s="68"/>
    </row>
    <row r="123" spans="4:26" x14ac:dyDescent="0.25">
      <c r="D123"/>
      <c r="Q123" s="55"/>
      <c r="R123" s="40"/>
      <c r="W123" s="68"/>
      <c r="X123" s="68"/>
      <c r="Y123" s="68"/>
      <c r="Z123" s="68"/>
    </row>
    <row r="124" spans="4:26" x14ac:dyDescent="0.25">
      <c r="D124"/>
      <c r="Q124" s="55"/>
      <c r="R124" s="40"/>
      <c r="W124" s="68"/>
      <c r="X124" s="68"/>
      <c r="Y124" s="68"/>
      <c r="Z124" s="68"/>
    </row>
    <row r="125" spans="4:26" x14ac:dyDescent="0.25">
      <c r="D125"/>
      <c r="Q125" s="55"/>
      <c r="R125" s="40"/>
      <c r="W125" s="68"/>
      <c r="X125" s="68"/>
      <c r="Y125" s="68"/>
      <c r="Z125" s="68"/>
    </row>
    <row r="126" spans="4:26" x14ac:dyDescent="0.25">
      <c r="D126"/>
      <c r="Q126" s="55"/>
      <c r="R126" s="40"/>
      <c r="W126" s="68"/>
      <c r="X126" s="68"/>
      <c r="Y126" s="68"/>
      <c r="Z126" s="68"/>
    </row>
    <row r="127" spans="4:26" x14ac:dyDescent="0.25">
      <c r="D127"/>
      <c r="Q127" s="55"/>
      <c r="R127" s="40"/>
      <c r="W127" s="68"/>
      <c r="X127" s="68"/>
      <c r="Y127" s="68"/>
      <c r="Z127" s="68"/>
    </row>
    <row r="128" spans="4:26" x14ac:dyDescent="0.25">
      <c r="D128"/>
      <c r="Q128" s="55"/>
      <c r="R128" s="40"/>
      <c r="W128" s="68"/>
      <c r="X128" s="68"/>
      <c r="Y128" s="68"/>
      <c r="Z128" s="68"/>
    </row>
    <row r="129" spans="4:26" x14ac:dyDescent="0.25">
      <c r="D129"/>
      <c r="Q129" s="55"/>
      <c r="R129" s="40"/>
      <c r="W129" s="68"/>
      <c r="X129" s="68"/>
      <c r="Y129" s="68"/>
      <c r="Z129" s="68"/>
    </row>
    <row r="130" spans="4:26" x14ac:dyDescent="0.25">
      <c r="D130"/>
      <c r="Q130" s="55"/>
      <c r="R130" s="40"/>
      <c r="W130" s="68"/>
      <c r="X130" s="68"/>
      <c r="Y130" s="68"/>
      <c r="Z130" s="68"/>
    </row>
    <row r="131" spans="4:26" x14ac:dyDescent="0.25">
      <c r="D131"/>
      <c r="Q131" s="55"/>
      <c r="R131" s="40"/>
      <c r="W131" s="68"/>
      <c r="X131" s="68"/>
      <c r="Y131" s="68"/>
      <c r="Z131" s="68"/>
    </row>
    <row r="132" spans="4:26" x14ac:dyDescent="0.25">
      <c r="D132"/>
      <c r="Q132" s="55"/>
      <c r="R132" s="40"/>
      <c r="W132" s="68"/>
      <c r="X132" s="68"/>
      <c r="Y132" s="68"/>
      <c r="Z132" s="68"/>
    </row>
    <row r="133" spans="4:26" x14ac:dyDescent="0.25">
      <c r="D133"/>
      <c r="Q133" s="55"/>
      <c r="R133" s="40"/>
      <c r="W133" s="68"/>
      <c r="X133" s="68"/>
      <c r="Y133" s="68"/>
      <c r="Z133" s="68"/>
    </row>
    <row r="134" spans="4:26" x14ac:dyDescent="0.25">
      <c r="D134"/>
      <c r="Q134" s="55"/>
      <c r="R134" s="40"/>
      <c r="W134" s="68"/>
      <c r="X134" s="68"/>
      <c r="Y134" s="68"/>
      <c r="Z134" s="68"/>
    </row>
    <row r="135" spans="4:26" x14ac:dyDescent="0.25">
      <c r="D135"/>
      <c r="Q135" s="55"/>
      <c r="R135" s="40"/>
      <c r="W135" s="68"/>
      <c r="X135" s="68"/>
      <c r="Y135" s="68"/>
      <c r="Z135" s="68"/>
    </row>
    <row r="136" spans="4:26" x14ac:dyDescent="0.25">
      <c r="D136"/>
      <c r="Q136" s="55"/>
      <c r="R136" s="40"/>
      <c r="W136" s="68"/>
      <c r="X136" s="68"/>
      <c r="Y136" s="68"/>
      <c r="Z136" s="68"/>
    </row>
    <row r="137" spans="4:26" x14ac:dyDescent="0.25">
      <c r="D137"/>
      <c r="Q137" s="55"/>
      <c r="R137" s="40"/>
      <c r="W137" s="68"/>
      <c r="X137" s="68"/>
      <c r="Y137" s="68"/>
      <c r="Z137" s="68"/>
    </row>
    <row r="138" spans="4:26" x14ac:dyDescent="0.25">
      <c r="D138"/>
      <c r="Q138" s="55"/>
      <c r="R138" s="40"/>
      <c r="W138" s="68"/>
      <c r="X138" s="68"/>
      <c r="Y138" s="68"/>
      <c r="Z138" s="68"/>
    </row>
    <row r="139" spans="4:26" x14ac:dyDescent="0.25">
      <c r="D139"/>
      <c r="Q139" s="55"/>
      <c r="R139" s="40"/>
      <c r="W139" s="68"/>
      <c r="X139" s="68"/>
      <c r="Y139" s="68"/>
      <c r="Z139" s="68"/>
    </row>
    <row r="140" spans="4:26" x14ac:dyDescent="0.25">
      <c r="D140"/>
      <c r="Q140" s="55"/>
      <c r="R140" s="40"/>
      <c r="W140" s="68"/>
      <c r="X140" s="68"/>
      <c r="Y140" s="68"/>
      <c r="Z140" s="68"/>
    </row>
    <row r="141" spans="4:26" x14ac:dyDescent="0.25">
      <c r="D141"/>
      <c r="Q141" s="55"/>
      <c r="R141" s="40"/>
      <c r="W141" s="68"/>
      <c r="X141" s="68"/>
      <c r="Y141" s="68"/>
      <c r="Z141" s="68"/>
    </row>
    <row r="142" spans="4:26" x14ac:dyDescent="0.25">
      <c r="D142"/>
      <c r="Q142" s="55"/>
      <c r="R142" s="40"/>
      <c r="W142" s="68"/>
      <c r="X142" s="68"/>
      <c r="Y142" s="68"/>
      <c r="Z142" s="68"/>
    </row>
    <row r="143" spans="4:26" x14ac:dyDescent="0.25">
      <c r="D143"/>
      <c r="Q143" s="55"/>
      <c r="R143" s="40"/>
      <c r="W143" s="68"/>
      <c r="X143" s="68"/>
      <c r="Y143" s="68"/>
      <c r="Z143" s="68"/>
    </row>
    <row r="144" spans="4:26" x14ac:dyDescent="0.25">
      <c r="D144"/>
      <c r="Q144" s="55"/>
      <c r="R144" s="40"/>
      <c r="W144" s="68"/>
      <c r="X144" s="68"/>
      <c r="Y144" s="68"/>
      <c r="Z144" s="68"/>
    </row>
    <row r="145" spans="4:26" x14ac:dyDescent="0.25">
      <c r="D145"/>
      <c r="Q145" s="55"/>
      <c r="R145" s="40"/>
      <c r="W145" s="68"/>
      <c r="X145" s="68"/>
      <c r="Y145" s="68"/>
      <c r="Z145" s="68"/>
    </row>
    <row r="146" spans="4:26" x14ac:dyDescent="0.25">
      <c r="D146"/>
      <c r="Q146" s="55"/>
      <c r="R146" s="40"/>
      <c r="W146" s="68"/>
      <c r="X146" s="68"/>
      <c r="Y146" s="68"/>
      <c r="Z146" s="68"/>
    </row>
    <row r="147" spans="4:26" x14ac:dyDescent="0.25">
      <c r="D147"/>
      <c r="Q147" s="55"/>
      <c r="R147" s="40"/>
      <c r="W147" s="68"/>
      <c r="X147" s="68"/>
      <c r="Y147" s="68"/>
      <c r="Z147" s="68"/>
    </row>
    <row r="148" spans="4:26" x14ac:dyDescent="0.25">
      <c r="D148"/>
      <c r="Q148" s="55"/>
      <c r="R148" s="40"/>
      <c r="W148" s="68"/>
      <c r="X148" s="68"/>
      <c r="Y148" s="68"/>
      <c r="Z148" s="68"/>
    </row>
    <row r="149" spans="4:26" x14ac:dyDescent="0.25">
      <c r="D149"/>
      <c r="Q149" s="55"/>
      <c r="R149" s="40"/>
      <c r="W149" s="68"/>
      <c r="X149" s="68"/>
      <c r="Y149" s="68"/>
      <c r="Z149" s="68"/>
    </row>
    <row r="150" spans="4:26" x14ac:dyDescent="0.25">
      <c r="D150"/>
      <c r="Q150" s="55"/>
      <c r="R150" s="40"/>
      <c r="W150" s="68"/>
      <c r="X150" s="68"/>
      <c r="Y150" s="68"/>
      <c r="Z150" s="68"/>
    </row>
    <row r="151" spans="4:26" x14ac:dyDescent="0.25">
      <c r="D151"/>
      <c r="Q151" s="55"/>
      <c r="R151" s="40"/>
      <c r="W151" s="68"/>
      <c r="X151" s="68"/>
      <c r="Y151" s="68"/>
      <c r="Z151" s="68"/>
    </row>
    <row r="152" spans="4:26" x14ac:dyDescent="0.25">
      <c r="D152"/>
      <c r="Q152" s="55"/>
      <c r="R152" s="40"/>
      <c r="W152" s="68"/>
      <c r="X152" s="68"/>
      <c r="Y152" s="68"/>
      <c r="Z152" s="68"/>
    </row>
    <row r="153" spans="4:26" x14ac:dyDescent="0.25">
      <c r="D153"/>
      <c r="Q153" s="55"/>
      <c r="R153" s="40"/>
      <c r="W153" s="68"/>
      <c r="X153" s="68"/>
      <c r="Y153" s="68"/>
      <c r="Z153" s="68"/>
    </row>
    <row r="154" spans="4:26" x14ac:dyDescent="0.25">
      <c r="D154"/>
      <c r="Q154" s="55"/>
      <c r="R154" s="40"/>
      <c r="W154" s="68"/>
      <c r="X154" s="68"/>
      <c r="Y154" s="68"/>
      <c r="Z154" s="68"/>
    </row>
    <row r="155" spans="4:26" x14ac:dyDescent="0.25">
      <c r="D155"/>
      <c r="Q155" s="55"/>
      <c r="R155" s="40"/>
      <c r="W155" s="68"/>
      <c r="X155" s="68"/>
      <c r="Y155" s="68"/>
      <c r="Z155" s="68"/>
    </row>
    <row r="156" spans="4:26" x14ac:dyDescent="0.25">
      <c r="D156"/>
      <c r="Q156" s="55"/>
      <c r="R156" s="40"/>
      <c r="W156" s="68"/>
      <c r="X156" s="68"/>
      <c r="Y156" s="68"/>
      <c r="Z156" s="68"/>
    </row>
    <row r="157" spans="4:26" x14ac:dyDescent="0.25">
      <c r="D157"/>
      <c r="Q157" s="55"/>
      <c r="R157" s="40"/>
      <c r="W157" s="68"/>
      <c r="X157" s="68"/>
      <c r="Y157" s="68"/>
      <c r="Z157" s="68"/>
    </row>
    <row r="158" spans="4:26" x14ac:dyDescent="0.25">
      <c r="D158"/>
      <c r="Q158" s="55"/>
      <c r="R158" s="40"/>
      <c r="W158" s="68"/>
      <c r="X158" s="68"/>
      <c r="Y158" s="68"/>
      <c r="Z158" s="68"/>
    </row>
    <row r="159" spans="4:26" x14ac:dyDescent="0.25">
      <c r="D159"/>
      <c r="Q159" s="55"/>
      <c r="R159" s="40"/>
      <c r="W159" s="68"/>
      <c r="X159" s="68"/>
      <c r="Y159" s="68"/>
      <c r="Z159" s="68"/>
    </row>
    <row r="160" spans="4:26" x14ac:dyDescent="0.25">
      <c r="D160"/>
      <c r="Q160" s="55"/>
      <c r="R160" s="40"/>
      <c r="W160" s="68"/>
      <c r="X160" s="68"/>
      <c r="Y160" s="68"/>
      <c r="Z160" s="68"/>
    </row>
    <row r="161" spans="4:26" x14ac:dyDescent="0.25">
      <c r="D161"/>
      <c r="Q161" s="55"/>
      <c r="R161" s="40"/>
      <c r="W161" s="68"/>
      <c r="X161" s="68"/>
      <c r="Y161" s="68"/>
      <c r="Z161" s="68"/>
    </row>
    <row r="162" spans="4:26" x14ac:dyDescent="0.25">
      <c r="D162"/>
      <c r="Q162" s="55"/>
      <c r="R162" s="40"/>
      <c r="W162" s="68"/>
      <c r="X162" s="68"/>
      <c r="Y162" s="68"/>
      <c r="Z162" s="68"/>
    </row>
    <row r="163" spans="4:26" x14ac:dyDescent="0.25">
      <c r="D163"/>
      <c r="Q163" s="55"/>
      <c r="R163" s="40"/>
      <c r="W163" s="68"/>
      <c r="X163" s="68"/>
      <c r="Y163" s="68"/>
      <c r="Z163" s="68"/>
    </row>
    <row r="164" spans="4:26" x14ac:dyDescent="0.25">
      <c r="D164"/>
      <c r="Q164" s="55"/>
      <c r="R164" s="40"/>
      <c r="W164" s="68"/>
      <c r="X164" s="68"/>
      <c r="Y164" s="68"/>
      <c r="Z164" s="68"/>
    </row>
    <row r="165" spans="4:26" x14ac:dyDescent="0.25">
      <c r="D165"/>
      <c r="Q165" s="55"/>
      <c r="R165" s="40"/>
      <c r="W165" s="68"/>
      <c r="X165" s="68"/>
      <c r="Y165" s="68"/>
      <c r="Z165" s="68"/>
    </row>
    <row r="166" spans="4:26" x14ac:dyDescent="0.25">
      <c r="D166"/>
      <c r="Q166" s="55"/>
      <c r="R166" s="40"/>
      <c r="W166" s="68"/>
      <c r="X166" s="68"/>
      <c r="Y166" s="68"/>
      <c r="Z166" s="68"/>
    </row>
    <row r="167" spans="4:26" x14ac:dyDescent="0.25">
      <c r="D167"/>
      <c r="Q167" s="55"/>
      <c r="R167" s="40"/>
    </row>
    <row r="168" spans="4:26" x14ac:dyDescent="0.25">
      <c r="D168"/>
      <c r="Q168" s="55"/>
      <c r="R168" s="40"/>
    </row>
    <row r="169" spans="4:26" x14ac:dyDescent="0.25">
      <c r="D169"/>
      <c r="Q169" s="55"/>
      <c r="R169" s="40"/>
    </row>
    <row r="170" spans="4:26" x14ac:dyDescent="0.25">
      <c r="D170"/>
      <c r="Q170" s="55"/>
      <c r="R170" s="40"/>
    </row>
    <row r="171" spans="4:26" x14ac:dyDescent="0.25">
      <c r="D171"/>
      <c r="Q171" s="55"/>
      <c r="R171" s="40"/>
    </row>
    <row r="172" spans="4:26" x14ac:dyDescent="0.25">
      <c r="D172"/>
      <c r="Q172" s="55"/>
      <c r="R172" s="40"/>
    </row>
    <row r="173" spans="4:26" x14ac:dyDescent="0.25">
      <c r="D173"/>
      <c r="Q173" s="55"/>
      <c r="R173" s="40"/>
    </row>
    <row r="174" spans="4:26" x14ac:dyDescent="0.25">
      <c r="D174"/>
      <c r="Q174" s="55"/>
      <c r="R174" s="40"/>
    </row>
    <row r="175" spans="4:26" x14ac:dyDescent="0.25">
      <c r="D175"/>
      <c r="Q175" s="55"/>
      <c r="R175" s="40"/>
    </row>
    <row r="176" spans="4:26" x14ac:dyDescent="0.25">
      <c r="D176"/>
      <c r="Q176" s="55"/>
      <c r="R176" s="40"/>
    </row>
    <row r="177" spans="4:18" x14ac:dyDescent="0.25">
      <c r="D177"/>
      <c r="Q177" s="55"/>
      <c r="R177" s="40"/>
    </row>
    <row r="178" spans="4:18" x14ac:dyDescent="0.25">
      <c r="D178"/>
      <c r="Q178" s="55"/>
      <c r="R178" s="40"/>
    </row>
    <row r="179" spans="4:18" x14ac:dyDescent="0.25">
      <c r="D179"/>
      <c r="Q179" s="55"/>
      <c r="R179" s="40"/>
    </row>
    <row r="180" spans="4:18" x14ac:dyDescent="0.25">
      <c r="D180"/>
      <c r="Q180" s="55"/>
      <c r="R180" s="40"/>
    </row>
    <row r="181" spans="4:18" x14ac:dyDescent="0.25">
      <c r="D181"/>
      <c r="Q181" s="55"/>
      <c r="R181" s="40"/>
    </row>
    <row r="182" spans="4:18" x14ac:dyDescent="0.25">
      <c r="D182"/>
      <c r="Q182" s="55"/>
      <c r="R182" s="40"/>
    </row>
    <row r="183" spans="4:18" x14ac:dyDescent="0.25">
      <c r="D183"/>
      <c r="Q183" s="55"/>
      <c r="R183" s="40"/>
    </row>
    <row r="184" spans="4:18" x14ac:dyDescent="0.25">
      <c r="D184"/>
      <c r="Q184" s="55"/>
      <c r="R184" s="40"/>
    </row>
    <row r="185" spans="4:18" x14ac:dyDescent="0.25">
      <c r="D185"/>
      <c r="Q185" s="55"/>
      <c r="R185" s="40"/>
    </row>
    <row r="186" spans="4:18" x14ac:dyDescent="0.25">
      <c r="D186"/>
      <c r="Q186" s="55"/>
      <c r="R186" s="40"/>
    </row>
    <row r="187" spans="4:18" x14ac:dyDescent="0.25">
      <c r="D187"/>
      <c r="Q187" s="55"/>
      <c r="R187" s="40"/>
    </row>
    <row r="188" spans="4:18" x14ac:dyDescent="0.25">
      <c r="D188"/>
      <c r="Q188" s="55"/>
      <c r="R188" s="40"/>
    </row>
    <row r="189" spans="4:18" x14ac:dyDescent="0.25">
      <c r="D189"/>
      <c r="Q189" s="55"/>
      <c r="R189" s="40"/>
    </row>
    <row r="190" spans="4:18" x14ac:dyDescent="0.25">
      <c r="D190"/>
      <c r="Q190" s="55"/>
      <c r="R190" s="40"/>
    </row>
    <row r="191" spans="4:18" x14ac:dyDescent="0.25">
      <c r="D191"/>
      <c r="Q191" s="55"/>
      <c r="R191" s="40"/>
    </row>
    <row r="192" spans="4:18" x14ac:dyDescent="0.25">
      <c r="D192"/>
      <c r="Q192" s="55"/>
      <c r="R192" s="40"/>
    </row>
    <row r="193" spans="4:18" x14ac:dyDescent="0.25">
      <c r="D193"/>
      <c r="Q193" s="55"/>
      <c r="R193" s="40"/>
    </row>
    <row r="194" spans="4:18" x14ac:dyDescent="0.25">
      <c r="D194"/>
      <c r="Q194" s="55"/>
      <c r="R194" s="40"/>
    </row>
    <row r="195" spans="4:18" x14ac:dyDescent="0.25">
      <c r="D195"/>
      <c r="Q195" s="55"/>
      <c r="R195" s="40"/>
    </row>
    <row r="196" spans="4:18" x14ac:dyDescent="0.25">
      <c r="D196"/>
      <c r="Q196" s="55"/>
      <c r="R196" s="40"/>
    </row>
    <row r="197" spans="4:18" x14ac:dyDescent="0.25">
      <c r="D197"/>
      <c r="Q197" s="55"/>
      <c r="R197" s="40"/>
    </row>
    <row r="198" spans="4:18" x14ac:dyDescent="0.25">
      <c r="D198"/>
      <c r="Q198" s="55"/>
      <c r="R198" s="40"/>
    </row>
    <row r="199" spans="4:18" x14ac:dyDescent="0.25">
      <c r="D199"/>
      <c r="Q199" s="55"/>
      <c r="R199" s="40"/>
    </row>
    <row r="200" spans="4:18" x14ac:dyDescent="0.25">
      <c r="D200"/>
      <c r="Q200" s="55"/>
      <c r="R200" s="40"/>
    </row>
    <row r="201" spans="4:18" x14ac:dyDescent="0.25">
      <c r="D201"/>
      <c r="Q201" s="55"/>
      <c r="R201" s="40"/>
    </row>
    <row r="202" spans="4:18" x14ac:dyDescent="0.25">
      <c r="D202"/>
      <c r="Q202" s="55"/>
      <c r="R202" s="40"/>
    </row>
    <row r="203" spans="4:18" x14ac:dyDescent="0.25">
      <c r="D203"/>
      <c r="Q203" s="55"/>
      <c r="R203" s="40"/>
    </row>
    <row r="204" spans="4:18" x14ac:dyDescent="0.25">
      <c r="D204"/>
      <c r="Q204" s="55"/>
      <c r="R204" s="40"/>
    </row>
    <row r="205" spans="4:18" x14ac:dyDescent="0.25">
      <c r="D205"/>
      <c r="Q205" s="55"/>
      <c r="R205" s="40"/>
    </row>
    <row r="206" spans="4:18" x14ac:dyDescent="0.25">
      <c r="D206"/>
      <c r="Q206" s="55"/>
      <c r="R206" s="40"/>
    </row>
    <row r="207" spans="4:18" x14ac:dyDescent="0.25">
      <c r="D207"/>
      <c r="Q207" s="55"/>
      <c r="R207" s="40"/>
    </row>
    <row r="208" spans="4:18" x14ac:dyDescent="0.25">
      <c r="D208"/>
      <c r="Q208" s="55"/>
      <c r="R208" s="40"/>
    </row>
    <row r="209" spans="4:18" x14ac:dyDescent="0.25">
      <c r="D209"/>
      <c r="Q209" s="55"/>
      <c r="R209" s="40"/>
    </row>
    <row r="210" spans="4:18" x14ac:dyDescent="0.25">
      <c r="D210"/>
      <c r="Q210" s="55"/>
      <c r="R210" s="40"/>
    </row>
    <row r="211" spans="4:18" x14ac:dyDescent="0.25">
      <c r="D211"/>
      <c r="Q211" s="55"/>
      <c r="R211" s="40"/>
    </row>
    <row r="212" spans="4:18" x14ac:dyDescent="0.25">
      <c r="D212"/>
      <c r="Q212" s="55"/>
      <c r="R212" s="40"/>
    </row>
    <row r="213" spans="4:18" x14ac:dyDescent="0.25">
      <c r="D213"/>
      <c r="Q213" s="55"/>
      <c r="R213" s="40"/>
    </row>
    <row r="214" spans="4:18" x14ac:dyDescent="0.25">
      <c r="D214"/>
      <c r="Q214" s="55"/>
      <c r="R214" s="40"/>
    </row>
    <row r="215" spans="4:18" x14ac:dyDescent="0.25">
      <c r="D215"/>
      <c r="Q215" s="55"/>
      <c r="R215" s="40"/>
    </row>
    <row r="216" spans="4:18" x14ac:dyDescent="0.25">
      <c r="D216"/>
      <c r="Q216" s="55"/>
      <c r="R216" s="40"/>
    </row>
    <row r="217" spans="4:18" x14ac:dyDescent="0.25">
      <c r="D217"/>
      <c r="Q217" s="55"/>
      <c r="R217" s="40"/>
    </row>
    <row r="218" spans="4:18" x14ac:dyDescent="0.25">
      <c r="D218"/>
      <c r="Q218" s="55"/>
      <c r="R218" s="40"/>
    </row>
    <row r="219" spans="4:18" x14ac:dyDescent="0.25">
      <c r="D219"/>
      <c r="Q219" s="55"/>
      <c r="R219" s="40"/>
    </row>
    <row r="220" spans="4:18" x14ac:dyDescent="0.25">
      <c r="D220"/>
      <c r="Q220" s="55"/>
      <c r="R220" s="40"/>
    </row>
    <row r="221" spans="4:18" x14ac:dyDescent="0.25">
      <c r="D221"/>
      <c r="Q221" s="55"/>
      <c r="R221" s="40"/>
    </row>
    <row r="222" spans="4:18" x14ac:dyDescent="0.25">
      <c r="D222"/>
      <c r="Q222" s="55"/>
      <c r="R222" s="40"/>
    </row>
    <row r="223" spans="4:18" x14ac:dyDescent="0.25">
      <c r="D223"/>
      <c r="Q223" s="55"/>
      <c r="R223" s="40"/>
    </row>
    <row r="224" spans="4:18" x14ac:dyDescent="0.25">
      <c r="D224"/>
      <c r="Q224" s="55"/>
      <c r="R224" s="40"/>
    </row>
    <row r="225" spans="4:18" x14ac:dyDescent="0.25">
      <c r="D225"/>
      <c r="Q225" s="55"/>
      <c r="R225" s="40"/>
    </row>
    <row r="226" spans="4:18" x14ac:dyDescent="0.25">
      <c r="D226"/>
      <c r="Q226" s="55"/>
      <c r="R226" s="40"/>
    </row>
    <row r="227" spans="4:18" x14ac:dyDescent="0.25">
      <c r="D227"/>
      <c r="Q227" s="55"/>
      <c r="R227" s="40"/>
    </row>
    <row r="228" spans="4:18" x14ac:dyDescent="0.25">
      <c r="D228"/>
      <c r="Q228" s="55"/>
      <c r="R228" s="40"/>
    </row>
    <row r="229" spans="4:18" x14ac:dyDescent="0.25">
      <c r="D229"/>
      <c r="Q229" s="55"/>
      <c r="R229" s="40"/>
    </row>
    <row r="230" spans="4:18" x14ac:dyDescent="0.25">
      <c r="D230"/>
      <c r="Q230" s="55"/>
      <c r="R230" s="40"/>
    </row>
    <row r="231" spans="4:18" x14ac:dyDescent="0.25">
      <c r="D231"/>
      <c r="Q231" s="55"/>
      <c r="R231" s="40"/>
    </row>
    <row r="232" spans="4:18" x14ac:dyDescent="0.25">
      <c r="D232"/>
      <c r="Q232" s="55"/>
      <c r="R232" s="40"/>
    </row>
    <row r="233" spans="4:18" x14ac:dyDescent="0.25">
      <c r="D233"/>
      <c r="Q233" s="55"/>
      <c r="R233" s="40"/>
    </row>
    <row r="234" spans="4:18" x14ac:dyDescent="0.25">
      <c r="D234"/>
      <c r="Q234" s="55"/>
      <c r="R234" s="40"/>
    </row>
    <row r="235" spans="4:18" x14ac:dyDescent="0.25">
      <c r="D235"/>
      <c r="Q235" s="55"/>
      <c r="R235" s="40"/>
    </row>
    <row r="236" spans="4:18" x14ac:dyDescent="0.25">
      <c r="D236"/>
      <c r="Q236" s="55"/>
      <c r="R236" s="40"/>
    </row>
    <row r="237" spans="4:18" x14ac:dyDescent="0.25">
      <c r="D237"/>
      <c r="Q237" s="55"/>
      <c r="R237" s="40"/>
    </row>
    <row r="238" spans="4:18" x14ac:dyDescent="0.25">
      <c r="D238"/>
      <c r="Q238" s="55"/>
      <c r="R238" s="40"/>
    </row>
    <row r="239" spans="4:18" x14ac:dyDescent="0.25">
      <c r="D239"/>
      <c r="Q239" s="55"/>
      <c r="R239" s="40"/>
    </row>
    <row r="240" spans="4:18" x14ac:dyDescent="0.25">
      <c r="D240"/>
      <c r="Q240" s="55"/>
      <c r="R240" s="40"/>
    </row>
    <row r="241" spans="4:18" x14ac:dyDescent="0.25">
      <c r="D241"/>
      <c r="Q241" s="55"/>
      <c r="R241" s="40"/>
    </row>
    <row r="242" spans="4:18" x14ac:dyDescent="0.25">
      <c r="D242"/>
      <c r="Q242" s="55"/>
      <c r="R242" s="40"/>
    </row>
    <row r="243" spans="4:18" x14ac:dyDescent="0.25">
      <c r="D243"/>
      <c r="Q243" s="55"/>
      <c r="R243" s="40"/>
    </row>
    <row r="244" spans="4:18" x14ac:dyDescent="0.25">
      <c r="D244"/>
      <c r="Q244" s="55"/>
      <c r="R244" s="40"/>
    </row>
    <row r="245" spans="4:18" x14ac:dyDescent="0.25">
      <c r="D245"/>
      <c r="Q245" s="55"/>
      <c r="R245" s="40"/>
    </row>
    <row r="246" spans="4:18" x14ac:dyDescent="0.25">
      <c r="D246"/>
      <c r="Q246" s="55"/>
      <c r="R246" s="40"/>
    </row>
    <row r="247" spans="4:18" x14ac:dyDescent="0.25">
      <c r="D247"/>
      <c r="Q247" s="55"/>
      <c r="R247" s="40"/>
    </row>
    <row r="248" spans="4:18" x14ac:dyDescent="0.25">
      <c r="D248"/>
      <c r="Q248" s="55"/>
      <c r="R248" s="40"/>
    </row>
    <row r="249" spans="4:18" x14ac:dyDescent="0.25">
      <c r="D249"/>
      <c r="Q249" s="55"/>
      <c r="R249" s="40"/>
    </row>
    <row r="250" spans="4:18" x14ac:dyDescent="0.25">
      <c r="D250"/>
      <c r="Q250" s="55"/>
      <c r="R250" s="40"/>
    </row>
    <row r="251" spans="4:18" x14ac:dyDescent="0.25">
      <c r="D251"/>
      <c r="Q251" s="55"/>
      <c r="R251" s="40"/>
    </row>
    <row r="252" spans="4:18" x14ac:dyDescent="0.25">
      <c r="D252"/>
      <c r="Q252" s="55"/>
      <c r="R252" s="40"/>
    </row>
    <row r="253" spans="4:18" x14ac:dyDescent="0.25">
      <c r="D253"/>
      <c r="Q253" s="55"/>
      <c r="R253" s="40"/>
    </row>
    <row r="254" spans="4:18" x14ac:dyDescent="0.25">
      <c r="D254"/>
      <c r="Q254" s="55"/>
      <c r="R254" s="40"/>
    </row>
    <row r="255" spans="4:18" x14ac:dyDescent="0.25">
      <c r="D255"/>
      <c r="Q255" s="55"/>
      <c r="R255" s="40"/>
    </row>
    <row r="256" spans="4:18" x14ac:dyDescent="0.25">
      <c r="D256"/>
      <c r="Q256" s="55"/>
      <c r="R256" s="40"/>
    </row>
    <row r="257" spans="4:18" x14ac:dyDescent="0.25">
      <c r="D257"/>
      <c r="Q257" s="55"/>
      <c r="R257" s="40"/>
    </row>
    <row r="258" spans="4:18" x14ac:dyDescent="0.25">
      <c r="D258"/>
      <c r="Q258" s="55"/>
      <c r="R258" s="40"/>
    </row>
    <row r="259" spans="4:18" x14ac:dyDescent="0.25">
      <c r="D259"/>
      <c r="Q259" s="55"/>
      <c r="R259" s="40"/>
    </row>
    <row r="260" spans="4:18" x14ac:dyDescent="0.25">
      <c r="D260"/>
      <c r="Q260" s="55"/>
      <c r="R260" s="40"/>
    </row>
    <row r="261" spans="4:18" x14ac:dyDescent="0.25">
      <c r="D261"/>
      <c r="Q261" s="55"/>
      <c r="R261" s="40"/>
    </row>
    <row r="262" spans="4:18" x14ac:dyDescent="0.25">
      <c r="D262"/>
      <c r="Q262" s="55"/>
      <c r="R262" s="40"/>
    </row>
    <row r="263" spans="4:18" x14ac:dyDescent="0.25">
      <c r="D263"/>
      <c r="Q263" s="55"/>
      <c r="R263" s="40"/>
    </row>
    <row r="264" spans="4:18" x14ac:dyDescent="0.25">
      <c r="D264"/>
      <c r="Q264" s="55"/>
      <c r="R264" s="40"/>
    </row>
    <row r="265" spans="4:18" x14ac:dyDescent="0.25">
      <c r="D265"/>
      <c r="Q265" s="55"/>
      <c r="R265" s="40"/>
    </row>
    <row r="266" spans="4:18" x14ac:dyDescent="0.25">
      <c r="D266"/>
      <c r="Q266" s="55"/>
      <c r="R266" s="40"/>
    </row>
    <row r="267" spans="4:18" x14ac:dyDescent="0.25">
      <c r="D267"/>
      <c r="Q267" s="55"/>
      <c r="R267" s="40"/>
    </row>
    <row r="268" spans="4:18" x14ac:dyDescent="0.25">
      <c r="D268"/>
      <c r="Q268" s="55"/>
      <c r="R268" s="40"/>
    </row>
    <row r="269" spans="4:18" x14ac:dyDescent="0.25">
      <c r="D269"/>
      <c r="Q269" s="55"/>
      <c r="R269" s="40"/>
    </row>
    <row r="270" spans="4:18" x14ac:dyDescent="0.25">
      <c r="D270"/>
      <c r="Q270" s="55"/>
      <c r="R270" s="40"/>
    </row>
    <row r="271" spans="4:18" x14ac:dyDescent="0.25">
      <c r="D271"/>
      <c r="Q271" s="55"/>
      <c r="R271" s="40"/>
    </row>
    <row r="272" spans="4:18" x14ac:dyDescent="0.25">
      <c r="D272"/>
      <c r="Q272" s="55"/>
      <c r="R272" s="40"/>
    </row>
    <row r="273" spans="4:18" x14ac:dyDescent="0.25">
      <c r="D273"/>
      <c r="Q273" s="55"/>
      <c r="R273" s="40"/>
    </row>
    <row r="274" spans="4:18" x14ac:dyDescent="0.25">
      <c r="D274"/>
      <c r="Q274" s="55"/>
      <c r="R274" s="40"/>
    </row>
    <row r="275" spans="4:18" x14ac:dyDescent="0.25">
      <c r="D275"/>
      <c r="Q275" s="55"/>
      <c r="R275" s="40"/>
    </row>
    <row r="276" spans="4:18" x14ac:dyDescent="0.25">
      <c r="D276"/>
      <c r="Q276" s="55"/>
      <c r="R276" s="40"/>
    </row>
    <row r="277" spans="4:18" x14ac:dyDescent="0.25">
      <c r="D277"/>
      <c r="Q277" s="55"/>
      <c r="R277" s="40"/>
    </row>
    <row r="278" spans="4:18" x14ac:dyDescent="0.25">
      <c r="D278"/>
      <c r="Q278" s="55"/>
      <c r="R278" s="40"/>
    </row>
    <row r="279" spans="4:18" x14ac:dyDescent="0.25">
      <c r="D279"/>
      <c r="Q279" s="55"/>
      <c r="R279" s="40"/>
    </row>
    <row r="280" spans="4:18" x14ac:dyDescent="0.25">
      <c r="D280"/>
      <c r="Q280" s="55"/>
      <c r="R280" s="40"/>
    </row>
    <row r="281" spans="4:18" x14ac:dyDescent="0.25">
      <c r="D281"/>
      <c r="Q281" s="55"/>
      <c r="R281" s="40"/>
    </row>
    <row r="282" spans="4:18" x14ac:dyDescent="0.25">
      <c r="D282"/>
      <c r="Q282" s="55"/>
      <c r="R282" s="40"/>
    </row>
    <row r="283" spans="4:18" x14ac:dyDescent="0.25">
      <c r="D283"/>
      <c r="Q283" s="55"/>
      <c r="R283" s="40"/>
    </row>
    <row r="284" spans="4:18" x14ac:dyDescent="0.25">
      <c r="D284"/>
      <c r="Q284" s="55"/>
      <c r="R284" s="40"/>
    </row>
    <row r="285" spans="4:18" x14ac:dyDescent="0.25">
      <c r="D285"/>
      <c r="Q285" s="55"/>
      <c r="R285" s="40"/>
    </row>
    <row r="286" spans="4:18" x14ac:dyDescent="0.25">
      <c r="D286"/>
      <c r="Q286" s="55"/>
      <c r="R286" s="40"/>
    </row>
    <row r="287" spans="4:18" x14ac:dyDescent="0.25">
      <c r="D287"/>
      <c r="Q287" s="55"/>
      <c r="R287" s="40"/>
    </row>
    <row r="288" spans="4:18" x14ac:dyDescent="0.25">
      <c r="D288"/>
      <c r="Q288" s="55"/>
      <c r="R288" s="40"/>
    </row>
    <row r="289" spans="4:18" x14ac:dyDescent="0.25">
      <c r="D289"/>
      <c r="Q289" s="55"/>
      <c r="R289" s="40"/>
    </row>
    <row r="290" spans="4:18" x14ac:dyDescent="0.25">
      <c r="D290"/>
      <c r="Q290" s="55"/>
      <c r="R290" s="40"/>
    </row>
    <row r="291" spans="4:18" x14ac:dyDescent="0.25">
      <c r="D291"/>
      <c r="Q291" s="55"/>
      <c r="R291" s="40"/>
    </row>
    <row r="292" spans="4:18" x14ac:dyDescent="0.25">
      <c r="D292"/>
      <c r="Q292" s="55"/>
      <c r="R292" s="40"/>
    </row>
    <row r="293" spans="4:18" x14ac:dyDescent="0.25">
      <c r="D293"/>
      <c r="Q293" s="55"/>
      <c r="R293" s="40"/>
    </row>
    <row r="294" spans="4:18" x14ac:dyDescent="0.25">
      <c r="D294"/>
      <c r="Q294" s="55"/>
      <c r="R294" s="40"/>
    </row>
    <row r="295" spans="4:18" x14ac:dyDescent="0.25">
      <c r="D295"/>
      <c r="Q295" s="55"/>
      <c r="R295" s="40"/>
    </row>
    <row r="296" spans="4:18" x14ac:dyDescent="0.25">
      <c r="D296"/>
      <c r="Q296" s="55"/>
      <c r="R296" s="40"/>
    </row>
    <row r="297" spans="4:18" x14ac:dyDescent="0.25">
      <c r="D297"/>
      <c r="Q297" s="55"/>
      <c r="R297" s="40"/>
    </row>
    <row r="298" spans="4:18" x14ac:dyDescent="0.25">
      <c r="D298"/>
      <c r="Q298" s="55"/>
      <c r="R298" s="40"/>
    </row>
    <row r="299" spans="4:18" x14ac:dyDescent="0.25">
      <c r="D299"/>
      <c r="Q299" s="55"/>
      <c r="R299" s="40"/>
    </row>
    <row r="300" spans="4:18" x14ac:dyDescent="0.25">
      <c r="D300"/>
      <c r="Q300" s="55"/>
      <c r="R300" s="40"/>
    </row>
    <row r="301" spans="4:18" x14ac:dyDescent="0.25">
      <c r="D301"/>
      <c r="Q301" s="55"/>
      <c r="R301" s="40"/>
    </row>
    <row r="302" spans="4:18" x14ac:dyDescent="0.25">
      <c r="D302"/>
      <c r="Q302" s="55"/>
      <c r="R302" s="40"/>
    </row>
    <row r="303" spans="4:18" x14ac:dyDescent="0.25">
      <c r="D303"/>
      <c r="Q303" s="55"/>
      <c r="R303" s="40"/>
    </row>
    <row r="304" spans="4:18" x14ac:dyDescent="0.25">
      <c r="D304"/>
      <c r="Q304" s="55"/>
      <c r="R304" s="40"/>
    </row>
    <row r="305" spans="4:18" x14ac:dyDescent="0.25">
      <c r="D305"/>
      <c r="Q305" s="55"/>
      <c r="R305" s="40"/>
    </row>
    <row r="306" spans="4:18" x14ac:dyDescent="0.25">
      <c r="D306"/>
      <c r="Q306" s="55"/>
      <c r="R306" s="40"/>
    </row>
    <row r="307" spans="4:18" x14ac:dyDescent="0.25">
      <c r="D307"/>
      <c r="Q307" s="55"/>
      <c r="R307" s="40"/>
    </row>
    <row r="308" spans="4:18" x14ac:dyDescent="0.25">
      <c r="D308"/>
      <c r="Q308" s="55"/>
      <c r="R308" s="40"/>
    </row>
    <row r="309" spans="4:18" x14ac:dyDescent="0.25">
      <c r="D309"/>
      <c r="Q309" s="55"/>
      <c r="R309" s="40"/>
    </row>
    <row r="310" spans="4:18" x14ac:dyDescent="0.25">
      <c r="D310"/>
      <c r="Q310" s="55"/>
      <c r="R310" s="40"/>
    </row>
    <row r="311" spans="4:18" x14ac:dyDescent="0.25">
      <c r="D311"/>
      <c r="Q311" s="55"/>
      <c r="R311" s="40"/>
    </row>
    <row r="312" spans="4:18" x14ac:dyDescent="0.25">
      <c r="D312"/>
      <c r="Q312" s="55"/>
      <c r="R312" s="40"/>
    </row>
    <row r="313" spans="4:18" x14ac:dyDescent="0.25">
      <c r="D313"/>
      <c r="Q313" s="55"/>
      <c r="R313" s="40"/>
    </row>
    <row r="314" spans="4:18" x14ac:dyDescent="0.25">
      <c r="D314"/>
      <c r="Q314" s="55"/>
      <c r="R314" s="40"/>
    </row>
    <row r="315" spans="4:18" x14ac:dyDescent="0.25">
      <c r="D315"/>
      <c r="Q315" s="55"/>
      <c r="R315" s="40"/>
    </row>
    <row r="316" spans="4:18" x14ac:dyDescent="0.25">
      <c r="D316"/>
      <c r="Q316" s="55"/>
      <c r="R316" s="40"/>
    </row>
    <row r="317" spans="4:18" x14ac:dyDescent="0.25">
      <c r="D317"/>
      <c r="Q317" s="55"/>
      <c r="R317" s="40"/>
    </row>
    <row r="318" spans="4:18" x14ac:dyDescent="0.25">
      <c r="D318"/>
      <c r="Q318" s="55"/>
      <c r="R318" s="40"/>
    </row>
    <row r="319" spans="4:18" x14ac:dyDescent="0.25">
      <c r="D319"/>
      <c r="Q319" s="55"/>
      <c r="R319" s="40"/>
    </row>
    <row r="320" spans="4:18" x14ac:dyDescent="0.25">
      <c r="D320"/>
      <c r="Q320" s="55"/>
      <c r="R320" s="40"/>
    </row>
    <row r="321" spans="4:18" x14ac:dyDescent="0.25">
      <c r="D321"/>
      <c r="Q321" s="55"/>
      <c r="R321" s="40"/>
    </row>
    <row r="322" spans="4:18" x14ac:dyDescent="0.25">
      <c r="D322"/>
      <c r="Q322" s="55"/>
      <c r="R322" s="40"/>
    </row>
    <row r="323" spans="4:18" x14ac:dyDescent="0.25">
      <c r="D323"/>
      <c r="Q323" s="55"/>
      <c r="R323" s="40"/>
    </row>
    <row r="324" spans="4:18" x14ac:dyDescent="0.25">
      <c r="D324"/>
      <c r="Q324" s="55"/>
      <c r="R324" s="40"/>
    </row>
    <row r="325" spans="4:18" x14ac:dyDescent="0.25">
      <c r="D325"/>
      <c r="Q325" s="55"/>
      <c r="R325" s="40"/>
    </row>
    <row r="326" spans="4:18" x14ac:dyDescent="0.25">
      <c r="D326"/>
      <c r="Q326" s="55"/>
      <c r="R326" s="40"/>
    </row>
    <row r="327" spans="4:18" x14ac:dyDescent="0.25">
      <c r="D327"/>
      <c r="Q327" s="55"/>
      <c r="R327" s="40"/>
    </row>
    <row r="328" spans="4:18" x14ac:dyDescent="0.25">
      <c r="D328"/>
      <c r="Q328" s="55"/>
      <c r="R328" s="40"/>
    </row>
    <row r="329" spans="4:18" x14ac:dyDescent="0.25">
      <c r="D329"/>
      <c r="Q329" s="55"/>
      <c r="R329" s="40"/>
    </row>
    <row r="330" spans="4:18" x14ac:dyDescent="0.25">
      <c r="D330"/>
      <c r="Q330" s="55"/>
      <c r="R330" s="40"/>
    </row>
    <row r="331" spans="4:18" x14ac:dyDescent="0.25">
      <c r="D331"/>
      <c r="Q331" s="55"/>
      <c r="R331" s="40"/>
    </row>
    <row r="332" spans="4:18" x14ac:dyDescent="0.25">
      <c r="D332"/>
      <c r="Q332" s="55"/>
      <c r="R332" s="40"/>
    </row>
    <row r="333" spans="4:18" x14ac:dyDescent="0.25">
      <c r="D333"/>
      <c r="Q333" s="55"/>
      <c r="R333" s="40"/>
    </row>
    <row r="334" spans="4:18" x14ac:dyDescent="0.25">
      <c r="D334"/>
      <c r="Q334" s="55"/>
      <c r="R334" s="40"/>
    </row>
    <row r="335" spans="4:18" x14ac:dyDescent="0.25">
      <c r="D335"/>
      <c r="Q335" s="55"/>
      <c r="R335" s="40"/>
    </row>
    <row r="336" spans="4:18" x14ac:dyDescent="0.25">
      <c r="D336"/>
      <c r="Q336" s="55"/>
      <c r="R336" s="40"/>
    </row>
    <row r="337" spans="4:18" x14ac:dyDescent="0.25">
      <c r="D337"/>
      <c r="Q337" s="55"/>
      <c r="R337" s="40"/>
    </row>
    <row r="338" spans="4:18" x14ac:dyDescent="0.25">
      <c r="D338"/>
      <c r="Q338" s="55"/>
      <c r="R338" s="40"/>
    </row>
    <row r="339" spans="4:18" x14ac:dyDescent="0.25">
      <c r="D339"/>
      <c r="Q339" s="55"/>
      <c r="R339" s="40"/>
    </row>
    <row r="340" spans="4:18" x14ac:dyDescent="0.25">
      <c r="D340"/>
      <c r="Q340" s="55"/>
      <c r="R340" s="40"/>
    </row>
    <row r="341" spans="4:18" x14ac:dyDescent="0.25">
      <c r="D341"/>
      <c r="Q341" s="55"/>
      <c r="R341" s="40"/>
    </row>
    <row r="342" spans="4:18" x14ac:dyDescent="0.25">
      <c r="D342"/>
      <c r="Q342" s="55"/>
      <c r="R342" s="40"/>
    </row>
    <row r="343" spans="4:18" x14ac:dyDescent="0.25">
      <c r="D343"/>
      <c r="Q343" s="55"/>
      <c r="R343" s="40"/>
    </row>
    <row r="344" spans="4:18" x14ac:dyDescent="0.25">
      <c r="D344"/>
      <c r="Q344" s="55"/>
      <c r="R344" s="40"/>
    </row>
    <row r="345" spans="4:18" x14ac:dyDescent="0.25">
      <c r="D345"/>
      <c r="Q345" s="55"/>
      <c r="R345" s="40"/>
    </row>
    <row r="346" spans="4:18" x14ac:dyDescent="0.25">
      <c r="D346"/>
      <c r="Q346" s="55"/>
      <c r="R346" s="40"/>
    </row>
    <row r="347" spans="4:18" x14ac:dyDescent="0.25">
      <c r="D347"/>
      <c r="Q347" s="55"/>
      <c r="R347" s="40"/>
    </row>
    <row r="348" spans="4:18" x14ac:dyDescent="0.25">
      <c r="D348"/>
      <c r="Q348" s="55"/>
      <c r="R348" s="40"/>
    </row>
    <row r="349" spans="4:18" x14ac:dyDescent="0.25">
      <c r="D349"/>
      <c r="Q349" s="55"/>
      <c r="R349" s="40"/>
    </row>
    <row r="350" spans="4:18" x14ac:dyDescent="0.25">
      <c r="D350"/>
      <c r="Q350" s="55"/>
      <c r="R350" s="40"/>
    </row>
    <row r="351" spans="4:18" x14ac:dyDescent="0.25">
      <c r="D351"/>
      <c r="Q351" s="55"/>
      <c r="R351" s="40"/>
    </row>
    <row r="352" spans="4:18" x14ac:dyDescent="0.25">
      <c r="D352"/>
      <c r="Q352" s="55"/>
      <c r="R352" s="40"/>
    </row>
    <row r="353" spans="4:18" x14ac:dyDescent="0.25">
      <c r="D353"/>
      <c r="Q353" s="55"/>
      <c r="R353" s="40"/>
    </row>
    <row r="354" spans="4:18" x14ac:dyDescent="0.25">
      <c r="D354"/>
      <c r="Q354" s="55"/>
      <c r="R354" s="40"/>
    </row>
    <row r="355" spans="4:18" x14ac:dyDescent="0.25">
      <c r="D355"/>
      <c r="Q355" s="55"/>
      <c r="R355" s="40"/>
    </row>
    <row r="356" spans="4:18" x14ac:dyDescent="0.25">
      <c r="D356"/>
      <c r="Q356" s="55"/>
      <c r="R356" s="40"/>
    </row>
    <row r="357" spans="4:18" x14ac:dyDescent="0.25">
      <c r="D357"/>
      <c r="Q357" s="55"/>
      <c r="R357" s="40"/>
    </row>
    <row r="358" spans="4:18" x14ac:dyDescent="0.25">
      <c r="D358"/>
      <c r="Q358" s="55"/>
      <c r="R358" s="40"/>
    </row>
    <row r="359" spans="4:18" x14ac:dyDescent="0.25">
      <c r="D359"/>
      <c r="Q359" s="55"/>
      <c r="R359" s="40"/>
    </row>
    <row r="360" spans="4:18" x14ac:dyDescent="0.25">
      <c r="D360"/>
      <c r="Q360" s="55"/>
      <c r="R360" s="40"/>
    </row>
    <row r="361" spans="4:18" x14ac:dyDescent="0.25">
      <c r="D361"/>
      <c r="Q361" s="55"/>
      <c r="R361" s="40"/>
    </row>
    <row r="362" spans="4:18" x14ac:dyDescent="0.25">
      <c r="D362"/>
      <c r="Q362" s="55"/>
      <c r="R362" s="40"/>
    </row>
    <row r="363" spans="4:18" x14ac:dyDescent="0.25">
      <c r="D363"/>
      <c r="Q363" s="55"/>
      <c r="R363" s="40"/>
    </row>
    <row r="364" spans="4:18" x14ac:dyDescent="0.25">
      <c r="D364"/>
      <c r="Q364" s="55"/>
      <c r="R364" s="40"/>
    </row>
    <row r="365" spans="4:18" x14ac:dyDescent="0.25">
      <c r="D365"/>
      <c r="Q365" s="55"/>
      <c r="R365" s="40"/>
    </row>
    <row r="366" spans="4:18" x14ac:dyDescent="0.25">
      <c r="D366"/>
      <c r="Q366" s="55"/>
      <c r="R366" s="40"/>
    </row>
    <row r="367" spans="4:18" x14ac:dyDescent="0.25">
      <c r="D367"/>
      <c r="Q367" s="55"/>
      <c r="R367" s="40"/>
    </row>
    <row r="368" spans="4:18" x14ac:dyDescent="0.25">
      <c r="D368"/>
      <c r="Q368" s="55"/>
      <c r="R368" s="40"/>
    </row>
    <row r="369" spans="4:18" x14ac:dyDescent="0.25">
      <c r="D369"/>
      <c r="Q369" s="55"/>
      <c r="R369" s="40"/>
    </row>
    <row r="370" spans="4:18" x14ac:dyDescent="0.25">
      <c r="D370"/>
      <c r="Q370" s="55"/>
      <c r="R370" s="40"/>
    </row>
    <row r="371" spans="4:18" x14ac:dyDescent="0.25">
      <c r="D371"/>
      <c r="Q371" s="55"/>
      <c r="R371" s="40"/>
    </row>
    <row r="372" spans="4:18" x14ac:dyDescent="0.25">
      <c r="D372"/>
      <c r="Q372" s="55"/>
      <c r="R372" s="40"/>
    </row>
    <row r="373" spans="4:18" x14ac:dyDescent="0.25">
      <c r="D373"/>
      <c r="Q373" s="55"/>
      <c r="R373" s="40"/>
    </row>
    <row r="374" spans="4:18" x14ac:dyDescent="0.25">
      <c r="D374"/>
      <c r="Q374" s="55"/>
      <c r="R374" s="40"/>
    </row>
    <row r="375" spans="4:18" x14ac:dyDescent="0.25">
      <c r="D375"/>
      <c r="Q375" s="55"/>
      <c r="R375" s="40"/>
    </row>
    <row r="376" spans="4:18" x14ac:dyDescent="0.25">
      <c r="D376"/>
      <c r="Q376" s="55"/>
      <c r="R376" s="40"/>
    </row>
    <row r="377" spans="4:18" x14ac:dyDescent="0.25">
      <c r="D377"/>
      <c r="Q377" s="55"/>
      <c r="R377" s="40"/>
    </row>
    <row r="378" spans="4:18" x14ac:dyDescent="0.25">
      <c r="D378"/>
      <c r="Q378" s="55"/>
      <c r="R378" s="40"/>
    </row>
    <row r="379" spans="4:18" x14ac:dyDescent="0.25">
      <c r="D379"/>
      <c r="Q379" s="55"/>
      <c r="R379" s="40"/>
    </row>
    <row r="380" spans="4:18" x14ac:dyDescent="0.25">
      <c r="D380"/>
      <c r="Q380" s="55"/>
      <c r="R380" s="40"/>
    </row>
    <row r="381" spans="4:18" x14ac:dyDescent="0.25">
      <c r="D381"/>
      <c r="Q381" s="55"/>
      <c r="R381" s="40"/>
    </row>
    <row r="382" spans="4:18" x14ac:dyDescent="0.25">
      <c r="D382"/>
      <c r="Q382" s="55"/>
      <c r="R382" s="40"/>
    </row>
    <row r="383" spans="4:18" x14ac:dyDescent="0.25">
      <c r="D383"/>
      <c r="Q383" s="55"/>
      <c r="R383" s="40"/>
    </row>
    <row r="384" spans="4:18" x14ac:dyDescent="0.25">
      <c r="D384"/>
      <c r="Q384" s="55"/>
      <c r="R384" s="40"/>
    </row>
    <row r="385" spans="4:18" x14ac:dyDescent="0.25">
      <c r="D385"/>
      <c r="Q385" s="55"/>
      <c r="R385" s="40"/>
    </row>
    <row r="386" spans="4:18" x14ac:dyDescent="0.25">
      <c r="D386"/>
      <c r="Q386" s="55"/>
      <c r="R386" s="40"/>
    </row>
    <row r="387" spans="4:18" x14ac:dyDescent="0.25">
      <c r="D387"/>
      <c r="Q387" s="55"/>
      <c r="R387" s="40"/>
    </row>
    <row r="388" spans="4:18" x14ac:dyDescent="0.25">
      <c r="D388"/>
      <c r="Q388" s="55"/>
      <c r="R388" s="40"/>
    </row>
    <row r="389" spans="4:18" x14ac:dyDescent="0.25">
      <c r="D389"/>
      <c r="Q389" s="55"/>
      <c r="R389" s="40"/>
    </row>
    <row r="390" spans="4:18" x14ac:dyDescent="0.25">
      <c r="D390"/>
      <c r="Q390" s="55"/>
      <c r="R390" s="40"/>
    </row>
    <row r="391" spans="4:18" x14ac:dyDescent="0.25">
      <c r="D391"/>
      <c r="Q391" s="55"/>
      <c r="R391" s="40"/>
    </row>
    <row r="392" spans="4:18" x14ac:dyDescent="0.25">
      <c r="D392"/>
      <c r="Q392" s="55"/>
      <c r="R392" s="40"/>
    </row>
    <row r="393" spans="4:18" x14ac:dyDescent="0.25">
      <c r="D393"/>
      <c r="Q393" s="55"/>
      <c r="R393" s="40"/>
    </row>
    <row r="394" spans="4:18" x14ac:dyDescent="0.25">
      <c r="D394"/>
      <c r="Q394" s="55"/>
      <c r="R394" s="40"/>
    </row>
    <row r="395" spans="4:18" x14ac:dyDescent="0.25">
      <c r="D395"/>
      <c r="Q395" s="55"/>
      <c r="R395" s="40"/>
    </row>
    <row r="396" spans="4:18" x14ac:dyDescent="0.25">
      <c r="D396"/>
      <c r="Q396" s="55"/>
      <c r="R396" s="40"/>
    </row>
    <row r="397" spans="4:18" x14ac:dyDescent="0.25">
      <c r="D397"/>
      <c r="Q397" s="55"/>
      <c r="R397" s="40"/>
    </row>
    <row r="398" spans="4:18" x14ac:dyDescent="0.25">
      <c r="D398"/>
      <c r="Q398" s="55"/>
      <c r="R398" s="40"/>
    </row>
    <row r="399" spans="4:18" x14ac:dyDescent="0.25">
      <c r="D399"/>
      <c r="Q399" s="55"/>
      <c r="R399" s="40"/>
    </row>
    <row r="400" spans="4:18" x14ac:dyDescent="0.25">
      <c r="D400"/>
      <c r="Q400" s="55"/>
      <c r="R400" s="40"/>
    </row>
    <row r="401" spans="4:18" x14ac:dyDescent="0.25">
      <c r="D401"/>
      <c r="Q401" s="55"/>
      <c r="R401" s="40"/>
    </row>
    <row r="402" spans="4:18" x14ac:dyDescent="0.25">
      <c r="D402"/>
      <c r="Q402" s="55"/>
      <c r="R402" s="40"/>
    </row>
    <row r="403" spans="4:18" x14ac:dyDescent="0.25">
      <c r="D403"/>
      <c r="Q403" s="55"/>
      <c r="R403" s="40"/>
    </row>
    <row r="404" spans="4:18" x14ac:dyDescent="0.25">
      <c r="D404"/>
      <c r="Q404" s="55"/>
      <c r="R404" s="40"/>
    </row>
    <row r="405" spans="4:18" x14ac:dyDescent="0.25">
      <c r="D405"/>
      <c r="Q405" s="55"/>
      <c r="R405" s="40"/>
    </row>
    <row r="406" spans="4:18" x14ac:dyDescent="0.25">
      <c r="D406"/>
      <c r="Q406" s="55"/>
      <c r="R406" s="40"/>
    </row>
    <row r="407" spans="4:18" x14ac:dyDescent="0.25">
      <c r="D407"/>
      <c r="Q407" s="55"/>
      <c r="R407" s="40"/>
    </row>
    <row r="408" spans="4:18" x14ac:dyDescent="0.25">
      <c r="D408"/>
      <c r="Q408" s="55"/>
      <c r="R408" s="40"/>
    </row>
    <row r="409" spans="4:18" x14ac:dyDescent="0.25">
      <c r="D409"/>
      <c r="Q409" s="55"/>
      <c r="R409" s="40"/>
    </row>
    <row r="410" spans="4:18" x14ac:dyDescent="0.25">
      <c r="D410"/>
      <c r="Q410" s="55"/>
      <c r="R410" s="40"/>
    </row>
    <row r="411" spans="4:18" x14ac:dyDescent="0.25">
      <c r="D411"/>
      <c r="Q411" s="55"/>
      <c r="R411" s="40"/>
    </row>
    <row r="412" spans="4:18" x14ac:dyDescent="0.25">
      <c r="D412"/>
      <c r="Q412" s="55"/>
      <c r="R412" s="40"/>
    </row>
    <row r="413" spans="4:18" x14ac:dyDescent="0.25">
      <c r="D413"/>
      <c r="Q413" s="55"/>
      <c r="R413" s="40"/>
    </row>
    <row r="414" spans="4:18" x14ac:dyDescent="0.25">
      <c r="D414"/>
      <c r="Q414" s="55"/>
      <c r="R414" s="40"/>
    </row>
    <row r="415" spans="4:18" x14ac:dyDescent="0.25">
      <c r="D415"/>
      <c r="Q415" s="55"/>
      <c r="R415" s="40"/>
    </row>
    <row r="416" spans="4:18" x14ac:dyDescent="0.25">
      <c r="D416"/>
      <c r="Q416" s="55"/>
      <c r="R416" s="40"/>
    </row>
    <row r="417" spans="4:18" x14ac:dyDescent="0.25">
      <c r="D417"/>
      <c r="Q417" s="55"/>
      <c r="R417" s="40"/>
    </row>
    <row r="418" spans="4:18" x14ac:dyDescent="0.25">
      <c r="D418"/>
      <c r="Q418" s="55"/>
      <c r="R418" s="40"/>
    </row>
    <row r="419" spans="4:18" x14ac:dyDescent="0.25">
      <c r="D419"/>
      <c r="Q419" s="55"/>
      <c r="R419" s="40"/>
    </row>
    <row r="420" spans="4:18" x14ac:dyDescent="0.25">
      <c r="D420"/>
      <c r="Q420" s="55"/>
      <c r="R420" s="40"/>
    </row>
    <row r="421" spans="4:18" x14ac:dyDescent="0.25">
      <c r="D421"/>
      <c r="Q421" s="55"/>
      <c r="R421" s="40"/>
    </row>
    <row r="422" spans="4:18" x14ac:dyDescent="0.25">
      <c r="D422"/>
      <c r="Q422" s="55"/>
      <c r="R422" s="40"/>
    </row>
    <row r="423" spans="4:18" x14ac:dyDescent="0.25">
      <c r="D423"/>
      <c r="Q423" s="55"/>
      <c r="R423" s="40"/>
    </row>
    <row r="424" spans="4:18" x14ac:dyDescent="0.25">
      <c r="D424"/>
      <c r="Q424" s="55"/>
      <c r="R424" s="40"/>
    </row>
    <row r="425" spans="4:18" x14ac:dyDescent="0.25">
      <c r="D425"/>
      <c r="Q425" s="55"/>
      <c r="R425" s="40"/>
    </row>
    <row r="426" spans="4:18" x14ac:dyDescent="0.25">
      <c r="D426"/>
      <c r="Q426" s="55"/>
      <c r="R426" s="40"/>
    </row>
    <row r="427" spans="4:18" x14ac:dyDescent="0.25">
      <c r="D427"/>
      <c r="Q427" s="55"/>
      <c r="R427" s="40"/>
    </row>
    <row r="428" spans="4:18" x14ac:dyDescent="0.25">
      <c r="D428"/>
      <c r="Q428" s="55"/>
      <c r="R428" s="40"/>
    </row>
    <row r="429" spans="4:18" x14ac:dyDescent="0.25">
      <c r="D429"/>
      <c r="Q429" s="55"/>
      <c r="R429" s="40"/>
    </row>
    <row r="430" spans="4:18" x14ac:dyDescent="0.25">
      <c r="D430"/>
      <c r="Q430" s="55"/>
      <c r="R430" s="40"/>
    </row>
    <row r="431" spans="4:18" x14ac:dyDescent="0.25">
      <c r="D431"/>
      <c r="Q431" s="55"/>
      <c r="R431" s="40"/>
    </row>
    <row r="432" spans="4:18" x14ac:dyDescent="0.25">
      <c r="D432"/>
      <c r="Q432" s="55"/>
      <c r="R432" s="40"/>
    </row>
    <row r="433" spans="4:18" x14ac:dyDescent="0.25">
      <c r="D433"/>
      <c r="Q433" s="55"/>
      <c r="R433" s="40"/>
    </row>
    <row r="434" spans="4:18" x14ac:dyDescent="0.25">
      <c r="D434"/>
      <c r="Q434" s="55"/>
      <c r="R434" s="40"/>
    </row>
    <row r="435" spans="4:18" x14ac:dyDescent="0.25">
      <c r="D435"/>
      <c r="Q435" s="55"/>
      <c r="R435" s="40"/>
    </row>
    <row r="436" spans="4:18" x14ac:dyDescent="0.25">
      <c r="D436"/>
      <c r="Q436" s="55"/>
      <c r="R436" s="40"/>
    </row>
    <row r="437" spans="4:18" x14ac:dyDescent="0.25">
      <c r="D437"/>
      <c r="Q437" s="55"/>
      <c r="R437" s="40"/>
    </row>
    <row r="438" spans="4:18" x14ac:dyDescent="0.25">
      <c r="D438"/>
      <c r="Q438" s="55"/>
      <c r="R438" s="40"/>
    </row>
    <row r="439" spans="4:18" x14ac:dyDescent="0.25">
      <c r="D439"/>
      <c r="Q439" s="55"/>
      <c r="R439" s="40"/>
    </row>
    <row r="440" spans="4:18" x14ac:dyDescent="0.25">
      <c r="D440"/>
      <c r="Q440" s="55"/>
      <c r="R440" s="40"/>
    </row>
    <row r="441" spans="4:18" x14ac:dyDescent="0.25">
      <c r="D441"/>
      <c r="Q441" s="55"/>
      <c r="R441" s="40"/>
    </row>
    <row r="442" spans="4:18" x14ac:dyDescent="0.25">
      <c r="D442"/>
      <c r="Q442" s="55"/>
      <c r="R442" s="40"/>
    </row>
    <row r="443" spans="4:18" x14ac:dyDescent="0.25">
      <c r="D443"/>
      <c r="Q443" s="55"/>
      <c r="R443" s="40"/>
    </row>
    <row r="444" spans="4:18" x14ac:dyDescent="0.25">
      <c r="D444"/>
      <c r="Q444" s="55"/>
      <c r="R444" s="40"/>
    </row>
    <row r="445" spans="4:18" x14ac:dyDescent="0.25">
      <c r="D445"/>
      <c r="Q445" s="55"/>
      <c r="R445" s="40"/>
    </row>
    <row r="446" spans="4:18" x14ac:dyDescent="0.25">
      <c r="D446"/>
      <c r="Q446" s="55"/>
      <c r="R446" s="40"/>
    </row>
    <row r="447" spans="4:18" x14ac:dyDescent="0.25">
      <c r="D447"/>
      <c r="Q447" s="55"/>
      <c r="R447" s="40"/>
    </row>
    <row r="448" spans="4:18" x14ac:dyDescent="0.25">
      <c r="D448"/>
      <c r="Q448" s="55"/>
      <c r="R448" s="40"/>
    </row>
    <row r="449" spans="4:18" x14ac:dyDescent="0.25">
      <c r="D449"/>
      <c r="Q449" s="55"/>
      <c r="R449" s="40"/>
    </row>
    <row r="450" spans="4:18" x14ac:dyDescent="0.25">
      <c r="D450"/>
      <c r="Q450" s="55"/>
      <c r="R450" s="40"/>
    </row>
    <row r="451" spans="4:18" x14ac:dyDescent="0.25">
      <c r="D451"/>
      <c r="Q451" s="55"/>
      <c r="R451" s="40"/>
    </row>
    <row r="452" spans="4:18" x14ac:dyDescent="0.25">
      <c r="D452"/>
      <c r="Q452" s="55"/>
      <c r="R452" s="40"/>
    </row>
    <row r="453" spans="4:18" x14ac:dyDescent="0.25">
      <c r="D453"/>
      <c r="Q453" s="55"/>
      <c r="R453" s="40"/>
    </row>
    <row r="454" spans="4:18" x14ac:dyDescent="0.25">
      <c r="D454"/>
      <c r="Q454" s="55"/>
      <c r="R454" s="40"/>
    </row>
    <row r="455" spans="4:18" x14ac:dyDescent="0.25">
      <c r="D455"/>
      <c r="Q455" s="55"/>
      <c r="R455" s="40"/>
    </row>
    <row r="456" spans="4:18" x14ac:dyDescent="0.25">
      <c r="D456"/>
      <c r="Q456" s="55"/>
      <c r="R456" s="40"/>
    </row>
    <row r="457" spans="4:18" x14ac:dyDescent="0.25">
      <c r="D457"/>
      <c r="Q457" s="55"/>
      <c r="R457" s="40"/>
    </row>
    <row r="458" spans="4:18" x14ac:dyDescent="0.25">
      <c r="D458"/>
      <c r="Q458" s="55"/>
      <c r="R458" s="40"/>
    </row>
    <row r="459" spans="4:18" x14ac:dyDescent="0.25">
      <c r="D459"/>
      <c r="Q459" s="55"/>
      <c r="R459" s="40"/>
    </row>
    <row r="460" spans="4:18" x14ac:dyDescent="0.25">
      <c r="D460"/>
      <c r="Q460" s="55"/>
      <c r="R460" s="40"/>
    </row>
    <row r="461" spans="4:18" x14ac:dyDescent="0.25">
      <c r="D461"/>
      <c r="Q461" s="55"/>
      <c r="R461" s="40"/>
    </row>
    <row r="462" spans="4:18" x14ac:dyDescent="0.25">
      <c r="D462"/>
      <c r="Q462" s="55"/>
      <c r="R462" s="40"/>
    </row>
    <row r="463" spans="4:18" x14ac:dyDescent="0.25">
      <c r="D463"/>
      <c r="Q463" s="55"/>
      <c r="R463" s="40"/>
    </row>
    <row r="464" spans="4:18" x14ac:dyDescent="0.25">
      <c r="D464"/>
      <c r="Q464" s="55"/>
      <c r="R464" s="40"/>
    </row>
    <row r="465" spans="4:18" x14ac:dyDescent="0.25">
      <c r="D465"/>
      <c r="Q465" s="55"/>
      <c r="R465" s="40"/>
    </row>
    <row r="466" spans="4:18" x14ac:dyDescent="0.25">
      <c r="D466"/>
      <c r="Q466" s="55"/>
      <c r="R466" s="40"/>
    </row>
    <row r="467" spans="4:18" x14ac:dyDescent="0.25">
      <c r="D467"/>
      <c r="Q467" s="55"/>
      <c r="R467" s="40"/>
    </row>
    <row r="468" spans="4:18" x14ac:dyDescent="0.25">
      <c r="D468"/>
      <c r="Q468" s="55"/>
      <c r="R468" s="40"/>
    </row>
    <row r="469" spans="4:18" x14ac:dyDescent="0.25">
      <c r="D469"/>
      <c r="Q469" s="55"/>
      <c r="R469" s="40"/>
    </row>
    <row r="470" spans="4:18" x14ac:dyDescent="0.25">
      <c r="D470"/>
      <c r="Q470" s="55"/>
      <c r="R470" s="40"/>
    </row>
    <row r="471" spans="4:18" x14ac:dyDescent="0.25">
      <c r="D471"/>
      <c r="Q471" s="55"/>
      <c r="R471" s="40"/>
    </row>
    <row r="472" spans="4:18" x14ac:dyDescent="0.25">
      <c r="D472"/>
      <c r="Q472" s="55"/>
      <c r="R472" s="40"/>
    </row>
    <row r="473" spans="4:18" x14ac:dyDescent="0.25">
      <c r="D473"/>
      <c r="Q473" s="55"/>
      <c r="R473" s="40"/>
    </row>
    <row r="474" spans="4:18" x14ac:dyDescent="0.25">
      <c r="D474"/>
      <c r="Q474" s="55"/>
      <c r="R474" s="40"/>
    </row>
    <row r="475" spans="4:18" x14ac:dyDescent="0.25">
      <c r="D475"/>
      <c r="Q475" s="55"/>
      <c r="R475" s="40"/>
    </row>
    <row r="476" spans="4:18" x14ac:dyDescent="0.25">
      <c r="D476"/>
      <c r="Q476" s="55"/>
      <c r="R476" s="40"/>
    </row>
    <row r="477" spans="4:18" x14ac:dyDescent="0.25">
      <c r="D477"/>
      <c r="Q477" s="55"/>
      <c r="R477" s="40"/>
    </row>
    <row r="478" spans="4:18" x14ac:dyDescent="0.25">
      <c r="D478"/>
      <c r="Q478" s="55"/>
      <c r="R478" s="40"/>
    </row>
    <row r="479" spans="4:18" x14ac:dyDescent="0.25">
      <c r="D479"/>
      <c r="Q479" s="55"/>
      <c r="R479" s="40"/>
    </row>
    <row r="480" spans="4:18" x14ac:dyDescent="0.25">
      <c r="D480"/>
      <c r="Q480" s="55"/>
      <c r="R480" s="40"/>
    </row>
    <row r="481" spans="4:18" x14ac:dyDescent="0.25">
      <c r="D481"/>
      <c r="Q481" s="55"/>
      <c r="R481" s="40"/>
    </row>
    <row r="482" spans="4:18" x14ac:dyDescent="0.25">
      <c r="D482"/>
      <c r="Q482" s="55"/>
      <c r="R482" s="40"/>
    </row>
    <row r="483" spans="4:18" x14ac:dyDescent="0.25">
      <c r="D483"/>
      <c r="Q483" s="55"/>
      <c r="R483" s="40"/>
    </row>
    <row r="484" spans="4:18" x14ac:dyDescent="0.25">
      <c r="D484"/>
      <c r="Q484" s="55"/>
      <c r="R484" s="40"/>
    </row>
    <row r="485" spans="4:18" x14ac:dyDescent="0.25">
      <c r="D485"/>
      <c r="Q485" s="55"/>
      <c r="R485" s="40"/>
    </row>
    <row r="486" spans="4:18" x14ac:dyDescent="0.25">
      <c r="D486"/>
      <c r="Q486" s="55"/>
      <c r="R486" s="40"/>
    </row>
    <row r="487" spans="4:18" x14ac:dyDescent="0.25">
      <c r="D487"/>
      <c r="Q487" s="55"/>
      <c r="R487" s="40"/>
    </row>
    <row r="488" spans="4:18" x14ac:dyDescent="0.25">
      <c r="D488"/>
      <c r="Q488" s="55"/>
      <c r="R488" s="40"/>
    </row>
    <row r="489" spans="4:18" x14ac:dyDescent="0.25">
      <c r="D489"/>
      <c r="Q489" s="55"/>
      <c r="R489" s="40"/>
    </row>
    <row r="490" spans="4:18" x14ac:dyDescent="0.25">
      <c r="D490"/>
      <c r="Q490" s="55"/>
      <c r="R490" s="40"/>
    </row>
    <row r="491" spans="4:18" x14ac:dyDescent="0.25">
      <c r="D491"/>
      <c r="Q491" s="55"/>
      <c r="R491" s="40"/>
    </row>
    <row r="492" spans="4:18" x14ac:dyDescent="0.25">
      <c r="D492"/>
      <c r="Q492" s="55"/>
      <c r="R492" s="40"/>
    </row>
    <row r="493" spans="4:18" x14ac:dyDescent="0.25">
      <c r="D493"/>
      <c r="Q493" s="55"/>
      <c r="R493" s="40"/>
    </row>
    <row r="494" spans="4:18" x14ac:dyDescent="0.25">
      <c r="D494"/>
      <c r="Q494" s="55"/>
      <c r="R494" s="40"/>
    </row>
    <row r="495" spans="4:18" x14ac:dyDescent="0.25">
      <c r="D495"/>
      <c r="Q495" s="55"/>
      <c r="R495" s="40"/>
    </row>
    <row r="496" spans="4:18" x14ac:dyDescent="0.25">
      <c r="D496"/>
      <c r="Q496" s="55"/>
      <c r="R496" s="40"/>
    </row>
    <row r="497" spans="4:18" x14ac:dyDescent="0.25">
      <c r="D497"/>
      <c r="Q497" s="55"/>
      <c r="R497" s="40"/>
    </row>
    <row r="498" spans="4:18" x14ac:dyDescent="0.25">
      <c r="D498"/>
      <c r="Q498" s="55"/>
      <c r="R498" s="40"/>
    </row>
    <row r="499" spans="4:18" x14ac:dyDescent="0.25">
      <c r="D499"/>
      <c r="Q499" s="55"/>
      <c r="R499" s="40"/>
    </row>
    <row r="500" spans="4:18" x14ac:dyDescent="0.25">
      <c r="D500"/>
      <c r="Q500" s="55"/>
      <c r="R500" s="40"/>
    </row>
    <row r="501" spans="4:18" x14ac:dyDescent="0.25">
      <c r="D501"/>
      <c r="Q501" s="55"/>
      <c r="R501" s="40"/>
    </row>
    <row r="502" spans="4:18" x14ac:dyDescent="0.25">
      <c r="D502"/>
      <c r="Q502" s="55"/>
      <c r="R502" s="40"/>
    </row>
    <row r="503" spans="4:18" x14ac:dyDescent="0.25">
      <c r="D503"/>
      <c r="Q503" s="55"/>
      <c r="R503" s="40"/>
    </row>
    <row r="504" spans="4:18" x14ac:dyDescent="0.25">
      <c r="D504"/>
      <c r="Q504" s="55"/>
      <c r="R504" s="40"/>
    </row>
    <row r="505" spans="4:18" x14ac:dyDescent="0.25">
      <c r="D505"/>
      <c r="Q505" s="55"/>
      <c r="R505" s="40"/>
    </row>
    <row r="506" spans="4:18" x14ac:dyDescent="0.25">
      <c r="D506"/>
      <c r="Q506" s="55"/>
      <c r="R506" s="40"/>
    </row>
    <row r="507" spans="4:18" x14ac:dyDescent="0.25">
      <c r="D507"/>
      <c r="Q507" s="55"/>
      <c r="R507" s="40"/>
    </row>
    <row r="508" spans="4:18" x14ac:dyDescent="0.25">
      <c r="D508"/>
      <c r="Q508" s="55"/>
      <c r="R508" s="40"/>
    </row>
    <row r="509" spans="4:18" x14ac:dyDescent="0.25">
      <c r="D509"/>
      <c r="Q509" s="55"/>
      <c r="R509" s="40"/>
    </row>
    <row r="510" spans="4:18" x14ac:dyDescent="0.25">
      <c r="D510"/>
      <c r="Q510" s="55"/>
      <c r="R510" s="40"/>
    </row>
    <row r="511" spans="4:18" x14ac:dyDescent="0.25">
      <c r="D511"/>
      <c r="Q511" s="55"/>
      <c r="R511" s="40"/>
    </row>
    <row r="512" spans="4:18" x14ac:dyDescent="0.25">
      <c r="D512"/>
      <c r="Q512" s="55"/>
      <c r="R512" s="40"/>
    </row>
    <row r="513" spans="4:18" x14ac:dyDescent="0.25">
      <c r="D513"/>
      <c r="Q513" s="55"/>
      <c r="R513" s="40"/>
    </row>
    <row r="514" spans="4:18" x14ac:dyDescent="0.25">
      <c r="D514"/>
      <c r="Q514" s="55"/>
      <c r="R514" s="40"/>
    </row>
    <row r="515" spans="4:18" x14ac:dyDescent="0.25">
      <c r="D515"/>
      <c r="Q515" s="55"/>
      <c r="R515" s="40"/>
    </row>
    <row r="516" spans="4:18" x14ac:dyDescent="0.25">
      <c r="D516"/>
      <c r="Q516" s="55"/>
      <c r="R516" s="40"/>
    </row>
    <row r="517" spans="4:18" x14ac:dyDescent="0.25">
      <c r="D517"/>
      <c r="Q517" s="55"/>
      <c r="R517" s="40"/>
    </row>
    <row r="518" spans="4:18" x14ac:dyDescent="0.25">
      <c r="D518"/>
      <c r="Q518" s="55"/>
      <c r="R518" s="40"/>
    </row>
    <row r="519" spans="4:18" x14ac:dyDescent="0.25">
      <c r="D519"/>
      <c r="Q519" s="55"/>
      <c r="R519" s="40"/>
    </row>
    <row r="520" spans="4:18" x14ac:dyDescent="0.25">
      <c r="D520"/>
      <c r="Q520" s="55"/>
      <c r="R520" s="40"/>
    </row>
    <row r="521" spans="4:18" x14ac:dyDescent="0.25">
      <c r="D521"/>
      <c r="Q521" s="55"/>
      <c r="R521" s="40"/>
    </row>
    <row r="522" spans="4:18" x14ac:dyDescent="0.25">
      <c r="D522"/>
      <c r="Q522" s="55"/>
      <c r="R522" s="40"/>
    </row>
    <row r="523" spans="4:18" x14ac:dyDescent="0.25">
      <c r="D523"/>
      <c r="Q523" s="55"/>
      <c r="R523" s="40"/>
    </row>
    <row r="524" spans="4:18" x14ac:dyDescent="0.25">
      <c r="D524"/>
      <c r="Q524" s="55"/>
      <c r="R524" s="40"/>
    </row>
    <row r="525" spans="4:18" x14ac:dyDescent="0.25">
      <c r="D525"/>
      <c r="Q525" s="55"/>
      <c r="R525" s="40"/>
    </row>
    <row r="526" spans="4:18" x14ac:dyDescent="0.25">
      <c r="D526"/>
      <c r="Q526" s="55"/>
      <c r="R526" s="40"/>
    </row>
    <row r="527" spans="4:18" x14ac:dyDescent="0.25">
      <c r="D527"/>
      <c r="Q527" s="55"/>
      <c r="R527" s="40"/>
    </row>
    <row r="528" spans="4:18" x14ac:dyDescent="0.25">
      <c r="D528"/>
      <c r="Q528" s="55"/>
      <c r="R528" s="40"/>
    </row>
    <row r="529" spans="4:18" x14ac:dyDescent="0.25">
      <c r="D529"/>
      <c r="Q529" s="55"/>
      <c r="R529" s="40"/>
    </row>
    <row r="530" spans="4:18" x14ac:dyDescent="0.25">
      <c r="D530"/>
      <c r="Q530" s="55"/>
      <c r="R530" s="40"/>
    </row>
    <row r="531" spans="4:18" x14ac:dyDescent="0.25">
      <c r="D531"/>
      <c r="Q531" s="55"/>
      <c r="R531" s="40"/>
    </row>
    <row r="532" spans="4:18" x14ac:dyDescent="0.25">
      <c r="D532"/>
      <c r="Q532" s="55"/>
      <c r="R532" s="40"/>
    </row>
    <row r="533" spans="4:18" x14ac:dyDescent="0.25">
      <c r="D533"/>
      <c r="Q533" s="55"/>
      <c r="R533" s="40"/>
    </row>
    <row r="534" spans="4:18" x14ac:dyDescent="0.25">
      <c r="D534"/>
      <c r="Q534" s="55"/>
      <c r="R534" s="40"/>
    </row>
    <row r="535" spans="4:18" x14ac:dyDescent="0.25">
      <c r="D535"/>
      <c r="Q535" s="55"/>
      <c r="R535" s="40"/>
    </row>
    <row r="536" spans="4:18" x14ac:dyDescent="0.25">
      <c r="D536"/>
      <c r="Q536" s="55"/>
      <c r="R536" s="40"/>
    </row>
    <row r="537" spans="4:18" x14ac:dyDescent="0.25">
      <c r="D537"/>
      <c r="Q537" s="55"/>
      <c r="R537" s="40"/>
    </row>
    <row r="538" spans="4:18" x14ac:dyDescent="0.25">
      <c r="D538"/>
      <c r="Q538" s="55"/>
      <c r="R538" s="40"/>
    </row>
    <row r="539" spans="4:18" x14ac:dyDescent="0.25">
      <c r="D539"/>
      <c r="Q539" s="55"/>
      <c r="R539" s="40"/>
    </row>
    <row r="540" spans="4:18" x14ac:dyDescent="0.25">
      <c r="D540"/>
      <c r="Q540" s="55"/>
      <c r="R540" s="40"/>
    </row>
    <row r="541" spans="4:18" x14ac:dyDescent="0.25">
      <c r="D541"/>
      <c r="Q541" s="55"/>
      <c r="R541" s="40"/>
    </row>
    <row r="542" spans="4:18" x14ac:dyDescent="0.25">
      <c r="D542"/>
      <c r="Q542" s="55"/>
      <c r="R542" s="40"/>
    </row>
    <row r="543" spans="4:18" x14ac:dyDescent="0.25">
      <c r="D543"/>
      <c r="Q543" s="55"/>
      <c r="R543" s="40"/>
    </row>
    <row r="544" spans="4:18" x14ac:dyDescent="0.25">
      <c r="D544"/>
      <c r="Q544" s="55"/>
      <c r="R544" s="40"/>
    </row>
    <row r="545" spans="4:18" x14ac:dyDescent="0.25">
      <c r="D545"/>
      <c r="Q545" s="55"/>
      <c r="R545" s="40"/>
    </row>
    <row r="546" spans="4:18" x14ac:dyDescent="0.25">
      <c r="D546"/>
      <c r="Q546" s="55"/>
      <c r="R546" s="40"/>
    </row>
    <row r="547" spans="4:18" x14ac:dyDescent="0.25">
      <c r="D547"/>
      <c r="Q547" s="55"/>
      <c r="R547" s="40"/>
    </row>
    <row r="548" spans="4:18" x14ac:dyDescent="0.25">
      <c r="D548"/>
      <c r="Q548" s="55"/>
      <c r="R548" s="40"/>
    </row>
    <row r="549" spans="4:18" x14ac:dyDescent="0.25">
      <c r="D549"/>
      <c r="Q549" s="55"/>
      <c r="R549" s="40"/>
    </row>
    <row r="550" spans="4:18" x14ac:dyDescent="0.25">
      <c r="D550"/>
      <c r="Q550" s="55"/>
      <c r="R550" s="40"/>
    </row>
    <row r="551" spans="4:18" x14ac:dyDescent="0.25">
      <c r="D551"/>
      <c r="Q551" s="55"/>
      <c r="R551" s="40"/>
    </row>
    <row r="552" spans="4:18" x14ac:dyDescent="0.25">
      <c r="D552"/>
      <c r="Q552" s="55"/>
      <c r="R552" s="40"/>
    </row>
    <row r="553" spans="4:18" x14ac:dyDescent="0.25">
      <c r="D553"/>
      <c r="Q553" s="55"/>
      <c r="R553" s="40"/>
    </row>
    <row r="554" spans="4:18" x14ac:dyDescent="0.25">
      <c r="D554"/>
      <c r="Q554" s="55"/>
      <c r="R554" s="40"/>
    </row>
    <row r="555" spans="4:18" x14ac:dyDescent="0.25">
      <c r="D555"/>
      <c r="Q555" s="55"/>
      <c r="R555" s="40"/>
    </row>
    <row r="556" spans="4:18" x14ac:dyDescent="0.25">
      <c r="D556"/>
      <c r="Q556" s="55"/>
      <c r="R556" s="40"/>
    </row>
    <row r="557" spans="4:18" x14ac:dyDescent="0.25">
      <c r="D557"/>
      <c r="Q557" s="55"/>
      <c r="R557" s="40"/>
    </row>
    <row r="558" spans="4:18" x14ac:dyDescent="0.25">
      <c r="D558"/>
      <c r="Q558" s="55"/>
      <c r="R558" s="40"/>
    </row>
    <row r="559" spans="4:18" x14ac:dyDescent="0.25">
      <c r="D559"/>
      <c r="Q559" s="55"/>
      <c r="R559" s="40"/>
    </row>
    <row r="560" spans="4:18" x14ac:dyDescent="0.25">
      <c r="D560"/>
      <c r="Q560" s="55"/>
      <c r="R560" s="40"/>
    </row>
    <row r="561" spans="4:18" x14ac:dyDescent="0.25">
      <c r="D561"/>
      <c r="Q561" s="55"/>
      <c r="R561" s="40"/>
    </row>
    <row r="562" spans="4:18" x14ac:dyDescent="0.25">
      <c r="D562"/>
      <c r="Q562" s="55"/>
      <c r="R562" s="40"/>
    </row>
    <row r="563" spans="4:18" x14ac:dyDescent="0.25">
      <c r="D563"/>
      <c r="Q563" s="55"/>
      <c r="R563" s="40"/>
    </row>
    <row r="564" spans="4:18" x14ac:dyDescent="0.25">
      <c r="D564"/>
      <c r="Q564" s="55"/>
      <c r="R564" s="40"/>
    </row>
    <row r="565" spans="4:18" x14ac:dyDescent="0.25">
      <c r="D565"/>
      <c r="Q565" s="55"/>
      <c r="R565" s="40"/>
    </row>
    <row r="566" spans="4:18" x14ac:dyDescent="0.25">
      <c r="D566"/>
      <c r="Q566" s="55"/>
      <c r="R566" s="40"/>
    </row>
    <row r="567" spans="4:18" x14ac:dyDescent="0.25">
      <c r="D567"/>
      <c r="Q567" s="55"/>
      <c r="R567" s="40"/>
    </row>
    <row r="568" spans="4:18" x14ac:dyDescent="0.25">
      <c r="D568"/>
      <c r="Q568" s="55"/>
      <c r="R568" s="40"/>
    </row>
    <row r="569" spans="4:18" x14ac:dyDescent="0.25">
      <c r="D569"/>
      <c r="Q569" s="55"/>
      <c r="R569" s="40"/>
    </row>
    <row r="570" spans="4:18" x14ac:dyDescent="0.25">
      <c r="D570"/>
      <c r="Q570" s="55"/>
      <c r="R570" s="40"/>
    </row>
    <row r="571" spans="4:18" x14ac:dyDescent="0.25">
      <c r="D571"/>
      <c r="Q571" s="55"/>
      <c r="R571" s="40"/>
    </row>
    <row r="572" spans="4:18" x14ac:dyDescent="0.25">
      <c r="D572"/>
      <c r="Q572" s="55"/>
      <c r="R572" s="40"/>
    </row>
    <row r="573" spans="4:18" x14ac:dyDescent="0.25">
      <c r="D573"/>
      <c r="Q573" s="55"/>
      <c r="R573" s="40"/>
    </row>
    <row r="574" spans="4:18" x14ac:dyDescent="0.25">
      <c r="D574"/>
      <c r="Q574" s="55"/>
      <c r="R574" s="40"/>
    </row>
    <row r="575" spans="4:18" x14ac:dyDescent="0.25">
      <c r="D575"/>
      <c r="Q575" s="55"/>
      <c r="R575" s="40"/>
    </row>
    <row r="576" spans="4:18" x14ac:dyDescent="0.25">
      <c r="D576"/>
      <c r="Q576" s="55"/>
      <c r="R576" s="40"/>
    </row>
    <row r="577" spans="4:18" x14ac:dyDescent="0.25">
      <c r="D577"/>
      <c r="Q577" s="55"/>
      <c r="R577" s="40"/>
    </row>
    <row r="578" spans="4:18" x14ac:dyDescent="0.25">
      <c r="D578"/>
      <c r="Q578" s="55"/>
      <c r="R578" s="40"/>
    </row>
    <row r="579" spans="4:18" x14ac:dyDescent="0.25">
      <c r="D579"/>
      <c r="Q579" s="55"/>
      <c r="R579" s="40"/>
    </row>
    <row r="580" spans="4:18" x14ac:dyDescent="0.25">
      <c r="D580"/>
      <c r="Q580" s="55"/>
      <c r="R580" s="40"/>
    </row>
    <row r="581" spans="4:18" x14ac:dyDescent="0.25">
      <c r="D581"/>
      <c r="Q581" s="55"/>
      <c r="R581" s="40"/>
    </row>
    <row r="582" spans="4:18" x14ac:dyDescent="0.25">
      <c r="D582"/>
      <c r="Q582" s="55"/>
      <c r="R582" s="40"/>
    </row>
    <row r="583" spans="4:18" x14ac:dyDescent="0.25">
      <c r="D583"/>
      <c r="Q583" s="55"/>
      <c r="R583" s="40"/>
    </row>
    <row r="584" spans="4:18" x14ac:dyDescent="0.25">
      <c r="D584"/>
      <c r="Q584" s="55"/>
      <c r="R584" s="40"/>
    </row>
    <row r="585" spans="4:18" x14ac:dyDescent="0.25">
      <c r="D585"/>
      <c r="Q585" s="55"/>
      <c r="R585" s="40"/>
    </row>
    <row r="586" spans="4:18" x14ac:dyDescent="0.25">
      <c r="D586"/>
      <c r="Q586" s="55"/>
      <c r="R586" s="40"/>
    </row>
    <row r="587" spans="4:18" x14ac:dyDescent="0.25">
      <c r="D587"/>
      <c r="Q587" s="55"/>
      <c r="R587" s="40"/>
    </row>
    <row r="588" spans="4:18" x14ac:dyDescent="0.25">
      <c r="D588"/>
      <c r="Q588" s="55"/>
      <c r="R588" s="40"/>
    </row>
    <row r="589" spans="4:18" x14ac:dyDescent="0.25">
      <c r="D589"/>
      <c r="Q589" s="55"/>
      <c r="R589" s="40"/>
    </row>
    <row r="590" spans="4:18" x14ac:dyDescent="0.25">
      <c r="D590"/>
      <c r="Q590" s="55"/>
      <c r="R590" s="40"/>
    </row>
    <row r="591" spans="4:18" x14ac:dyDescent="0.25">
      <c r="D591"/>
      <c r="Q591" s="55"/>
      <c r="R591" s="40"/>
    </row>
    <row r="592" spans="4:18" x14ac:dyDescent="0.25">
      <c r="D592"/>
      <c r="Q592" s="55"/>
      <c r="R592" s="40"/>
    </row>
    <row r="593" spans="4:18" x14ac:dyDescent="0.25">
      <c r="D593"/>
      <c r="Q593" s="55"/>
      <c r="R593" s="40"/>
    </row>
    <row r="594" spans="4:18" x14ac:dyDescent="0.25">
      <c r="D594"/>
      <c r="Q594" s="55"/>
      <c r="R594" s="40"/>
    </row>
    <row r="595" spans="4:18" x14ac:dyDescent="0.25">
      <c r="D595"/>
      <c r="Q595" s="55"/>
      <c r="R595" s="40"/>
    </row>
    <row r="596" spans="4:18" x14ac:dyDescent="0.25">
      <c r="D596"/>
      <c r="Q596" s="55"/>
      <c r="R596" s="40"/>
    </row>
    <row r="597" spans="4:18" x14ac:dyDescent="0.25">
      <c r="D597"/>
      <c r="Q597" s="55"/>
      <c r="R597" s="40"/>
    </row>
    <row r="598" spans="4:18" x14ac:dyDescent="0.25">
      <c r="D598"/>
      <c r="Q598" s="55"/>
      <c r="R598" s="40"/>
    </row>
    <row r="599" spans="4:18" x14ac:dyDescent="0.25">
      <c r="D599"/>
      <c r="Q599" s="55"/>
      <c r="R599" s="40"/>
    </row>
    <row r="600" spans="4:18" x14ac:dyDescent="0.25">
      <c r="D600"/>
      <c r="Q600" s="55"/>
      <c r="R600" s="40"/>
    </row>
    <row r="601" spans="4:18" x14ac:dyDescent="0.25">
      <c r="D601"/>
      <c r="Q601" s="55"/>
      <c r="R601" s="40"/>
    </row>
    <row r="602" spans="4:18" x14ac:dyDescent="0.25">
      <c r="D602"/>
      <c r="Q602" s="55"/>
      <c r="R602" s="40"/>
    </row>
    <row r="603" spans="4:18" x14ac:dyDescent="0.25">
      <c r="D603"/>
      <c r="Q603" s="55"/>
      <c r="R603" s="40"/>
    </row>
    <row r="604" spans="4:18" x14ac:dyDescent="0.25">
      <c r="D604"/>
      <c r="Q604" s="55"/>
      <c r="R604" s="40"/>
    </row>
    <row r="605" spans="4:18" x14ac:dyDescent="0.25">
      <c r="D605"/>
      <c r="Q605" s="55"/>
      <c r="R605" s="40"/>
    </row>
    <row r="606" spans="4:18" x14ac:dyDescent="0.25">
      <c r="D606"/>
      <c r="Q606" s="55"/>
      <c r="R606" s="40"/>
    </row>
    <row r="607" spans="4:18" x14ac:dyDescent="0.25">
      <c r="D607"/>
      <c r="Q607" s="55"/>
      <c r="R607" s="40"/>
    </row>
    <row r="608" spans="4:18" x14ac:dyDescent="0.25">
      <c r="D608"/>
      <c r="Q608" s="55"/>
      <c r="R608" s="40"/>
    </row>
    <row r="609" spans="4:18" x14ac:dyDescent="0.25">
      <c r="D609"/>
      <c r="Q609" s="55"/>
      <c r="R609" s="40"/>
    </row>
    <row r="610" spans="4:18" x14ac:dyDescent="0.25">
      <c r="D610"/>
      <c r="Q610" s="55"/>
      <c r="R610" s="40"/>
    </row>
    <row r="611" spans="4:18" x14ac:dyDescent="0.25">
      <c r="D611"/>
      <c r="Q611" s="55"/>
      <c r="R611" s="40"/>
    </row>
    <row r="612" spans="4:18" x14ac:dyDescent="0.25">
      <c r="D612"/>
      <c r="Q612" s="55"/>
      <c r="R612" s="40"/>
    </row>
    <row r="613" spans="4:18" x14ac:dyDescent="0.25">
      <c r="D613"/>
      <c r="Q613" s="55"/>
      <c r="R613" s="40"/>
    </row>
    <row r="614" spans="4:18" x14ac:dyDescent="0.25">
      <c r="D614"/>
      <c r="Q614" s="55"/>
      <c r="R614" s="40"/>
    </row>
    <row r="615" spans="4:18" x14ac:dyDescent="0.25">
      <c r="D615"/>
      <c r="Q615" s="55"/>
      <c r="R615" s="40"/>
    </row>
    <row r="616" spans="4:18" x14ac:dyDescent="0.25">
      <c r="D616"/>
      <c r="Q616" s="55"/>
      <c r="R616" s="40"/>
    </row>
    <row r="617" spans="4:18" x14ac:dyDescent="0.25">
      <c r="D617"/>
      <c r="Q617" s="55"/>
      <c r="R617" s="40"/>
    </row>
    <row r="618" spans="4:18" x14ac:dyDescent="0.25">
      <c r="D618"/>
      <c r="Q618" s="55"/>
      <c r="R618" s="40"/>
    </row>
    <row r="619" spans="4:18" x14ac:dyDescent="0.25">
      <c r="D619"/>
      <c r="Q619" s="55"/>
      <c r="R619" s="40"/>
    </row>
    <row r="620" spans="4:18" x14ac:dyDescent="0.25">
      <c r="D620"/>
      <c r="Q620" s="55"/>
      <c r="R620" s="40"/>
    </row>
    <row r="621" spans="4:18" x14ac:dyDescent="0.25">
      <c r="D621"/>
      <c r="Q621" s="55"/>
      <c r="R621" s="40"/>
    </row>
    <row r="622" spans="4:18" x14ac:dyDescent="0.25">
      <c r="D622"/>
      <c r="Q622" s="55"/>
      <c r="R622" s="40"/>
    </row>
    <row r="623" spans="4:18" x14ac:dyDescent="0.25">
      <c r="D623"/>
      <c r="Q623" s="55"/>
      <c r="R623" s="40"/>
    </row>
    <row r="624" spans="4:18" x14ac:dyDescent="0.25">
      <c r="D624"/>
      <c r="Q624" s="55"/>
      <c r="R624" s="40"/>
    </row>
    <row r="625" spans="4:18" x14ac:dyDescent="0.25">
      <c r="D625"/>
      <c r="Q625" s="55"/>
      <c r="R625" s="40"/>
    </row>
    <row r="626" spans="4:18" x14ac:dyDescent="0.25">
      <c r="D626"/>
      <c r="Q626" s="55"/>
      <c r="R626" s="40"/>
    </row>
    <row r="627" spans="4:18" x14ac:dyDescent="0.25">
      <c r="D627"/>
      <c r="Q627" s="55"/>
      <c r="R627" s="40"/>
    </row>
    <row r="628" spans="4:18" x14ac:dyDescent="0.25">
      <c r="D628"/>
      <c r="Q628" s="55"/>
      <c r="R628" s="40"/>
    </row>
    <row r="629" spans="4:18" x14ac:dyDescent="0.25">
      <c r="D629"/>
      <c r="Q629" s="55"/>
      <c r="R629" s="40"/>
    </row>
    <row r="630" spans="4:18" x14ac:dyDescent="0.25">
      <c r="D630"/>
      <c r="Q630" s="55"/>
      <c r="R630" s="40"/>
    </row>
    <row r="631" spans="4:18" x14ac:dyDescent="0.25">
      <c r="D631"/>
      <c r="Q631" s="55"/>
      <c r="R631" s="40"/>
    </row>
    <row r="632" spans="4:18" x14ac:dyDescent="0.25">
      <c r="D632"/>
      <c r="Q632" s="55"/>
      <c r="R632" s="40"/>
    </row>
    <row r="633" spans="4:18" x14ac:dyDescent="0.25">
      <c r="D633"/>
      <c r="Q633" s="55"/>
      <c r="R633" s="40"/>
    </row>
    <row r="634" spans="4:18" x14ac:dyDescent="0.25">
      <c r="D634"/>
      <c r="Q634" s="55"/>
      <c r="R634" s="40"/>
    </row>
    <row r="635" spans="4:18" x14ac:dyDescent="0.25">
      <c r="D635"/>
      <c r="Q635" s="55"/>
      <c r="R635" s="40"/>
    </row>
    <row r="636" spans="4:18" x14ac:dyDescent="0.25">
      <c r="D636"/>
      <c r="Q636" s="55"/>
      <c r="R636" s="40"/>
    </row>
    <row r="637" spans="4:18" x14ac:dyDescent="0.25">
      <c r="D637"/>
      <c r="Q637" s="55"/>
      <c r="R637" s="40"/>
    </row>
    <row r="638" spans="4:18" x14ac:dyDescent="0.25">
      <c r="D638"/>
      <c r="Q638" s="55"/>
      <c r="R638" s="40"/>
    </row>
    <row r="639" spans="4:18" x14ac:dyDescent="0.25">
      <c r="D639"/>
      <c r="Q639" s="55"/>
      <c r="R639" s="40"/>
    </row>
    <row r="640" spans="4:18" x14ac:dyDescent="0.25">
      <c r="D640"/>
      <c r="Q640" s="55"/>
      <c r="R640" s="40"/>
    </row>
    <row r="641" spans="4:18" x14ac:dyDescent="0.25">
      <c r="D641"/>
      <c r="Q641" s="55"/>
      <c r="R641" s="40"/>
    </row>
    <row r="642" spans="4:18" x14ac:dyDescent="0.25">
      <c r="D642"/>
      <c r="Q642" s="55"/>
      <c r="R642" s="40"/>
    </row>
    <row r="643" spans="4:18" x14ac:dyDescent="0.25">
      <c r="D643"/>
      <c r="Q643" s="55"/>
      <c r="R643" s="40"/>
    </row>
    <row r="644" spans="4:18" x14ac:dyDescent="0.25">
      <c r="D644"/>
      <c r="Q644" s="55"/>
      <c r="R644" s="40"/>
    </row>
    <row r="645" spans="4:18" x14ac:dyDescent="0.25">
      <c r="D645"/>
      <c r="Q645" s="55"/>
      <c r="R645" s="40"/>
    </row>
    <row r="646" spans="4:18" x14ac:dyDescent="0.25">
      <c r="D646"/>
      <c r="Q646" s="55"/>
      <c r="R646" s="40"/>
    </row>
    <row r="647" spans="4:18" x14ac:dyDescent="0.25">
      <c r="D647"/>
      <c r="Q647" s="55"/>
      <c r="R647" s="40"/>
    </row>
    <row r="648" spans="4:18" x14ac:dyDescent="0.25">
      <c r="D648"/>
      <c r="Q648" s="55"/>
      <c r="R648" s="40"/>
    </row>
    <row r="649" spans="4:18" x14ac:dyDescent="0.25">
      <c r="D649"/>
      <c r="Q649" s="55"/>
      <c r="R649" s="40"/>
    </row>
    <row r="650" spans="4:18" x14ac:dyDescent="0.25">
      <c r="D650"/>
      <c r="Q650" s="55"/>
      <c r="R650" s="40"/>
    </row>
    <row r="651" spans="4:18" x14ac:dyDescent="0.25">
      <c r="D651"/>
      <c r="Q651" s="55"/>
      <c r="R651" s="40"/>
    </row>
    <row r="652" spans="4:18" x14ac:dyDescent="0.25">
      <c r="D652"/>
      <c r="Q652" s="55"/>
      <c r="R652" s="40"/>
    </row>
    <row r="653" spans="4:18" x14ac:dyDescent="0.25">
      <c r="D653"/>
      <c r="Q653" s="55"/>
      <c r="R653" s="40"/>
    </row>
    <row r="654" spans="4:18" x14ac:dyDescent="0.25">
      <c r="D654"/>
      <c r="Q654" s="55"/>
      <c r="R654" s="40"/>
    </row>
    <row r="655" spans="4:18" x14ac:dyDescent="0.25">
      <c r="D655"/>
      <c r="Q655" s="55"/>
      <c r="R655" s="40"/>
    </row>
    <row r="656" spans="4:18" x14ac:dyDescent="0.25">
      <c r="D656"/>
      <c r="Q656" s="55"/>
      <c r="R656" s="40"/>
    </row>
    <row r="657" spans="4:18" x14ac:dyDescent="0.25">
      <c r="D657"/>
      <c r="Q657" s="55"/>
      <c r="R657" s="40"/>
    </row>
    <row r="658" spans="4:18" x14ac:dyDescent="0.25">
      <c r="D658"/>
      <c r="Q658" s="55"/>
      <c r="R658" s="40"/>
    </row>
    <row r="659" spans="4:18" x14ac:dyDescent="0.25">
      <c r="D659"/>
      <c r="Q659" s="55"/>
      <c r="R659" s="40"/>
    </row>
    <row r="660" spans="4:18" x14ac:dyDescent="0.25">
      <c r="D660"/>
      <c r="Q660" s="55"/>
      <c r="R660" s="40"/>
    </row>
    <row r="661" spans="4:18" x14ac:dyDescent="0.25">
      <c r="D661"/>
      <c r="Q661" s="55"/>
      <c r="R661" s="40"/>
    </row>
    <row r="662" spans="4:18" x14ac:dyDescent="0.25">
      <c r="D662"/>
      <c r="Q662" s="55"/>
      <c r="R662" s="40"/>
    </row>
    <row r="663" spans="4:18" x14ac:dyDescent="0.25">
      <c r="D663"/>
      <c r="Q663" s="55"/>
      <c r="R663" s="40"/>
    </row>
    <row r="664" spans="4:18" x14ac:dyDescent="0.25">
      <c r="D664"/>
      <c r="Q664" s="55"/>
      <c r="R664" s="40"/>
    </row>
    <row r="665" spans="4:18" x14ac:dyDescent="0.25">
      <c r="D665"/>
      <c r="Q665" s="55"/>
      <c r="R665" s="40"/>
    </row>
    <row r="666" spans="4:18" x14ac:dyDescent="0.25">
      <c r="D666"/>
      <c r="Q666" s="55"/>
      <c r="R666" s="40"/>
    </row>
    <row r="667" spans="4:18" x14ac:dyDescent="0.25">
      <c r="D667"/>
      <c r="Q667" s="55"/>
      <c r="R667" s="40"/>
    </row>
    <row r="668" spans="4:18" x14ac:dyDescent="0.25">
      <c r="D668"/>
      <c r="Q668" s="55"/>
      <c r="R668" s="40"/>
    </row>
    <row r="669" spans="4:18" x14ac:dyDescent="0.25">
      <c r="D669"/>
      <c r="Q669" s="55"/>
      <c r="R669" s="40"/>
    </row>
    <row r="670" spans="4:18" x14ac:dyDescent="0.25">
      <c r="D670"/>
      <c r="Q670" s="55"/>
      <c r="R670" s="40"/>
    </row>
    <row r="671" spans="4:18" x14ac:dyDescent="0.25">
      <c r="D671"/>
      <c r="Q671" s="55"/>
      <c r="R671" s="40"/>
    </row>
    <row r="672" spans="4:18" x14ac:dyDescent="0.25">
      <c r="D672"/>
      <c r="Q672" s="55"/>
      <c r="R672" s="40"/>
    </row>
    <row r="673" spans="4:18" x14ac:dyDescent="0.25">
      <c r="D673"/>
      <c r="Q673" s="55"/>
      <c r="R673" s="40"/>
    </row>
    <row r="674" spans="4:18" x14ac:dyDescent="0.25">
      <c r="D674"/>
      <c r="Q674" s="55"/>
      <c r="R674" s="40"/>
    </row>
    <row r="675" spans="4:18" x14ac:dyDescent="0.25">
      <c r="D675"/>
      <c r="Q675" s="55"/>
      <c r="R675" s="40"/>
    </row>
    <row r="676" spans="4:18" x14ac:dyDescent="0.25">
      <c r="D676"/>
      <c r="Q676" s="55"/>
      <c r="R676" s="40"/>
    </row>
    <row r="677" spans="4:18" x14ac:dyDescent="0.25">
      <c r="D677"/>
      <c r="Q677" s="55"/>
      <c r="R677" s="40"/>
    </row>
    <row r="678" spans="4:18" x14ac:dyDescent="0.25">
      <c r="D678"/>
      <c r="Q678" s="55"/>
      <c r="R678" s="40"/>
    </row>
    <row r="679" spans="4:18" x14ac:dyDescent="0.25">
      <c r="D679"/>
      <c r="Q679" s="55"/>
      <c r="R679" s="40"/>
    </row>
    <row r="680" spans="4:18" x14ac:dyDescent="0.25">
      <c r="D680"/>
      <c r="Q680" s="55"/>
      <c r="R680" s="40"/>
    </row>
    <row r="681" spans="4:18" x14ac:dyDescent="0.25">
      <c r="D681"/>
      <c r="Q681" s="55"/>
      <c r="R681" s="40"/>
    </row>
    <row r="682" spans="4:18" x14ac:dyDescent="0.25">
      <c r="D682"/>
      <c r="Q682" s="55"/>
      <c r="R682" s="40"/>
    </row>
    <row r="683" spans="4:18" x14ac:dyDescent="0.25">
      <c r="D683"/>
      <c r="Q683" s="55"/>
      <c r="R683" s="40"/>
    </row>
    <row r="684" spans="4:18" x14ac:dyDescent="0.25">
      <c r="D684"/>
      <c r="Q684" s="55"/>
      <c r="R684" s="40"/>
    </row>
    <row r="685" spans="4:18" x14ac:dyDescent="0.25">
      <c r="D685"/>
      <c r="Q685" s="55"/>
      <c r="R685" s="40"/>
    </row>
    <row r="686" spans="4:18" x14ac:dyDescent="0.25">
      <c r="D686"/>
      <c r="Q686" s="55"/>
      <c r="R686" s="40"/>
    </row>
    <row r="687" spans="4:18" x14ac:dyDescent="0.25">
      <c r="D687"/>
      <c r="Q687" s="55"/>
      <c r="R687" s="40"/>
    </row>
    <row r="688" spans="4:18" x14ac:dyDescent="0.25">
      <c r="D688"/>
      <c r="Q688" s="55"/>
      <c r="R688" s="40"/>
    </row>
    <row r="689" spans="4:18" x14ac:dyDescent="0.25">
      <c r="D689"/>
      <c r="Q689" s="55"/>
      <c r="R689" s="40"/>
    </row>
    <row r="690" spans="4:18" x14ac:dyDescent="0.25">
      <c r="D690"/>
      <c r="Q690" s="55"/>
      <c r="R690" s="40"/>
    </row>
    <row r="691" spans="4:18" x14ac:dyDescent="0.25">
      <c r="D691"/>
      <c r="Q691" s="55"/>
      <c r="R691" s="40"/>
    </row>
    <row r="692" spans="4:18" x14ac:dyDescent="0.25">
      <c r="D692"/>
      <c r="Q692" s="55"/>
      <c r="R692" s="40"/>
    </row>
    <row r="693" spans="4:18" x14ac:dyDescent="0.25">
      <c r="D693"/>
      <c r="Q693" s="55"/>
      <c r="R693" s="40"/>
    </row>
    <row r="694" spans="4:18" x14ac:dyDescent="0.25">
      <c r="D694"/>
      <c r="Q694" s="55"/>
      <c r="R694" s="40"/>
    </row>
    <row r="695" spans="4:18" x14ac:dyDescent="0.25">
      <c r="D695"/>
      <c r="Q695" s="55"/>
      <c r="R695" s="40"/>
    </row>
    <row r="696" spans="4:18" x14ac:dyDescent="0.25">
      <c r="D696"/>
      <c r="Q696" s="55"/>
      <c r="R696" s="40"/>
    </row>
    <row r="697" spans="4:18" x14ac:dyDescent="0.25">
      <c r="D697"/>
      <c r="Q697" s="55"/>
      <c r="R697" s="40"/>
    </row>
    <row r="698" spans="4:18" x14ac:dyDescent="0.25">
      <c r="D698"/>
      <c r="Q698" s="55"/>
      <c r="R698" s="40"/>
    </row>
    <row r="699" spans="4:18" x14ac:dyDescent="0.25">
      <c r="D699"/>
      <c r="Q699" s="55"/>
      <c r="R699" s="40"/>
    </row>
    <row r="700" spans="4:18" x14ac:dyDescent="0.25">
      <c r="D700"/>
      <c r="Q700" s="55"/>
      <c r="R700" s="40"/>
    </row>
    <row r="701" spans="4:18" x14ac:dyDescent="0.25">
      <c r="D701"/>
      <c r="Q701" s="55"/>
      <c r="R701" s="40"/>
    </row>
    <row r="702" spans="4:18" x14ac:dyDescent="0.25">
      <c r="D702"/>
      <c r="Q702" s="55"/>
      <c r="R702" s="40"/>
    </row>
    <row r="703" spans="4:18" x14ac:dyDescent="0.25">
      <c r="D703"/>
      <c r="Q703" s="55"/>
      <c r="R703" s="40"/>
    </row>
    <row r="704" spans="4:18" x14ac:dyDescent="0.25">
      <c r="D704"/>
      <c r="Q704" s="55"/>
      <c r="R704" s="40"/>
    </row>
    <row r="705" spans="4:18" x14ac:dyDescent="0.25">
      <c r="D705"/>
      <c r="Q705" s="55"/>
      <c r="R705" s="40"/>
    </row>
    <row r="706" spans="4:18" x14ac:dyDescent="0.25">
      <c r="D706"/>
      <c r="Q706" s="55"/>
      <c r="R706" s="40"/>
    </row>
    <row r="707" spans="4:18" x14ac:dyDescent="0.25">
      <c r="D707"/>
      <c r="Q707" s="55"/>
      <c r="R707" s="40"/>
    </row>
    <row r="708" spans="4:18" x14ac:dyDescent="0.25">
      <c r="D708"/>
      <c r="Q708" s="55"/>
      <c r="R708" s="40"/>
    </row>
    <row r="709" spans="4:18" x14ac:dyDescent="0.25">
      <c r="D709"/>
      <c r="Q709" s="55"/>
      <c r="R709" s="40"/>
    </row>
    <row r="710" spans="4:18" x14ac:dyDescent="0.25">
      <c r="D710"/>
      <c r="Q710" s="55"/>
      <c r="R710" s="40"/>
    </row>
    <row r="711" spans="4:18" x14ac:dyDescent="0.25">
      <c r="D711"/>
      <c r="Q711" s="55"/>
      <c r="R711" s="40"/>
    </row>
    <row r="712" spans="4:18" x14ac:dyDescent="0.25">
      <c r="D712"/>
      <c r="Q712" s="55"/>
      <c r="R712" s="40"/>
    </row>
    <row r="713" spans="4:18" x14ac:dyDescent="0.25">
      <c r="D713"/>
      <c r="Q713" s="55"/>
      <c r="R713" s="40"/>
    </row>
    <row r="714" spans="4:18" x14ac:dyDescent="0.25">
      <c r="D714"/>
      <c r="Q714" s="55"/>
      <c r="R714" s="40"/>
    </row>
    <row r="715" spans="4:18" x14ac:dyDescent="0.25">
      <c r="D715"/>
      <c r="Q715" s="55"/>
      <c r="R715" s="40"/>
    </row>
    <row r="716" spans="4:18" x14ac:dyDescent="0.25">
      <c r="D716"/>
      <c r="Q716" s="55"/>
      <c r="R716" s="40"/>
    </row>
    <row r="717" spans="4:18" x14ac:dyDescent="0.25">
      <c r="D717"/>
      <c r="Q717" s="55"/>
      <c r="R717" s="40"/>
    </row>
    <row r="718" spans="4:18" x14ac:dyDescent="0.25">
      <c r="D718"/>
      <c r="Q718" s="55"/>
      <c r="R718" s="40"/>
    </row>
    <row r="719" spans="4:18" x14ac:dyDescent="0.25">
      <c r="D719"/>
      <c r="Q719" s="55"/>
      <c r="R719" s="40"/>
    </row>
    <row r="720" spans="4:18" x14ac:dyDescent="0.25">
      <c r="D720"/>
      <c r="Q720" s="55"/>
      <c r="R720" s="40"/>
    </row>
    <row r="721" spans="4:18" x14ac:dyDescent="0.25">
      <c r="D721"/>
      <c r="Q721" s="55"/>
      <c r="R721" s="40"/>
    </row>
    <row r="722" spans="4:18" x14ac:dyDescent="0.25">
      <c r="D722"/>
      <c r="Q722" s="55"/>
      <c r="R722" s="40"/>
    </row>
    <row r="723" spans="4:18" x14ac:dyDescent="0.25">
      <c r="D723"/>
      <c r="Q723" s="55"/>
      <c r="R723" s="40"/>
    </row>
    <row r="724" spans="4:18" x14ac:dyDescent="0.25">
      <c r="D724"/>
      <c r="Q724" s="55"/>
      <c r="R724" s="40"/>
    </row>
    <row r="725" spans="4:18" x14ac:dyDescent="0.25">
      <c r="D725"/>
      <c r="Q725" s="55"/>
      <c r="R725" s="40"/>
    </row>
    <row r="726" spans="4:18" x14ac:dyDescent="0.25">
      <c r="D726"/>
      <c r="Q726" s="55"/>
      <c r="R726" s="40"/>
    </row>
    <row r="727" spans="4:18" x14ac:dyDescent="0.25">
      <c r="D727"/>
      <c r="Q727" s="55"/>
      <c r="R727" s="40"/>
    </row>
    <row r="728" spans="4:18" x14ac:dyDescent="0.25">
      <c r="D728"/>
      <c r="Q728" s="55"/>
      <c r="R728" s="40"/>
    </row>
    <row r="729" spans="4:18" x14ac:dyDescent="0.25">
      <c r="D729"/>
      <c r="Q729" s="55"/>
      <c r="R729" s="40"/>
    </row>
    <row r="730" spans="4:18" x14ac:dyDescent="0.25">
      <c r="D730"/>
      <c r="Q730" s="55"/>
      <c r="R730" s="40"/>
    </row>
    <row r="731" spans="4:18" x14ac:dyDescent="0.25">
      <c r="D731"/>
      <c r="Q731" s="55"/>
      <c r="R731" s="40"/>
    </row>
    <row r="732" spans="4:18" x14ac:dyDescent="0.25">
      <c r="D732"/>
      <c r="Q732" s="55"/>
      <c r="R732" s="40"/>
    </row>
    <row r="733" spans="4:18" x14ac:dyDescent="0.25">
      <c r="D733"/>
      <c r="Q733" s="55"/>
      <c r="R733" s="40"/>
    </row>
    <row r="734" spans="4:18" x14ac:dyDescent="0.25">
      <c r="D734"/>
      <c r="Q734" s="55"/>
      <c r="R734" s="40"/>
    </row>
    <row r="735" spans="4:18" x14ac:dyDescent="0.25">
      <c r="D735"/>
      <c r="Q735" s="55"/>
      <c r="R735" s="40"/>
    </row>
    <row r="736" spans="4:18" x14ac:dyDescent="0.25">
      <c r="D736"/>
      <c r="Q736" s="55"/>
      <c r="R736" s="40"/>
    </row>
    <row r="737" spans="4:18" x14ac:dyDescent="0.25">
      <c r="D737"/>
      <c r="Q737" s="55"/>
      <c r="R737" s="40"/>
    </row>
    <row r="738" spans="4:18" x14ac:dyDescent="0.25">
      <c r="D738"/>
      <c r="Q738" s="55"/>
      <c r="R738" s="40"/>
    </row>
    <row r="739" spans="4:18" x14ac:dyDescent="0.25">
      <c r="D739"/>
      <c r="Q739" s="55"/>
      <c r="R739" s="40"/>
    </row>
    <row r="740" spans="4:18" x14ac:dyDescent="0.25">
      <c r="D740"/>
      <c r="Q740" s="55"/>
      <c r="R740" s="40"/>
    </row>
    <row r="741" spans="4:18" x14ac:dyDescent="0.25">
      <c r="D741"/>
      <c r="Q741" s="55"/>
      <c r="R741" s="40"/>
    </row>
    <row r="742" spans="4:18" x14ac:dyDescent="0.25">
      <c r="D742"/>
      <c r="Q742" s="55"/>
      <c r="R742" s="40"/>
    </row>
    <row r="743" spans="4:18" x14ac:dyDescent="0.25">
      <c r="D743"/>
      <c r="Q743" s="55"/>
      <c r="R743" s="40"/>
    </row>
    <row r="744" spans="4:18" x14ac:dyDescent="0.25">
      <c r="D744"/>
      <c r="Q744" s="55"/>
      <c r="R744" s="40"/>
    </row>
    <row r="745" spans="4:18" x14ac:dyDescent="0.25">
      <c r="D745"/>
      <c r="Q745" s="55"/>
      <c r="R745" s="40"/>
    </row>
    <row r="746" spans="4:18" x14ac:dyDescent="0.25">
      <c r="D746"/>
      <c r="Q746" s="55"/>
      <c r="R746" s="40"/>
    </row>
    <row r="747" spans="4:18" x14ac:dyDescent="0.25">
      <c r="D747"/>
      <c r="Q747" s="55"/>
      <c r="R747" s="40"/>
    </row>
    <row r="748" spans="4:18" x14ac:dyDescent="0.25">
      <c r="D748"/>
      <c r="Q748" s="55"/>
      <c r="R748" s="40"/>
    </row>
    <row r="749" spans="4:18" x14ac:dyDescent="0.25">
      <c r="D749"/>
      <c r="Q749" s="55"/>
      <c r="R749" s="40"/>
    </row>
    <row r="750" spans="4:18" x14ac:dyDescent="0.25">
      <c r="D750"/>
      <c r="Q750" s="55"/>
      <c r="R750" s="40"/>
    </row>
    <row r="751" spans="4:18" x14ac:dyDescent="0.25">
      <c r="D751"/>
      <c r="Q751" s="55"/>
      <c r="R751" s="40"/>
    </row>
    <row r="752" spans="4:18" x14ac:dyDescent="0.25">
      <c r="D752"/>
      <c r="Q752" s="55"/>
      <c r="R752" s="40"/>
    </row>
    <row r="753" spans="4:18" x14ac:dyDescent="0.25">
      <c r="D753"/>
      <c r="Q753" s="55"/>
      <c r="R753" s="40"/>
    </row>
    <row r="754" spans="4:18" x14ac:dyDescent="0.25">
      <c r="D754"/>
      <c r="Q754" s="55"/>
      <c r="R754" s="40"/>
    </row>
    <row r="755" spans="4:18" x14ac:dyDescent="0.25">
      <c r="D755"/>
      <c r="Q755" s="55"/>
      <c r="R755" s="40"/>
    </row>
    <row r="756" spans="4:18" x14ac:dyDescent="0.25">
      <c r="D756"/>
      <c r="Q756" s="55"/>
      <c r="R756" s="40"/>
    </row>
    <row r="757" spans="4:18" x14ac:dyDescent="0.25">
      <c r="D757"/>
      <c r="Q757" s="55"/>
      <c r="R757" s="40"/>
    </row>
    <row r="758" spans="4:18" x14ac:dyDescent="0.25">
      <c r="D758"/>
      <c r="Q758" s="55"/>
      <c r="R758" s="40"/>
    </row>
    <row r="759" spans="4:18" x14ac:dyDescent="0.25">
      <c r="D759"/>
      <c r="Q759" s="55"/>
      <c r="R759" s="40"/>
    </row>
    <row r="760" spans="4:18" x14ac:dyDescent="0.25">
      <c r="D760"/>
      <c r="Q760" s="55"/>
      <c r="R760" s="40"/>
    </row>
    <row r="761" spans="4:18" x14ac:dyDescent="0.25">
      <c r="D761"/>
      <c r="Q761" s="55"/>
      <c r="R761" s="40"/>
    </row>
    <row r="762" spans="4:18" x14ac:dyDescent="0.25">
      <c r="D762"/>
      <c r="Q762" s="55"/>
      <c r="R762" s="40"/>
    </row>
    <row r="763" spans="4:18" x14ac:dyDescent="0.25">
      <c r="D763"/>
      <c r="Q763" s="55"/>
      <c r="R763" s="40"/>
    </row>
    <row r="764" spans="4:18" x14ac:dyDescent="0.25">
      <c r="D764"/>
      <c r="Q764" s="55"/>
      <c r="R764" s="40"/>
    </row>
    <row r="765" spans="4:18" x14ac:dyDescent="0.25">
      <c r="D765"/>
      <c r="Q765" s="55"/>
      <c r="R765" s="40"/>
    </row>
    <row r="766" spans="4:18" x14ac:dyDescent="0.25">
      <c r="D766"/>
      <c r="Q766" s="55"/>
      <c r="R766" s="40"/>
    </row>
    <row r="767" spans="4:18" x14ac:dyDescent="0.25">
      <c r="D767"/>
      <c r="Q767" s="55"/>
      <c r="R767" s="40"/>
    </row>
    <row r="768" spans="4:18" x14ac:dyDescent="0.25">
      <c r="D768"/>
      <c r="Q768" s="55"/>
      <c r="R768" s="40"/>
    </row>
    <row r="769" spans="4:18" x14ac:dyDescent="0.25">
      <c r="D769"/>
      <c r="Q769" s="55"/>
      <c r="R769" s="40"/>
    </row>
    <row r="770" spans="4:18" x14ac:dyDescent="0.25">
      <c r="D770"/>
      <c r="Q770" s="55"/>
      <c r="R770" s="40"/>
    </row>
    <row r="771" spans="4:18" x14ac:dyDescent="0.25">
      <c r="D771"/>
      <c r="Q771" s="55"/>
      <c r="R771" s="40"/>
    </row>
    <row r="772" spans="4:18" x14ac:dyDescent="0.25">
      <c r="D772"/>
      <c r="Q772" s="55"/>
      <c r="R772" s="40"/>
    </row>
    <row r="773" spans="4:18" x14ac:dyDescent="0.25">
      <c r="D773"/>
      <c r="Q773" s="55"/>
      <c r="R773" s="40"/>
    </row>
    <row r="774" spans="4:18" x14ac:dyDescent="0.25">
      <c r="D774"/>
      <c r="Q774" s="55"/>
      <c r="R774" s="40"/>
    </row>
    <row r="775" spans="4:18" x14ac:dyDescent="0.25">
      <c r="D775"/>
      <c r="Q775" s="55"/>
      <c r="R775" s="40"/>
    </row>
    <row r="776" spans="4:18" x14ac:dyDescent="0.25">
      <c r="D776"/>
      <c r="Q776" s="55"/>
      <c r="R776" s="40"/>
    </row>
    <row r="777" spans="4:18" x14ac:dyDescent="0.25">
      <c r="D777"/>
      <c r="Q777" s="55"/>
      <c r="R777" s="40"/>
    </row>
    <row r="778" spans="4:18" x14ac:dyDescent="0.25">
      <c r="D778"/>
      <c r="Q778" s="55"/>
      <c r="R778" s="40"/>
    </row>
    <row r="779" spans="4:18" x14ac:dyDescent="0.25">
      <c r="D779"/>
      <c r="Q779" s="55"/>
      <c r="R779" s="40"/>
    </row>
    <row r="780" spans="4:18" x14ac:dyDescent="0.25">
      <c r="D780"/>
      <c r="Q780" s="55"/>
      <c r="R780" s="40"/>
    </row>
    <row r="781" spans="4:18" x14ac:dyDescent="0.25">
      <c r="D781"/>
      <c r="Q781" s="55"/>
      <c r="R781" s="40"/>
    </row>
    <row r="782" spans="4:18" x14ac:dyDescent="0.25">
      <c r="D782"/>
      <c r="Q782" s="55"/>
      <c r="R782" s="40"/>
    </row>
    <row r="783" spans="4:18" x14ac:dyDescent="0.25">
      <c r="D783"/>
      <c r="Q783" s="55"/>
      <c r="R783" s="40"/>
    </row>
    <row r="784" spans="4:18" x14ac:dyDescent="0.25">
      <c r="D784"/>
      <c r="Q784" s="55"/>
      <c r="R784" s="40"/>
    </row>
    <row r="785" spans="4:18" x14ac:dyDescent="0.25">
      <c r="D785"/>
      <c r="Q785" s="55"/>
      <c r="R785" s="40"/>
    </row>
    <row r="786" spans="4:18" x14ac:dyDescent="0.25">
      <c r="D786"/>
      <c r="Q786" s="55"/>
      <c r="R786" s="40"/>
    </row>
    <row r="787" spans="4:18" x14ac:dyDescent="0.25">
      <c r="D787"/>
      <c r="Q787" s="55"/>
      <c r="R787" s="40"/>
    </row>
    <row r="788" spans="4:18" x14ac:dyDescent="0.25">
      <c r="D788"/>
      <c r="Q788" s="55"/>
      <c r="R788" s="40"/>
    </row>
    <row r="789" spans="4:18" x14ac:dyDescent="0.25">
      <c r="D789"/>
      <c r="Q789" s="55"/>
      <c r="R789" s="40"/>
    </row>
    <row r="790" spans="4:18" x14ac:dyDescent="0.25">
      <c r="D790"/>
      <c r="Q790" s="55"/>
      <c r="R790" s="40"/>
    </row>
    <row r="791" spans="4:18" x14ac:dyDescent="0.25">
      <c r="D791"/>
      <c r="Q791" s="55"/>
      <c r="R791" s="40"/>
    </row>
    <row r="792" spans="4:18" x14ac:dyDescent="0.25">
      <c r="D792"/>
      <c r="Q792" s="55"/>
      <c r="R792" s="40"/>
    </row>
    <row r="793" spans="4:18" x14ac:dyDescent="0.25">
      <c r="D793"/>
      <c r="Q793" s="55"/>
      <c r="R793" s="40"/>
    </row>
    <row r="794" spans="4:18" x14ac:dyDescent="0.25">
      <c r="D794"/>
      <c r="Q794" s="55"/>
      <c r="R794" s="40"/>
    </row>
    <row r="795" spans="4:18" x14ac:dyDescent="0.25">
      <c r="D795"/>
      <c r="Q795" s="55"/>
      <c r="R795" s="40"/>
    </row>
    <row r="796" spans="4:18" x14ac:dyDescent="0.25">
      <c r="D796"/>
      <c r="Q796" s="55"/>
      <c r="R796" s="40"/>
    </row>
    <row r="797" spans="4:18" x14ac:dyDescent="0.25">
      <c r="D797"/>
      <c r="Q797" s="55"/>
      <c r="R797" s="40"/>
    </row>
    <row r="798" spans="4:18" x14ac:dyDescent="0.25">
      <c r="D798"/>
      <c r="Q798" s="55"/>
      <c r="R798" s="40"/>
    </row>
    <row r="799" spans="4:18" x14ac:dyDescent="0.25">
      <c r="D799"/>
      <c r="Q799" s="55"/>
      <c r="R799" s="40"/>
    </row>
    <row r="800" spans="4:18" x14ac:dyDescent="0.25">
      <c r="D800"/>
      <c r="Q800" s="55"/>
      <c r="R800" s="40"/>
    </row>
    <row r="801" spans="4:18" x14ac:dyDescent="0.25">
      <c r="D801"/>
      <c r="Q801" s="55"/>
      <c r="R801" s="40"/>
    </row>
    <row r="802" spans="4:18" x14ac:dyDescent="0.25">
      <c r="D802"/>
      <c r="Q802" s="55"/>
      <c r="R802" s="40"/>
    </row>
    <row r="803" spans="4:18" x14ac:dyDescent="0.25">
      <c r="D803"/>
      <c r="Q803" s="55"/>
      <c r="R803" s="40"/>
    </row>
    <row r="804" spans="4:18" x14ac:dyDescent="0.25">
      <c r="D804"/>
      <c r="Q804" s="55"/>
      <c r="R804" s="40"/>
    </row>
    <row r="805" spans="4:18" x14ac:dyDescent="0.25">
      <c r="D805"/>
      <c r="Q805" s="55"/>
      <c r="R805" s="40"/>
    </row>
    <row r="806" spans="4:18" x14ac:dyDescent="0.25">
      <c r="D806"/>
      <c r="Q806" s="55"/>
      <c r="R806" s="40"/>
    </row>
    <row r="807" spans="4:18" x14ac:dyDescent="0.25">
      <c r="D807"/>
      <c r="Q807" s="55"/>
      <c r="R807" s="40"/>
    </row>
    <row r="808" spans="4:18" x14ac:dyDescent="0.25">
      <c r="D808"/>
      <c r="Q808" s="55"/>
      <c r="R808" s="40"/>
    </row>
    <row r="809" spans="4:18" x14ac:dyDescent="0.25">
      <c r="D809"/>
      <c r="Q809" s="55"/>
      <c r="R809" s="40"/>
    </row>
    <row r="810" spans="4:18" x14ac:dyDescent="0.25">
      <c r="D810"/>
      <c r="Q810" s="55"/>
      <c r="R810" s="40"/>
    </row>
    <row r="811" spans="4:18" x14ac:dyDescent="0.25">
      <c r="D811"/>
      <c r="Q811" s="55"/>
      <c r="R811" s="40"/>
    </row>
    <row r="812" spans="4:18" x14ac:dyDescent="0.25">
      <c r="D812"/>
      <c r="Q812" s="55"/>
      <c r="R812" s="40"/>
    </row>
    <row r="813" spans="4:18" x14ac:dyDescent="0.25">
      <c r="D813"/>
      <c r="Q813" s="55"/>
      <c r="R813" s="40"/>
    </row>
    <row r="814" spans="4:18" x14ac:dyDescent="0.25">
      <c r="D814"/>
      <c r="Q814" s="55"/>
      <c r="R814" s="40"/>
    </row>
    <row r="815" spans="4:18" x14ac:dyDescent="0.25">
      <c r="D815"/>
      <c r="Q815" s="55"/>
      <c r="R815" s="40"/>
    </row>
    <row r="816" spans="4:18" x14ac:dyDescent="0.25">
      <c r="D816"/>
      <c r="Q816" s="55"/>
      <c r="R816" s="40"/>
    </row>
    <row r="817" spans="4:18" x14ac:dyDescent="0.25">
      <c r="D817"/>
      <c r="Q817" s="55"/>
      <c r="R817" s="40"/>
    </row>
    <row r="818" spans="4:18" x14ac:dyDescent="0.25">
      <c r="D818"/>
      <c r="Q818" s="55"/>
      <c r="R818" s="40"/>
    </row>
    <row r="819" spans="4:18" x14ac:dyDescent="0.25">
      <c r="D819"/>
      <c r="Q819" s="55"/>
      <c r="R819" s="40"/>
    </row>
    <row r="820" spans="4:18" x14ac:dyDescent="0.25">
      <c r="D820"/>
      <c r="Q820" s="55"/>
      <c r="R820" s="40"/>
    </row>
    <row r="821" spans="4:18" x14ac:dyDescent="0.25">
      <c r="D821"/>
      <c r="Q821" s="55"/>
      <c r="R821" s="40"/>
    </row>
    <row r="822" spans="4:18" x14ac:dyDescent="0.25">
      <c r="D822"/>
      <c r="Q822" s="55"/>
      <c r="R822" s="40"/>
    </row>
    <row r="823" spans="4:18" x14ac:dyDescent="0.25">
      <c r="D823"/>
      <c r="Q823" s="55"/>
      <c r="R823" s="40"/>
    </row>
    <row r="824" spans="4:18" x14ac:dyDescent="0.25">
      <c r="D824"/>
      <c r="Q824" s="55"/>
      <c r="R824" s="40"/>
    </row>
    <row r="825" spans="4:18" x14ac:dyDescent="0.25">
      <c r="D825"/>
      <c r="Q825" s="55"/>
      <c r="R825" s="40"/>
    </row>
    <row r="826" spans="4:18" x14ac:dyDescent="0.25">
      <c r="D826"/>
      <c r="Q826" s="55"/>
      <c r="R826" s="40"/>
    </row>
    <row r="827" spans="4:18" x14ac:dyDescent="0.25">
      <c r="D827"/>
      <c r="Q827" s="55"/>
      <c r="R827" s="40"/>
    </row>
    <row r="828" spans="4:18" x14ac:dyDescent="0.25">
      <c r="D828"/>
      <c r="Q828" s="55"/>
      <c r="R828" s="40"/>
    </row>
    <row r="829" spans="4:18" x14ac:dyDescent="0.25">
      <c r="D829"/>
      <c r="Q829" s="55"/>
      <c r="R829" s="40"/>
    </row>
    <row r="830" spans="4:18" x14ac:dyDescent="0.25">
      <c r="D830"/>
      <c r="Q830" s="55"/>
      <c r="R830" s="40"/>
    </row>
    <row r="831" spans="4:18" x14ac:dyDescent="0.25">
      <c r="D831"/>
      <c r="Q831" s="55"/>
      <c r="R831" s="40"/>
    </row>
    <row r="832" spans="4:18" x14ac:dyDescent="0.25">
      <c r="D832"/>
      <c r="Q832" s="55"/>
      <c r="R832" s="40"/>
    </row>
    <row r="833" spans="4:18" x14ac:dyDescent="0.25">
      <c r="D833"/>
      <c r="Q833" s="55"/>
      <c r="R833" s="40"/>
    </row>
    <row r="834" spans="4:18" x14ac:dyDescent="0.25">
      <c r="D834"/>
      <c r="Q834" s="55"/>
      <c r="R834" s="40"/>
    </row>
    <row r="835" spans="4:18" x14ac:dyDescent="0.25">
      <c r="D835"/>
      <c r="Q835" s="55"/>
      <c r="R835" s="40"/>
    </row>
    <row r="836" spans="4:18" x14ac:dyDescent="0.25">
      <c r="D836"/>
      <c r="Q836" s="55"/>
      <c r="R836" s="40"/>
    </row>
    <row r="837" spans="4:18" x14ac:dyDescent="0.25">
      <c r="D837"/>
      <c r="Q837" s="55"/>
      <c r="R837" s="40"/>
    </row>
    <row r="838" spans="4:18" x14ac:dyDescent="0.25">
      <c r="D838"/>
      <c r="Q838" s="55"/>
      <c r="R838" s="40"/>
    </row>
    <row r="839" spans="4:18" x14ac:dyDescent="0.25">
      <c r="D839"/>
      <c r="Q839" s="55"/>
      <c r="R839" s="40"/>
    </row>
    <row r="840" spans="4:18" x14ac:dyDescent="0.25">
      <c r="D840"/>
      <c r="Q840" s="55"/>
      <c r="R840" s="40"/>
    </row>
    <row r="841" spans="4:18" x14ac:dyDescent="0.25">
      <c r="D841"/>
      <c r="Q841" s="55"/>
      <c r="R841" s="40"/>
    </row>
    <row r="842" spans="4:18" x14ac:dyDescent="0.25">
      <c r="D842"/>
      <c r="Q842" s="55"/>
      <c r="R842" s="40"/>
    </row>
    <row r="843" spans="4:18" x14ac:dyDescent="0.25">
      <c r="D843"/>
      <c r="Q843" s="55"/>
      <c r="R843" s="40"/>
    </row>
    <row r="844" spans="4:18" x14ac:dyDescent="0.25">
      <c r="D844"/>
      <c r="Q844" s="55"/>
      <c r="R844" s="40"/>
    </row>
    <row r="845" spans="4:18" x14ac:dyDescent="0.25">
      <c r="D845"/>
      <c r="Q845" s="55"/>
      <c r="R845" s="40"/>
    </row>
    <row r="846" spans="4:18" x14ac:dyDescent="0.25">
      <c r="D846"/>
      <c r="Q846" s="55"/>
      <c r="R846" s="40"/>
    </row>
    <row r="847" spans="4:18" x14ac:dyDescent="0.25">
      <c r="D847"/>
      <c r="Q847" s="55"/>
      <c r="R847" s="40"/>
    </row>
    <row r="848" spans="4:18" x14ac:dyDescent="0.25">
      <c r="D848"/>
      <c r="Q848" s="55"/>
      <c r="R848" s="40"/>
    </row>
    <row r="849" spans="4:18" x14ac:dyDescent="0.25">
      <c r="D849"/>
      <c r="Q849" s="55"/>
      <c r="R849" s="40"/>
    </row>
    <row r="850" spans="4:18" x14ac:dyDescent="0.25">
      <c r="D850"/>
      <c r="Q850" s="55"/>
      <c r="R850" s="40"/>
    </row>
    <row r="851" spans="4:18" x14ac:dyDescent="0.25">
      <c r="D851"/>
      <c r="Q851" s="55"/>
      <c r="R851" s="40"/>
    </row>
    <row r="852" spans="4:18" x14ac:dyDescent="0.25">
      <c r="D852"/>
      <c r="Q852" s="55"/>
      <c r="R852" s="40"/>
    </row>
    <row r="853" spans="4:18" x14ac:dyDescent="0.25">
      <c r="D853"/>
      <c r="Q853" s="55"/>
      <c r="R853" s="40"/>
    </row>
    <row r="854" spans="4:18" x14ac:dyDescent="0.25">
      <c r="D854"/>
      <c r="Q854" s="55"/>
      <c r="R854" s="40"/>
    </row>
    <row r="855" spans="4:18" x14ac:dyDescent="0.25">
      <c r="D855"/>
      <c r="Q855" s="55"/>
      <c r="R855" s="40"/>
    </row>
    <row r="856" spans="4:18" x14ac:dyDescent="0.25">
      <c r="D856"/>
      <c r="Q856" s="55"/>
      <c r="R856" s="40"/>
    </row>
    <row r="857" spans="4:18" x14ac:dyDescent="0.25">
      <c r="D857"/>
      <c r="Q857" s="55"/>
      <c r="R857" s="40"/>
    </row>
    <row r="858" spans="4:18" x14ac:dyDescent="0.25">
      <c r="D858"/>
      <c r="Q858" s="55"/>
      <c r="R858" s="40"/>
    </row>
    <row r="859" spans="4:18" x14ac:dyDescent="0.25">
      <c r="D859"/>
      <c r="Q859" s="55"/>
      <c r="R859" s="40"/>
    </row>
    <row r="860" spans="4:18" x14ac:dyDescent="0.25">
      <c r="D860"/>
      <c r="Q860" s="55"/>
      <c r="R860" s="40"/>
    </row>
    <row r="861" spans="4:18" x14ac:dyDescent="0.25">
      <c r="D861"/>
      <c r="Q861" s="55"/>
      <c r="R861" s="40"/>
    </row>
    <row r="862" spans="4:18" x14ac:dyDescent="0.25">
      <c r="D862"/>
      <c r="Q862" s="55"/>
      <c r="R862" s="40"/>
    </row>
    <row r="863" spans="4:18" x14ac:dyDescent="0.25">
      <c r="D863"/>
      <c r="Q863" s="55"/>
      <c r="R863" s="40"/>
    </row>
    <row r="864" spans="4:18" x14ac:dyDescent="0.25">
      <c r="D864"/>
      <c r="Q864" s="55"/>
      <c r="R864" s="40"/>
    </row>
    <row r="865" spans="4:18" x14ac:dyDescent="0.25">
      <c r="D865"/>
      <c r="Q865" s="55"/>
      <c r="R865" s="40"/>
    </row>
    <row r="866" spans="4:18" x14ac:dyDescent="0.25">
      <c r="D866"/>
      <c r="Q866" s="55"/>
      <c r="R866" s="40"/>
    </row>
    <row r="867" spans="4:18" x14ac:dyDescent="0.25">
      <c r="D867"/>
      <c r="Q867" s="55"/>
      <c r="R867" s="40"/>
    </row>
    <row r="868" spans="4:18" x14ac:dyDescent="0.25">
      <c r="D868"/>
      <c r="Q868" s="55"/>
      <c r="R868" s="40"/>
    </row>
    <row r="869" spans="4:18" x14ac:dyDescent="0.25">
      <c r="D869"/>
      <c r="Q869" s="55"/>
      <c r="R869" s="40"/>
    </row>
    <row r="870" spans="4:18" x14ac:dyDescent="0.25">
      <c r="D870"/>
      <c r="Q870" s="55"/>
      <c r="R870" s="40"/>
    </row>
    <row r="871" spans="4:18" x14ac:dyDescent="0.25">
      <c r="D871"/>
      <c r="Q871" s="55"/>
      <c r="R871" s="40"/>
    </row>
    <row r="872" spans="4:18" x14ac:dyDescent="0.25">
      <c r="D872"/>
      <c r="Q872" s="55"/>
      <c r="R872" s="40"/>
    </row>
    <row r="873" spans="4:18" x14ac:dyDescent="0.25">
      <c r="D873"/>
      <c r="Q873" s="55"/>
      <c r="R873" s="40"/>
    </row>
    <row r="874" spans="4:18" x14ac:dyDescent="0.25">
      <c r="D874"/>
      <c r="Q874" s="55"/>
      <c r="R874" s="40"/>
    </row>
    <row r="875" spans="4:18" x14ac:dyDescent="0.25">
      <c r="D875"/>
      <c r="Q875" s="55"/>
      <c r="R875" s="40"/>
    </row>
    <row r="876" spans="4:18" x14ac:dyDescent="0.25">
      <c r="D876"/>
      <c r="Q876" s="55"/>
      <c r="R876" s="40"/>
    </row>
    <row r="877" spans="4:18" x14ac:dyDescent="0.25">
      <c r="D877"/>
      <c r="Q877" s="55"/>
      <c r="R877" s="40"/>
    </row>
    <row r="878" spans="4:18" x14ac:dyDescent="0.25">
      <c r="D878"/>
      <c r="Q878" s="55"/>
      <c r="R878" s="40"/>
    </row>
    <row r="879" spans="4:18" x14ac:dyDescent="0.25">
      <c r="D879"/>
      <c r="Q879" s="55"/>
      <c r="R879" s="40"/>
    </row>
    <row r="880" spans="4:18" x14ac:dyDescent="0.25">
      <c r="D880"/>
      <c r="Q880" s="55"/>
      <c r="R880" s="40"/>
    </row>
    <row r="881" spans="4:18" x14ac:dyDescent="0.25">
      <c r="D881"/>
      <c r="Q881" s="55"/>
      <c r="R881" s="40"/>
    </row>
    <row r="882" spans="4:18" x14ac:dyDescent="0.25">
      <c r="D882"/>
      <c r="Q882" s="55"/>
      <c r="R882" s="40"/>
    </row>
    <row r="883" spans="4:18" x14ac:dyDescent="0.25">
      <c r="D883"/>
      <c r="Q883" s="55"/>
      <c r="R883" s="40"/>
    </row>
    <row r="884" spans="4:18" x14ac:dyDescent="0.25">
      <c r="D884"/>
      <c r="Q884" s="55"/>
      <c r="R884" s="40"/>
    </row>
    <row r="885" spans="4:18" x14ac:dyDescent="0.25">
      <c r="D885"/>
      <c r="Q885" s="55"/>
      <c r="R885" s="40"/>
    </row>
    <row r="886" spans="4:18" x14ac:dyDescent="0.25">
      <c r="D886"/>
      <c r="Q886" s="55"/>
      <c r="R886" s="40"/>
    </row>
    <row r="887" spans="4:18" x14ac:dyDescent="0.25">
      <c r="D887"/>
      <c r="Q887" s="55"/>
      <c r="R887" s="40"/>
    </row>
    <row r="888" spans="4:18" x14ac:dyDescent="0.25">
      <c r="D888"/>
      <c r="Q888" s="55"/>
      <c r="R888" s="40"/>
    </row>
    <row r="889" spans="4:18" x14ac:dyDescent="0.25">
      <c r="D889"/>
      <c r="Q889" s="55"/>
      <c r="R889" s="40"/>
    </row>
    <row r="890" spans="4:18" x14ac:dyDescent="0.25">
      <c r="D890"/>
      <c r="Q890" s="55"/>
      <c r="R890" s="40"/>
    </row>
    <row r="891" spans="4:18" x14ac:dyDescent="0.25">
      <c r="D891"/>
      <c r="Q891" s="55"/>
      <c r="R891" s="40"/>
    </row>
    <row r="892" spans="4:18" x14ac:dyDescent="0.25">
      <c r="D892"/>
      <c r="Q892" s="55"/>
      <c r="R892" s="40"/>
    </row>
    <row r="893" spans="4:18" x14ac:dyDescent="0.25">
      <c r="D893"/>
      <c r="Q893" s="55"/>
      <c r="R893" s="40"/>
    </row>
    <row r="894" spans="4:18" x14ac:dyDescent="0.25">
      <c r="D894"/>
      <c r="Q894" s="55"/>
      <c r="R894" s="40"/>
    </row>
    <row r="895" spans="4:18" x14ac:dyDescent="0.25">
      <c r="D895"/>
      <c r="Q895" s="55"/>
      <c r="R895" s="40"/>
    </row>
    <row r="896" spans="4:18" x14ac:dyDescent="0.25">
      <c r="D896"/>
      <c r="Q896" s="55"/>
      <c r="R896" s="40"/>
    </row>
    <row r="897" spans="4:18" x14ac:dyDescent="0.25">
      <c r="D897"/>
      <c r="Q897" s="55"/>
      <c r="R897" s="40"/>
    </row>
    <row r="898" spans="4:18" x14ac:dyDescent="0.25">
      <c r="D898"/>
      <c r="Q898" s="55"/>
      <c r="R898" s="40"/>
    </row>
    <row r="899" spans="4:18" x14ac:dyDescent="0.25">
      <c r="D899"/>
      <c r="Q899" s="55"/>
      <c r="R899" s="40"/>
    </row>
    <row r="900" spans="4:18" x14ac:dyDescent="0.25">
      <c r="D900"/>
      <c r="Q900" s="55"/>
      <c r="R900" s="40"/>
    </row>
    <row r="901" spans="4:18" x14ac:dyDescent="0.25">
      <c r="D901"/>
      <c r="Q901" s="55"/>
      <c r="R901" s="40"/>
    </row>
    <row r="902" spans="4:18" x14ac:dyDescent="0.25">
      <c r="D902"/>
      <c r="Q902" s="55"/>
      <c r="R902" s="40"/>
    </row>
    <row r="903" spans="4:18" x14ac:dyDescent="0.25">
      <c r="D903"/>
      <c r="Q903" s="55"/>
      <c r="R903" s="40"/>
    </row>
    <row r="904" spans="4:18" x14ac:dyDescent="0.25">
      <c r="D904"/>
      <c r="Q904" s="55"/>
      <c r="R904" s="40"/>
    </row>
    <row r="905" spans="4:18" x14ac:dyDescent="0.25">
      <c r="D905"/>
      <c r="Q905" s="55"/>
      <c r="R905" s="40"/>
    </row>
    <row r="906" spans="4:18" x14ac:dyDescent="0.25">
      <c r="D906"/>
      <c r="Q906" s="55"/>
      <c r="R906" s="40"/>
    </row>
    <row r="907" spans="4:18" x14ac:dyDescent="0.25">
      <c r="D907"/>
      <c r="Q907" s="55"/>
      <c r="R907" s="40"/>
    </row>
    <row r="908" spans="4:18" x14ac:dyDescent="0.25">
      <c r="D908"/>
      <c r="Q908" s="55"/>
      <c r="R908" s="40"/>
    </row>
    <row r="909" spans="4:18" x14ac:dyDescent="0.25">
      <c r="D909"/>
      <c r="Q909" s="55"/>
      <c r="R909" s="40"/>
    </row>
    <row r="910" spans="4:18" x14ac:dyDescent="0.25">
      <c r="D910"/>
      <c r="Q910" s="55"/>
      <c r="R910" s="40"/>
    </row>
    <row r="911" spans="4:18" x14ac:dyDescent="0.25">
      <c r="D911"/>
      <c r="Q911" s="55"/>
      <c r="R911" s="40"/>
    </row>
    <row r="912" spans="4:18" x14ac:dyDescent="0.25">
      <c r="D912"/>
      <c r="Q912" s="55"/>
      <c r="R912" s="40"/>
    </row>
    <row r="913" spans="4:18" x14ac:dyDescent="0.25">
      <c r="D913"/>
      <c r="Q913" s="55"/>
      <c r="R913" s="40"/>
    </row>
    <row r="914" spans="4:18" x14ac:dyDescent="0.25">
      <c r="D914"/>
      <c r="Q914" s="55"/>
      <c r="R914" s="40"/>
    </row>
    <row r="915" spans="4:18" x14ac:dyDescent="0.25">
      <c r="D915"/>
      <c r="Q915" s="55"/>
      <c r="R915" s="40"/>
    </row>
    <row r="916" spans="4:18" x14ac:dyDescent="0.25">
      <c r="D916"/>
      <c r="Q916" s="55"/>
      <c r="R916" s="40"/>
    </row>
    <row r="917" spans="4:18" x14ac:dyDescent="0.25">
      <c r="D917"/>
      <c r="Q917" s="55"/>
      <c r="R917" s="40"/>
    </row>
    <row r="918" spans="4:18" x14ac:dyDescent="0.25">
      <c r="D918"/>
      <c r="Q918" s="55"/>
      <c r="R918" s="40"/>
    </row>
    <row r="919" spans="4:18" x14ac:dyDescent="0.25">
      <c r="D919"/>
      <c r="Q919" s="55"/>
      <c r="R919" s="40"/>
    </row>
    <row r="920" spans="4:18" x14ac:dyDescent="0.25">
      <c r="D920"/>
      <c r="Q920" s="55"/>
      <c r="R920" s="40"/>
    </row>
    <row r="921" spans="4:18" x14ac:dyDescent="0.25">
      <c r="D921"/>
      <c r="Q921" s="55"/>
      <c r="R921" s="40"/>
    </row>
  </sheetData>
  <mergeCells count="32">
    <mergeCell ref="M6:M8"/>
    <mergeCell ref="A6:A8"/>
    <mergeCell ref="B6:B8"/>
    <mergeCell ref="C6:C8"/>
    <mergeCell ref="D6:D8"/>
    <mergeCell ref="E6:E8"/>
    <mergeCell ref="F6:F8"/>
    <mergeCell ref="G6:G8"/>
    <mergeCell ref="H6:H8"/>
    <mergeCell ref="I6:I8"/>
    <mergeCell ref="J6:K8"/>
    <mergeCell ref="L6:L8"/>
    <mergeCell ref="N6:O8"/>
    <mergeCell ref="P6:Q8"/>
    <mergeCell ref="R6:R8"/>
    <mergeCell ref="S6:S8"/>
    <mergeCell ref="U6:Z6"/>
    <mergeCell ref="U7:U8"/>
    <mergeCell ref="V7:V8"/>
    <mergeCell ref="W7:Z7"/>
    <mergeCell ref="AQ7:AQ8"/>
    <mergeCell ref="W8:X8"/>
    <mergeCell ref="AC6:AD6"/>
    <mergeCell ref="AF6:AJ6"/>
    <mergeCell ref="AL6:AQ6"/>
    <mergeCell ref="AH7:AI7"/>
    <mergeCell ref="AJ7:AJ8"/>
    <mergeCell ref="AC7:AD7"/>
    <mergeCell ref="AF7:AG7"/>
    <mergeCell ref="AA6:AA8"/>
    <mergeCell ref="AL7:AN7"/>
    <mergeCell ref="AO7:AP7"/>
  </mergeCells>
  <conditionalFormatting sqref="W13:Z13 Y10:Z12 W10:W12 W92:Z166 W14:W91 Y14:Z91">
    <cfRule type="cellIs" dxfId="19" priority="19" operator="lessThan">
      <formula>0</formula>
    </cfRule>
  </conditionalFormatting>
  <conditionalFormatting sqref="X10">
    <cfRule type="cellIs" dxfId="18" priority="18" operator="lessThan">
      <formula>0</formula>
    </cfRule>
  </conditionalFormatting>
  <conditionalFormatting sqref="X42 X45 X48 X51 X54 X57 X60 X63 X66 X69 X72 X75 X78 X80 X82 X84 X86 X88 X90">
    <cfRule type="cellIs" dxfId="17" priority="17" operator="lessThan">
      <formula>0</formula>
    </cfRule>
  </conditionalFormatting>
  <conditionalFormatting sqref="X14">
    <cfRule type="cellIs" dxfId="16" priority="16" operator="lessThan">
      <formula>0</formula>
    </cfRule>
  </conditionalFormatting>
  <conditionalFormatting sqref="X17">
    <cfRule type="cellIs" dxfId="15" priority="15" operator="lessThan">
      <formula>0</formula>
    </cfRule>
  </conditionalFormatting>
  <conditionalFormatting sqref="X20">
    <cfRule type="cellIs" dxfId="14" priority="14" operator="lessThan">
      <formula>0</formula>
    </cfRule>
  </conditionalFormatting>
  <conditionalFormatting sqref="X24">
    <cfRule type="cellIs" dxfId="13" priority="13" operator="lessThan">
      <formula>0</formula>
    </cfRule>
  </conditionalFormatting>
  <conditionalFormatting sqref="X27">
    <cfRule type="cellIs" dxfId="12" priority="12" operator="lessThan">
      <formula>0</formula>
    </cfRule>
  </conditionalFormatting>
  <conditionalFormatting sqref="X30">
    <cfRule type="cellIs" dxfId="11" priority="11" operator="lessThan">
      <formula>0</formula>
    </cfRule>
  </conditionalFormatting>
  <conditionalFormatting sqref="X33">
    <cfRule type="cellIs" dxfId="10" priority="10" operator="lessThan">
      <formula>0</formula>
    </cfRule>
  </conditionalFormatting>
  <conditionalFormatting sqref="X36">
    <cfRule type="cellIs" dxfId="9" priority="9" operator="lessThan">
      <formula>0</formula>
    </cfRule>
  </conditionalFormatting>
  <conditionalFormatting sqref="X39">
    <cfRule type="cellIs" dxfId="8" priority="8" operator="lessThan">
      <formula>0</formula>
    </cfRule>
  </conditionalFormatting>
  <conditionalFormatting sqref="AC64:AE86 AC10:AD63">
    <cfRule type="cellIs" dxfId="7" priority="7" operator="lessThan">
      <formula>0</formula>
    </cfRule>
  </conditionalFormatting>
  <conditionalFormatting sqref="AF64:AK86 AF10:AJ63 AM10:AR86">
    <cfRule type="cellIs" dxfId="6" priority="6" operator="lessThan">
      <formula>0</formula>
    </cfRule>
  </conditionalFormatting>
  <conditionalFormatting sqref="U10:Z63">
    <cfRule type="cellIs" dxfId="5" priority="5" operator="lessThanOrEqual">
      <formula>0</formula>
    </cfRule>
  </conditionalFormatting>
  <conditionalFormatting sqref="K10:K63">
    <cfRule type="cellIs" dxfId="4" priority="4" operator="lessThan">
      <formula>0</formula>
    </cfRule>
  </conditionalFormatting>
  <conditionalFormatting sqref="K10:K63">
    <cfRule type="cellIs" dxfId="3" priority="3" operator="lessThanOrEqual">
      <formula>0</formula>
    </cfRule>
  </conditionalFormatting>
  <conditionalFormatting sqref="O10:O63">
    <cfRule type="cellIs" dxfId="2" priority="2" operator="lessThan">
      <formula>0</formula>
    </cfRule>
  </conditionalFormatting>
  <conditionalFormatting sqref="O10:O63">
    <cfRule type="cellIs" dxfId="1"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showGridLines="0" workbookViewId="0"/>
  </sheetViews>
  <sheetFormatPr baseColWidth="10" defaultColWidth="11.44140625" defaultRowHeight="14.4" x14ac:dyDescent="0.3"/>
  <cols>
    <col min="1" max="6" width="11.44140625" style="110"/>
    <col min="7" max="16384" width="11.44140625" style="108"/>
  </cols>
  <sheetData>
    <row r="1" spans="1:5" x14ac:dyDescent="0.3">
      <c r="A1" s="109" t="s">
        <v>2</v>
      </c>
      <c r="B1" s="109" t="s">
        <v>4</v>
      </c>
      <c r="C1" s="109" t="s">
        <v>6</v>
      </c>
      <c r="D1" s="109" t="s">
        <v>114</v>
      </c>
      <c r="E1" s="109" t="s">
        <v>112</v>
      </c>
    </row>
    <row r="2" spans="1:5" x14ac:dyDescent="0.3">
      <c r="A2" s="110">
        <v>19</v>
      </c>
      <c r="B2" s="111">
        <v>41374</v>
      </c>
      <c r="C2" s="111">
        <v>41850</v>
      </c>
      <c r="D2" s="110" t="s">
        <v>113</v>
      </c>
      <c r="E2" s="112">
        <v>25.875500000000002</v>
      </c>
    </row>
    <row r="3" spans="1:5" x14ac:dyDescent="0.3">
      <c r="A3" s="110">
        <v>20</v>
      </c>
      <c r="B3" s="111">
        <v>41374</v>
      </c>
      <c r="C3" s="111">
        <v>41850</v>
      </c>
      <c r="D3" s="110" t="s">
        <v>113</v>
      </c>
      <c r="E3" s="112">
        <v>25.875500000000002</v>
      </c>
    </row>
    <row r="4" spans="1:5" x14ac:dyDescent="0.3">
      <c r="A4" s="110">
        <v>21</v>
      </c>
      <c r="B4" s="111">
        <v>41374</v>
      </c>
      <c r="C4" s="111">
        <v>41850</v>
      </c>
      <c r="D4" s="110" t="s">
        <v>113</v>
      </c>
      <c r="E4" s="112">
        <v>25.875500000000002</v>
      </c>
    </row>
    <row r="5" spans="1:5" x14ac:dyDescent="0.3">
      <c r="A5" s="110">
        <v>22</v>
      </c>
      <c r="B5" s="111">
        <v>41374</v>
      </c>
      <c r="C5" s="111">
        <v>41880</v>
      </c>
      <c r="D5" s="110" t="s">
        <v>113</v>
      </c>
      <c r="E5" s="112">
        <v>25.872999999999998</v>
      </c>
    </row>
    <row r="6" spans="1:5" x14ac:dyDescent="0.3">
      <c r="A6" s="110">
        <v>23</v>
      </c>
      <c r="B6" s="111">
        <v>41374</v>
      </c>
      <c r="C6" s="111">
        <v>41880</v>
      </c>
      <c r="D6" s="110" t="s">
        <v>113</v>
      </c>
      <c r="E6" s="112">
        <v>25.872999999999998</v>
      </c>
    </row>
    <row r="7" spans="1:5" x14ac:dyDescent="0.3">
      <c r="A7" s="110">
        <v>24</v>
      </c>
      <c r="B7" s="111">
        <v>41374</v>
      </c>
      <c r="C7" s="111">
        <v>41880</v>
      </c>
      <c r="D7" s="110" t="s">
        <v>113</v>
      </c>
      <c r="E7" s="112">
        <v>25.872999999999998</v>
      </c>
    </row>
    <row r="8" spans="1:5" x14ac:dyDescent="0.3">
      <c r="A8" s="110">
        <v>25</v>
      </c>
      <c r="B8" s="111">
        <v>41374</v>
      </c>
      <c r="C8" s="111">
        <v>41912</v>
      </c>
      <c r="D8" s="110" t="s">
        <v>113</v>
      </c>
      <c r="E8" s="112">
        <v>25.8704</v>
      </c>
    </row>
    <row r="9" spans="1:5" x14ac:dyDescent="0.3">
      <c r="A9" s="110">
        <v>26</v>
      </c>
      <c r="B9" s="111">
        <v>41374</v>
      </c>
      <c r="C9" s="111">
        <v>41912</v>
      </c>
      <c r="D9" s="110" t="s">
        <v>113</v>
      </c>
      <c r="E9" s="112">
        <v>25.8704</v>
      </c>
    </row>
    <row r="10" spans="1:5" x14ac:dyDescent="0.3">
      <c r="A10" s="110">
        <v>27</v>
      </c>
      <c r="B10" s="111">
        <v>41374</v>
      </c>
      <c r="C10" s="111">
        <v>41912</v>
      </c>
      <c r="D10" s="110" t="s">
        <v>113</v>
      </c>
      <c r="E10" s="112">
        <v>25.8704</v>
      </c>
    </row>
    <row r="11" spans="1:5" x14ac:dyDescent="0.3">
      <c r="A11" s="110">
        <v>28</v>
      </c>
      <c r="B11" s="111">
        <v>41374</v>
      </c>
      <c r="C11" s="111">
        <v>41943</v>
      </c>
      <c r="D11" s="110" t="s">
        <v>113</v>
      </c>
      <c r="E11" s="112">
        <v>25.867899999999999</v>
      </c>
    </row>
    <row r="12" spans="1:5" x14ac:dyDescent="0.3">
      <c r="A12" s="110">
        <v>29</v>
      </c>
      <c r="B12" s="111">
        <v>41374</v>
      </c>
      <c r="C12" s="111">
        <v>41943</v>
      </c>
      <c r="D12" s="110" t="s">
        <v>113</v>
      </c>
      <c r="E12" s="112">
        <v>25.867899999999999</v>
      </c>
    </row>
    <row r="13" spans="1:5" x14ac:dyDescent="0.3">
      <c r="A13" s="110">
        <v>30</v>
      </c>
      <c r="B13" s="111">
        <v>41374</v>
      </c>
      <c r="C13" s="111">
        <v>41943</v>
      </c>
      <c r="D13" s="110" t="s">
        <v>113</v>
      </c>
      <c r="E13" s="112">
        <v>25.867899999999999</v>
      </c>
    </row>
    <row r="14" spans="1:5" x14ac:dyDescent="0.3">
      <c r="A14" s="110">
        <v>31</v>
      </c>
      <c r="B14" s="111">
        <v>41374</v>
      </c>
      <c r="C14" s="111">
        <v>41971</v>
      </c>
      <c r="D14" s="110" t="s">
        <v>113</v>
      </c>
      <c r="E14" s="112">
        <v>25.865600000000001</v>
      </c>
    </row>
    <row r="15" spans="1:5" x14ac:dyDescent="0.3">
      <c r="A15" s="110">
        <v>32</v>
      </c>
      <c r="B15" s="111">
        <v>41374</v>
      </c>
      <c r="C15" s="111">
        <v>41971</v>
      </c>
      <c r="D15" s="110" t="s">
        <v>113</v>
      </c>
      <c r="E15" s="112">
        <v>25.865600000000001</v>
      </c>
    </row>
    <row r="16" spans="1:5" x14ac:dyDescent="0.3">
      <c r="A16" s="110">
        <v>33</v>
      </c>
      <c r="B16" s="111">
        <v>41374</v>
      </c>
      <c r="C16" s="111">
        <v>41971</v>
      </c>
      <c r="D16" s="110" t="s">
        <v>113</v>
      </c>
      <c r="E16" s="112">
        <v>25.865600000000001</v>
      </c>
    </row>
    <row r="17" spans="1:5" x14ac:dyDescent="0.3">
      <c r="A17" s="110">
        <v>34</v>
      </c>
      <c r="B17" s="111">
        <v>41374</v>
      </c>
      <c r="C17" s="111">
        <v>42004</v>
      </c>
      <c r="D17" s="110" t="s">
        <v>113</v>
      </c>
      <c r="E17" s="112">
        <v>25.8629</v>
      </c>
    </row>
    <row r="18" spans="1:5" x14ac:dyDescent="0.3">
      <c r="A18" s="110">
        <v>35</v>
      </c>
      <c r="B18" s="111">
        <v>41374</v>
      </c>
      <c r="C18" s="111">
        <v>42004</v>
      </c>
      <c r="D18" s="110" t="s">
        <v>113</v>
      </c>
      <c r="E18" s="112">
        <v>25.8629</v>
      </c>
    </row>
    <row r="19" spans="1:5" x14ac:dyDescent="0.3">
      <c r="A19" s="110">
        <v>36</v>
      </c>
      <c r="B19" s="111">
        <v>41374</v>
      </c>
      <c r="C19" s="111">
        <v>42004</v>
      </c>
      <c r="D19" s="110" t="s">
        <v>113</v>
      </c>
      <c r="E19" s="112">
        <v>25.8629</v>
      </c>
    </row>
    <row r="20" spans="1:5" x14ac:dyDescent="0.3">
      <c r="A20" s="110">
        <v>104</v>
      </c>
      <c r="B20" s="111">
        <v>41809</v>
      </c>
      <c r="C20" s="111">
        <v>42033</v>
      </c>
      <c r="D20" s="110" t="s">
        <v>113</v>
      </c>
      <c r="E20" s="113">
        <v>27.392600000000002</v>
      </c>
    </row>
    <row r="21" spans="1:5" x14ac:dyDescent="0.3">
      <c r="A21" s="110">
        <v>105</v>
      </c>
      <c r="B21" s="111">
        <v>41809</v>
      </c>
      <c r="C21" s="111">
        <v>42033</v>
      </c>
      <c r="D21" s="110" t="s">
        <v>113</v>
      </c>
      <c r="E21" s="113">
        <v>27.392600000000002</v>
      </c>
    </row>
    <row r="22" spans="1:5" x14ac:dyDescent="0.3">
      <c r="A22" s="110">
        <v>106</v>
      </c>
      <c r="B22" s="111">
        <v>41809</v>
      </c>
      <c r="C22" s="111">
        <v>42033</v>
      </c>
      <c r="D22" s="110" t="s">
        <v>113</v>
      </c>
      <c r="E22" s="113">
        <v>27.392600000000002</v>
      </c>
    </row>
    <row r="23" spans="1:5" x14ac:dyDescent="0.3">
      <c r="A23" s="110">
        <v>107</v>
      </c>
      <c r="B23" s="111">
        <v>41809</v>
      </c>
      <c r="C23" s="111">
        <v>42061</v>
      </c>
      <c r="D23" s="110" t="s">
        <v>113</v>
      </c>
      <c r="E23" s="113">
        <v>27.384900000000002</v>
      </c>
    </row>
    <row r="24" spans="1:5" x14ac:dyDescent="0.3">
      <c r="A24" s="110">
        <v>108</v>
      </c>
      <c r="B24" s="111">
        <v>41809</v>
      </c>
      <c r="C24" s="111">
        <v>42061</v>
      </c>
      <c r="D24" s="110" t="s">
        <v>113</v>
      </c>
      <c r="E24" s="113">
        <v>27.384900000000002</v>
      </c>
    </row>
    <row r="25" spans="1:5" x14ac:dyDescent="0.3">
      <c r="A25" s="110">
        <v>109</v>
      </c>
      <c r="B25" s="111">
        <v>41809</v>
      </c>
      <c r="C25" s="111">
        <v>42061</v>
      </c>
      <c r="D25" s="110" t="s">
        <v>113</v>
      </c>
      <c r="E25" s="113">
        <v>27.384900000000002</v>
      </c>
    </row>
    <row r="26" spans="1:5" x14ac:dyDescent="0.3">
      <c r="A26" s="110">
        <v>110</v>
      </c>
      <c r="B26" s="111">
        <v>41809</v>
      </c>
      <c r="C26" s="111">
        <v>42093</v>
      </c>
      <c r="D26" s="110" t="s">
        <v>113</v>
      </c>
      <c r="E26" s="113">
        <v>27.376950000000001</v>
      </c>
    </row>
    <row r="27" spans="1:5" x14ac:dyDescent="0.3">
      <c r="A27" s="110">
        <v>111</v>
      </c>
      <c r="B27" s="111">
        <v>41809</v>
      </c>
      <c r="C27" s="111">
        <v>42093</v>
      </c>
      <c r="D27" s="110" t="s">
        <v>113</v>
      </c>
      <c r="E27" s="113">
        <v>27.376950000000001</v>
      </c>
    </row>
    <row r="28" spans="1:5" x14ac:dyDescent="0.3">
      <c r="A28" s="110">
        <v>112</v>
      </c>
      <c r="B28" s="111">
        <v>41809</v>
      </c>
      <c r="C28" s="111">
        <v>42093</v>
      </c>
      <c r="D28" s="110" t="s">
        <v>113</v>
      </c>
      <c r="E28" s="113">
        <v>27.376950000000001</v>
      </c>
    </row>
    <row r="29" spans="1:5" x14ac:dyDescent="0.3">
      <c r="A29" s="110">
        <v>113</v>
      </c>
      <c r="B29" s="111">
        <v>41809</v>
      </c>
      <c r="C29" s="111">
        <v>42123</v>
      </c>
      <c r="D29" s="110" t="s">
        <v>113</v>
      </c>
      <c r="E29" s="113">
        <v>27.372399999999999</v>
      </c>
    </row>
    <row r="30" spans="1:5" x14ac:dyDescent="0.3">
      <c r="A30" s="110">
        <v>114</v>
      </c>
      <c r="B30" s="111">
        <v>41809</v>
      </c>
      <c r="C30" s="111">
        <v>42123</v>
      </c>
      <c r="D30" s="110" t="s">
        <v>113</v>
      </c>
      <c r="E30" s="113">
        <v>27.372399999999999</v>
      </c>
    </row>
    <row r="31" spans="1:5" x14ac:dyDescent="0.3">
      <c r="A31" s="110">
        <v>115</v>
      </c>
      <c r="B31" s="111">
        <v>41809</v>
      </c>
      <c r="C31" s="111">
        <v>42123</v>
      </c>
      <c r="D31" s="110" t="s">
        <v>113</v>
      </c>
      <c r="E31" s="113">
        <v>27.372399999999999</v>
      </c>
    </row>
    <row r="32" spans="1:5" x14ac:dyDescent="0.3">
      <c r="A32" s="110">
        <v>116</v>
      </c>
      <c r="B32" s="111">
        <v>41809</v>
      </c>
      <c r="C32" s="111">
        <v>42152</v>
      </c>
      <c r="D32" s="110" t="s">
        <v>113</v>
      </c>
      <c r="E32" s="113">
        <v>27.368000000000002</v>
      </c>
    </row>
    <row r="33" spans="1:5" x14ac:dyDescent="0.3">
      <c r="A33" s="110">
        <v>117</v>
      </c>
      <c r="B33" s="111">
        <v>41809</v>
      </c>
      <c r="C33" s="111">
        <v>42152</v>
      </c>
      <c r="D33" s="110" t="s">
        <v>113</v>
      </c>
      <c r="E33" s="113">
        <v>27.368000000000002</v>
      </c>
    </row>
    <row r="34" spans="1:5" x14ac:dyDescent="0.3">
      <c r="A34" s="110">
        <v>118</v>
      </c>
      <c r="B34" s="111">
        <v>41809</v>
      </c>
      <c r="C34" s="111">
        <v>42152</v>
      </c>
      <c r="D34" s="110" t="s">
        <v>113</v>
      </c>
      <c r="E34" s="113">
        <v>27.368000000000002</v>
      </c>
    </row>
    <row r="35" spans="1:5" x14ac:dyDescent="0.3">
      <c r="A35" s="110">
        <v>119</v>
      </c>
      <c r="B35" s="111">
        <v>41809</v>
      </c>
      <c r="C35" s="111">
        <v>42184</v>
      </c>
      <c r="D35" s="110" t="s">
        <v>113</v>
      </c>
      <c r="E35" s="113">
        <v>27.362649999999999</v>
      </c>
    </row>
    <row r="36" spans="1:5" x14ac:dyDescent="0.3">
      <c r="A36" s="110">
        <v>120</v>
      </c>
      <c r="B36" s="111">
        <v>41809</v>
      </c>
      <c r="C36" s="111">
        <v>42184</v>
      </c>
      <c r="D36" s="110" t="s">
        <v>113</v>
      </c>
      <c r="E36" s="113">
        <v>27.362649999999999</v>
      </c>
    </row>
    <row r="37" spans="1:5" x14ac:dyDescent="0.3">
      <c r="A37" s="110">
        <v>121</v>
      </c>
      <c r="B37" s="111">
        <v>41809</v>
      </c>
      <c r="C37" s="111">
        <v>42184</v>
      </c>
      <c r="D37" s="110" t="s">
        <v>113</v>
      </c>
      <c r="E37" s="113">
        <v>27.362649999999999</v>
      </c>
    </row>
    <row r="38" spans="1:5" x14ac:dyDescent="0.3">
      <c r="A38" s="110">
        <v>122</v>
      </c>
      <c r="B38" s="111">
        <v>41809</v>
      </c>
      <c r="C38" s="111">
        <v>42215</v>
      </c>
      <c r="D38" s="110" t="s">
        <v>113</v>
      </c>
      <c r="E38" s="113">
        <v>27.355449999999998</v>
      </c>
    </row>
    <row r="39" spans="1:5" x14ac:dyDescent="0.3">
      <c r="A39" s="110">
        <v>123</v>
      </c>
      <c r="B39" s="111">
        <v>41809</v>
      </c>
      <c r="C39" s="111">
        <v>42215</v>
      </c>
      <c r="D39" s="110" t="s">
        <v>113</v>
      </c>
      <c r="E39" s="113">
        <v>27.355449999999998</v>
      </c>
    </row>
    <row r="40" spans="1:5" x14ac:dyDescent="0.3">
      <c r="A40" s="110">
        <v>124</v>
      </c>
      <c r="B40" s="111">
        <v>41809</v>
      </c>
      <c r="C40" s="111">
        <v>42215</v>
      </c>
      <c r="D40" s="110" t="s">
        <v>113</v>
      </c>
      <c r="E40" s="113">
        <v>27.355449999999998</v>
      </c>
    </row>
    <row r="41" spans="1:5" x14ac:dyDescent="0.3">
      <c r="A41" s="110">
        <v>125</v>
      </c>
      <c r="B41" s="111">
        <v>41809</v>
      </c>
      <c r="C41" s="111">
        <v>42244</v>
      </c>
      <c r="D41" s="110" t="s">
        <v>113</v>
      </c>
      <c r="E41" s="113">
        <v>27.348750000000003</v>
      </c>
    </row>
    <row r="42" spans="1:5" x14ac:dyDescent="0.3">
      <c r="A42" s="110">
        <v>126</v>
      </c>
      <c r="B42" s="111">
        <v>41809</v>
      </c>
      <c r="C42" s="111">
        <v>42244</v>
      </c>
      <c r="D42" s="110" t="s">
        <v>113</v>
      </c>
      <c r="E42" s="113">
        <v>27.348750000000003</v>
      </c>
    </row>
    <row r="43" spans="1:5" x14ac:dyDescent="0.3">
      <c r="A43" s="110">
        <v>127</v>
      </c>
      <c r="B43" s="111">
        <v>41809</v>
      </c>
      <c r="C43" s="111">
        <v>42244</v>
      </c>
      <c r="D43" s="110" t="s">
        <v>113</v>
      </c>
      <c r="E43" s="113">
        <v>27.348750000000003</v>
      </c>
    </row>
    <row r="44" spans="1:5" x14ac:dyDescent="0.3">
      <c r="A44" s="110">
        <v>128</v>
      </c>
      <c r="B44" s="111">
        <v>41809</v>
      </c>
      <c r="C44" s="111">
        <v>42276</v>
      </c>
      <c r="D44" s="110" t="s">
        <v>113</v>
      </c>
      <c r="E44" s="113">
        <v>27.341250000000002</v>
      </c>
    </row>
    <row r="45" spans="1:5" x14ac:dyDescent="0.3">
      <c r="A45" s="110">
        <v>129</v>
      </c>
      <c r="B45" s="111">
        <v>41809</v>
      </c>
      <c r="C45" s="111">
        <v>42276</v>
      </c>
      <c r="D45" s="110" t="s">
        <v>113</v>
      </c>
      <c r="E45" s="113">
        <v>27.341250000000002</v>
      </c>
    </row>
    <row r="46" spans="1:5" x14ac:dyDescent="0.3">
      <c r="A46" s="110">
        <v>130</v>
      </c>
      <c r="B46" s="111">
        <v>41809</v>
      </c>
      <c r="C46" s="111">
        <v>42276</v>
      </c>
      <c r="D46" s="110" t="s">
        <v>113</v>
      </c>
      <c r="E46" s="113">
        <v>27.341250000000002</v>
      </c>
    </row>
    <row r="47" spans="1:5" x14ac:dyDescent="0.3">
      <c r="A47" s="110">
        <v>131</v>
      </c>
      <c r="B47" s="111">
        <v>41809</v>
      </c>
      <c r="C47" s="111">
        <v>42306</v>
      </c>
      <c r="D47" s="110" t="s">
        <v>113</v>
      </c>
      <c r="E47" s="113">
        <v>27.334299999999999</v>
      </c>
    </row>
    <row r="48" spans="1:5" x14ac:dyDescent="0.3">
      <c r="A48" s="110">
        <v>132</v>
      </c>
      <c r="B48" s="111">
        <v>41809</v>
      </c>
      <c r="C48" s="111">
        <v>42306</v>
      </c>
      <c r="D48" s="110" t="s">
        <v>113</v>
      </c>
      <c r="E48" s="113">
        <v>27.334299999999999</v>
      </c>
    </row>
    <row r="49" spans="1:5" x14ac:dyDescent="0.3">
      <c r="A49" s="110">
        <v>133</v>
      </c>
      <c r="B49" s="111">
        <v>41809</v>
      </c>
      <c r="C49" s="111">
        <v>42306</v>
      </c>
      <c r="D49" s="110" t="s">
        <v>113</v>
      </c>
      <c r="E49" s="113">
        <v>27.334299999999999</v>
      </c>
    </row>
    <row r="50" spans="1:5" x14ac:dyDescent="0.3">
      <c r="A50" s="110">
        <v>134</v>
      </c>
      <c r="B50" s="111">
        <v>41809</v>
      </c>
      <c r="C50" s="111">
        <v>42335</v>
      </c>
      <c r="D50" s="110" t="s">
        <v>113</v>
      </c>
      <c r="E50" s="113">
        <v>27.327549999999999</v>
      </c>
    </row>
    <row r="51" spans="1:5" x14ac:dyDescent="0.3">
      <c r="A51" s="110">
        <v>135</v>
      </c>
      <c r="B51" s="111">
        <v>41809</v>
      </c>
      <c r="C51" s="111">
        <v>42335</v>
      </c>
      <c r="D51" s="110" t="s">
        <v>113</v>
      </c>
      <c r="E51" s="113">
        <v>27.327549999999999</v>
      </c>
    </row>
    <row r="52" spans="1:5" x14ac:dyDescent="0.3">
      <c r="A52" s="110">
        <v>136</v>
      </c>
      <c r="B52" s="111">
        <v>41809</v>
      </c>
      <c r="C52" s="111">
        <v>42335</v>
      </c>
      <c r="D52" s="110" t="s">
        <v>113</v>
      </c>
      <c r="E52" s="113">
        <v>27.327549999999999</v>
      </c>
    </row>
    <row r="53" spans="1:5" x14ac:dyDescent="0.3">
      <c r="A53" s="110">
        <v>137</v>
      </c>
      <c r="B53" s="111">
        <v>41809</v>
      </c>
      <c r="C53" s="111">
        <v>42368</v>
      </c>
      <c r="D53" s="110" t="s">
        <v>113</v>
      </c>
      <c r="E53" s="113">
        <v>27.319850000000002</v>
      </c>
    </row>
    <row r="54" spans="1:5" x14ac:dyDescent="0.3">
      <c r="A54" s="110">
        <v>138</v>
      </c>
      <c r="B54" s="111">
        <v>41809</v>
      </c>
      <c r="C54" s="111">
        <v>42368</v>
      </c>
      <c r="D54" s="110" t="s">
        <v>113</v>
      </c>
      <c r="E54" s="113">
        <v>27.319850000000002</v>
      </c>
    </row>
    <row r="55" spans="1:5" x14ac:dyDescent="0.3">
      <c r="A55" s="110">
        <v>139</v>
      </c>
      <c r="B55" s="111">
        <v>41809</v>
      </c>
      <c r="C55" s="111">
        <v>42368</v>
      </c>
      <c r="D55" s="110" t="s">
        <v>113</v>
      </c>
      <c r="E55" s="113">
        <v>27.319850000000002</v>
      </c>
    </row>
    <row r="56" spans="1:5" x14ac:dyDescent="0.3">
      <c r="A56" s="110">
        <v>46</v>
      </c>
      <c r="B56" s="111">
        <v>41715</v>
      </c>
      <c r="C56" s="111">
        <v>41848</v>
      </c>
      <c r="D56" s="110" t="s">
        <v>31</v>
      </c>
      <c r="E56" s="113">
        <v>1.392099400786168</v>
      </c>
    </row>
    <row r="57" spans="1:5" x14ac:dyDescent="0.3">
      <c r="A57" s="110">
        <v>47</v>
      </c>
      <c r="B57" s="111">
        <v>41715</v>
      </c>
      <c r="C57" s="111">
        <v>41848</v>
      </c>
      <c r="D57" s="110" t="s">
        <v>31</v>
      </c>
      <c r="E57" s="113">
        <v>1.392099400786168</v>
      </c>
    </row>
    <row r="58" spans="1:5" x14ac:dyDescent="0.3">
      <c r="A58" s="110">
        <v>48</v>
      </c>
      <c r="B58" s="111">
        <v>41715</v>
      </c>
      <c r="C58" s="111">
        <v>41848</v>
      </c>
      <c r="D58" s="110" t="s">
        <v>31</v>
      </c>
      <c r="E58" s="113">
        <v>1.392099400786168</v>
      </c>
    </row>
    <row r="59" spans="1:5" x14ac:dyDescent="0.3">
      <c r="A59" s="110">
        <v>100</v>
      </c>
      <c r="B59" s="111">
        <v>41036</v>
      </c>
      <c r="C59" s="111">
        <v>41851</v>
      </c>
      <c r="D59" s="110" t="s">
        <v>31</v>
      </c>
      <c r="E59" s="112">
        <v>1.3174999999999999</v>
      </c>
    </row>
    <row r="60" spans="1:5" x14ac:dyDescent="0.3">
      <c r="A60" s="110">
        <v>76</v>
      </c>
      <c r="B60" s="111">
        <v>41299</v>
      </c>
      <c r="C60" s="111">
        <v>41877</v>
      </c>
      <c r="D60" s="110" t="s">
        <v>31</v>
      </c>
      <c r="E60" s="113">
        <v>1.3491102023153576</v>
      </c>
    </row>
    <row r="61" spans="1:5" x14ac:dyDescent="0.3">
      <c r="A61" s="110">
        <v>77</v>
      </c>
      <c r="B61" s="111">
        <v>41299</v>
      </c>
      <c r="C61" s="111">
        <v>41877</v>
      </c>
      <c r="D61" s="110" t="s">
        <v>31</v>
      </c>
      <c r="E61" s="113">
        <v>1.3491102023153576</v>
      </c>
    </row>
    <row r="62" spans="1:5" x14ac:dyDescent="0.3">
      <c r="A62" s="110">
        <v>78</v>
      </c>
      <c r="B62" s="111">
        <v>41299</v>
      </c>
      <c r="C62" s="111">
        <v>41877</v>
      </c>
      <c r="D62" s="110" t="s">
        <v>31</v>
      </c>
      <c r="E62" s="113">
        <v>1.3491102023153576</v>
      </c>
    </row>
    <row r="63" spans="1:5" x14ac:dyDescent="0.3">
      <c r="A63" s="110">
        <v>61</v>
      </c>
      <c r="B63" s="111">
        <v>41372</v>
      </c>
      <c r="C63" s="111">
        <v>41879</v>
      </c>
      <c r="D63" s="110" t="s">
        <v>31</v>
      </c>
      <c r="E63" s="113">
        <v>1.3066127354677419</v>
      </c>
    </row>
    <row r="64" spans="1:5" x14ac:dyDescent="0.3">
      <c r="A64" s="110">
        <v>62</v>
      </c>
      <c r="B64" s="111">
        <v>41372</v>
      </c>
      <c r="C64" s="111">
        <v>41879</v>
      </c>
      <c r="D64" s="110" t="s">
        <v>31</v>
      </c>
      <c r="E64" s="113">
        <v>1.3066127354677419</v>
      </c>
    </row>
    <row r="65" spans="1:5" x14ac:dyDescent="0.3">
      <c r="A65" s="110">
        <v>63</v>
      </c>
      <c r="B65" s="111">
        <v>41372</v>
      </c>
      <c r="C65" s="111">
        <v>41879</v>
      </c>
      <c r="D65" s="110" t="s">
        <v>31</v>
      </c>
      <c r="E65" s="113">
        <v>1.3066127354677419</v>
      </c>
    </row>
    <row r="66" spans="1:5" x14ac:dyDescent="0.3">
      <c r="A66" s="110">
        <v>140</v>
      </c>
      <c r="B66" s="111">
        <v>41753</v>
      </c>
      <c r="C66" s="111">
        <v>41911</v>
      </c>
      <c r="D66" s="110" t="s">
        <v>31</v>
      </c>
      <c r="E66" s="113">
        <v>1.3826000000000001</v>
      </c>
    </row>
    <row r="67" spans="1:5" x14ac:dyDescent="0.3">
      <c r="A67" s="110">
        <v>141</v>
      </c>
      <c r="B67" s="111">
        <v>41753</v>
      </c>
      <c r="C67" s="111">
        <v>41911</v>
      </c>
      <c r="D67" s="110" t="s">
        <v>31</v>
      </c>
      <c r="E67" s="113">
        <v>1.3826000000000001</v>
      </c>
    </row>
    <row r="68" spans="1:5" x14ac:dyDescent="0.3">
      <c r="A68" s="110">
        <v>142</v>
      </c>
      <c r="B68" s="111">
        <v>41753</v>
      </c>
      <c r="C68" s="111">
        <v>41911</v>
      </c>
      <c r="D68" s="110" t="s">
        <v>31</v>
      </c>
      <c r="E68" s="113">
        <v>1.3826000000000001</v>
      </c>
    </row>
    <row r="69" spans="1:5" x14ac:dyDescent="0.3">
      <c r="A69" s="110">
        <v>101</v>
      </c>
      <c r="B69" s="111">
        <v>41036</v>
      </c>
      <c r="C69" s="111">
        <v>41912</v>
      </c>
      <c r="D69" s="110" t="s">
        <v>31</v>
      </c>
      <c r="E69" s="112">
        <v>1.31945</v>
      </c>
    </row>
    <row r="70" spans="1:5" x14ac:dyDescent="0.3">
      <c r="A70" s="110">
        <v>85</v>
      </c>
      <c r="B70" s="111">
        <v>41372</v>
      </c>
      <c r="C70" s="111">
        <v>41942</v>
      </c>
      <c r="D70" s="110" t="s">
        <v>31</v>
      </c>
      <c r="E70" s="113">
        <v>1.3074382165363247</v>
      </c>
    </row>
    <row r="71" spans="1:5" x14ac:dyDescent="0.3">
      <c r="A71" s="110">
        <v>86</v>
      </c>
      <c r="B71" s="111">
        <v>41372</v>
      </c>
      <c r="C71" s="111">
        <v>41942</v>
      </c>
      <c r="D71" s="110" t="s">
        <v>31</v>
      </c>
      <c r="E71" s="113">
        <v>1.3074382165363247</v>
      </c>
    </row>
    <row r="72" spans="1:5" x14ac:dyDescent="0.3">
      <c r="A72" s="110">
        <v>87</v>
      </c>
      <c r="B72" s="111">
        <v>41372</v>
      </c>
      <c r="C72" s="111">
        <v>41942</v>
      </c>
      <c r="D72" s="110" t="s">
        <v>31</v>
      </c>
      <c r="E72" s="113">
        <v>1.3074382165363247</v>
      </c>
    </row>
    <row r="73" spans="1:5" x14ac:dyDescent="0.3">
      <c r="A73" s="110">
        <v>143</v>
      </c>
      <c r="B73" s="111">
        <v>41794</v>
      </c>
      <c r="C73" s="111">
        <v>41943</v>
      </c>
      <c r="D73" s="110" t="s">
        <v>31</v>
      </c>
      <c r="E73" s="113">
        <v>1.3601563585775991</v>
      </c>
    </row>
    <row r="74" spans="1:5" x14ac:dyDescent="0.3">
      <c r="A74" s="110">
        <v>144</v>
      </c>
      <c r="B74" s="111">
        <v>41794</v>
      </c>
      <c r="C74" s="111">
        <v>41943</v>
      </c>
      <c r="D74" s="110" t="s">
        <v>31</v>
      </c>
      <c r="E74" s="113">
        <v>1.3601563585775991</v>
      </c>
    </row>
    <row r="75" spans="1:5" x14ac:dyDescent="0.3">
      <c r="A75" s="110">
        <v>145</v>
      </c>
      <c r="B75" s="111">
        <v>41794</v>
      </c>
      <c r="C75" s="111">
        <v>41943</v>
      </c>
      <c r="D75" s="110" t="s">
        <v>31</v>
      </c>
      <c r="E75" s="113">
        <v>1.3601563585775991</v>
      </c>
    </row>
    <row r="76" spans="1:5" x14ac:dyDescent="0.3">
      <c r="A76" s="110">
        <v>146</v>
      </c>
      <c r="B76" s="111">
        <v>41794</v>
      </c>
      <c r="C76" s="111">
        <v>41971</v>
      </c>
      <c r="D76" s="110" t="s">
        <v>31</v>
      </c>
      <c r="E76" s="113">
        <v>1.3602718667775733</v>
      </c>
    </row>
    <row r="77" spans="1:5" x14ac:dyDescent="0.3">
      <c r="A77" s="110">
        <v>147</v>
      </c>
      <c r="B77" s="111">
        <v>41794</v>
      </c>
      <c r="C77" s="111">
        <v>41971</v>
      </c>
      <c r="D77" s="110" t="s">
        <v>31</v>
      </c>
      <c r="E77" s="113">
        <v>1.3602718667775733</v>
      </c>
    </row>
    <row r="78" spans="1:5" x14ac:dyDescent="0.3">
      <c r="A78" s="110">
        <v>148</v>
      </c>
      <c r="B78" s="111">
        <v>41794</v>
      </c>
      <c r="C78" s="111">
        <v>41971</v>
      </c>
      <c r="D78" s="110" t="s">
        <v>31</v>
      </c>
      <c r="E78" s="113">
        <v>1.3602718667775733</v>
      </c>
    </row>
    <row r="79" spans="1:5" x14ac:dyDescent="0.3">
      <c r="A79" s="110">
        <v>149</v>
      </c>
      <c r="B79" s="111">
        <v>41794</v>
      </c>
      <c r="C79" s="111">
        <v>41971</v>
      </c>
      <c r="D79" s="110" t="s">
        <v>31</v>
      </c>
      <c r="E79" s="113">
        <v>1.3602718667775733</v>
      </c>
    </row>
    <row r="80" spans="1:5" x14ac:dyDescent="0.3">
      <c r="A80" s="110">
        <v>150</v>
      </c>
      <c r="B80" s="111">
        <v>41794</v>
      </c>
      <c r="C80" s="111">
        <v>41971</v>
      </c>
      <c r="D80" s="110" t="s">
        <v>31</v>
      </c>
      <c r="E80" s="113">
        <v>1.3602718667775733</v>
      </c>
    </row>
    <row r="81" spans="1:5" x14ac:dyDescent="0.3">
      <c r="A81" s="110">
        <v>151</v>
      </c>
      <c r="B81" s="111">
        <v>41794</v>
      </c>
      <c r="C81" s="111">
        <v>41971</v>
      </c>
      <c r="D81" s="110" t="s">
        <v>31</v>
      </c>
      <c r="E81" s="113">
        <v>1.3602718667775733</v>
      </c>
    </row>
    <row r="82" spans="1:5" x14ac:dyDescent="0.3">
      <c r="A82" s="110">
        <v>152</v>
      </c>
      <c r="B82" s="111">
        <v>41753</v>
      </c>
      <c r="C82" s="111">
        <v>42002</v>
      </c>
      <c r="D82" s="110" t="s">
        <v>31</v>
      </c>
      <c r="E82" s="113">
        <v>1.3825444825167519</v>
      </c>
    </row>
    <row r="83" spans="1:5" x14ac:dyDescent="0.3">
      <c r="A83" s="110">
        <v>153</v>
      </c>
      <c r="B83" s="111">
        <v>41753</v>
      </c>
      <c r="C83" s="111">
        <v>42002</v>
      </c>
      <c r="D83" s="110" t="s">
        <v>31</v>
      </c>
      <c r="E83" s="113">
        <v>1.3825444825167519</v>
      </c>
    </row>
    <row r="84" spans="1:5" x14ac:dyDescent="0.3">
      <c r="A84" s="110">
        <v>154</v>
      </c>
      <c r="B84" s="111">
        <v>41753</v>
      </c>
      <c r="C84" s="111">
        <v>42002</v>
      </c>
      <c r="D84" s="110" t="s">
        <v>31</v>
      </c>
      <c r="E84" s="113">
        <v>1.3825444825167519</v>
      </c>
    </row>
    <row r="85" spans="1:5" x14ac:dyDescent="0.3">
      <c r="A85" s="110">
        <v>73</v>
      </c>
      <c r="B85" s="111">
        <v>41045</v>
      </c>
      <c r="C85" s="111">
        <v>42004</v>
      </c>
      <c r="D85" s="110" t="s">
        <v>31</v>
      </c>
      <c r="E85" s="113">
        <v>1.2910326306803257</v>
      </c>
    </row>
    <row r="86" spans="1:5" x14ac:dyDescent="0.3">
      <c r="A86" s="110">
        <v>74</v>
      </c>
      <c r="B86" s="111">
        <v>41045</v>
      </c>
      <c r="C86" s="111">
        <v>42004</v>
      </c>
      <c r="D86" s="110" t="s">
        <v>31</v>
      </c>
      <c r="E86" s="113">
        <v>1.2910326306803257</v>
      </c>
    </row>
    <row r="87" spans="1:5" x14ac:dyDescent="0.3">
      <c r="A87" s="110">
        <v>75</v>
      </c>
      <c r="B87" s="111">
        <v>41045</v>
      </c>
      <c r="C87" s="111">
        <v>42004</v>
      </c>
      <c r="D87" s="110" t="s">
        <v>31</v>
      </c>
      <c r="E87" s="113">
        <v>1.2910326306803257</v>
      </c>
    </row>
    <row r="88" spans="1:5" x14ac:dyDescent="0.3">
      <c r="A88" s="110">
        <v>155</v>
      </c>
      <c r="B88" s="111">
        <v>41794</v>
      </c>
      <c r="C88" s="111">
        <v>42031</v>
      </c>
      <c r="D88" s="110" t="s">
        <v>31</v>
      </c>
      <c r="E88" s="113">
        <v>1.3607668028455415</v>
      </c>
    </row>
    <row r="89" spans="1:5" x14ac:dyDescent="0.3">
      <c r="A89" s="110">
        <v>156</v>
      </c>
      <c r="B89" s="111">
        <v>41794</v>
      </c>
      <c r="C89" s="111">
        <v>42031</v>
      </c>
      <c r="D89" s="110" t="s">
        <v>31</v>
      </c>
      <c r="E89" s="113">
        <v>1.3607668028455415</v>
      </c>
    </row>
    <row r="90" spans="1:5" x14ac:dyDescent="0.3">
      <c r="A90" s="110">
        <v>157</v>
      </c>
      <c r="B90" s="111">
        <v>41794</v>
      </c>
      <c r="C90" s="111">
        <v>42031</v>
      </c>
      <c r="D90" s="110" t="s">
        <v>31</v>
      </c>
      <c r="E90" s="113">
        <v>1.3607668028455415</v>
      </c>
    </row>
    <row r="91" spans="1:5" x14ac:dyDescent="0.3">
      <c r="A91" s="110">
        <v>167</v>
      </c>
      <c r="B91" s="111">
        <v>41795</v>
      </c>
      <c r="C91" s="111">
        <v>42031</v>
      </c>
      <c r="D91" s="110" t="s">
        <v>31</v>
      </c>
      <c r="E91" s="113">
        <v>1.3670369482711553</v>
      </c>
    </row>
    <row r="92" spans="1:5" x14ac:dyDescent="0.3">
      <c r="A92" s="110">
        <v>168</v>
      </c>
      <c r="B92" s="111">
        <v>41795</v>
      </c>
      <c r="C92" s="111">
        <v>42031</v>
      </c>
      <c r="D92" s="110" t="s">
        <v>31</v>
      </c>
      <c r="E92" s="113">
        <v>1.3670369482711553</v>
      </c>
    </row>
    <row r="93" spans="1:5" x14ac:dyDescent="0.3">
      <c r="A93" s="110">
        <v>169</v>
      </c>
      <c r="B93" s="111">
        <v>41795</v>
      </c>
      <c r="C93" s="111">
        <v>42031</v>
      </c>
      <c r="D93" s="110" t="s">
        <v>31</v>
      </c>
      <c r="E93" s="113">
        <v>1.3670369482711553</v>
      </c>
    </row>
    <row r="94" spans="1:5" x14ac:dyDescent="0.3">
      <c r="A94" s="110">
        <v>176</v>
      </c>
      <c r="B94" s="111">
        <v>41795</v>
      </c>
      <c r="C94" s="111">
        <v>42031</v>
      </c>
      <c r="D94" s="110" t="s">
        <v>31</v>
      </c>
      <c r="E94" s="113">
        <v>1.3670369482711553</v>
      </c>
    </row>
    <row r="95" spans="1:5" x14ac:dyDescent="0.3">
      <c r="A95" s="110">
        <v>177</v>
      </c>
      <c r="B95" s="111">
        <v>41795</v>
      </c>
      <c r="C95" s="111">
        <v>42031</v>
      </c>
      <c r="D95" s="110" t="s">
        <v>31</v>
      </c>
      <c r="E95" s="113">
        <v>1.3670369482711553</v>
      </c>
    </row>
    <row r="96" spans="1:5" x14ac:dyDescent="0.3">
      <c r="A96" s="110">
        <v>178</v>
      </c>
      <c r="B96" s="111">
        <v>41795</v>
      </c>
      <c r="C96" s="111">
        <v>42031</v>
      </c>
      <c r="D96" s="110" t="s">
        <v>31</v>
      </c>
      <c r="E96" s="113">
        <v>1.3670369482711553</v>
      </c>
    </row>
    <row r="97" spans="1:5" x14ac:dyDescent="0.3">
      <c r="A97" s="110">
        <v>185</v>
      </c>
      <c r="B97" s="111">
        <v>41795</v>
      </c>
      <c r="C97" s="111">
        <v>42031</v>
      </c>
      <c r="D97" s="110" t="s">
        <v>31</v>
      </c>
      <c r="E97" s="113">
        <v>1.3670369482711553</v>
      </c>
    </row>
    <row r="98" spans="1:5" x14ac:dyDescent="0.3">
      <c r="A98" s="110">
        <v>186</v>
      </c>
      <c r="B98" s="111">
        <v>41795</v>
      </c>
      <c r="C98" s="111">
        <v>42031</v>
      </c>
      <c r="D98" s="110" t="s">
        <v>31</v>
      </c>
      <c r="E98" s="113">
        <v>1.3670369482711553</v>
      </c>
    </row>
    <row r="99" spans="1:5" x14ac:dyDescent="0.3">
      <c r="A99" s="110">
        <v>187</v>
      </c>
      <c r="B99" s="111">
        <v>41795</v>
      </c>
      <c r="C99" s="111">
        <v>42031</v>
      </c>
      <c r="D99" s="110" t="s">
        <v>31</v>
      </c>
      <c r="E99" s="113">
        <v>1.3670369482711553</v>
      </c>
    </row>
    <row r="100" spans="1:5" x14ac:dyDescent="0.3">
      <c r="A100" s="110">
        <v>158</v>
      </c>
      <c r="B100" s="111">
        <v>41794</v>
      </c>
      <c r="C100" s="111">
        <v>42060</v>
      </c>
      <c r="D100" s="110" t="s">
        <v>31</v>
      </c>
      <c r="E100" s="113">
        <v>1.3608073784129047</v>
      </c>
    </row>
    <row r="101" spans="1:5" x14ac:dyDescent="0.3">
      <c r="A101" s="110">
        <v>159</v>
      </c>
      <c r="B101" s="111">
        <v>41794</v>
      </c>
      <c r="C101" s="111">
        <v>42060</v>
      </c>
      <c r="D101" s="110" t="s">
        <v>31</v>
      </c>
      <c r="E101" s="113">
        <v>1.3608073784129047</v>
      </c>
    </row>
    <row r="102" spans="1:5" x14ac:dyDescent="0.3">
      <c r="A102" s="110">
        <v>160</v>
      </c>
      <c r="B102" s="111">
        <v>41794</v>
      </c>
      <c r="C102" s="111">
        <v>42060</v>
      </c>
      <c r="D102" s="110" t="s">
        <v>31</v>
      </c>
      <c r="E102" s="113">
        <v>1.3608073784129047</v>
      </c>
    </row>
    <row r="103" spans="1:5" x14ac:dyDescent="0.3">
      <c r="A103" s="110">
        <v>170</v>
      </c>
      <c r="B103" s="111">
        <v>41795</v>
      </c>
      <c r="C103" s="111">
        <v>42060</v>
      </c>
      <c r="D103" s="110" t="s">
        <v>31</v>
      </c>
      <c r="E103" s="113">
        <v>1.367016312805807</v>
      </c>
    </row>
    <row r="104" spans="1:5" x14ac:dyDescent="0.3">
      <c r="A104" s="110">
        <v>171</v>
      </c>
      <c r="B104" s="111">
        <v>41795</v>
      </c>
      <c r="C104" s="111">
        <v>42060</v>
      </c>
      <c r="D104" s="110" t="s">
        <v>31</v>
      </c>
      <c r="E104" s="113">
        <v>1.367016312805807</v>
      </c>
    </row>
    <row r="105" spans="1:5" x14ac:dyDescent="0.3">
      <c r="A105" s="110">
        <v>172</v>
      </c>
      <c r="B105" s="111">
        <v>41795</v>
      </c>
      <c r="C105" s="111">
        <v>42060</v>
      </c>
      <c r="D105" s="110" t="s">
        <v>31</v>
      </c>
      <c r="E105" s="113">
        <v>1.367016312805807</v>
      </c>
    </row>
    <row r="106" spans="1:5" x14ac:dyDescent="0.3">
      <c r="A106" s="110">
        <v>179</v>
      </c>
      <c r="B106" s="111">
        <v>41795</v>
      </c>
      <c r="C106" s="111">
        <v>42060</v>
      </c>
      <c r="D106" s="110" t="s">
        <v>31</v>
      </c>
      <c r="E106" s="113">
        <v>1.367016312805807</v>
      </c>
    </row>
    <row r="107" spans="1:5" x14ac:dyDescent="0.3">
      <c r="A107" s="110">
        <v>180</v>
      </c>
      <c r="B107" s="111">
        <v>41795</v>
      </c>
      <c r="C107" s="111">
        <v>42060</v>
      </c>
      <c r="D107" s="110" t="s">
        <v>31</v>
      </c>
      <c r="E107" s="113">
        <v>1.367016312805807</v>
      </c>
    </row>
    <row r="108" spans="1:5" x14ac:dyDescent="0.3">
      <c r="A108" s="110">
        <v>181</v>
      </c>
      <c r="B108" s="111">
        <v>41795</v>
      </c>
      <c r="C108" s="111">
        <v>42060</v>
      </c>
      <c r="D108" s="110" t="s">
        <v>31</v>
      </c>
      <c r="E108" s="113">
        <v>1.367016312805807</v>
      </c>
    </row>
    <row r="109" spans="1:5" x14ac:dyDescent="0.3">
      <c r="A109" s="110">
        <v>188</v>
      </c>
      <c r="B109" s="111">
        <v>41795</v>
      </c>
      <c r="C109" s="111">
        <v>42060</v>
      </c>
      <c r="D109" s="110" t="s">
        <v>31</v>
      </c>
      <c r="E109" s="113">
        <v>1.367016312805807</v>
      </c>
    </row>
    <row r="110" spans="1:5" x14ac:dyDescent="0.3">
      <c r="A110" s="110">
        <v>189</v>
      </c>
      <c r="B110" s="111">
        <v>41795</v>
      </c>
      <c r="C110" s="111">
        <v>42060</v>
      </c>
      <c r="D110" s="110" t="s">
        <v>31</v>
      </c>
      <c r="E110" s="113">
        <v>1.367016312805807</v>
      </c>
    </row>
    <row r="111" spans="1:5" x14ac:dyDescent="0.3">
      <c r="A111" s="110">
        <v>190</v>
      </c>
      <c r="B111" s="111">
        <v>41795</v>
      </c>
      <c r="C111" s="111">
        <v>42060</v>
      </c>
      <c r="D111" s="110" t="s">
        <v>31</v>
      </c>
      <c r="E111" s="113">
        <v>1.367016312805807</v>
      </c>
    </row>
    <row r="112" spans="1:5" x14ac:dyDescent="0.3">
      <c r="A112" s="110">
        <v>161</v>
      </c>
      <c r="B112" s="111">
        <v>41794</v>
      </c>
      <c r="C112" s="111">
        <v>42089</v>
      </c>
      <c r="D112" s="110" t="s">
        <v>31</v>
      </c>
      <c r="E112" s="113">
        <v>1.3609248729870358</v>
      </c>
    </row>
    <row r="113" spans="1:5" x14ac:dyDescent="0.3">
      <c r="A113" s="110">
        <v>162</v>
      </c>
      <c r="B113" s="111">
        <v>41794</v>
      </c>
      <c r="C113" s="111">
        <v>42089</v>
      </c>
      <c r="D113" s="110" t="s">
        <v>31</v>
      </c>
      <c r="E113" s="113">
        <v>1.3609248729870358</v>
      </c>
    </row>
    <row r="114" spans="1:5" x14ac:dyDescent="0.3">
      <c r="A114" s="110">
        <v>163</v>
      </c>
      <c r="B114" s="111">
        <v>41794</v>
      </c>
      <c r="C114" s="111">
        <v>42089</v>
      </c>
      <c r="D114" s="110" t="s">
        <v>31</v>
      </c>
      <c r="E114" s="113">
        <v>1.3609248729870358</v>
      </c>
    </row>
    <row r="115" spans="1:5" x14ac:dyDescent="0.3">
      <c r="A115" s="110">
        <v>164</v>
      </c>
      <c r="B115" s="111">
        <v>41795</v>
      </c>
      <c r="C115" s="111">
        <v>42089</v>
      </c>
      <c r="D115" s="110" t="s">
        <v>31</v>
      </c>
      <c r="E115" s="113">
        <v>1.3671192422389928</v>
      </c>
    </row>
    <row r="116" spans="1:5" x14ac:dyDescent="0.3">
      <c r="A116" s="110">
        <v>165</v>
      </c>
      <c r="B116" s="111">
        <v>41795</v>
      </c>
      <c r="C116" s="111">
        <v>42089</v>
      </c>
      <c r="D116" s="110" t="s">
        <v>31</v>
      </c>
      <c r="E116" s="113">
        <v>1.3671192422389928</v>
      </c>
    </row>
    <row r="117" spans="1:5" x14ac:dyDescent="0.3">
      <c r="A117" s="110">
        <v>166</v>
      </c>
      <c r="B117" s="111">
        <v>41795</v>
      </c>
      <c r="C117" s="111">
        <v>42089</v>
      </c>
      <c r="D117" s="110" t="s">
        <v>31</v>
      </c>
      <c r="E117" s="113">
        <v>1.3671192422389928</v>
      </c>
    </row>
    <row r="118" spans="1:5" x14ac:dyDescent="0.3">
      <c r="A118" s="110">
        <v>173</v>
      </c>
      <c r="B118" s="111">
        <v>41795</v>
      </c>
      <c r="C118" s="111">
        <v>42089</v>
      </c>
      <c r="D118" s="110" t="s">
        <v>31</v>
      </c>
      <c r="E118" s="113">
        <v>1.3671192422389928</v>
      </c>
    </row>
    <row r="119" spans="1:5" x14ac:dyDescent="0.3">
      <c r="A119" s="110">
        <v>174</v>
      </c>
      <c r="B119" s="111">
        <v>41795</v>
      </c>
      <c r="C119" s="111">
        <v>42089</v>
      </c>
      <c r="D119" s="110" t="s">
        <v>31</v>
      </c>
      <c r="E119" s="113">
        <v>1.3671192422389928</v>
      </c>
    </row>
    <row r="120" spans="1:5" x14ac:dyDescent="0.3">
      <c r="A120" s="110">
        <v>175</v>
      </c>
      <c r="B120" s="111">
        <v>41795</v>
      </c>
      <c r="C120" s="111">
        <v>42089</v>
      </c>
      <c r="D120" s="110" t="s">
        <v>31</v>
      </c>
      <c r="E120" s="113">
        <v>1.3671192422389928</v>
      </c>
    </row>
    <row r="121" spans="1:5" x14ac:dyDescent="0.3">
      <c r="A121" s="110">
        <v>182</v>
      </c>
      <c r="B121" s="111">
        <v>41795</v>
      </c>
      <c r="C121" s="111">
        <v>42089</v>
      </c>
      <c r="D121" s="110" t="s">
        <v>31</v>
      </c>
      <c r="E121" s="113">
        <v>1.3671192422389928</v>
      </c>
    </row>
    <row r="122" spans="1:5" x14ac:dyDescent="0.3">
      <c r="A122" s="110">
        <v>183</v>
      </c>
      <c r="B122" s="111">
        <v>41795</v>
      </c>
      <c r="C122" s="111">
        <v>42089</v>
      </c>
      <c r="D122" s="110" t="s">
        <v>31</v>
      </c>
      <c r="E122" s="113">
        <v>1.3671192422389928</v>
      </c>
    </row>
    <row r="123" spans="1:5" x14ac:dyDescent="0.3">
      <c r="A123" s="110">
        <v>184</v>
      </c>
      <c r="B123" s="111">
        <v>41795</v>
      </c>
      <c r="C123" s="111">
        <v>42089</v>
      </c>
      <c r="D123" s="110" t="s">
        <v>31</v>
      </c>
      <c r="E123" s="113">
        <v>1.3671192422389928</v>
      </c>
    </row>
    <row r="124" spans="1:5" x14ac:dyDescent="0.3">
      <c r="A124" s="110">
        <v>191</v>
      </c>
      <c r="B124" s="111">
        <v>41795</v>
      </c>
      <c r="C124" s="111">
        <v>42089</v>
      </c>
      <c r="D124" s="110" t="s">
        <v>31</v>
      </c>
      <c r="E124" s="113">
        <v>1.3671192422389928</v>
      </c>
    </row>
    <row r="125" spans="1:5" x14ac:dyDescent="0.3">
      <c r="A125" s="110">
        <v>192</v>
      </c>
      <c r="B125" s="111">
        <v>41795</v>
      </c>
      <c r="C125" s="111">
        <v>42089</v>
      </c>
      <c r="D125" s="110" t="s">
        <v>31</v>
      </c>
      <c r="E125" s="113">
        <v>1.3671192422389928</v>
      </c>
    </row>
    <row r="126" spans="1:5" x14ac:dyDescent="0.3">
      <c r="A126" s="110">
        <v>193</v>
      </c>
      <c r="B126" s="111">
        <v>41795</v>
      </c>
      <c r="C126" s="111">
        <v>42089</v>
      </c>
      <c r="D126" s="110" t="s">
        <v>31</v>
      </c>
      <c r="E126" s="113">
        <v>1.3671192422389928</v>
      </c>
    </row>
    <row r="127" spans="1:5" x14ac:dyDescent="0.3">
      <c r="A127" s="110">
        <v>97</v>
      </c>
      <c r="B127" s="111">
        <v>41795</v>
      </c>
      <c r="C127" s="111">
        <v>42121</v>
      </c>
      <c r="D127" s="110" t="s">
        <v>31</v>
      </c>
      <c r="E127" s="113">
        <v>1.3673659854225613</v>
      </c>
    </row>
    <row r="128" spans="1:5" x14ac:dyDescent="0.3">
      <c r="A128" s="110">
        <v>98</v>
      </c>
      <c r="B128" s="111">
        <v>41795</v>
      </c>
      <c r="C128" s="111">
        <v>42121</v>
      </c>
      <c r="D128" s="110" t="s">
        <v>31</v>
      </c>
      <c r="E128" s="113">
        <v>1.3673659854225613</v>
      </c>
    </row>
    <row r="129" spans="1:5" x14ac:dyDescent="0.3">
      <c r="A129" s="110">
        <v>99</v>
      </c>
      <c r="B129" s="111">
        <v>41795</v>
      </c>
      <c r="C129" s="111">
        <v>42121</v>
      </c>
      <c r="D129" s="110" t="s">
        <v>31</v>
      </c>
      <c r="E129" s="113">
        <v>1.3673659854225613</v>
      </c>
    </row>
    <row r="130" spans="1:5" x14ac:dyDescent="0.3">
      <c r="A130" s="110">
        <v>94</v>
      </c>
      <c r="B130" s="111">
        <v>41795</v>
      </c>
      <c r="C130" s="111">
        <v>42150</v>
      </c>
      <c r="D130" s="110" t="s">
        <v>31</v>
      </c>
      <c r="E130" s="113">
        <v>1.3675863195472926</v>
      </c>
    </row>
    <row r="131" spans="1:5" x14ac:dyDescent="0.3">
      <c r="A131" s="110">
        <v>95</v>
      </c>
      <c r="B131" s="111">
        <v>41795</v>
      </c>
      <c r="C131" s="111">
        <v>42150</v>
      </c>
      <c r="D131" s="110" t="s">
        <v>31</v>
      </c>
      <c r="E131" s="113">
        <v>1.3675863195472926</v>
      </c>
    </row>
    <row r="132" spans="1:5" x14ac:dyDescent="0.3">
      <c r="A132" s="110">
        <v>96</v>
      </c>
      <c r="B132" s="111">
        <v>41795</v>
      </c>
      <c r="C132" s="111">
        <v>42150</v>
      </c>
      <c r="D132" s="110" t="s">
        <v>31</v>
      </c>
      <c r="E132" s="113">
        <v>1.3675863195472926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19</v>
      </c>
      <c r="B1" s="19"/>
      <c r="C1" s="20"/>
      <c r="D1" s="21"/>
      <c r="E1" s="21"/>
      <c r="F1" s="22"/>
      <c r="G1" s="23"/>
      <c r="H1" s="23"/>
      <c r="I1" s="24"/>
      <c r="J1" s="24"/>
    </row>
    <row r="2" spans="1:10" s="7" customFormat="1" ht="15.6" x14ac:dyDescent="0.3">
      <c r="A2" s="151" t="s">
        <v>20</v>
      </c>
      <c r="B2" s="152"/>
      <c r="C2" s="152"/>
      <c r="D2" s="26"/>
      <c r="E2" s="26"/>
      <c r="F2" s="25"/>
      <c r="G2" s="27"/>
      <c r="H2" s="27"/>
      <c r="I2" s="27"/>
      <c r="J2" s="27"/>
    </row>
    <row r="3" spans="1:10" s="7" customFormat="1" ht="15.6" x14ac:dyDescent="0.3">
      <c r="A3" s="153"/>
      <c r="B3" s="153"/>
      <c r="C3" s="153"/>
      <c r="D3" s="29"/>
      <c r="E3" s="29"/>
      <c r="F3" s="25"/>
      <c r="G3" s="27"/>
      <c r="H3" s="27"/>
      <c r="I3" s="27"/>
      <c r="J3" s="27"/>
    </row>
    <row r="4" spans="1:10" s="7" customFormat="1" ht="15.6" x14ac:dyDescent="0.3">
      <c r="A4" s="28"/>
      <c r="B4" s="28"/>
      <c r="C4" s="28"/>
      <c r="D4" s="29"/>
      <c r="E4" s="29"/>
      <c r="F4" s="25"/>
      <c r="G4" s="27"/>
      <c r="H4" s="27"/>
    </row>
    <row r="5" spans="1:10" s="7"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EURUSD</vt:lpstr>
      <vt:lpstr>EURCZK</vt:lpstr>
      <vt:lpstr>Cours à terme initiaux</vt:lpstr>
      <vt:lpstr>Disclaimer</vt:lpstr>
      <vt:lpstr>Disclaimer!fxPortfolioInput</vt:lpstr>
      <vt:lpstr>EURCZK!fxPortfolioInput</vt:lpstr>
      <vt:lpstr>EURUSD!fxPortfolioInput</vt:lpstr>
      <vt:lpstr>Disclaimer!Zone_d_impression</vt:lpstr>
      <vt:lpstr>EURCZK!Zone_d_impression</vt:lpstr>
      <vt:lpstr>EURUSD!Zone_d_impression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Sébastien Rouzaire - Kerius Finance</cp:lastModifiedBy>
  <cp:lastPrinted>2013-03-07T10:50:53Z</cp:lastPrinted>
  <dcterms:created xsi:type="dcterms:W3CDTF">2013-02-07T20:52:29Z</dcterms:created>
  <dcterms:modified xsi:type="dcterms:W3CDTF">2014-07-09T14:21:03Z</dcterms:modified>
</cp:coreProperties>
</file>