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20" yWindow="168" windowWidth="28620" windowHeight="13176"/>
  </bookViews>
  <sheets>
    <sheet name="CVADVA IR" sheetId="1" r:id="rId1"/>
    <sheet name="CVADVA FX" sheetId="4" r:id="rId2"/>
    <sheet name="Disclaimer" sheetId="2" r:id="rId3"/>
  </sheets>
  <definedNames>
    <definedName name="_xlnm._FilterDatabase" localSheetId="1" hidden="1">'CVADVA FX'!$AC$16:$AG$138</definedName>
    <definedName name="§AQ759" localSheetId="1">#REF!</definedName>
    <definedName name="§AQ759">#REF!</definedName>
    <definedName name="âa143" localSheetId="1">#REF!</definedName>
    <definedName name="âa143">#REF!</definedName>
    <definedName name="fxPortfolioInput" localSheetId="1">'CVADVA FX'!$A$1</definedName>
    <definedName name="fxPortfolioInput" localSheetId="0">'CVADVA IR'!$A$1</definedName>
    <definedName name="fxPortfolioInput" localSheetId="2">Disclaimer!$A$1</definedName>
    <definedName name="fxPortfolioInput">#REF!</definedName>
    <definedName name="Myrange" localSheetId="1">#REF!</definedName>
    <definedName name="Myrange">#REF!</definedName>
    <definedName name="_xlnm.Print_Area" localSheetId="1">'CVADVA FX'!$A$1:$AB$15</definedName>
    <definedName name="_xlnm.Print_Area" localSheetId="0">'CVADVA IR'!$A$1:$X$70</definedName>
    <definedName name="_xlnm.Print_Area" localSheetId="2">Disclaimer!$A$1:$M$34</definedName>
  </definedNames>
  <calcPr calcId="145621" calcMode="manual"/>
</workbook>
</file>

<file path=xl/calcChain.xml><?xml version="1.0" encoding="utf-8"?>
<calcChain xmlns="http://schemas.openxmlformats.org/spreadsheetml/2006/main">
  <c r="AK9" i="1" l="1"/>
  <c r="AG9" i="4" l="1"/>
  <c r="AF9" i="4"/>
  <c r="AG10" i="4"/>
  <c r="AG8" i="4"/>
  <c r="AG7" i="4"/>
  <c r="AG6" i="4"/>
  <c r="AF10" i="4"/>
  <c r="AF8" i="4"/>
  <c r="AF7" i="4"/>
  <c r="AF6" i="4"/>
  <c r="AG282" i="4"/>
  <c r="AF282" i="4"/>
  <c r="AG281" i="4"/>
  <c r="AF281" i="4"/>
  <c r="AG280" i="4"/>
  <c r="AF280" i="4"/>
  <c r="AG279" i="4"/>
  <c r="AF279" i="4"/>
  <c r="AG278" i="4"/>
  <c r="AF278" i="4"/>
  <c r="AG277" i="4"/>
  <c r="AF277" i="4"/>
  <c r="AG276" i="4"/>
  <c r="AF276" i="4"/>
  <c r="AG275" i="4"/>
  <c r="AF275" i="4"/>
  <c r="AG274" i="4"/>
  <c r="AF274" i="4"/>
  <c r="AG273" i="4"/>
  <c r="AF273" i="4"/>
  <c r="AG272" i="4"/>
  <c r="AF272" i="4"/>
  <c r="AG271" i="4"/>
  <c r="AF271" i="4"/>
  <c r="AG270" i="4"/>
  <c r="AF270" i="4"/>
  <c r="AG269" i="4"/>
  <c r="AF269" i="4"/>
  <c r="AG268" i="4"/>
  <c r="AF268" i="4"/>
  <c r="AG267" i="4"/>
  <c r="AF267" i="4"/>
  <c r="AG266" i="4"/>
  <c r="AF266" i="4"/>
  <c r="AG265" i="4"/>
  <c r="AF265" i="4"/>
  <c r="AG264" i="4"/>
  <c r="AF264" i="4"/>
  <c r="AG263" i="4"/>
  <c r="AF263" i="4"/>
  <c r="AG262" i="4"/>
  <c r="AF262" i="4"/>
  <c r="AG261" i="4"/>
  <c r="AF261" i="4"/>
  <c r="AG260" i="4"/>
  <c r="AF260" i="4"/>
  <c r="AG259" i="4"/>
  <c r="AF259" i="4"/>
  <c r="AG258" i="4"/>
  <c r="AF258" i="4"/>
  <c r="AG257" i="4"/>
  <c r="AF257" i="4"/>
  <c r="AG256" i="4"/>
  <c r="AF256" i="4"/>
  <c r="AG255" i="4"/>
  <c r="AF255" i="4"/>
  <c r="AG254" i="4"/>
  <c r="AF254" i="4"/>
  <c r="AG253" i="4"/>
  <c r="AF253" i="4"/>
  <c r="AG252" i="4"/>
  <c r="AF252" i="4"/>
  <c r="AG251" i="4"/>
  <c r="AF251" i="4"/>
  <c r="AG250" i="4"/>
  <c r="AF250" i="4"/>
  <c r="AG249" i="4"/>
  <c r="AF249" i="4"/>
  <c r="AG248" i="4"/>
  <c r="AF248" i="4"/>
  <c r="AG247" i="4"/>
  <c r="AF247" i="4"/>
  <c r="AG242" i="4"/>
  <c r="AF242" i="4"/>
  <c r="AG241" i="4"/>
  <c r="AF241" i="4"/>
  <c r="AG240" i="4"/>
  <c r="AF240" i="4"/>
  <c r="AG239" i="4"/>
  <c r="AF239" i="4"/>
  <c r="AG238" i="4"/>
  <c r="AF238" i="4"/>
  <c r="AG237" i="4"/>
  <c r="AF237" i="4"/>
  <c r="AG236" i="4"/>
  <c r="AF236" i="4"/>
  <c r="AG235" i="4"/>
  <c r="AF235" i="4"/>
  <c r="AG234" i="4"/>
  <c r="AF234" i="4"/>
  <c r="AG233" i="4"/>
  <c r="AF233" i="4"/>
  <c r="AG232" i="4"/>
  <c r="AF232" i="4"/>
  <c r="AG231" i="4"/>
  <c r="AF231" i="4"/>
  <c r="AG230" i="4"/>
  <c r="AF230" i="4"/>
  <c r="AG229" i="4"/>
  <c r="AF229" i="4"/>
  <c r="AG228" i="4"/>
  <c r="AF228" i="4"/>
  <c r="AG227" i="4"/>
  <c r="AF227" i="4"/>
  <c r="AG226" i="4"/>
  <c r="AF226" i="4"/>
  <c r="AG225" i="4"/>
  <c r="AF225" i="4"/>
  <c r="AG224" i="4"/>
  <c r="AF224" i="4"/>
  <c r="AG223" i="4"/>
  <c r="AF223" i="4"/>
  <c r="AG222" i="4"/>
  <c r="AF222" i="4"/>
  <c r="AG221" i="4"/>
  <c r="AF221" i="4"/>
  <c r="AG220" i="4"/>
  <c r="AF220" i="4"/>
  <c r="AG219" i="4"/>
  <c r="AF219" i="4"/>
  <c r="AG218" i="4"/>
  <c r="AF218" i="4"/>
  <c r="AG217" i="4"/>
  <c r="AF217" i="4"/>
  <c r="AG216" i="4"/>
  <c r="AF216" i="4"/>
  <c r="AG215" i="4"/>
  <c r="AF215" i="4"/>
  <c r="AG214" i="4"/>
  <c r="AF214" i="4"/>
  <c r="AG213" i="4"/>
  <c r="AF213" i="4"/>
  <c r="AG212" i="4"/>
  <c r="AF212" i="4"/>
  <c r="AG211" i="4"/>
  <c r="AF211" i="4"/>
  <c r="AG210" i="4"/>
  <c r="AF210" i="4"/>
  <c r="AG209" i="4"/>
  <c r="AF209" i="4"/>
  <c r="AG208" i="4"/>
  <c r="AF208" i="4"/>
  <c r="AG207" i="4"/>
  <c r="AF207" i="4"/>
  <c r="AG204" i="4"/>
  <c r="AF204" i="4"/>
  <c r="AG203" i="4"/>
  <c r="AF203" i="4"/>
  <c r="AG202" i="4"/>
  <c r="AF202" i="4"/>
  <c r="AG201" i="4"/>
  <c r="AF201" i="4"/>
  <c r="AG200" i="4"/>
  <c r="AF200" i="4"/>
  <c r="AG199" i="4"/>
  <c r="AF199" i="4"/>
  <c r="AG198" i="4"/>
  <c r="AF198" i="4"/>
  <c r="AG197" i="4"/>
  <c r="AF197" i="4"/>
  <c r="AG196" i="4"/>
  <c r="AF196" i="4"/>
  <c r="AG195" i="4"/>
  <c r="AF195" i="4"/>
  <c r="AG194" i="4"/>
  <c r="AF194" i="4"/>
  <c r="AG193" i="4"/>
  <c r="AF193" i="4"/>
  <c r="AG188" i="4"/>
  <c r="AF188" i="4"/>
  <c r="AG187" i="4"/>
  <c r="AF187" i="4"/>
  <c r="AG186" i="4"/>
  <c r="AF186" i="4"/>
  <c r="AG185" i="4"/>
  <c r="AF185" i="4"/>
  <c r="AG184" i="4"/>
  <c r="AF184" i="4"/>
  <c r="AG183" i="4"/>
  <c r="AF183" i="4"/>
  <c r="AG182" i="4"/>
  <c r="AF182" i="4"/>
  <c r="AG181" i="4"/>
  <c r="AF181" i="4"/>
  <c r="AG180" i="4"/>
  <c r="AF180" i="4"/>
  <c r="AG179" i="4"/>
  <c r="AF179" i="4"/>
  <c r="AG178" i="4"/>
  <c r="AF178" i="4"/>
  <c r="AG177" i="4"/>
  <c r="AF177" i="4"/>
  <c r="AG176" i="4"/>
  <c r="AF176" i="4"/>
  <c r="AG175" i="4"/>
  <c r="AF175" i="4"/>
  <c r="AG174" i="4"/>
  <c r="AF174" i="4"/>
  <c r="AG173" i="4"/>
  <c r="AF173" i="4"/>
  <c r="AG172" i="4"/>
  <c r="AF172" i="4"/>
  <c r="AG171" i="4"/>
  <c r="AF171" i="4"/>
  <c r="AG170" i="4"/>
  <c r="AF170" i="4"/>
  <c r="AG169" i="4"/>
  <c r="AF169" i="4"/>
  <c r="AG168" i="4"/>
  <c r="AF168" i="4"/>
  <c r="AG167" i="4"/>
  <c r="AF167" i="4"/>
  <c r="AG166" i="4"/>
  <c r="AF166" i="4"/>
  <c r="AG165" i="4"/>
  <c r="AF165" i="4"/>
  <c r="AG164" i="4"/>
  <c r="AF164" i="4"/>
  <c r="AG163" i="4"/>
  <c r="AF163" i="4"/>
  <c r="AG162" i="4"/>
  <c r="AF162" i="4"/>
  <c r="AG161" i="4"/>
  <c r="AF161" i="4"/>
  <c r="AG160" i="4"/>
  <c r="AF160" i="4"/>
  <c r="AG159" i="4"/>
  <c r="AF159" i="4"/>
  <c r="AG158" i="4"/>
  <c r="AF158" i="4"/>
  <c r="AG157" i="4"/>
  <c r="AF157" i="4"/>
  <c r="AG156" i="4"/>
  <c r="AF156" i="4"/>
  <c r="AG155" i="4"/>
  <c r="AF155" i="4"/>
  <c r="AG154" i="4"/>
  <c r="AF154" i="4"/>
  <c r="AG153" i="4"/>
  <c r="AF153" i="4"/>
  <c r="AG152" i="4"/>
  <c r="AF152" i="4"/>
  <c r="AG151" i="4"/>
  <c r="AF151" i="4"/>
  <c r="AG150" i="4"/>
  <c r="AF150" i="4"/>
  <c r="AG149" i="4"/>
  <c r="AF149" i="4"/>
  <c r="AG148" i="4"/>
  <c r="AF148" i="4"/>
  <c r="AG147" i="4"/>
  <c r="AF147" i="4"/>
  <c r="AG146" i="4"/>
  <c r="AF146" i="4"/>
  <c r="AG145" i="4"/>
  <c r="AF145" i="4"/>
  <c r="AG144" i="4"/>
  <c r="AF144" i="4"/>
  <c r="AG143" i="4"/>
  <c r="AF143" i="4"/>
  <c r="AG142" i="4"/>
  <c r="AF142" i="4"/>
  <c r="AG141" i="4"/>
  <c r="AF141" i="4"/>
  <c r="AG140" i="4"/>
  <c r="AF140" i="4"/>
  <c r="AG139" i="4"/>
  <c r="AF139" i="4"/>
  <c r="AG138" i="4"/>
  <c r="AF138" i="4"/>
  <c r="AG135" i="4"/>
  <c r="AF135" i="4"/>
  <c r="AG134" i="4"/>
  <c r="AF134" i="4"/>
  <c r="AG133" i="4"/>
  <c r="AF133" i="4"/>
  <c r="AG132" i="4"/>
  <c r="AF132" i="4"/>
  <c r="AG131" i="4"/>
  <c r="AF131" i="4"/>
  <c r="AG130" i="4"/>
  <c r="AF130" i="4"/>
  <c r="AG129" i="4"/>
  <c r="AF129" i="4"/>
  <c r="AG128" i="4"/>
  <c r="AF128" i="4"/>
  <c r="AG127" i="4"/>
  <c r="AF127" i="4"/>
  <c r="AG126" i="4"/>
  <c r="AF126" i="4"/>
  <c r="AG125" i="4"/>
  <c r="AF125" i="4"/>
  <c r="AG124" i="4"/>
  <c r="AF124" i="4"/>
  <c r="AG123" i="4"/>
  <c r="AF123" i="4"/>
  <c r="AG122" i="4"/>
  <c r="AF122" i="4"/>
  <c r="AG121" i="4"/>
  <c r="AF121" i="4"/>
  <c r="AG120" i="4"/>
  <c r="AF120" i="4"/>
  <c r="AG119" i="4"/>
  <c r="AF119" i="4"/>
  <c r="AG118" i="4"/>
  <c r="AF118" i="4"/>
  <c r="AG117" i="4"/>
  <c r="AF117" i="4"/>
  <c r="AG116" i="4"/>
  <c r="AF116" i="4"/>
  <c r="AG115" i="4"/>
  <c r="AF115" i="4"/>
  <c r="AG114" i="4"/>
  <c r="AF114" i="4"/>
  <c r="AG113" i="4"/>
  <c r="AF113" i="4"/>
  <c r="AG112" i="4"/>
  <c r="AF112" i="4"/>
  <c r="AG111" i="4"/>
  <c r="AF111" i="4"/>
  <c r="AG110" i="4"/>
  <c r="AF110" i="4"/>
  <c r="AG109" i="4"/>
  <c r="AF109" i="4"/>
  <c r="AG108" i="4"/>
  <c r="AF108" i="4"/>
  <c r="AG107" i="4"/>
  <c r="AF107" i="4"/>
  <c r="AG106" i="4"/>
  <c r="AF106" i="4"/>
  <c r="AG105" i="4"/>
  <c r="AF105" i="4"/>
  <c r="AG104" i="4"/>
  <c r="AF104" i="4"/>
  <c r="AG103" i="4"/>
  <c r="AF103" i="4"/>
  <c r="AG102" i="4"/>
  <c r="AF102" i="4"/>
  <c r="AG101" i="4"/>
  <c r="AF101" i="4"/>
  <c r="AG100" i="4"/>
  <c r="AF100" i="4"/>
  <c r="AG99" i="4"/>
  <c r="AF99" i="4"/>
  <c r="AG98" i="4"/>
  <c r="AF98" i="4"/>
  <c r="AG97" i="4"/>
  <c r="AF97" i="4"/>
  <c r="AG96" i="4"/>
  <c r="AF96" i="4"/>
  <c r="AG95" i="4"/>
  <c r="AF95" i="4"/>
  <c r="AG94" i="4"/>
  <c r="AF94" i="4"/>
  <c r="AG93" i="4"/>
  <c r="AF93" i="4"/>
  <c r="AG92" i="4"/>
  <c r="AF92" i="4"/>
  <c r="AG91" i="4"/>
  <c r="AF91" i="4"/>
  <c r="AG90" i="4"/>
  <c r="AF90" i="4"/>
  <c r="AG89" i="4"/>
  <c r="AF89" i="4"/>
  <c r="AG88" i="4"/>
  <c r="AF88" i="4"/>
  <c r="AG87" i="4"/>
  <c r="AF87" i="4"/>
  <c r="AG86" i="4"/>
  <c r="AF86" i="4"/>
  <c r="AG85" i="4"/>
  <c r="AF85" i="4"/>
  <c r="AG84" i="4"/>
  <c r="AF84" i="4"/>
  <c r="AG83" i="4"/>
  <c r="AF83" i="4"/>
  <c r="AG82" i="4"/>
  <c r="AF82" i="4"/>
  <c r="AG81" i="4"/>
  <c r="AF81" i="4"/>
  <c r="AG78" i="4"/>
  <c r="AF78" i="4"/>
  <c r="AG77" i="4"/>
  <c r="AF77" i="4"/>
  <c r="AG76" i="4"/>
  <c r="AF76" i="4"/>
  <c r="AG75" i="4"/>
  <c r="AF75" i="4"/>
  <c r="AG74" i="4"/>
  <c r="AF74" i="4"/>
  <c r="AG73" i="4"/>
  <c r="AF73" i="4"/>
  <c r="AG72" i="4"/>
  <c r="AF72" i="4"/>
  <c r="AG71" i="4"/>
  <c r="AF71" i="4"/>
  <c r="AG70" i="4"/>
  <c r="AF70" i="4"/>
  <c r="AG69" i="4"/>
  <c r="AF69" i="4"/>
  <c r="AG68" i="4"/>
  <c r="AF68" i="4"/>
  <c r="AG67" i="4"/>
  <c r="AF67" i="4"/>
  <c r="AG66" i="4"/>
  <c r="AF66" i="4"/>
  <c r="AG65" i="4"/>
  <c r="AF65" i="4"/>
  <c r="AG64" i="4"/>
  <c r="AF64" i="4"/>
  <c r="AG63" i="4"/>
  <c r="AF63" i="4"/>
  <c r="AG62" i="4"/>
  <c r="AF62" i="4"/>
  <c r="AG61" i="4"/>
  <c r="AF61" i="4"/>
  <c r="AG60" i="4"/>
  <c r="AF60" i="4"/>
  <c r="AG55" i="4"/>
  <c r="AF55" i="4"/>
  <c r="AG54" i="4"/>
  <c r="AF54" i="4"/>
  <c r="AG53" i="4"/>
  <c r="AF53" i="4"/>
  <c r="AG52" i="4"/>
  <c r="AF52" i="4"/>
  <c r="AG47" i="4"/>
  <c r="AF47" i="4"/>
  <c r="AG46" i="4"/>
  <c r="AF46" i="4"/>
  <c r="AG45" i="4"/>
  <c r="AF45" i="4"/>
  <c r="AG44" i="4"/>
  <c r="AF44" i="4"/>
  <c r="AG43" i="4"/>
  <c r="AF43" i="4"/>
  <c r="AG42" i="4"/>
  <c r="AF42" i="4"/>
  <c r="AG41" i="4"/>
  <c r="AF41" i="4"/>
  <c r="AG40" i="4"/>
  <c r="AF40" i="4"/>
  <c r="AG39" i="4"/>
  <c r="AF39" i="4"/>
  <c r="AG38" i="4"/>
  <c r="AF38" i="4"/>
  <c r="AG37" i="4"/>
  <c r="AF37" i="4"/>
  <c r="AG36" i="4"/>
  <c r="AF36" i="4"/>
  <c r="AG33" i="4"/>
  <c r="AF33" i="4"/>
  <c r="AG32" i="4"/>
  <c r="AF32" i="4"/>
  <c r="AG31" i="4"/>
  <c r="AF31" i="4"/>
  <c r="AG30" i="4"/>
  <c r="AF30" i="4"/>
  <c r="AG29" i="4"/>
  <c r="AF29" i="4"/>
  <c r="AG28" i="4"/>
  <c r="AF28" i="4"/>
  <c r="AG27" i="4"/>
  <c r="AF27" i="4"/>
  <c r="AG26" i="4"/>
  <c r="AF26" i="4"/>
  <c r="AG25" i="4"/>
  <c r="AF25" i="4"/>
  <c r="AG24" i="4"/>
  <c r="AF24" i="4"/>
  <c r="AG23" i="4"/>
  <c r="AF23" i="4"/>
  <c r="AG22" i="4"/>
  <c r="AF22" i="4"/>
  <c r="AG21" i="4"/>
  <c r="AF21" i="4"/>
  <c r="AG20" i="4"/>
  <c r="AF20" i="4"/>
  <c r="AG19" i="4"/>
  <c r="AF19" i="4"/>
  <c r="AG18" i="4"/>
  <c r="AF18" i="4"/>
  <c r="AG17" i="4"/>
  <c r="AF17" i="4"/>
  <c r="AC202" i="4"/>
  <c r="AC201" i="4"/>
  <c r="AC200" i="4"/>
  <c r="AC199" i="4"/>
  <c r="AC198" i="4"/>
  <c r="AC197" i="4"/>
  <c r="AC196" i="4"/>
  <c r="AC195" i="4"/>
  <c r="AC194" i="4"/>
  <c r="AC193" i="4"/>
  <c r="AC75" i="4"/>
  <c r="AC74" i="4"/>
  <c r="AC73" i="4"/>
  <c r="AC72" i="4"/>
  <c r="AC71" i="4"/>
  <c r="AC70" i="4"/>
  <c r="AC69" i="4"/>
  <c r="AC68" i="4"/>
  <c r="AC67" i="4"/>
  <c r="AC66" i="4"/>
  <c r="AC65" i="4"/>
  <c r="AC64" i="4"/>
  <c r="AC63" i="4"/>
  <c r="AC62" i="4"/>
  <c r="AC61" i="4"/>
  <c r="AC60" i="4"/>
  <c r="AC30" i="4"/>
  <c r="AC29" i="4"/>
  <c r="AC28" i="4"/>
  <c r="AC27" i="4"/>
  <c r="AC26" i="4"/>
  <c r="AC25" i="4"/>
  <c r="AC24" i="4"/>
  <c r="AC23" i="4"/>
  <c r="AC22" i="4"/>
  <c r="AC21" i="4"/>
  <c r="AC20" i="4"/>
  <c r="AC19" i="4"/>
  <c r="AC18" i="4"/>
  <c r="AC17" i="4"/>
  <c r="AC16" i="4"/>
  <c r="AG16" i="4"/>
  <c r="AF16" i="4"/>
  <c r="AP22" i="4" l="1"/>
  <c r="AP21" i="4"/>
  <c r="AP20" i="4"/>
  <c r="AP19" i="4"/>
  <c r="AP18" i="4"/>
  <c r="AC256" i="4" l="1"/>
  <c r="AC248" i="4"/>
  <c r="AC220" i="4"/>
  <c r="AC212" i="4"/>
  <c r="AC100" i="4"/>
  <c r="AC92" i="4"/>
  <c r="AC84" i="4"/>
  <c r="AC32" i="4"/>
  <c r="AC254" i="4"/>
  <c r="AC218" i="4"/>
  <c r="AC90" i="4"/>
  <c r="AC52" i="4"/>
  <c r="AC93" i="4"/>
  <c r="AC255" i="4"/>
  <c r="AC247" i="4"/>
  <c r="AC219" i="4"/>
  <c r="AC211" i="4"/>
  <c r="AC99" i="4"/>
  <c r="AC91" i="4"/>
  <c r="AC83" i="4"/>
  <c r="AC53" i="4"/>
  <c r="AC31" i="4"/>
  <c r="AC210" i="4"/>
  <c r="AC98" i="4"/>
  <c r="AC82" i="4"/>
  <c r="AC40" i="4"/>
  <c r="AC204" i="4"/>
  <c r="AC102" i="4"/>
  <c r="AC76" i="4"/>
  <c r="AC36" i="4"/>
  <c r="AC249" i="4"/>
  <c r="AC203" i="4"/>
  <c r="AC101" i="4"/>
  <c r="AC261" i="4"/>
  <c r="AC253" i="4"/>
  <c r="AC217" i="4"/>
  <c r="AC209" i="4"/>
  <c r="AC97" i="4"/>
  <c r="AC89" i="4"/>
  <c r="AC81" i="4"/>
  <c r="AC39" i="4"/>
  <c r="AC251" i="4"/>
  <c r="AC215" i="4"/>
  <c r="AC95" i="4"/>
  <c r="AC77" i="4"/>
  <c r="AC37" i="4"/>
  <c r="AC250" i="4"/>
  <c r="AC86" i="4"/>
  <c r="AC257" i="4"/>
  <c r="AC221" i="4"/>
  <c r="AC85" i="4"/>
  <c r="AC260" i="4"/>
  <c r="AC252" i="4"/>
  <c r="AC216" i="4"/>
  <c r="AC208" i="4"/>
  <c r="AC104" i="4"/>
  <c r="AC96" i="4"/>
  <c r="AC88" i="4"/>
  <c r="AC78" i="4"/>
  <c r="AC38" i="4"/>
  <c r="AC259" i="4"/>
  <c r="AC207" i="4"/>
  <c r="AC103" i="4"/>
  <c r="AC87" i="4"/>
  <c r="AC258" i="4"/>
  <c r="AC214" i="4"/>
  <c r="AC94" i="4"/>
  <c r="AC213" i="4"/>
  <c r="AC33" i="4"/>
  <c r="AC272" i="4"/>
  <c r="AC264" i="4"/>
  <c r="AC236" i="4"/>
  <c r="AC228" i="4"/>
  <c r="AC132" i="4"/>
  <c r="AC124" i="4"/>
  <c r="AC116" i="4"/>
  <c r="AC108" i="4"/>
  <c r="AC54" i="4"/>
  <c r="AC42" i="4"/>
  <c r="AC278" i="4"/>
  <c r="AC262" i="4"/>
  <c r="AC234" i="4"/>
  <c r="AC122" i="4"/>
  <c r="AC106" i="4"/>
  <c r="AC273" i="4"/>
  <c r="AC237" i="4"/>
  <c r="AC125" i="4"/>
  <c r="AC55" i="4"/>
  <c r="AC279" i="4"/>
  <c r="AC271" i="4"/>
  <c r="AC263" i="4"/>
  <c r="AC235" i="4"/>
  <c r="AC227" i="4"/>
  <c r="AC131" i="4"/>
  <c r="AC123" i="4"/>
  <c r="AC115" i="4"/>
  <c r="AC107" i="4"/>
  <c r="AC41" i="4"/>
  <c r="AC270" i="4"/>
  <c r="AC226" i="4"/>
  <c r="AC130" i="4"/>
  <c r="AC114" i="4"/>
  <c r="AC266" i="4"/>
  <c r="AC222" i="4"/>
  <c r="AC126" i="4"/>
  <c r="AC229" i="4"/>
  <c r="AC277" i="4"/>
  <c r="AC269" i="4"/>
  <c r="AC233" i="4"/>
  <c r="AC225" i="4"/>
  <c r="AC129" i="4"/>
  <c r="AC121" i="4"/>
  <c r="AC113" i="4"/>
  <c r="AC105" i="4"/>
  <c r="AC267" i="4"/>
  <c r="AC231" i="4"/>
  <c r="AC127" i="4"/>
  <c r="AC111" i="4"/>
  <c r="AC230" i="4"/>
  <c r="AC110" i="4"/>
  <c r="AC44" i="4"/>
  <c r="AC117" i="4"/>
  <c r="AC43" i="4"/>
  <c r="AC276" i="4"/>
  <c r="AC268" i="4"/>
  <c r="AC232" i="4"/>
  <c r="AC224" i="4"/>
  <c r="AC128" i="4"/>
  <c r="AC120" i="4"/>
  <c r="AC112" i="4"/>
  <c r="AC46" i="4"/>
  <c r="AC275" i="4"/>
  <c r="AC239" i="4"/>
  <c r="AC223" i="4"/>
  <c r="AC119" i="4"/>
  <c r="AC45" i="4"/>
  <c r="AC274" i="4"/>
  <c r="AC238" i="4"/>
  <c r="AC118" i="4"/>
  <c r="AC265" i="4"/>
  <c r="AC109" i="4"/>
  <c r="AC280" i="4"/>
  <c r="AC158" i="4"/>
  <c r="AC150" i="4"/>
  <c r="AC142" i="4"/>
  <c r="AC156" i="4"/>
  <c r="AC140" i="4"/>
  <c r="AC159" i="4"/>
  <c r="AC157" i="4"/>
  <c r="AC149" i="4"/>
  <c r="AC141" i="4"/>
  <c r="AC242" i="4"/>
  <c r="AC148" i="4"/>
  <c r="AC152" i="4"/>
  <c r="AC281" i="4"/>
  <c r="AC133" i="4"/>
  <c r="AC241" i="4"/>
  <c r="AC155" i="4"/>
  <c r="AC147" i="4"/>
  <c r="AC139" i="4"/>
  <c r="AC47" i="4"/>
  <c r="AC161" i="4"/>
  <c r="AC145" i="4"/>
  <c r="AC282" i="4"/>
  <c r="AC134" i="4"/>
  <c r="AC151" i="4"/>
  <c r="AC240" i="4"/>
  <c r="AC154" i="4"/>
  <c r="AC146" i="4"/>
  <c r="AC138" i="4"/>
  <c r="AC153" i="4"/>
  <c r="AC135" i="4"/>
  <c r="AC160" i="4"/>
  <c r="AC144" i="4"/>
  <c r="AC143" i="4"/>
  <c r="AC182" i="4"/>
  <c r="AC174" i="4"/>
  <c r="AC166" i="4"/>
  <c r="AC180" i="4"/>
  <c r="AC181" i="4"/>
  <c r="AC173" i="4"/>
  <c r="AC165" i="4"/>
  <c r="AC188" i="4"/>
  <c r="AC172" i="4"/>
  <c r="AC164" i="4"/>
  <c r="AC176" i="4"/>
  <c r="AC167" i="4"/>
  <c r="AC187" i="4"/>
  <c r="AC179" i="4"/>
  <c r="AC171" i="4"/>
  <c r="AC163" i="4"/>
  <c r="AC177" i="4"/>
  <c r="AC168" i="4"/>
  <c r="AC183" i="4"/>
  <c r="AC186" i="4"/>
  <c r="AC178" i="4"/>
  <c r="AC170" i="4"/>
  <c r="AC162" i="4"/>
  <c r="AC185" i="4"/>
  <c r="AC169" i="4"/>
  <c r="AC184" i="4"/>
  <c r="AC175" i="4"/>
  <c r="AA11" i="1"/>
  <c r="AP23" i="4" l="1"/>
  <c r="AB11" i="1" l="1"/>
  <c r="AG4" i="4" l="1"/>
  <c r="AB4" i="1" l="1"/>
  <c r="AA4" i="1"/>
  <c r="AF4" i="4" l="1"/>
</calcChain>
</file>

<file path=xl/sharedStrings.xml><?xml version="1.0" encoding="utf-8"?>
<sst xmlns="http://schemas.openxmlformats.org/spreadsheetml/2006/main" count="2564" uniqueCount="211">
  <si>
    <t>Hedge Reference</t>
  </si>
  <si>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</si>
  <si>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</si>
  <si>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</si>
  <si>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</si>
  <si>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</si>
  <si>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</si>
  <si>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</si>
  <si>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</si>
  <si>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</si>
  <si>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</si>
  <si>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</si>
  <si>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</si>
  <si>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</si>
  <si>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</si>
  <si>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</si>
  <si>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</si>
  <si>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</si>
  <si>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</si>
  <si>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 xml:space="preserve">Premium </t>
  </si>
  <si>
    <t>FX Portfolio Valuation - LTC</t>
  </si>
  <si>
    <t>Value Date: 30/06/2014</t>
  </si>
  <si>
    <t>SG</t>
  </si>
  <si>
    <t>EUR</t>
  </si>
  <si>
    <t>EURCZK</t>
  </si>
  <si>
    <t>Collar</t>
  </si>
  <si>
    <t>NOMURA</t>
  </si>
  <si>
    <t>EURUSD</t>
  </si>
  <si>
    <t>LCL</t>
  </si>
  <si>
    <t>HSBC</t>
  </si>
  <si>
    <t>NATIXIS</t>
  </si>
  <si>
    <t>USDBRL</t>
  </si>
  <si>
    <t>BNP</t>
  </si>
  <si>
    <t>CA</t>
  </si>
  <si>
    <t>CDS premium</t>
  </si>
  <si>
    <t>Default probability</t>
  </si>
  <si>
    <t>1Y</t>
  </si>
  <si>
    <t>2Y</t>
  </si>
  <si>
    <t>Recovery rate</t>
  </si>
  <si>
    <t>Markit Series</t>
  </si>
  <si>
    <t>Start Date</t>
  </si>
  <si>
    <t>Maturity Date</t>
  </si>
  <si>
    <t>Recovery</t>
  </si>
  <si>
    <t>Years</t>
  </si>
  <si>
    <t>Markit serie</t>
  </si>
  <si>
    <t xml:space="preserve">Value Date: </t>
  </si>
  <si>
    <t>CVA</t>
  </si>
  <si>
    <t>DVA</t>
  </si>
  <si>
    <t>Allocation/Link ID</t>
  </si>
  <si>
    <t>Trade</t>
  </si>
  <si>
    <t>Effective</t>
  </si>
  <si>
    <t>Maturity</t>
  </si>
  <si>
    <t>Index</t>
  </si>
  <si>
    <t>Initial Notional</t>
  </si>
  <si>
    <t>Outstanding Notional</t>
  </si>
  <si>
    <t>Fair Value *</t>
  </si>
  <si>
    <t>Fair Value **</t>
  </si>
  <si>
    <t>Accrued Interests</t>
  </si>
  <si>
    <t>Derivatives</t>
  </si>
  <si>
    <t>IR Portfolio CVA/DVA - LTC</t>
  </si>
  <si>
    <t>FX Portfolio CVA/DVA - LTC (Fixing BCE)</t>
  </si>
  <si>
    <t>MIN(SI((SOMMEPROD($G$13:$G$57,$K$13:$K$57)/SOMME($K$13:$K$57))&lt;$AI$14:$AI$20,$AG$14:$AG$20))</t>
  </si>
  <si>
    <t>Barrier</t>
  </si>
  <si>
    <t>CIC SO</t>
  </si>
  <si>
    <t>WU</t>
  </si>
  <si>
    <t>BECM</t>
  </si>
  <si>
    <t>CIC</t>
  </si>
  <si>
    <t>GS</t>
  </si>
  <si>
    <t>DB</t>
  </si>
  <si>
    <t>Binary Down and In KI = 27.9</t>
  </si>
  <si>
    <t>Binary</t>
  </si>
  <si>
    <t>New Hedge</t>
  </si>
  <si>
    <t>Restructuration Trade 363</t>
  </si>
  <si>
    <t>Restructuration Trade 421</t>
  </si>
  <si>
    <t>Restructuration Trade 424</t>
  </si>
  <si>
    <t>Restructuration Trade 372</t>
  </si>
  <si>
    <t>Restructuration Trade 384</t>
  </si>
  <si>
    <t>Buy PUT KO</t>
  </si>
  <si>
    <t>Fwd Synth Buy PUT KI</t>
  </si>
  <si>
    <t>Fwd Synth Sell CALL KI</t>
  </si>
  <si>
    <t>Markit Series 5Y</t>
  </si>
  <si>
    <t>Markit Series 3Y</t>
  </si>
  <si>
    <t>EURGBP</t>
  </si>
  <si>
    <t>TOTAL FX</t>
  </si>
  <si>
    <t>TOTAL IR</t>
  </si>
  <si>
    <t>Initial Spot Rate</t>
  </si>
  <si>
    <t>167-D</t>
  </si>
  <si>
    <t>BUY</t>
  </si>
  <si>
    <t>PUT</t>
  </si>
  <si>
    <t>CALL</t>
  </si>
  <si>
    <t>CZK</t>
  </si>
  <si>
    <t>SELL</t>
  </si>
  <si>
    <t>168-D</t>
  </si>
  <si>
    <t>169-D</t>
  </si>
  <si>
    <t>170-D</t>
  </si>
  <si>
    <t>171-D</t>
  </si>
  <si>
    <t>172-D</t>
  </si>
  <si>
    <t>242-D</t>
  </si>
  <si>
    <t>FORWARD</t>
  </si>
  <si>
    <t>243-D</t>
  </si>
  <si>
    <t>244-D</t>
  </si>
  <si>
    <t>245-D</t>
  </si>
  <si>
    <t>246-D</t>
  </si>
  <si>
    <t>247-D</t>
  </si>
  <si>
    <t>248-D</t>
  </si>
  <si>
    <t>249-D</t>
  </si>
  <si>
    <t>250-D</t>
  </si>
  <si>
    <t>251-D</t>
  </si>
  <si>
    <t>252-D</t>
  </si>
  <si>
    <t>253-D</t>
  </si>
  <si>
    <t>TOTAL EURCZK</t>
  </si>
  <si>
    <t>216-D</t>
  </si>
  <si>
    <t>GBP</t>
  </si>
  <si>
    <t>217-D</t>
  </si>
  <si>
    <t>TOTAL EURGBP</t>
  </si>
  <si>
    <t>149-D</t>
  </si>
  <si>
    <t>USD</t>
  </si>
  <si>
    <t>147-D</t>
  </si>
  <si>
    <t>148-D</t>
  </si>
  <si>
    <t>133-D</t>
  </si>
  <si>
    <t>135-D</t>
  </si>
  <si>
    <t>138-D</t>
  </si>
  <si>
    <t>208-D</t>
  </si>
  <si>
    <t>146-D</t>
  </si>
  <si>
    <t>178-D</t>
  </si>
  <si>
    <t>179-D</t>
  </si>
  <si>
    <t>177-D</t>
  </si>
  <si>
    <t>201-D</t>
  </si>
  <si>
    <t>209-D</t>
  </si>
  <si>
    <t>173-D</t>
  </si>
  <si>
    <t>176-D</t>
  </si>
  <si>
    <t>202-D</t>
  </si>
  <si>
    <t>175-D</t>
  </si>
  <si>
    <t>203-D</t>
  </si>
  <si>
    <t>174-D</t>
  </si>
  <si>
    <t>204-D</t>
  </si>
  <si>
    <t>205-D</t>
  </si>
  <si>
    <t>199-D</t>
  </si>
  <si>
    <t>180-D</t>
  </si>
  <si>
    <t>181-D</t>
  </si>
  <si>
    <t>198-D</t>
  </si>
  <si>
    <t>182-D</t>
  </si>
  <si>
    <t>200-D</t>
  </si>
  <si>
    <t>183-D</t>
  </si>
  <si>
    <t>184-D</t>
  </si>
  <si>
    <t>185-D</t>
  </si>
  <si>
    <t>186-D</t>
  </si>
  <si>
    <t>214-D</t>
  </si>
  <si>
    <t>210-D</t>
  </si>
  <si>
    <t>215-D</t>
  </si>
  <si>
    <t>187-D</t>
  </si>
  <si>
    <t>188-D</t>
  </si>
  <si>
    <t>211-D</t>
  </si>
  <si>
    <t>189-D</t>
  </si>
  <si>
    <t>255-D</t>
  </si>
  <si>
    <t>212-D</t>
  </si>
  <si>
    <t>213-D</t>
  </si>
  <si>
    <t>190-D</t>
  </si>
  <si>
    <t>254-D</t>
  </si>
  <si>
    <t>191-D</t>
  </si>
  <si>
    <t>192-D</t>
  </si>
  <si>
    <t>193-D</t>
  </si>
  <si>
    <t>194-D</t>
  </si>
  <si>
    <t>195-D</t>
  </si>
  <si>
    <t>TOTAL EURUSD</t>
  </si>
  <si>
    <t>158-D</t>
  </si>
  <si>
    <t>BRL</t>
  </si>
  <si>
    <t>159-D</t>
  </si>
  <si>
    <t>160-D</t>
  </si>
  <si>
    <t>161-D</t>
  </si>
  <si>
    <t>162-D</t>
  </si>
  <si>
    <t>163-D</t>
  </si>
  <si>
    <t>218-D</t>
  </si>
  <si>
    <t>219-D</t>
  </si>
  <si>
    <t>220-D</t>
  </si>
  <si>
    <t>221-D</t>
  </si>
  <si>
    <t>222-D</t>
  </si>
  <si>
    <t>223-D</t>
  </si>
  <si>
    <t>224-D</t>
  </si>
  <si>
    <t>225-D</t>
  </si>
  <si>
    <t>226-D</t>
  </si>
  <si>
    <t>227-D</t>
  </si>
  <si>
    <t>228-D</t>
  </si>
  <si>
    <t>229-D</t>
  </si>
  <si>
    <t>TOTAL USDBRL</t>
  </si>
  <si>
    <t>230-D</t>
  </si>
  <si>
    <t>MXN</t>
  </si>
  <si>
    <t>USDMXN</t>
  </si>
  <si>
    <t>231-D</t>
  </si>
  <si>
    <t>232-D</t>
  </si>
  <si>
    <t>233-D</t>
  </si>
  <si>
    <t>234-D</t>
  </si>
  <si>
    <t>235-D</t>
  </si>
  <si>
    <t>236-D</t>
  </si>
  <si>
    <t>237-D</t>
  </si>
  <si>
    <t>238-D</t>
  </si>
  <si>
    <t>239-D</t>
  </si>
  <si>
    <t>240-D</t>
  </si>
  <si>
    <t>241-D</t>
  </si>
  <si>
    <t>TOTAL USDMXN</t>
  </si>
  <si>
    <t>GRAND TOTAL</t>
  </si>
  <si>
    <t>Restructuration Trade 432</t>
  </si>
  <si>
    <t>Restructuration Trade 418</t>
  </si>
  <si>
    <t>Restructuration Trade 419</t>
  </si>
  <si>
    <t>Restructuration Trade 420</t>
  </si>
  <si>
    <t>Embeded Derivative</t>
  </si>
  <si>
    <t>6-D</t>
  </si>
  <si>
    <t>Pool</t>
  </si>
  <si>
    <t>Floor</t>
  </si>
  <si>
    <t>0,005</t>
  </si>
  <si>
    <t>Euribor3m</t>
  </si>
</sst>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43" formatCode="_-* #,##0.00_-;\-* #,##0.00_-;_-* &quot;-&quot;??_-;_-@_-"/>
    <numFmt numFmtId="164" formatCode="_-* #,##0.00\ _€_-;\-* #,##0.00\ _€_-;_-* &quot;-&quot;??\ _€_-;_-@_-"/>
    <numFmt numFmtId="165" formatCode="_ * #,##0.00_ ;_ * \-#,##0.00_ ;_ * &quot;-&quot;??_ ;_ @_ "/>
    <numFmt numFmtId="166" formatCode="[$-409]dd\-mmm\-yy;@"/>
    <numFmt numFmtId="167" formatCode="0.00_)"/>
    <numFmt numFmtId="168" formatCode="_ [$€-2]\ * #,##0.00_ ;_ [$€-2]\ * \-#,##0.00_ ;_ [$€-2]\ * &quot;-&quot;??_ "/>
    <numFmt numFmtId="169" formatCode="0.0000"/>
    <numFmt numFmtId="170" formatCode="#,##0.00_ ;\-#,##0.00\ "/>
    <numFmt numFmtId="171" formatCode="0.0000%"/>
    <numFmt numFmtId="172" formatCode="m/d/yy;@"/>
    <numFmt numFmtId="173" formatCode="_ * #,##0_ ;_ * \-#,##0_ ;_ * &quot;-&quot;??_ ;_ @_ "/>
  </numFmts>
  <fonts count="79" x14ac:knownFonts="1">
    <font>
      <sz val="10"/>
      <name val="Arial"/>
    </font>
    <font>
      <sz val="11"/>
      <color theme="1"/>
      <name val="Calibri"/>
      <family val="2"/>
      <scheme val="minor"/>
    </font>
    <font>
      <sz val="11"/>
      <color theme="1"/>
      <name val="Calibri"/>
      <family val="2"/>
      <scheme val="minor"/>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color indexed="9"/>
      <name val="Arial"/>
      <family val="2"/>
    </font>
    <font>
      <b/>
      <sz val="12"/>
      <color indexed="9"/>
      <name val="Arial"/>
      <family val="2"/>
    </font>
    <font>
      <sz val="10"/>
      <color indexed="9"/>
      <name val="Arial"/>
      <family val="2"/>
    </font>
    <font>
      <sz val="8"/>
      <name val="Arial"/>
      <family val="2"/>
    </font>
    <font>
      <b/>
      <sz val="18"/>
      <name val="Calibri"/>
      <family val="2"/>
    </font>
    <font>
      <i/>
      <sz val="8"/>
      <name val="Arial"/>
      <family val="2"/>
    </font>
    <font>
      <sz val="10"/>
      <name val="Arial"/>
      <family val="2"/>
    </font>
    <font>
      <sz val="11"/>
      <name val="Calibri"/>
      <family val="2"/>
      <scheme val="minor"/>
    </font>
    <font>
      <b/>
      <sz val="11"/>
      <color theme="1"/>
      <name val="Calibri"/>
      <family val="2"/>
      <scheme val="minor"/>
    </font>
    <font>
      <b/>
      <sz val="11"/>
      <name val="Calibri"/>
      <family val="2"/>
      <scheme val="minor"/>
    </font>
    <font>
      <b/>
      <sz val="11"/>
      <color indexed="9"/>
      <name val="Calibri"/>
      <family val="2"/>
      <scheme val="minor"/>
    </font>
    <font>
      <sz val="11"/>
      <color indexed="9"/>
      <name val="Calibri"/>
      <family val="2"/>
      <scheme val="minor"/>
    </font>
    <font>
      <sz val="11"/>
      <color theme="0" tint="-0.499984740745262"/>
      <name val="Calibri"/>
      <family val="2"/>
      <scheme val="minor"/>
    </font>
    <font>
      <b/>
      <sz val="24"/>
      <name val="Calibri"/>
      <family val="2"/>
      <scheme val="minor"/>
    </font>
    <font>
      <b/>
      <sz val="18"/>
      <name val="Calibri"/>
      <family val="2"/>
      <scheme val="minor"/>
    </font>
    <font>
      <b/>
      <sz val="18"/>
      <color indexed="9"/>
      <name val="Calibri"/>
      <family val="2"/>
      <scheme val="minor"/>
    </font>
    <font>
      <sz val="10"/>
      <name val="Calibri"/>
      <family val="2"/>
      <scheme val="minor"/>
    </font>
    <font>
      <sz val="12"/>
      <name val="Calibri"/>
      <family val="2"/>
      <scheme val="minor"/>
    </font>
    <font>
      <sz val="12"/>
      <color indexed="9"/>
      <name val="Calibri"/>
      <family val="2"/>
      <scheme val="minor"/>
    </font>
    <font>
      <b/>
      <sz val="12"/>
      <color indexed="9"/>
      <name val="Calibri"/>
      <family val="2"/>
      <scheme val="minor"/>
    </font>
    <font>
      <b/>
      <sz val="12"/>
      <name val="Calibri"/>
      <family val="2"/>
      <scheme val="minor"/>
    </font>
    <font>
      <b/>
      <sz val="10"/>
      <name val="Calibri"/>
      <family val="2"/>
      <scheme val="minor"/>
    </font>
    <font>
      <b/>
      <sz val="12"/>
      <color indexed="10"/>
      <name val="Calibri"/>
      <family val="2"/>
      <scheme val="minor"/>
    </font>
    <font>
      <b/>
      <sz val="8"/>
      <name val="Calibri"/>
      <family val="2"/>
      <scheme val="minor"/>
    </font>
    <font>
      <sz val="8"/>
      <color indexed="9"/>
      <name val="Calibri"/>
      <family val="2"/>
      <scheme val="minor"/>
    </font>
    <font>
      <sz val="10"/>
      <color indexed="9"/>
      <name val="Calibri"/>
      <family val="2"/>
      <scheme val="minor"/>
    </font>
    <font>
      <b/>
      <sz val="7"/>
      <name val="Calibri"/>
      <family val="2"/>
      <scheme val="minor"/>
    </font>
    <font>
      <sz val="8"/>
      <name val="Calibri"/>
      <family val="2"/>
      <scheme val="minor"/>
    </font>
    <font>
      <sz val="8"/>
      <color rgb="FFFF0000"/>
      <name val="Calibri"/>
      <family val="2"/>
      <scheme val="minor"/>
    </font>
    <font>
      <b/>
      <sz val="11"/>
      <color indexed="10"/>
      <name val="Calibri"/>
      <family val="2"/>
      <scheme val="minor"/>
    </font>
    <font>
      <sz val="11"/>
      <color rgb="FFFF0000"/>
      <name val="Calibri"/>
      <family val="2"/>
      <scheme val="minor"/>
    </font>
    <font>
      <sz val="8"/>
      <color rgb="FFFF0000"/>
      <name val="Arial"/>
      <family val="2"/>
    </font>
    <font>
      <b/>
      <sz val="8"/>
      <name val="Arial"/>
      <family val="2"/>
    </font>
    <font>
      <b/>
      <sz val="8"/>
      <color rgb="FFFF0000"/>
      <name val="Arial"/>
      <family val="2"/>
    </font>
    <font>
      <b/>
      <sz val="11"/>
      <color rgb="FFFF0000"/>
      <name val="Calibri"/>
      <family val="2"/>
      <scheme val="minor"/>
    </font>
  </fonts>
  <fills count="3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
      <patternFill patternType="solid">
        <fgColor theme="0"/>
        <bgColor indexed="64"/>
      </patternFill>
    </fill>
    <fill>
      <patternFill patternType="solid">
        <fgColor theme="9" tint="0.79998168889431442"/>
        <bgColor indexed="64"/>
      </patternFill>
    </fill>
  </fills>
  <borders count="39">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s>
  <cellStyleXfs count="159">
    <xf numFmtId="0" fontId="0" fillId="0" borderId="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5" fillId="8" borderId="0" applyNumberFormat="0" applyBorder="0" applyAlignment="0" applyProtection="0"/>
    <xf numFmtId="0" fontId="5" fillId="7" borderId="0" applyNumberFormat="0" applyBorder="0" applyAlignment="0" applyProtection="0"/>
    <xf numFmtId="0" fontId="5" fillId="9" borderId="0" applyNumberFormat="0" applyBorder="0" applyAlignment="0" applyProtection="0"/>
    <xf numFmtId="0" fontId="5" fillId="8"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7" borderId="0" applyNumberFormat="0" applyBorder="0" applyAlignment="0" applyProtection="0"/>
    <xf numFmtId="0" fontId="5" fillId="9" borderId="0" applyNumberFormat="0" applyBorder="0" applyAlignment="0" applyProtection="0"/>
    <xf numFmtId="0" fontId="5" fillId="8"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5"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5" fillId="14"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7" borderId="0" applyNumberFormat="0" applyBorder="0" applyAlignment="0" applyProtection="0"/>
    <xf numFmtId="0" fontId="5" fillId="14"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7" borderId="0" applyNumberFormat="0" applyBorder="0" applyAlignment="0" applyProtection="0"/>
    <xf numFmtId="0" fontId="6" fillId="16"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7" fillId="18" borderId="0" applyNumberFormat="0" applyBorder="0" applyAlignment="0" applyProtection="0"/>
    <xf numFmtId="0" fontId="7" fillId="11" borderId="0" applyNumberFormat="0" applyBorder="0" applyAlignment="0" applyProtection="0"/>
    <xf numFmtId="0" fontId="7" fillId="15" borderId="0" applyNumberFormat="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7" borderId="0" applyNumberFormat="0" applyBorder="0" applyAlignment="0" applyProtection="0"/>
    <xf numFmtId="0" fontId="7" fillId="18" borderId="0" applyNumberFormat="0" applyBorder="0" applyAlignment="0" applyProtection="0"/>
    <xf numFmtId="0" fontId="7" fillId="11" borderId="0" applyNumberFormat="0" applyBorder="0" applyAlignment="0" applyProtection="0"/>
    <xf numFmtId="0" fontId="7" fillId="15" borderId="0" applyNumberFormat="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7" borderId="0" applyNumberFormat="0" applyBorder="0" applyAlignment="0" applyProtection="0"/>
    <xf numFmtId="0" fontId="6" fillId="20" borderId="0" applyNumberFormat="0" applyBorder="0" applyAlignment="0" applyProtection="0"/>
    <xf numFmtId="0" fontId="6" fillId="21" borderId="0" applyNumberFormat="0" applyBorder="0" applyAlignment="0" applyProtection="0"/>
    <xf numFmtId="0" fontId="6" fillId="22"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23" borderId="0" applyNumberFormat="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10" fillId="3" borderId="0" applyNumberFormat="0" applyBorder="0" applyAlignment="0" applyProtection="0"/>
    <xf numFmtId="0" fontId="11" fillId="0" borderId="0" applyNumberFormat="0" applyAlignment="0">
      <alignment horizontal="left"/>
    </xf>
    <xf numFmtId="0" fontId="12" fillId="14" borderId="1" applyNumberFormat="0" applyAlignment="0" applyProtection="0"/>
    <xf numFmtId="0" fontId="13" fillId="8" borderId="1" applyNumberFormat="0" applyAlignment="0" applyProtection="0"/>
    <xf numFmtId="0" fontId="13" fillId="8" borderId="1" applyNumberFormat="0" applyAlignment="0" applyProtection="0"/>
    <xf numFmtId="0" fontId="14" fillId="24" borderId="2" applyNumberFormat="0" applyAlignment="0" applyProtection="0"/>
    <xf numFmtId="0" fontId="15" fillId="0" borderId="3" applyNumberFormat="0" applyFill="0" applyAlignment="0" applyProtection="0"/>
    <xf numFmtId="0" fontId="16" fillId="0" borderId="3" applyNumberFormat="0" applyFill="0" applyAlignment="0" applyProtection="0"/>
    <xf numFmtId="0" fontId="14" fillId="24" borderId="2" applyNumberFormat="0" applyAlignment="0" applyProtection="0"/>
    <xf numFmtId="165" fontId="3" fillId="0" borderId="0" applyFont="0" applyFill="0" applyBorder="0" applyAlignment="0" applyProtection="0"/>
    <xf numFmtId="165" fontId="3"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3" fillId="0" borderId="0" applyFont="0" applyFill="0" applyBorder="0" applyAlignment="0" applyProtection="0"/>
    <xf numFmtId="164" fontId="3" fillId="0" borderId="0" applyFont="0" applyFill="0" applyBorder="0" applyAlignment="0" applyProtection="0"/>
    <xf numFmtId="165" fontId="3" fillId="0" borderId="0" applyFont="0" applyFill="0" applyBorder="0" applyAlignment="0" applyProtection="0"/>
    <xf numFmtId="0" fontId="3" fillId="9" borderId="4" applyNumberFormat="0" applyFont="0" applyAlignment="0" applyProtection="0"/>
    <xf numFmtId="0" fontId="3" fillId="9" borderId="4" applyNumberFormat="0" applyFont="0" applyAlignment="0" applyProtection="0"/>
    <xf numFmtId="0" fontId="19" fillId="4" borderId="0" applyNumberFormat="0" applyBorder="0" applyAlignment="0" applyProtection="0"/>
    <xf numFmtId="0" fontId="20" fillId="0" borderId="5" applyNumberFormat="0" applyFill="0" applyAlignment="0" applyProtection="0"/>
    <xf numFmtId="0" fontId="21" fillId="0" borderId="6" applyNumberFormat="0" applyFill="0" applyAlignment="0" applyProtection="0"/>
    <xf numFmtId="0" fontId="22" fillId="0" borderId="7" applyNumberFormat="0" applyFill="0" applyAlignment="0" applyProtection="0"/>
    <xf numFmtId="0" fontId="22" fillId="0" borderId="0" applyNumberFormat="0" applyFill="0" applyBorder="0" applyAlignment="0" applyProtection="0"/>
    <xf numFmtId="0" fontId="7" fillId="18"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6" borderId="0" applyNumberFormat="0" applyBorder="0" applyAlignment="0" applyProtection="0"/>
    <xf numFmtId="0" fontId="7" fillId="18" borderId="0" applyNumberFormat="0" applyBorder="0" applyAlignment="0" applyProtection="0"/>
    <xf numFmtId="0" fontId="7" fillId="23" borderId="0" applyNumberFormat="0" applyBorder="0" applyAlignment="0" applyProtection="0"/>
    <xf numFmtId="0" fontId="23" fillId="7" borderId="1" applyNumberFormat="0" applyAlignment="0" applyProtection="0"/>
    <xf numFmtId="0" fontId="24" fillId="7" borderId="1" applyNumberFormat="0" applyAlignment="0" applyProtection="0"/>
    <xf numFmtId="168" fontId="3" fillId="0" borderId="0" applyFont="0" applyFill="0" applyBorder="0" applyAlignment="0" applyProtection="0"/>
    <xf numFmtId="168" fontId="3" fillId="0" borderId="0" applyFon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19" fillId="4" borderId="0" applyNumberFormat="0" applyBorder="0" applyAlignment="0" applyProtection="0"/>
    <xf numFmtId="0" fontId="20" fillId="0" borderId="5" applyNumberFormat="0" applyFill="0" applyAlignment="0" applyProtection="0"/>
    <xf numFmtId="0" fontId="21" fillId="0" borderId="6" applyNumberFormat="0" applyFill="0" applyAlignment="0" applyProtection="0"/>
    <xf numFmtId="0" fontId="22" fillId="0" borderId="7" applyNumberFormat="0" applyFill="0" applyAlignment="0" applyProtection="0"/>
    <xf numFmtId="0" fontId="22" fillId="0" borderId="0" applyNumberFormat="0" applyFill="0" applyBorder="0" applyAlignment="0" applyProtection="0"/>
    <xf numFmtId="0" fontId="10" fillId="3" borderId="0" applyNumberFormat="0" applyBorder="0" applyAlignment="0" applyProtection="0"/>
    <xf numFmtId="0" fontId="23" fillId="7" borderId="1" applyNumberFormat="0" applyAlignment="0" applyProtection="0"/>
    <xf numFmtId="0" fontId="26" fillId="3" borderId="0" applyNumberFormat="0" applyBorder="0" applyAlignment="0" applyProtection="0"/>
    <xf numFmtId="0" fontId="15" fillId="0" borderId="3" applyNumberFormat="0" applyFill="0" applyAlignment="0" applyProtection="0"/>
    <xf numFmtId="165" fontId="3" fillId="0" borderId="0" applyFont="0" applyFill="0" applyBorder="0" applyAlignment="0" applyProtection="0"/>
    <xf numFmtId="165" fontId="18" fillId="0" borderId="0" applyFont="0" applyFill="0" applyBorder="0" applyAlignment="0" applyProtection="0"/>
    <xf numFmtId="0" fontId="27" fillId="15" borderId="0" applyNumberFormat="0" applyBorder="0" applyAlignment="0" applyProtection="0"/>
    <xf numFmtId="0" fontId="28" fillId="15" borderId="0" applyNumberFormat="0" applyBorder="0" applyAlignment="0" applyProtection="0"/>
    <xf numFmtId="167" fontId="29" fillId="0" borderId="0"/>
    <xf numFmtId="0" fontId="30" fillId="0" borderId="0">
      <alignment vertical="top"/>
    </xf>
    <xf numFmtId="0" fontId="17" fillId="0" borderId="0">
      <alignment vertical="top"/>
    </xf>
    <xf numFmtId="0" fontId="17" fillId="0" borderId="0">
      <alignment vertical="top"/>
    </xf>
    <xf numFmtId="0" fontId="30" fillId="0" borderId="0">
      <alignment vertical="top"/>
    </xf>
    <xf numFmtId="0" fontId="18" fillId="0" borderId="0"/>
    <xf numFmtId="0" fontId="3" fillId="9" borderId="4" applyNumberFormat="0" applyFont="0" applyAlignment="0" applyProtection="0"/>
    <xf numFmtId="0" fontId="3" fillId="9" borderId="4" applyNumberFormat="0" applyFont="0" applyAlignment="0" applyProtection="0"/>
    <xf numFmtId="0" fontId="3" fillId="9" borderId="4" applyNumberFormat="0" applyFont="0" applyAlignment="0" applyProtection="0"/>
    <xf numFmtId="0" fontId="3" fillId="9" borderId="4" applyNumberFormat="0" applyFont="0" applyAlignment="0" applyProtection="0"/>
    <xf numFmtId="0" fontId="31" fillId="8" borderId="8" applyNumberFormat="0" applyAlignment="0" applyProtection="0"/>
    <xf numFmtId="9" fontId="3" fillId="0" borderId="0" applyFont="0" applyFill="0" applyBorder="0" applyAlignment="0" applyProtection="0"/>
    <xf numFmtId="9" fontId="3"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8" fillId="0" borderId="0" applyFont="0" applyFill="0" applyBorder="0" applyAlignment="0" applyProtection="0"/>
    <xf numFmtId="0" fontId="31" fillId="8" borderId="8" applyNumberFormat="0" applyAlignment="0" applyProtection="0"/>
    <xf numFmtId="0" fontId="32" fillId="4" borderId="0" applyNumberFormat="0" applyBorder="0" applyAlignment="0" applyProtection="0"/>
    <xf numFmtId="0" fontId="33" fillId="14" borderId="8" applyNumberFormat="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7" fillId="0" borderId="9" applyNumberFormat="0" applyFill="0" applyAlignment="0" applyProtection="0"/>
    <xf numFmtId="0" fontId="38" fillId="0" borderId="6" applyNumberFormat="0" applyFill="0" applyAlignment="0" applyProtection="0"/>
    <xf numFmtId="0" fontId="39" fillId="0" borderId="10" applyNumberFormat="0" applyFill="0" applyAlignment="0" applyProtection="0"/>
    <xf numFmtId="0" fontId="39" fillId="0" borderId="0" applyNumberFormat="0" applyFill="0" applyBorder="0" applyAlignment="0" applyProtection="0"/>
    <xf numFmtId="0" fontId="35" fillId="0" borderId="0" applyNumberFormat="0" applyFill="0" applyBorder="0" applyAlignment="0" applyProtection="0"/>
    <xf numFmtId="0" fontId="40" fillId="0" borderId="11" applyNumberFormat="0" applyFill="0" applyAlignment="0" applyProtection="0"/>
    <xf numFmtId="0" fontId="41" fillId="24" borderId="2" applyNumberFormat="0" applyAlignment="0" applyProtection="0"/>
    <xf numFmtId="0" fontId="8" fillId="0" borderId="0" applyNumberFormat="0" applyFill="0" applyBorder="0" applyAlignment="0" applyProtection="0"/>
    <xf numFmtId="9" fontId="50" fillId="0" borderId="0" applyFont="0" applyFill="0" applyBorder="0" applyAlignment="0" applyProtection="0"/>
    <xf numFmtId="0" fontId="2" fillId="0" borderId="0"/>
    <xf numFmtId="164"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9" fontId="3" fillId="0" borderId="0" applyFont="0" applyFill="0" applyBorder="0" applyAlignment="0" applyProtection="0"/>
    <xf numFmtId="9"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0" fontId="17" fillId="0" borderId="0">
      <alignment vertical="top"/>
    </xf>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cellStyleXfs>
  <cellXfs count="292">
    <xf numFmtId="0" fontId="0" fillId="0" borderId="0" xfId="0"/>
    <xf numFmtId="0" fontId="43" fillId="27" borderId="0" xfId="0" applyFont="1" applyFill="1" applyBorder="1"/>
    <xf numFmtId="0" fontId="44" fillId="27" borderId="0" xfId="0" applyFont="1" applyFill="1"/>
    <xf numFmtId="0" fontId="45" fillId="27" borderId="0" xfId="0" applyFont="1" applyFill="1"/>
    <xf numFmtId="0" fontId="46" fillId="27" borderId="0" xfId="0" applyFont="1" applyFill="1"/>
    <xf numFmtId="0" fontId="47" fillId="27" borderId="0" xfId="0" applyFont="1" applyFill="1" applyBorder="1" applyAlignment="1" applyProtection="1">
      <alignment horizontal="center"/>
      <protection locked="0"/>
    </xf>
    <xf numFmtId="0" fontId="47" fillId="27" borderId="0" xfId="0" applyFont="1" applyFill="1" applyBorder="1" applyAlignment="1" applyProtection="1">
      <alignment horizontal="left"/>
      <protection locked="0"/>
    </xf>
    <xf numFmtId="165" fontId="47" fillId="27" borderId="0" xfId="107" applyFont="1" applyFill="1"/>
    <xf numFmtId="0" fontId="0" fillId="0" borderId="0" xfId="0" applyAlignment="1">
      <alignment horizontal="center"/>
    </xf>
    <xf numFmtId="0" fontId="48" fillId="27" borderId="0" xfId="0" applyFont="1" applyFill="1" applyBorder="1"/>
    <xf numFmtId="0" fontId="48" fillId="27" borderId="0" xfId="0" applyFont="1" applyFill="1" applyBorder="1" applyAlignment="1">
      <alignment horizontal="left"/>
    </xf>
    <xf numFmtId="0" fontId="48" fillId="27" borderId="0" xfId="0" applyFont="1" applyFill="1" applyBorder="1" applyAlignment="1">
      <alignment horizontal="center"/>
    </xf>
    <xf numFmtId="166" fontId="48" fillId="27" borderId="0" xfId="0" applyNumberFormat="1" applyFont="1" applyFill="1" applyBorder="1" applyAlignment="1">
      <alignment horizontal="left"/>
    </xf>
    <xf numFmtId="165" fontId="44" fillId="27" borderId="0" xfId="107" applyFont="1" applyFill="1" applyBorder="1"/>
    <xf numFmtId="165" fontId="44" fillId="27" borderId="0" xfId="107" applyFont="1" applyFill="1"/>
    <xf numFmtId="166" fontId="3" fillId="27" borderId="0" xfId="0" applyNumberFormat="1" applyFont="1" applyFill="1" applyBorder="1" applyAlignment="1">
      <alignment horizontal="left"/>
    </xf>
    <xf numFmtId="166" fontId="3" fillId="27" borderId="0" xfId="0" applyNumberFormat="1" applyFont="1" applyFill="1" applyBorder="1" applyAlignment="1">
      <alignment horizontal="center"/>
    </xf>
    <xf numFmtId="165" fontId="45" fillId="27" borderId="0" xfId="107" applyFont="1" applyFill="1"/>
    <xf numFmtId="0" fontId="3" fillId="27" borderId="0" xfId="0" applyFont="1" applyFill="1" applyBorder="1" applyAlignment="1">
      <alignment horizontal="left"/>
    </xf>
    <xf numFmtId="0" fontId="3" fillId="27" borderId="0" xfId="0" applyFont="1" applyFill="1" applyBorder="1" applyAlignment="1">
      <alignment horizontal="center"/>
    </xf>
    <xf numFmtId="166" fontId="47" fillId="27" borderId="0" xfId="0" applyNumberFormat="1" applyFont="1" applyFill="1" applyBorder="1" applyAlignment="1" applyProtection="1">
      <alignment horizontal="left"/>
      <protection locked="0"/>
    </xf>
    <xf numFmtId="165" fontId="49" fillId="27" borderId="0" xfId="107" applyFont="1" applyFill="1"/>
    <xf numFmtId="0" fontId="0" fillId="0" borderId="0" xfId="0" applyAlignment="1">
      <alignment horizontal="left"/>
    </xf>
    <xf numFmtId="166" fontId="0" fillId="0" borderId="0" xfId="0" applyNumberFormat="1" applyAlignment="1">
      <alignment horizontal="left"/>
    </xf>
    <xf numFmtId="165" fontId="3" fillId="0" borderId="0" xfId="107"/>
    <xf numFmtId="0" fontId="51" fillId="0" borderId="0" xfId="0" applyFont="1"/>
    <xf numFmtId="10" fontId="51" fillId="0" borderId="18" xfId="143" applyNumberFormat="1" applyFont="1" applyBorder="1" applyAlignment="1">
      <alignment horizontal="center" vertical="center"/>
    </xf>
    <xf numFmtId="10" fontId="51" fillId="0" borderId="20" xfId="143" applyNumberFormat="1" applyFont="1" applyBorder="1" applyAlignment="1">
      <alignment horizontal="center" vertical="center"/>
    </xf>
    <xf numFmtId="10" fontId="51" fillId="0" borderId="22" xfId="143" applyNumberFormat="1" applyFont="1" applyBorder="1" applyAlignment="1">
      <alignment horizontal="center" vertical="center"/>
    </xf>
    <xf numFmtId="0" fontId="52" fillId="30" borderId="25" xfId="0" applyFont="1" applyFill="1" applyBorder="1" applyAlignment="1">
      <alignment horizontal="center" vertical="center"/>
    </xf>
    <xf numFmtId="170" fontId="51" fillId="0" borderId="21" xfId="107" applyNumberFormat="1" applyFont="1" applyBorder="1" applyAlignment="1">
      <alignment horizontal="center" vertical="center"/>
    </xf>
    <xf numFmtId="170" fontId="51" fillId="0" borderId="22" xfId="107" applyNumberFormat="1" applyFont="1" applyBorder="1" applyAlignment="1">
      <alignment horizontal="center" vertical="center"/>
    </xf>
    <xf numFmtId="0" fontId="52" fillId="30" borderId="0" xfId="0" applyFont="1" applyFill="1" applyAlignment="1">
      <alignment horizontal="center" vertical="center"/>
    </xf>
    <xf numFmtId="10" fontId="51" fillId="0" borderId="0" xfId="143" applyNumberFormat="1" applyFont="1" applyBorder="1" applyAlignment="1">
      <alignment horizontal="center" vertical="center"/>
    </xf>
    <xf numFmtId="0" fontId="52" fillId="30" borderId="0" xfId="0" applyFont="1" applyFill="1" applyBorder="1" applyAlignment="1">
      <alignment horizontal="center" vertical="center"/>
    </xf>
    <xf numFmtId="170" fontId="51" fillId="0" borderId="17" xfId="107" applyNumberFormat="1" applyFont="1" applyBorder="1" applyAlignment="1">
      <alignment horizontal="center" vertical="center"/>
    </xf>
    <xf numFmtId="170" fontId="51" fillId="0" borderId="18" xfId="107" applyNumberFormat="1" applyFont="1" applyBorder="1" applyAlignment="1">
      <alignment horizontal="center" vertical="center"/>
    </xf>
    <xf numFmtId="170" fontId="51" fillId="0" borderId="19" xfId="107" applyNumberFormat="1" applyFont="1" applyBorder="1" applyAlignment="1">
      <alignment horizontal="center" vertical="center"/>
    </xf>
    <xf numFmtId="170" fontId="51" fillId="0" borderId="20" xfId="107" applyNumberFormat="1" applyFont="1" applyBorder="1" applyAlignment="1">
      <alignment horizontal="center" vertical="center"/>
    </xf>
    <xf numFmtId="0" fontId="54" fillId="27" borderId="0" xfId="0" applyFont="1" applyFill="1"/>
    <xf numFmtId="0" fontId="55" fillId="27" borderId="0" xfId="0" applyFont="1" applyFill="1"/>
    <xf numFmtId="0" fontId="51" fillId="0" borderId="0" xfId="0" applyFont="1" applyAlignment="1">
      <alignment horizontal="center" vertical="center"/>
    </xf>
    <xf numFmtId="0" fontId="53" fillId="0" borderId="0" xfId="0" applyFont="1" applyAlignment="1">
      <alignment horizontal="center" vertical="center"/>
    </xf>
    <xf numFmtId="10" fontId="51" fillId="0" borderId="0" xfId="143" applyNumberFormat="1" applyFont="1" applyAlignment="1">
      <alignment horizontal="center" vertical="center"/>
    </xf>
    <xf numFmtId="170" fontId="51" fillId="0" borderId="0" xfId="107" applyNumberFormat="1" applyFont="1" applyAlignment="1">
      <alignment horizontal="center" vertical="center"/>
    </xf>
    <xf numFmtId="0" fontId="52" fillId="30" borderId="0" xfId="147" applyFont="1" applyFill="1" applyAlignment="1">
      <alignment horizontal="center"/>
    </xf>
    <xf numFmtId="0" fontId="52" fillId="30" borderId="0" xfId="148" applyFont="1" applyFill="1" applyAlignment="1">
      <alignment horizontal="center"/>
    </xf>
    <xf numFmtId="0" fontId="51" fillId="0" borderId="0" xfId="0" applyFont="1" applyBorder="1" applyAlignment="1">
      <alignment horizontal="center" vertical="center"/>
    </xf>
    <xf numFmtId="9" fontId="51" fillId="0" borderId="15" xfId="0" applyNumberFormat="1" applyFont="1" applyBorder="1" applyAlignment="1">
      <alignment horizontal="center" vertical="center"/>
    </xf>
    <xf numFmtId="14" fontId="56" fillId="30" borderId="17" xfId="147" applyNumberFormat="1" applyFont="1" applyFill="1" applyBorder="1" applyAlignment="1">
      <alignment horizontal="center"/>
    </xf>
    <xf numFmtId="14" fontId="56" fillId="30" borderId="18" xfId="147" applyNumberFormat="1" applyFont="1" applyFill="1" applyBorder="1" applyAlignment="1">
      <alignment horizontal="center"/>
    </xf>
    <xf numFmtId="0" fontId="56" fillId="0" borderId="26" xfId="0" applyFont="1" applyBorder="1" applyAlignment="1">
      <alignment horizontal="center" vertical="center"/>
    </xf>
    <xf numFmtId="9" fontId="56" fillId="0" borderId="14" xfId="0" applyNumberFormat="1" applyFont="1" applyBorder="1" applyAlignment="1">
      <alignment horizontal="center" vertical="center"/>
    </xf>
    <xf numFmtId="170" fontId="56" fillId="0" borderId="0" xfId="107" applyNumberFormat="1" applyFont="1" applyAlignment="1">
      <alignment horizontal="center" vertical="center"/>
    </xf>
    <xf numFmtId="0" fontId="57" fillId="27" borderId="0" xfId="0" applyFont="1" applyFill="1" applyBorder="1"/>
    <xf numFmtId="0" fontId="58" fillId="27" borderId="0" xfId="0" applyFont="1" applyFill="1" applyBorder="1"/>
    <xf numFmtId="0" fontId="58" fillId="27" borderId="0" xfId="0" applyFont="1" applyFill="1" applyBorder="1" applyAlignment="1">
      <alignment horizontal="center"/>
    </xf>
    <xf numFmtId="166" fontId="58" fillId="27" borderId="0" xfId="0" applyNumberFormat="1" applyFont="1" applyFill="1" applyBorder="1"/>
    <xf numFmtId="165" fontId="58" fillId="27" borderId="0" xfId="0" applyNumberFormat="1" applyFont="1" applyFill="1" applyBorder="1"/>
    <xf numFmtId="169" fontId="58" fillId="27" borderId="0" xfId="0" applyNumberFormat="1" applyFont="1" applyFill="1" applyBorder="1" applyAlignment="1">
      <alignment horizontal="center"/>
    </xf>
    <xf numFmtId="165" fontId="58" fillId="27" borderId="0" xfId="0" applyNumberFormat="1" applyFont="1" applyFill="1" applyBorder="1" applyAlignment="1">
      <alignment horizontal="center"/>
    </xf>
    <xf numFmtId="0" fontId="59" fillId="27" borderId="0" xfId="0" applyFont="1" applyFill="1" applyBorder="1"/>
    <xf numFmtId="169" fontId="59" fillId="27" borderId="0" xfId="0" applyNumberFormat="1" applyFont="1" applyFill="1" applyBorder="1"/>
    <xf numFmtId="165" fontId="59" fillId="27" borderId="0" xfId="0" applyNumberFormat="1" applyFont="1" applyFill="1"/>
    <xf numFmtId="0" fontId="59" fillId="27" borderId="0" xfId="0" applyFont="1" applyFill="1"/>
    <xf numFmtId="166" fontId="60" fillId="27" borderId="0" xfId="0" applyNumberFormat="1" applyFont="1" applyFill="1" applyBorder="1" applyAlignment="1">
      <alignment horizontal="left"/>
    </xf>
    <xf numFmtId="166" fontId="60" fillId="27" borderId="0" xfId="0" applyNumberFormat="1" applyFont="1" applyFill="1" applyBorder="1" applyAlignment="1">
      <alignment horizontal="center"/>
    </xf>
    <xf numFmtId="166" fontId="61" fillId="27" borderId="0" xfId="0" applyNumberFormat="1" applyFont="1" applyFill="1" applyBorder="1"/>
    <xf numFmtId="0" fontId="61" fillId="27" borderId="0" xfId="0" applyFont="1" applyFill="1" applyBorder="1"/>
    <xf numFmtId="165" fontId="61" fillId="27" borderId="0" xfId="0" applyNumberFormat="1" applyFont="1" applyFill="1" applyBorder="1"/>
    <xf numFmtId="169" fontId="61" fillId="27" borderId="0" xfId="0" applyNumberFormat="1" applyFont="1" applyFill="1" applyBorder="1" applyAlignment="1">
      <alignment horizontal="center"/>
    </xf>
    <xf numFmtId="165" fontId="61" fillId="27" borderId="0" xfId="0" applyNumberFormat="1" applyFont="1" applyFill="1" applyBorder="1" applyAlignment="1">
      <alignment horizontal="center"/>
    </xf>
    <xf numFmtId="0" fontId="62" fillId="27" borderId="0" xfId="0" applyFont="1" applyFill="1" applyBorder="1"/>
    <xf numFmtId="169" fontId="63" fillId="27" borderId="0" xfId="0" applyNumberFormat="1" applyFont="1" applyFill="1"/>
    <xf numFmtId="165" fontId="63" fillId="27" borderId="0" xfId="0" applyNumberFormat="1" applyFont="1" applyFill="1"/>
    <xf numFmtId="0" fontId="63" fillId="27" borderId="0" xfId="0" applyFont="1" applyFill="1"/>
    <xf numFmtId="0" fontId="60" fillId="27" borderId="0" xfId="0" applyFont="1" applyFill="1" applyBorder="1" applyAlignment="1"/>
    <xf numFmtId="0" fontId="60" fillId="27" borderId="0" xfId="0" applyFont="1" applyFill="1" applyBorder="1" applyAlignment="1">
      <alignment horizontal="center"/>
    </xf>
    <xf numFmtId="0" fontId="60" fillId="27" borderId="0" xfId="0" applyFont="1" applyFill="1" applyBorder="1" applyAlignment="1">
      <alignment horizontal="left"/>
    </xf>
    <xf numFmtId="165" fontId="66" fillId="27" borderId="0" xfId="0" applyNumberFormat="1" applyFont="1" applyFill="1"/>
    <xf numFmtId="0" fontId="69" fillId="27" borderId="0" xfId="0" applyFont="1" applyFill="1"/>
    <xf numFmtId="165" fontId="70" fillId="28" borderId="13" xfId="0" applyNumberFormat="1" applyFont="1" applyFill="1" applyBorder="1" applyAlignment="1">
      <alignment horizontal="center"/>
    </xf>
    <xf numFmtId="0" fontId="60" fillId="0" borderId="0" xfId="0" applyFont="1"/>
    <xf numFmtId="0" fontId="71" fillId="29" borderId="0" xfId="0" applyFont="1" applyFill="1" applyAlignment="1">
      <alignment horizontal="center" vertical="center"/>
    </xf>
    <xf numFmtId="166" fontId="71" fillId="29" borderId="0" xfId="0" applyNumberFormat="1" applyFont="1" applyFill="1" applyAlignment="1">
      <alignment horizontal="center" vertical="center"/>
    </xf>
    <xf numFmtId="165" fontId="72" fillId="29" borderId="0" xfId="0" applyNumberFormat="1" applyFont="1" applyFill="1" applyAlignment="1">
      <alignment horizontal="center" vertical="center"/>
    </xf>
    <xf numFmtId="165" fontId="71" fillId="29" borderId="0" xfId="0" applyNumberFormat="1" applyFont="1" applyFill="1" applyAlignment="1">
      <alignment horizontal="center" vertical="center"/>
    </xf>
    <xf numFmtId="169" fontId="71" fillId="29" borderId="0" xfId="0" applyNumberFormat="1" applyFont="1" applyFill="1" applyAlignment="1">
      <alignment horizontal="center" vertical="center"/>
    </xf>
    <xf numFmtId="0" fontId="60" fillId="0" borderId="0" xfId="0" applyFont="1" applyAlignment="1">
      <alignment horizontal="center" vertical="center"/>
    </xf>
    <xf numFmtId="165" fontId="60" fillId="0" borderId="0" xfId="107" applyFont="1" applyAlignment="1">
      <alignment horizontal="center" vertical="center"/>
    </xf>
    <xf numFmtId="14" fontId="1" fillId="30" borderId="19" xfId="147" applyNumberFormat="1" applyFont="1" applyFill="1" applyBorder="1" applyAlignment="1">
      <alignment horizontal="center"/>
    </xf>
    <xf numFmtId="14" fontId="1" fillId="30" borderId="20" xfId="147" applyNumberFormat="1" applyFont="1" applyFill="1" applyBorder="1" applyAlignment="1">
      <alignment horizontal="center"/>
    </xf>
    <xf numFmtId="0" fontId="71" fillId="29" borderId="0" xfId="0" applyFont="1" applyFill="1" applyBorder="1" applyAlignment="1">
      <alignment horizontal="center" vertical="center"/>
    </xf>
    <xf numFmtId="0" fontId="65" fillId="0" borderId="0" xfId="0" applyFont="1" applyAlignment="1">
      <alignment horizontal="center" vertical="center"/>
    </xf>
    <xf numFmtId="166" fontId="60" fillId="0" borderId="0" xfId="0" applyNumberFormat="1" applyFont="1"/>
    <xf numFmtId="165" fontId="60" fillId="0" borderId="0" xfId="0" applyNumberFormat="1" applyFont="1"/>
    <xf numFmtId="169" fontId="60" fillId="0" borderId="0" xfId="0" applyNumberFormat="1" applyFont="1"/>
    <xf numFmtId="0" fontId="60" fillId="0" borderId="0" xfId="0" applyFont="1" applyAlignment="1">
      <alignment horizontal="center"/>
    </xf>
    <xf numFmtId="169" fontId="60" fillId="0" borderId="0" xfId="0" applyNumberFormat="1" applyFont="1" applyAlignment="1">
      <alignment horizontal="center"/>
    </xf>
    <xf numFmtId="165" fontId="60" fillId="0" borderId="0" xfId="0" applyNumberFormat="1" applyFont="1" applyAlignment="1">
      <alignment horizontal="center"/>
    </xf>
    <xf numFmtId="165" fontId="61" fillId="27" borderId="0" xfId="0" applyNumberFormat="1" applyFont="1" applyFill="1" applyBorder="1" applyAlignment="1">
      <alignment horizontal="center" vertical="center"/>
    </xf>
    <xf numFmtId="165" fontId="63" fillId="27" borderId="0" xfId="0" applyNumberFormat="1" applyFont="1" applyFill="1" applyAlignment="1"/>
    <xf numFmtId="166" fontId="51" fillId="27" borderId="0" xfId="0" applyNumberFormat="1" applyFont="1" applyFill="1" applyBorder="1" applyAlignment="1">
      <alignment horizontal="left"/>
    </xf>
    <xf numFmtId="166" fontId="51" fillId="27" borderId="0" xfId="0" applyNumberFormat="1" applyFont="1" applyFill="1" applyBorder="1" applyAlignment="1">
      <alignment horizontal="center"/>
    </xf>
    <xf numFmtId="166" fontId="51" fillId="27" borderId="0" xfId="0" applyNumberFormat="1" applyFont="1" applyFill="1" applyBorder="1"/>
    <xf numFmtId="0" fontId="51" fillId="27" borderId="0" xfId="0" applyFont="1" applyFill="1" applyBorder="1"/>
    <xf numFmtId="165" fontId="51" fillId="27" borderId="0" xfId="0" applyNumberFormat="1" applyFont="1" applyFill="1" applyBorder="1"/>
    <xf numFmtId="169" fontId="51" fillId="27" borderId="0" xfId="0" applyNumberFormat="1" applyFont="1" applyFill="1" applyBorder="1" applyAlignment="1">
      <alignment horizontal="center"/>
    </xf>
    <xf numFmtId="165" fontId="51" fillId="27" borderId="0" xfId="0" applyNumberFormat="1" applyFont="1" applyFill="1" applyBorder="1" applyAlignment="1">
      <alignment horizontal="center"/>
    </xf>
    <xf numFmtId="0" fontId="55" fillId="27" borderId="0" xfId="0" applyFont="1" applyFill="1" applyBorder="1"/>
    <xf numFmtId="169" fontId="54" fillId="27" borderId="0" xfId="0" applyNumberFormat="1" applyFont="1" applyFill="1"/>
    <xf numFmtId="165" fontId="54" fillId="27" borderId="0" xfId="0" applyNumberFormat="1" applyFont="1" applyFill="1"/>
    <xf numFmtId="0" fontId="51" fillId="27" borderId="0" xfId="0" applyFont="1" applyFill="1" applyBorder="1" applyAlignment="1"/>
    <xf numFmtId="0" fontId="51" fillId="27" borderId="0" xfId="0" applyFont="1" applyFill="1" applyBorder="1" applyAlignment="1">
      <alignment horizontal="center"/>
    </xf>
    <xf numFmtId="165" fontId="54" fillId="27" borderId="0" xfId="0" applyNumberFormat="1" applyFont="1" applyFill="1" applyAlignment="1"/>
    <xf numFmtId="0" fontId="51" fillId="27" borderId="0" xfId="0" applyFont="1" applyFill="1" applyBorder="1" applyAlignment="1">
      <alignment horizontal="left"/>
    </xf>
    <xf numFmtId="165" fontId="73" fillId="27" borderId="0" xfId="0" applyNumberFormat="1" applyFont="1" applyFill="1"/>
    <xf numFmtId="0" fontId="55" fillId="27" borderId="15" xfId="0" applyFont="1" applyFill="1" applyBorder="1"/>
    <xf numFmtId="165" fontId="53" fillId="28" borderId="16" xfId="107" applyNumberFormat="1" applyFont="1" applyFill="1" applyBorder="1" applyAlignment="1">
      <alignment horizontal="center"/>
    </xf>
    <xf numFmtId="0" fontId="53" fillId="29" borderId="0" xfId="0" applyFont="1" applyFill="1" applyAlignment="1">
      <alignment horizontal="center"/>
    </xf>
    <xf numFmtId="166" fontId="53" fillId="29" borderId="0" xfId="0" applyNumberFormat="1" applyFont="1" applyFill="1" applyAlignment="1">
      <alignment horizontal="center"/>
    </xf>
    <xf numFmtId="171" fontId="53" fillId="29" borderId="0" xfId="0" applyNumberFormat="1" applyFont="1" applyFill="1" applyAlignment="1">
      <alignment horizontal="center"/>
    </xf>
    <xf numFmtId="165" fontId="53" fillId="29" borderId="0" xfId="0" applyNumberFormat="1" applyFont="1" applyFill="1" applyAlignment="1">
      <alignment horizontal="center"/>
    </xf>
    <xf numFmtId="10" fontId="53" fillId="29" borderId="0" xfId="0" applyNumberFormat="1" applyFont="1" applyFill="1" applyAlignment="1">
      <alignment horizontal="center"/>
    </xf>
    <xf numFmtId="165" fontId="53" fillId="0" borderId="0" xfId="0" applyNumberFormat="1" applyFont="1"/>
    <xf numFmtId="165" fontId="51" fillId="27" borderId="0" xfId="0" applyNumberFormat="1" applyFont="1" applyFill="1" applyBorder="1" applyAlignment="1">
      <alignment horizontal="center" vertical="center"/>
    </xf>
    <xf numFmtId="165" fontId="51" fillId="0" borderId="0" xfId="107" applyFont="1" applyAlignment="1">
      <alignment horizontal="center" vertical="center"/>
    </xf>
    <xf numFmtId="0" fontId="51" fillId="29" borderId="0" xfId="0" applyFont="1" applyFill="1" applyAlignment="1">
      <alignment horizontal="center" vertical="center"/>
    </xf>
    <xf numFmtId="166" fontId="51" fillId="29" borderId="0" xfId="0" applyNumberFormat="1" applyFont="1" applyFill="1" applyAlignment="1">
      <alignment horizontal="center" vertical="center"/>
    </xf>
    <xf numFmtId="165" fontId="74" fillId="29" borderId="0" xfId="0" applyNumberFormat="1" applyFont="1" applyFill="1" applyAlignment="1">
      <alignment horizontal="center" vertical="center"/>
    </xf>
    <xf numFmtId="165" fontId="51" fillId="29" borderId="0" xfId="0" applyNumberFormat="1" applyFont="1" applyFill="1" applyAlignment="1">
      <alignment horizontal="center" vertical="center"/>
    </xf>
    <xf numFmtId="169" fontId="51" fillId="29" borderId="0" xfId="0" applyNumberFormat="1" applyFont="1" applyFill="1" applyAlignment="1">
      <alignment horizontal="center" vertical="center"/>
    </xf>
    <xf numFmtId="0" fontId="51" fillId="29" borderId="0" xfId="0" applyFont="1" applyFill="1" applyBorder="1" applyAlignment="1">
      <alignment horizontal="center" vertical="center"/>
    </xf>
    <xf numFmtId="165" fontId="53" fillId="27" borderId="0" xfId="0" applyNumberFormat="1" applyFont="1" applyFill="1" applyBorder="1" applyAlignment="1">
      <alignment horizontal="center" vertical="center"/>
    </xf>
    <xf numFmtId="165" fontId="64" fillId="31" borderId="27" xfId="0" applyNumberFormat="1" applyFont="1" applyFill="1" applyBorder="1" applyAlignment="1">
      <alignment horizontal="center" vertical="center"/>
    </xf>
    <xf numFmtId="165" fontId="64" fillId="31" borderId="35" xfId="0" applyNumberFormat="1" applyFont="1" applyFill="1" applyBorder="1" applyAlignment="1">
      <alignment horizontal="center" vertical="center"/>
    </xf>
    <xf numFmtId="165" fontId="64" fillId="31" borderId="36" xfId="0" applyNumberFormat="1" applyFont="1" applyFill="1" applyBorder="1" applyAlignment="1">
      <alignment horizontal="center" vertical="center"/>
    </xf>
    <xf numFmtId="165" fontId="64" fillId="31" borderId="37" xfId="0" applyNumberFormat="1" applyFont="1" applyFill="1" applyBorder="1" applyAlignment="1">
      <alignment horizontal="center" vertical="center"/>
    </xf>
    <xf numFmtId="165" fontId="64" fillId="31" borderId="28" xfId="0" applyNumberFormat="1" applyFont="1" applyFill="1" applyBorder="1" applyAlignment="1">
      <alignment horizontal="center" vertical="center"/>
    </xf>
    <xf numFmtId="165" fontId="64" fillId="31" borderId="38" xfId="0" applyNumberFormat="1" applyFont="1" applyFill="1" applyBorder="1" applyAlignment="1">
      <alignment horizontal="center" vertical="center"/>
    </xf>
    <xf numFmtId="0" fontId="68" fillId="27" borderId="26" xfId="0" applyFont="1" applyFill="1" applyBorder="1"/>
    <xf numFmtId="0" fontId="68" fillId="27" borderId="0" xfId="0" applyFont="1" applyFill="1" applyBorder="1"/>
    <xf numFmtId="0" fontId="68" fillId="27" borderId="25" xfId="0" applyFont="1" applyFill="1" applyBorder="1"/>
    <xf numFmtId="0" fontId="42" fillId="29" borderId="0" xfId="0" applyFont="1" applyFill="1" applyAlignment="1">
      <alignment horizontal="center" vertical="center"/>
    </xf>
    <xf numFmtId="0" fontId="76" fillId="29" borderId="0" xfId="0" applyFont="1" applyFill="1" applyBorder="1" applyAlignment="1">
      <alignment horizontal="center" vertical="center"/>
    </xf>
    <xf numFmtId="165" fontId="70" fillId="0" borderId="0" xfId="0" applyNumberFormat="1" applyFont="1" applyFill="1" applyBorder="1" applyAlignment="1">
      <alignment horizontal="center"/>
    </xf>
    <xf numFmtId="0" fontId="70" fillId="0" borderId="0" xfId="0" applyFont="1" applyFill="1" applyBorder="1" applyAlignment="1">
      <alignment horizontal="center"/>
    </xf>
    <xf numFmtId="169" fontId="67" fillId="0" borderId="0" xfId="0" applyNumberFormat="1" applyFont="1" applyFill="1" applyBorder="1" applyAlignment="1">
      <alignment horizontal="center" vertical="center" wrapText="1"/>
    </xf>
    <xf numFmtId="0" fontId="68" fillId="0" borderId="0" xfId="0" applyFont="1" applyFill="1" applyBorder="1"/>
    <xf numFmtId="0" fontId="67" fillId="0" borderId="0" xfId="0" applyFont="1" applyFill="1" applyBorder="1" applyAlignment="1">
      <alignment horizontal="center" vertical="center"/>
    </xf>
    <xf numFmtId="166" fontId="67" fillId="0" borderId="0" xfId="0" applyNumberFormat="1" applyFont="1" applyFill="1" applyBorder="1" applyAlignment="1">
      <alignment horizontal="center" vertical="center" wrapText="1"/>
    </xf>
    <xf numFmtId="0" fontId="67" fillId="0" borderId="0" xfId="0" applyFont="1" applyFill="1" applyBorder="1" applyAlignment="1">
      <alignment horizontal="center" vertical="center" wrapText="1"/>
    </xf>
    <xf numFmtId="0" fontId="42" fillId="29" borderId="25" xfId="0" applyFont="1" applyFill="1" applyBorder="1" applyAlignment="1">
      <alignment horizontal="center"/>
    </xf>
    <xf numFmtId="0" fontId="76" fillId="29" borderId="0" xfId="0" applyFont="1" applyFill="1" applyBorder="1" applyAlignment="1">
      <alignment horizontal="center"/>
    </xf>
    <xf numFmtId="166" fontId="42" fillId="29" borderId="25" xfId="0" applyNumberFormat="1" applyFont="1" applyFill="1" applyBorder="1" applyAlignment="1">
      <alignment horizontal="center"/>
    </xf>
    <xf numFmtId="166" fontId="76" fillId="29" borderId="0" xfId="0" applyNumberFormat="1" applyFont="1" applyFill="1" applyBorder="1" applyAlignment="1">
      <alignment horizontal="center"/>
    </xf>
    <xf numFmtId="171" fontId="42" fillId="29" borderId="25" xfId="0" applyNumberFormat="1" applyFont="1" applyFill="1" applyBorder="1" applyAlignment="1">
      <alignment horizontal="center"/>
    </xf>
    <xf numFmtId="171" fontId="76" fillId="29" borderId="0" xfId="0" applyNumberFormat="1" applyFont="1" applyFill="1" applyBorder="1" applyAlignment="1">
      <alignment horizontal="center"/>
    </xf>
    <xf numFmtId="165" fontId="42" fillId="29" borderId="25" xfId="0" applyNumberFormat="1" applyFont="1" applyFill="1" applyBorder="1" applyAlignment="1">
      <alignment horizontal="center"/>
    </xf>
    <xf numFmtId="165" fontId="76" fillId="29" borderId="0" xfId="0" applyNumberFormat="1" applyFont="1" applyFill="1" applyBorder="1" applyAlignment="1">
      <alignment horizontal="center"/>
    </xf>
    <xf numFmtId="10" fontId="76" fillId="29" borderId="0" xfId="0" applyNumberFormat="1" applyFont="1" applyFill="1" applyBorder="1" applyAlignment="1">
      <alignment horizontal="center"/>
    </xf>
    <xf numFmtId="165" fontId="42" fillId="0" borderId="25" xfId="0" applyNumberFormat="1" applyFont="1" applyBorder="1"/>
    <xf numFmtId="165" fontId="76" fillId="0" borderId="0" xfId="0" applyNumberFormat="1" applyFont="1" applyBorder="1"/>
    <xf numFmtId="165" fontId="77" fillId="0" borderId="0" xfId="0" applyNumberFormat="1" applyFont="1" applyBorder="1"/>
    <xf numFmtId="43" fontId="51" fillId="0" borderId="0" xfId="0" applyNumberFormat="1" applyFont="1" applyAlignment="1">
      <alignment horizontal="center" vertical="center"/>
    </xf>
    <xf numFmtId="0" fontId="78" fillId="27" borderId="0" xfId="0" applyFont="1" applyFill="1"/>
    <xf numFmtId="172" fontId="61" fillId="27" borderId="0" xfId="0" applyNumberFormat="1" applyFont="1" applyFill="1" applyBorder="1"/>
    <xf numFmtId="10" fontId="51" fillId="0" borderId="17" xfId="143" applyNumberFormat="1" applyFont="1" applyBorder="1" applyAlignment="1">
      <alignment horizontal="center" vertical="center"/>
    </xf>
    <xf numFmtId="10" fontId="51" fillId="0" borderId="19" xfId="143" applyNumberFormat="1" applyFont="1" applyBorder="1" applyAlignment="1">
      <alignment horizontal="center" vertical="center"/>
    </xf>
    <xf numFmtId="10" fontId="51" fillId="0" borderId="21" xfId="143" applyNumberFormat="1" applyFont="1" applyBorder="1" applyAlignment="1">
      <alignment horizontal="center" vertical="center"/>
    </xf>
    <xf numFmtId="1" fontId="60" fillId="0" borderId="0" xfId="0" applyNumberFormat="1" applyFont="1" applyAlignment="1">
      <alignment horizontal="center" vertical="center"/>
    </xf>
    <xf numFmtId="173" fontId="64" fillId="31" borderId="28" xfId="0" applyNumberFormat="1" applyFont="1" applyFill="1" applyBorder="1" applyAlignment="1">
      <alignment horizontal="center" vertical="center"/>
    </xf>
    <xf numFmtId="173" fontId="64" fillId="31" borderId="38" xfId="0" applyNumberFormat="1" applyFont="1" applyFill="1" applyBorder="1" applyAlignment="1">
      <alignment horizontal="center" vertical="center"/>
    </xf>
    <xf numFmtId="173" fontId="63" fillId="27" borderId="0" xfId="0" applyNumberFormat="1" applyFont="1" applyFill="1"/>
    <xf numFmtId="173" fontId="64" fillId="31" borderId="29" xfId="0" applyNumberFormat="1" applyFont="1" applyFill="1" applyBorder="1" applyAlignment="1">
      <alignment horizontal="center" vertical="center"/>
    </xf>
    <xf numFmtId="173" fontId="64" fillId="31" borderId="30" xfId="0" applyNumberFormat="1" applyFont="1" applyFill="1" applyBorder="1" applyAlignment="1">
      <alignment horizontal="center" vertical="center"/>
    </xf>
    <xf numFmtId="173" fontId="64" fillId="31" borderId="31" xfId="0" applyNumberFormat="1" applyFont="1" applyFill="1" applyBorder="1" applyAlignment="1">
      <alignment horizontal="center" vertical="center"/>
    </xf>
    <xf numFmtId="173" fontId="64" fillId="31" borderId="32" xfId="0" applyNumberFormat="1" applyFont="1" applyFill="1" applyBorder="1" applyAlignment="1">
      <alignment horizontal="center" vertical="center"/>
    </xf>
    <xf numFmtId="173" fontId="64" fillId="31" borderId="33" xfId="0" applyNumberFormat="1" applyFont="1" applyFill="1" applyBorder="1" applyAlignment="1">
      <alignment horizontal="center" vertical="center"/>
    </xf>
    <xf numFmtId="173" fontId="64" fillId="31" borderId="34" xfId="0" applyNumberFormat="1" applyFont="1" applyFill="1" applyBorder="1" applyAlignment="1">
      <alignment horizontal="center" vertical="center"/>
    </xf>
    <xf numFmtId="0" fontId="42" fillId="29" borderId="0" xfId="0" applyFont="1" applyFill="1" applyBorder="1" applyAlignment="1">
      <alignment horizontal="center"/>
    </xf>
    <xf numFmtId="166" fontId="42" fillId="29" borderId="0" xfId="0" applyNumberFormat="1" applyFont="1" applyFill="1" applyBorder="1" applyAlignment="1">
      <alignment horizontal="center"/>
    </xf>
    <xf numFmtId="171" fontId="42" fillId="29" borderId="0" xfId="0" applyNumberFormat="1" applyFont="1" applyFill="1" applyBorder="1" applyAlignment="1">
      <alignment horizontal="center"/>
    </xf>
    <xf numFmtId="165" fontId="42" fillId="29" borderId="0" xfId="0" applyNumberFormat="1" applyFont="1" applyFill="1" applyBorder="1" applyAlignment="1">
      <alignment horizontal="center"/>
    </xf>
    <xf numFmtId="10" fontId="75" fillId="29" borderId="0" xfId="0" applyNumberFormat="1" applyFont="1" applyFill="1" applyBorder="1" applyAlignment="1">
      <alignment horizontal="center"/>
    </xf>
    <xf numFmtId="165" fontId="75" fillId="0" borderId="0" xfId="0" applyNumberFormat="1" applyFont="1" applyBorder="1"/>
    <xf numFmtId="165" fontId="42" fillId="0" borderId="0" xfId="0" applyNumberFormat="1" applyFont="1" applyBorder="1"/>
    <xf numFmtId="10" fontId="42" fillId="29" borderId="0" xfId="0" applyNumberFormat="1" applyFont="1" applyFill="1" applyBorder="1" applyAlignment="1">
      <alignment horizontal="center"/>
    </xf>
    <xf numFmtId="10" fontId="75" fillId="29" borderId="25" xfId="0" applyNumberFormat="1" applyFont="1" applyFill="1" applyBorder="1" applyAlignment="1">
      <alignment horizontal="center"/>
    </xf>
    <xf numFmtId="165" fontId="75" fillId="0" borderId="25" xfId="0" applyNumberFormat="1" applyFont="1" applyBorder="1"/>
    <xf numFmtId="166" fontId="61" fillId="27" borderId="0" xfId="0" applyNumberFormat="1" applyFont="1" applyFill="1" applyBorder="1" applyAlignment="1">
      <alignment horizontal="left"/>
    </xf>
    <xf numFmtId="166" fontId="42" fillId="29" borderId="0" xfId="0" applyNumberFormat="1" applyFont="1" applyFill="1" applyAlignment="1">
      <alignment horizontal="center" vertical="center"/>
    </xf>
    <xf numFmtId="165" fontId="75" fillId="29" borderId="0" xfId="0" applyNumberFormat="1" applyFont="1" applyFill="1" applyAlignment="1">
      <alignment horizontal="center" vertical="center"/>
    </xf>
    <xf numFmtId="165" fontId="42" fillId="29" borderId="0" xfId="0" applyNumberFormat="1" applyFont="1" applyFill="1" applyAlignment="1">
      <alignment horizontal="center" vertical="center"/>
    </xf>
    <xf numFmtId="169" fontId="42" fillId="29" borderId="0" xfId="0" applyNumberFormat="1" applyFont="1" applyFill="1" applyAlignment="1">
      <alignment horizontal="center" vertical="center"/>
    </xf>
    <xf numFmtId="0" fontId="42" fillId="29" borderId="25" xfId="0" applyFont="1" applyFill="1" applyBorder="1" applyAlignment="1">
      <alignment horizontal="center" vertical="center"/>
    </xf>
    <xf numFmtId="166" fontId="42" fillId="29" borderId="25" xfId="0" applyNumberFormat="1" applyFont="1" applyFill="1" applyBorder="1" applyAlignment="1">
      <alignment horizontal="center" vertical="center"/>
    </xf>
    <xf numFmtId="165" fontId="75" fillId="29" borderId="25" xfId="0" applyNumberFormat="1" applyFont="1" applyFill="1" applyBorder="1" applyAlignment="1">
      <alignment horizontal="center" vertical="center"/>
    </xf>
    <xf numFmtId="165" fontId="42" fillId="29" borderId="25" xfId="0" applyNumberFormat="1" applyFont="1" applyFill="1" applyBorder="1" applyAlignment="1">
      <alignment horizontal="center" vertical="center"/>
    </xf>
    <xf numFmtId="169" fontId="42" fillId="29" borderId="25" xfId="0" applyNumberFormat="1" applyFont="1" applyFill="1" applyBorder="1" applyAlignment="1">
      <alignment horizontal="center" vertical="center"/>
    </xf>
    <xf numFmtId="166" fontId="76" fillId="29" borderId="0" xfId="0" applyNumberFormat="1" applyFont="1" applyFill="1" applyBorder="1" applyAlignment="1">
      <alignment horizontal="center" vertical="center"/>
    </xf>
    <xf numFmtId="165" fontId="77" fillId="29" borderId="0" xfId="0" applyNumberFormat="1" applyFont="1" applyFill="1" applyBorder="1" applyAlignment="1">
      <alignment horizontal="center" vertical="center"/>
    </xf>
    <xf numFmtId="165" fontId="76" fillId="29" borderId="0" xfId="0" applyNumberFormat="1" applyFont="1" applyFill="1" applyBorder="1" applyAlignment="1">
      <alignment horizontal="center" vertical="center"/>
    </xf>
    <xf numFmtId="169" fontId="76" fillId="29" borderId="0" xfId="0" applyNumberFormat="1" applyFont="1" applyFill="1" applyBorder="1" applyAlignment="1">
      <alignment horizontal="center" vertical="center"/>
    </xf>
    <xf numFmtId="165" fontId="77" fillId="29" borderId="12" xfId="0" applyNumberFormat="1" applyFont="1" applyFill="1" applyBorder="1" applyAlignment="1">
      <alignment horizontal="center" vertical="center"/>
    </xf>
    <xf numFmtId="0" fontId="76" fillId="29" borderId="12" xfId="0" applyFont="1" applyFill="1" applyBorder="1" applyAlignment="1">
      <alignment horizontal="center" vertical="center"/>
    </xf>
    <xf numFmtId="165" fontId="76" fillId="29" borderId="12" xfId="0" applyNumberFormat="1" applyFont="1" applyFill="1" applyBorder="1" applyAlignment="1">
      <alignment horizontal="center" vertical="center"/>
    </xf>
    <xf numFmtId="169" fontId="76" fillId="29" borderId="12" xfId="0" applyNumberFormat="1" applyFont="1" applyFill="1" applyBorder="1" applyAlignment="1">
      <alignment horizontal="center" vertical="center"/>
    </xf>
    <xf numFmtId="0" fontId="76" fillId="29" borderId="0" xfId="0" applyFont="1" applyFill="1" applyAlignment="1">
      <alignment horizontal="center" vertical="center"/>
    </xf>
    <xf numFmtId="166" fontId="76" fillId="29" borderId="0" xfId="0" applyNumberFormat="1" applyFont="1" applyFill="1" applyAlignment="1">
      <alignment horizontal="center" vertical="center"/>
    </xf>
    <xf numFmtId="165" fontId="76" fillId="29" borderId="0" xfId="0" applyNumberFormat="1" applyFont="1" applyFill="1" applyAlignment="1">
      <alignment horizontal="center" vertical="center"/>
    </xf>
    <xf numFmtId="169" fontId="76" fillId="29" borderId="0" xfId="0" applyNumberFormat="1" applyFont="1" applyFill="1" applyAlignment="1">
      <alignment horizontal="center" vertical="center"/>
    </xf>
    <xf numFmtId="0" fontId="42" fillId="29" borderId="0" xfId="0" applyFont="1" applyFill="1" applyAlignment="1">
      <alignment horizontal="center"/>
    </xf>
    <xf numFmtId="166" fontId="42" fillId="29" borderId="0" xfId="0" applyNumberFormat="1" applyFont="1" applyFill="1" applyAlignment="1">
      <alignment horizontal="center"/>
    </xf>
    <xf numFmtId="165" fontId="42" fillId="29" borderId="0" xfId="0" applyNumberFormat="1" applyFont="1" applyFill="1" applyAlignment="1">
      <alignment horizontal="center"/>
    </xf>
    <xf numFmtId="169" fontId="42" fillId="29" borderId="0" xfId="0" applyNumberFormat="1" applyFont="1" applyFill="1" applyAlignment="1">
      <alignment horizontal="center"/>
    </xf>
    <xf numFmtId="166" fontId="0" fillId="0" borderId="0" xfId="0" applyNumberFormat="1"/>
    <xf numFmtId="165" fontId="0" fillId="0" borderId="0" xfId="0" applyNumberFormat="1"/>
    <xf numFmtId="169" fontId="0" fillId="0" borderId="0" xfId="0" applyNumberFormat="1"/>
    <xf numFmtId="0" fontId="52" fillId="30" borderId="0" xfId="0" applyFont="1" applyFill="1" applyAlignment="1">
      <alignment horizontal="center" vertical="center"/>
    </xf>
    <xf numFmtId="0" fontId="53" fillId="28" borderId="14" xfId="0" applyFont="1" applyFill="1" applyBorder="1" applyAlignment="1">
      <alignment horizontal="center" vertical="center"/>
    </xf>
    <xf numFmtId="0" fontId="53" fillId="28" borderId="15" xfId="0" applyFont="1" applyFill="1" applyBorder="1" applyAlignment="1">
      <alignment horizontal="center" vertical="center"/>
    </xf>
    <xf numFmtId="0" fontId="53" fillId="28" borderId="16" xfId="0" applyFont="1" applyFill="1" applyBorder="1" applyAlignment="1">
      <alignment horizontal="center" vertical="center"/>
    </xf>
    <xf numFmtId="0" fontId="53" fillId="28" borderId="14" xfId="0" applyFont="1" applyFill="1" applyBorder="1" applyAlignment="1">
      <alignment horizontal="center" vertical="center" wrapText="1"/>
    </xf>
    <xf numFmtId="0" fontId="53" fillId="28" borderId="15" xfId="0" applyFont="1" applyFill="1" applyBorder="1" applyAlignment="1">
      <alignment horizontal="center" vertical="center" wrapText="1"/>
    </xf>
    <xf numFmtId="0" fontId="53" fillId="28" borderId="16" xfId="0" applyFont="1" applyFill="1" applyBorder="1" applyAlignment="1">
      <alignment horizontal="center" vertical="center" wrapText="1"/>
    </xf>
    <xf numFmtId="166" fontId="53" fillId="28" borderId="14" xfId="0" applyNumberFormat="1" applyFont="1" applyFill="1" applyBorder="1" applyAlignment="1">
      <alignment horizontal="center" vertical="center"/>
    </xf>
    <xf numFmtId="166" fontId="53" fillId="28" borderId="15" xfId="0" applyNumberFormat="1" applyFont="1" applyFill="1" applyBorder="1" applyAlignment="1">
      <alignment horizontal="center" vertical="center"/>
    </xf>
    <xf numFmtId="166" fontId="53" fillId="28" borderId="16" xfId="0" applyNumberFormat="1" applyFont="1" applyFill="1" applyBorder="1" applyAlignment="1">
      <alignment horizontal="center" vertical="center"/>
    </xf>
    <xf numFmtId="0" fontId="53" fillId="28" borderId="13" xfId="0" applyFont="1" applyFill="1" applyBorder="1" applyAlignment="1">
      <alignment horizontal="center" vertical="center"/>
    </xf>
    <xf numFmtId="165" fontId="71" fillId="29" borderId="0" xfId="0" applyNumberFormat="1" applyFont="1" applyFill="1" applyAlignment="1">
      <alignment horizontal="center" vertical="center"/>
    </xf>
    <xf numFmtId="166" fontId="53" fillId="28" borderId="17" xfId="0" applyNumberFormat="1" applyFont="1" applyFill="1" applyBorder="1" applyAlignment="1">
      <alignment horizontal="center" vertical="center"/>
    </xf>
    <xf numFmtId="166" fontId="53" fillId="28" borderId="18" xfId="0" applyNumberFormat="1" applyFont="1" applyFill="1" applyBorder="1" applyAlignment="1">
      <alignment horizontal="center" vertical="center"/>
    </xf>
    <xf numFmtId="166" fontId="53" fillId="28" borderId="19" xfId="0" applyNumberFormat="1" applyFont="1" applyFill="1" applyBorder="1" applyAlignment="1">
      <alignment horizontal="center" vertical="center"/>
    </xf>
    <xf numFmtId="166" fontId="53" fillId="28" borderId="20" xfId="0" applyNumberFormat="1" applyFont="1" applyFill="1" applyBorder="1" applyAlignment="1">
      <alignment horizontal="center" vertical="center"/>
    </xf>
    <xf numFmtId="166" fontId="53" fillId="28" borderId="21" xfId="0" applyNumberFormat="1" applyFont="1" applyFill="1" applyBorder="1" applyAlignment="1">
      <alignment horizontal="center" vertical="center"/>
    </xf>
    <xf numFmtId="166" fontId="53" fillId="28" borderId="22" xfId="0" applyNumberFormat="1" applyFont="1" applyFill="1" applyBorder="1" applyAlignment="1">
      <alignment horizontal="center" vertical="center"/>
    </xf>
    <xf numFmtId="171" fontId="53" fillId="28" borderId="14" xfId="0" applyNumberFormat="1" applyFont="1" applyFill="1" applyBorder="1" applyAlignment="1">
      <alignment horizontal="center" vertical="center" wrapText="1"/>
    </xf>
    <xf numFmtId="171" fontId="53" fillId="28" borderId="15" xfId="0" applyNumberFormat="1" applyFont="1" applyFill="1" applyBorder="1" applyAlignment="1">
      <alignment horizontal="center" vertical="center" wrapText="1"/>
    </xf>
    <xf numFmtId="171" fontId="53" fillId="28" borderId="16" xfId="0" applyNumberFormat="1" applyFont="1" applyFill="1" applyBorder="1" applyAlignment="1">
      <alignment horizontal="center" vertical="center" wrapText="1"/>
    </xf>
    <xf numFmtId="0" fontId="53" fillId="28" borderId="17" xfId="0" applyFont="1" applyFill="1" applyBorder="1" applyAlignment="1">
      <alignment horizontal="center" vertical="center"/>
    </xf>
    <xf numFmtId="0" fontId="53" fillId="28" borderId="18" xfId="0" applyFont="1" applyFill="1" applyBorder="1" applyAlignment="1">
      <alignment horizontal="center" vertical="center"/>
    </xf>
    <xf numFmtId="0" fontId="53" fillId="28" borderId="19" xfId="0" applyFont="1" applyFill="1" applyBorder="1" applyAlignment="1">
      <alignment horizontal="center" vertical="center"/>
    </xf>
    <xf numFmtId="0" fontId="53" fillId="28" borderId="20" xfId="0" applyFont="1" applyFill="1" applyBorder="1" applyAlignment="1">
      <alignment horizontal="center" vertical="center"/>
    </xf>
    <xf numFmtId="0" fontId="53" fillId="28" borderId="21" xfId="0" applyFont="1" applyFill="1" applyBorder="1" applyAlignment="1">
      <alignment horizontal="center" vertical="center"/>
    </xf>
    <xf numFmtId="0" fontId="53" fillId="28" borderId="22" xfId="0" applyFont="1" applyFill="1" applyBorder="1" applyAlignment="1">
      <alignment horizontal="center" vertical="center"/>
    </xf>
    <xf numFmtId="0" fontId="53" fillId="28" borderId="17" xfId="0" applyFont="1" applyFill="1" applyBorder="1" applyAlignment="1">
      <alignment horizontal="center" vertical="center" wrapText="1"/>
    </xf>
    <xf numFmtId="0" fontId="53" fillId="28" borderId="18" xfId="0" applyFont="1" applyFill="1" applyBorder="1" applyAlignment="1">
      <alignment horizontal="center" vertical="center" wrapText="1"/>
    </xf>
    <xf numFmtId="0" fontId="53" fillId="28" borderId="19" xfId="0" applyFont="1" applyFill="1" applyBorder="1" applyAlignment="1">
      <alignment horizontal="center" vertical="center" wrapText="1"/>
    </xf>
    <xf numFmtId="0" fontId="53" fillId="28" borderId="20" xfId="0" applyFont="1" applyFill="1" applyBorder="1" applyAlignment="1">
      <alignment horizontal="center" vertical="center" wrapText="1"/>
    </xf>
    <xf numFmtId="0" fontId="53" fillId="28" borderId="21" xfId="0" applyFont="1" applyFill="1" applyBorder="1" applyAlignment="1">
      <alignment horizontal="center" vertical="center" wrapText="1"/>
    </xf>
    <xf numFmtId="0" fontId="53" fillId="28" borderId="22" xfId="0" applyFont="1" applyFill="1" applyBorder="1" applyAlignment="1">
      <alignment horizontal="center" vertical="center" wrapText="1"/>
    </xf>
    <xf numFmtId="0" fontId="53" fillId="28" borderId="12" xfId="0" applyFont="1" applyFill="1" applyBorder="1" applyAlignment="1">
      <alignment horizontal="center" vertical="center"/>
    </xf>
    <xf numFmtId="0" fontId="53" fillId="28" borderId="24" xfId="0" applyFont="1" applyFill="1" applyBorder="1" applyAlignment="1">
      <alignment horizontal="center" vertical="center"/>
    </xf>
    <xf numFmtId="165" fontId="53" fillId="28" borderId="23" xfId="107" applyFont="1" applyFill="1" applyBorder="1" applyAlignment="1">
      <alignment horizontal="center" vertical="center"/>
    </xf>
    <xf numFmtId="165" fontId="53" fillId="28" borderId="12" xfId="107" applyFont="1" applyFill="1" applyBorder="1" applyAlignment="1">
      <alignment horizontal="center" vertical="center"/>
    </xf>
    <xf numFmtId="165" fontId="53" fillId="28" borderId="24" xfId="107" applyFont="1" applyFill="1" applyBorder="1" applyAlignment="1">
      <alignment horizontal="center" vertical="center"/>
    </xf>
    <xf numFmtId="165" fontId="53" fillId="28" borderId="23" xfId="107" applyFont="1" applyFill="1" applyBorder="1" applyAlignment="1">
      <alignment horizontal="center"/>
    </xf>
    <xf numFmtId="165" fontId="53" fillId="28" borderId="24" xfId="107" applyFont="1" applyFill="1" applyBorder="1" applyAlignment="1">
      <alignment horizontal="center"/>
    </xf>
    <xf numFmtId="165" fontId="75" fillId="29" borderId="0" xfId="0" applyNumberFormat="1" applyFont="1" applyFill="1" applyAlignment="1">
      <alignment horizontal="center" vertical="center"/>
    </xf>
    <xf numFmtId="165" fontId="42" fillId="29" borderId="0" xfId="0" applyNumberFormat="1" applyFont="1" applyFill="1" applyAlignment="1">
      <alignment horizontal="center" vertical="center"/>
    </xf>
    <xf numFmtId="165" fontId="42" fillId="29" borderId="25" xfId="0" applyNumberFormat="1" applyFont="1" applyFill="1" applyBorder="1" applyAlignment="1">
      <alignment horizontal="center" vertical="center"/>
    </xf>
    <xf numFmtId="0" fontId="67" fillId="28" borderId="17" xfId="0" applyFont="1" applyFill="1" applyBorder="1" applyAlignment="1">
      <alignment horizontal="center" vertical="center" wrapText="1"/>
    </xf>
    <xf numFmtId="0" fontId="67" fillId="28" borderId="19" xfId="0" applyFont="1" applyFill="1" applyBorder="1" applyAlignment="1">
      <alignment horizontal="center" vertical="center" wrapText="1"/>
    </xf>
    <xf numFmtId="0" fontId="67" fillId="28" borderId="21" xfId="0" applyFont="1" applyFill="1" applyBorder="1" applyAlignment="1">
      <alignment horizontal="center" vertical="center" wrapText="1"/>
    </xf>
    <xf numFmtId="0" fontId="67" fillId="28" borderId="18" xfId="0" applyFont="1" applyFill="1" applyBorder="1" applyAlignment="1">
      <alignment horizontal="center" vertical="center" wrapText="1"/>
    </xf>
    <xf numFmtId="0" fontId="67" fillId="28" borderId="20" xfId="0" applyFont="1" applyFill="1" applyBorder="1" applyAlignment="1">
      <alignment horizontal="center" vertical="center" wrapText="1"/>
    </xf>
    <xf numFmtId="0" fontId="67" fillId="28" borderId="22" xfId="0" applyFont="1" applyFill="1" applyBorder="1" applyAlignment="1">
      <alignment horizontal="center" vertical="center" wrapText="1"/>
    </xf>
    <xf numFmtId="0" fontId="67" fillId="28" borderId="17" xfId="0" applyFont="1" applyFill="1" applyBorder="1" applyAlignment="1">
      <alignment horizontal="center" vertical="center"/>
    </xf>
    <xf numFmtId="0" fontId="67" fillId="28" borderId="18" xfId="0" applyFont="1" applyFill="1" applyBorder="1" applyAlignment="1">
      <alignment horizontal="center" vertical="center"/>
    </xf>
    <xf numFmtId="0" fontId="67" fillId="28" borderId="19" xfId="0" applyFont="1" applyFill="1" applyBorder="1" applyAlignment="1">
      <alignment horizontal="center" vertical="center"/>
    </xf>
    <xf numFmtId="0" fontId="67" fillId="28" borderId="20" xfId="0" applyFont="1" applyFill="1" applyBorder="1" applyAlignment="1">
      <alignment horizontal="center" vertical="center"/>
    </xf>
    <xf numFmtId="0" fontId="67" fillId="28" borderId="21" xfId="0" applyFont="1" applyFill="1" applyBorder="1" applyAlignment="1">
      <alignment horizontal="center" vertical="center"/>
    </xf>
    <xf numFmtId="0" fontId="67" fillId="28" borderId="22" xfId="0" applyFont="1" applyFill="1" applyBorder="1" applyAlignment="1">
      <alignment horizontal="center" vertical="center"/>
    </xf>
    <xf numFmtId="0" fontId="67" fillId="28" borderId="23" xfId="0" applyFont="1" applyFill="1" applyBorder="1" applyAlignment="1">
      <alignment horizontal="center" vertical="center"/>
    </xf>
    <xf numFmtId="0" fontId="67" fillId="28" borderId="12" xfId="0" applyFont="1" applyFill="1" applyBorder="1" applyAlignment="1">
      <alignment horizontal="center" vertical="center"/>
    </xf>
    <xf numFmtId="0" fontId="67" fillId="28" borderId="24" xfId="0" applyFont="1" applyFill="1" applyBorder="1" applyAlignment="1">
      <alignment horizontal="center" vertical="center"/>
    </xf>
    <xf numFmtId="0" fontId="67" fillId="28" borderId="14" xfId="0" applyFont="1" applyFill="1" applyBorder="1" applyAlignment="1">
      <alignment horizontal="center" vertical="center" wrapText="1"/>
    </xf>
    <xf numFmtId="0" fontId="67" fillId="28" borderId="15" xfId="0" applyFont="1" applyFill="1" applyBorder="1" applyAlignment="1">
      <alignment horizontal="center" vertical="center" wrapText="1"/>
    </xf>
    <xf numFmtId="0" fontId="67" fillId="28" borderId="16" xfId="0" applyFont="1" applyFill="1" applyBorder="1" applyAlignment="1">
      <alignment horizontal="center" vertical="center" wrapText="1"/>
    </xf>
    <xf numFmtId="169" fontId="67" fillId="28" borderId="14" xfId="0" applyNumberFormat="1" applyFont="1" applyFill="1" applyBorder="1" applyAlignment="1">
      <alignment horizontal="center" vertical="center" wrapText="1"/>
    </xf>
    <xf numFmtId="169" fontId="67" fillId="28" borderId="16" xfId="0" applyNumberFormat="1" applyFont="1" applyFill="1" applyBorder="1" applyAlignment="1">
      <alignment horizontal="center" vertical="center" wrapText="1"/>
    </xf>
    <xf numFmtId="0" fontId="70" fillId="28" borderId="23" xfId="0" applyFont="1" applyFill="1" applyBorder="1" applyAlignment="1">
      <alignment horizontal="center"/>
    </xf>
    <xf numFmtId="0" fontId="70" fillId="28" borderId="24" xfId="0" applyFont="1" applyFill="1" applyBorder="1" applyAlignment="1">
      <alignment horizontal="center"/>
    </xf>
    <xf numFmtId="166" fontId="67" fillId="28" borderId="14" xfId="0" applyNumberFormat="1" applyFont="1" applyFill="1" applyBorder="1" applyAlignment="1">
      <alignment horizontal="center" vertical="center" wrapText="1"/>
    </xf>
    <xf numFmtId="166" fontId="67" fillId="28" borderId="15" xfId="0" applyNumberFormat="1" applyFont="1" applyFill="1" applyBorder="1" applyAlignment="1">
      <alignment horizontal="center" vertical="center" wrapText="1"/>
    </xf>
    <xf numFmtId="166" fontId="67" fillId="28" borderId="16" xfId="0" applyNumberFormat="1" applyFont="1" applyFill="1" applyBorder="1" applyAlignment="1">
      <alignment horizontal="center" vertical="center" wrapText="1"/>
    </xf>
    <xf numFmtId="0" fontId="67" fillId="28" borderId="13" xfId="0" applyFont="1" applyFill="1" applyBorder="1" applyAlignment="1">
      <alignment horizontal="center" vertical="center" wrapText="1"/>
    </xf>
    <xf numFmtId="0" fontId="67" fillId="28" borderId="13" xfId="0" applyFont="1" applyFill="1" applyBorder="1" applyAlignment="1">
      <alignment horizontal="center" vertical="center"/>
    </xf>
    <xf numFmtId="166" fontId="0" fillId="27" borderId="0" xfId="0" applyNumberFormat="1" applyFont="1" applyFill="1" applyBorder="1" applyAlignment="1">
      <alignment horizontal="left"/>
    </xf>
    <xf numFmtId="166" fontId="3" fillId="27" borderId="0" xfId="0" applyNumberFormat="1" applyFont="1" applyFill="1" applyBorder="1" applyAlignment="1">
      <alignment horizontal="left"/>
    </xf>
    <xf numFmtId="0" fontId="3" fillId="27" borderId="0" xfId="0" applyFont="1" applyFill="1" applyBorder="1" applyAlignment="1">
      <alignment horizontal="left"/>
    </xf>
  </cellXfs>
  <cellStyles count="159">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3 2" xfId="151"/>
    <cellStyle name="Comma 4" xfId="75"/>
    <cellStyle name="Comma 4 2" xfId="152"/>
    <cellStyle name="Comma 5" xfId="76"/>
    <cellStyle name="Comma 6" xfId="77"/>
    <cellStyle name="Comma 7" xfId="78"/>
    <cellStyle name="Commentaire" xfId="79" builtinId="10" customBuiltin="1"/>
    <cellStyle name="Commentaire 2" xfId="80"/>
    <cellStyle name="Correcto" xfId="81"/>
    <cellStyle name="Encabez. 1" xfId="82"/>
    <cellStyle name="Encabez. 2" xfId="83"/>
    <cellStyle name="Encabezado 3" xfId="84"/>
    <cellStyle name="Encabezado 4" xfId="85"/>
    <cellStyle name="Énfasis1" xfId="86"/>
    <cellStyle name="Énfasis2" xfId="87"/>
    <cellStyle name="Énfasis3" xfId="88"/>
    <cellStyle name="Énfasis4" xfId="89"/>
    <cellStyle name="Énfasis5" xfId="90"/>
    <cellStyle name="Énfasis6" xfId="91"/>
    <cellStyle name="Entrada" xfId="92"/>
    <cellStyle name="Entrée" xfId="93" builtinId="20" customBuiltin="1"/>
    <cellStyle name="Euro" xfId="94"/>
    <cellStyle name="Euro 2" xfId="95"/>
    <cellStyle name="Explanatory Text" xfId="96"/>
    <cellStyle name="Explicación" xfId="97"/>
    <cellStyle name="Good" xfId="98"/>
    <cellStyle name="Heading 1" xfId="99"/>
    <cellStyle name="Heading 2" xfId="100"/>
    <cellStyle name="Heading 3" xfId="101"/>
    <cellStyle name="Heading 4" xfId="102"/>
    <cellStyle name="Incorrecto" xfId="103"/>
    <cellStyle name="Input" xfId="104"/>
    <cellStyle name="Insatisfaisant" xfId="105" builtinId="27" customBuiltin="1"/>
    <cellStyle name="Linked Cell" xfId="106"/>
    <cellStyle name="Milliers" xfId="107" builtinId="3"/>
    <cellStyle name="Milliers 2" xfId="108"/>
    <cellStyle name="Milliers 2 2" xfId="153"/>
    <cellStyle name="Milliers 3" xfId="145"/>
    <cellStyle name="Neutral" xfId="109"/>
    <cellStyle name="Neutre" xfId="110" builtinId="28" customBuiltin="1"/>
    <cellStyle name="Normal" xfId="0" builtinId="0"/>
    <cellStyle name="Normal - Style1" xfId="111"/>
    <cellStyle name="Normal 2" xfId="112"/>
    <cellStyle name="Normal 2 2" xfId="113"/>
    <cellStyle name="Normal 2_portfolio_OR" xfId="114"/>
    <cellStyle name="Normal 3" xfId="115"/>
    <cellStyle name="Normal 3 2" xfId="154"/>
    <cellStyle name="Normal 4" xfId="116"/>
    <cellStyle name="Normal 4 2" xfId="155"/>
    <cellStyle name="Normal 5" xfId="144"/>
    <cellStyle name="Normal 6" xfId="147"/>
    <cellStyle name="Normal 7" xfId="148"/>
    <cellStyle name="Nota" xfId="117"/>
    <cellStyle name="Nota 2" xfId="118"/>
    <cellStyle name="Note" xfId="119"/>
    <cellStyle name="Note 2" xfId="120"/>
    <cellStyle name="Output" xfId="121"/>
    <cellStyle name="Percent 2" xfId="122"/>
    <cellStyle name="Percent 2 2" xfId="123"/>
    <cellStyle name="Percent 3" xfId="124"/>
    <cellStyle name="Percent 3 2" xfId="156"/>
    <cellStyle name="Percent 4" xfId="125"/>
    <cellStyle name="Percent 4 2" xfId="157"/>
    <cellStyle name="Percent 5" xfId="126"/>
    <cellStyle name="Percent 6" xfId="127"/>
    <cellStyle name="Pourcentage" xfId="143" builtinId="5"/>
    <cellStyle name="Pourcentage 2" xfId="128"/>
    <cellStyle name="Pourcentage 2 2" xfId="158"/>
    <cellStyle name="Pourcentage 2 3" xfId="150"/>
    <cellStyle name="Pourcentage 3" xfId="146"/>
    <cellStyle name="Pourcentage 4" xfId="149"/>
    <cellStyle name="Salida" xfId="129"/>
    <cellStyle name="Satisfaisant" xfId="130" builtinId="26" customBuiltin="1"/>
    <cellStyle name="Sortie" xfId="131" builtinId="21" customBuiltin="1"/>
    <cellStyle name="Texte explicatif" xfId="132" builtinId="53" customBuiltin="1"/>
    <cellStyle name="Title" xfId="133"/>
    <cellStyle name="Titre" xfId="134" builtinId="15" customBuiltin="1"/>
    <cellStyle name="Titre 1" xfId="135" builtinId="16" customBuiltin="1"/>
    <cellStyle name="Titre 2" xfId="136" builtinId="17" customBuiltin="1"/>
    <cellStyle name="Titre 3" xfId="137" builtinId="18" customBuiltin="1"/>
    <cellStyle name="Titre 4" xfId="138" builtinId="19" customBuiltin="1"/>
    <cellStyle name="Título" xfId="139"/>
    <cellStyle name="Total" xfId="140" builtinId="25" customBuiltin="1"/>
    <cellStyle name="Vérification" xfId="141" builtinId="23" customBuiltin="1"/>
    <cellStyle name="Warning Text" xfId="142"/>
  </cellStyles>
  <dxfs count="42">
    <dxf>
      <font>
        <condense val="0"/>
        <extend val="0"/>
        <color indexed="10"/>
      </font>
    </dxf>
    <dxf>
      <font>
        <color auto="1"/>
      </font>
    </dxf>
    <dxf>
      <font>
        <color rgb="FFFF0000"/>
      </font>
    </dxf>
    <dxf>
      <font>
        <color auto="1"/>
      </font>
    </dxf>
    <dxf>
      <font>
        <color rgb="FFFF0000"/>
      </font>
    </dxf>
    <dxf>
      <font>
        <color auto="1"/>
      </font>
    </dxf>
    <dxf>
      <font>
        <color rgb="FFFF0000"/>
      </font>
    </dxf>
    <dxf>
      <font>
        <color auto="1"/>
      </font>
    </dxf>
    <dxf>
      <font>
        <color rgb="FFFF0000"/>
      </font>
    </dxf>
    <dxf>
      <font>
        <color auto="1"/>
      </font>
    </dxf>
    <dxf>
      <font>
        <color rgb="FFFF0000"/>
      </font>
    </dxf>
    <dxf>
      <font>
        <color auto="1"/>
      </font>
    </dxf>
    <dxf>
      <font>
        <color rgb="FFFF0000"/>
      </font>
    </dxf>
    <dxf>
      <font>
        <color auto="1"/>
      </font>
    </dxf>
    <dxf>
      <font>
        <color rgb="FFFF0000"/>
      </font>
    </dxf>
    <dxf>
      <font>
        <color auto="1"/>
      </font>
    </dxf>
    <dxf>
      <font>
        <color rgb="FFFF0000"/>
      </font>
    </dxf>
    <dxf>
      <font>
        <color auto="1"/>
      </font>
    </dxf>
    <dxf>
      <font>
        <color rgb="FFFF0000"/>
      </font>
    </dxf>
    <dxf>
      <font>
        <color auto="1"/>
      </font>
    </dxf>
    <dxf>
      <font>
        <color rgb="FFFF0000"/>
      </font>
    </dxf>
    <dxf>
      <font>
        <color auto="1"/>
      </font>
    </dxf>
    <dxf>
      <font>
        <color rgb="FFFF0000"/>
      </font>
    </dxf>
    <dxf>
      <font>
        <color auto="1"/>
      </font>
    </dxf>
    <dxf>
      <font>
        <color rgb="FFFF0000"/>
      </font>
    </dxf>
    <dxf>
      <font>
        <color auto="1"/>
      </font>
    </dxf>
    <dxf>
      <font>
        <color rgb="FFFF0000"/>
      </font>
    </dxf>
    <dxf>
      <font>
        <color auto="1"/>
      </font>
    </dxf>
    <dxf>
      <font>
        <color rgb="FFFF0000"/>
      </font>
    </dxf>
    <dxf>
      <font>
        <color auto="1"/>
      </font>
    </dxf>
    <dxf>
      <font>
        <color rgb="FFFF0000"/>
      </font>
    </dxf>
    <dxf>
      <font>
        <color auto="1"/>
      </font>
    </dxf>
    <dxf>
      <font>
        <color rgb="FFFF0000"/>
      </font>
    </dxf>
    <dxf>
      <font>
        <color auto="1"/>
      </font>
    </dxf>
    <dxf>
      <font>
        <color rgb="FFFF0000"/>
      </font>
    </dxf>
    <dxf>
      <font>
        <color auto="1"/>
      </font>
    </dxf>
    <dxf>
      <font>
        <color rgb="FFFF0000"/>
      </font>
    </dxf>
    <dxf>
      <font>
        <condense val="0"/>
        <extend val="0"/>
        <color indexed="10"/>
      </font>
    </dxf>
    <dxf>
      <font>
        <color auto="1"/>
      </font>
    </dxf>
    <dxf>
      <font>
        <color rgb="FFFF0000"/>
      </font>
    </dxf>
    <dxf>
      <font>
        <color auto="1"/>
      </font>
    </dxf>
    <dxf>
      <font>
        <color rgb="FFFF000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26</xdr:col>
      <xdr:colOff>28575</xdr:colOff>
      <xdr:row>0</xdr:row>
      <xdr:rowOff>109419</xdr:rowOff>
    </xdr:from>
    <xdr:to>
      <xdr:col>27</xdr:col>
      <xdr:colOff>962025</xdr:colOff>
      <xdr:row>2</xdr:row>
      <xdr:rowOff>88135</xdr:rowOff>
    </xdr:to>
    <xdr:pic>
      <xdr:nvPicPr>
        <xdr:cNvPr id="1037"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335625" y="109419"/>
          <a:ext cx="1914525" cy="5692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26</xdr:col>
      <xdr:colOff>85165</xdr:colOff>
      <xdr:row>0</xdr:row>
      <xdr:rowOff>44764</xdr:rowOff>
    </xdr:from>
    <xdr:to>
      <xdr:col>28</xdr:col>
      <xdr:colOff>376518</xdr:colOff>
      <xdr:row>3</xdr:row>
      <xdr:rowOff>21539</xdr:rowOff>
    </xdr:to>
    <xdr:pic>
      <xdr:nvPicPr>
        <xdr:cNvPr id="2"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989424" y="44764"/>
          <a:ext cx="2424953" cy="7118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AK902"/>
  <sheetViews>
    <sheetView showGridLines="0" tabSelected="1" topLeftCell="T1" zoomScale="85" zoomScaleNormal="85" workbookViewId="0">
      <selection activeCell="Y17" sqref="Y17"/>
    </sheetView>
  </sheetViews>
  <sheetFormatPr baseColWidth="10" defaultColWidth="9.109375" defaultRowHeight="14.4" x14ac:dyDescent="0.3"/>
  <cols>
    <col min="1" max="1" width="15.44140625" style="82" customWidth="1"/>
    <col min="2" max="2" width="10.6640625" style="82" bestFit="1" customWidth="1"/>
    <col min="3" max="3" width="7.44140625" style="82" customWidth="1"/>
    <col min="4" max="4" width="12.88671875" style="97" bestFit="1" customWidth="1"/>
    <col min="5" max="6" width="9.88671875" style="94" bestFit="1" customWidth="1"/>
    <col min="7" max="7" width="9.6640625" style="94" bestFit="1" customWidth="1"/>
    <col min="8" max="8" width="5.109375" style="82" bestFit="1" customWidth="1"/>
    <col min="9" max="9" width="6" style="82" bestFit="1" customWidth="1"/>
    <col min="10" max="10" width="16.6640625" style="82" customWidth="1"/>
    <col min="11" max="11" width="11" style="95" customWidth="1"/>
    <col min="12" max="12" width="16.109375" style="82" customWidth="1"/>
    <col min="13" max="13" width="3.88671875" style="82" bestFit="1" customWidth="1"/>
    <col min="14" max="14" width="14" style="82" bestFit="1" customWidth="1"/>
    <col min="15" max="15" width="3.88671875" style="95" bestFit="1" customWidth="1"/>
    <col min="16" max="16" width="15" style="82" bestFit="1" customWidth="1"/>
    <col min="17" max="17" width="3.6640625" style="98" customWidth="1"/>
    <col min="18" max="18" width="6.88671875" style="99" bestFit="1" customWidth="1"/>
    <col min="19" max="19" width="13.33203125" style="99" bestFit="1" customWidth="1"/>
    <col min="20" max="20" width="15.88671875" style="82" customWidth="1"/>
    <col min="21" max="21" width="13" style="96" customWidth="1"/>
    <col min="22" max="22" width="14.33203125" style="96" customWidth="1"/>
    <col min="23" max="23" width="17.44140625" style="95" customWidth="1"/>
    <col min="24" max="24" width="1.6640625" style="95" customWidth="1"/>
    <col min="25" max="25" width="26.88671875" style="82" bestFit="1" customWidth="1"/>
    <col min="26" max="26" width="2.88671875" style="82" customWidth="1"/>
    <col min="27" max="28" width="14.6640625" style="82" customWidth="1"/>
    <col min="29" max="29" width="7.44140625" style="82" customWidth="1"/>
    <col min="30" max="30" width="17.44140625" style="25" customWidth="1"/>
    <col min="31" max="31" width="11.88671875" style="25" bestFit="1" customWidth="1"/>
    <col min="32" max="32" width="13" style="25" customWidth="1"/>
    <col min="33" max="33" width="12.88671875" style="25" bestFit="1" customWidth="1"/>
    <col min="34" max="34" width="18" style="25" bestFit="1" customWidth="1"/>
    <col min="35" max="35" width="9.109375" style="25"/>
    <col min="36" max="36" width="9.33203125" style="25" bestFit="1" customWidth="1"/>
    <col min="37" max="37" width="12.6640625" style="82" bestFit="1" customWidth="1"/>
    <col min="38" max="16384" width="9.109375" style="82"/>
  </cols>
  <sheetData>
    <row r="1" spans="1:37" s="64" customFormat="1" ht="31.2" x14ac:dyDescent="0.6">
      <c r="A1" s="54" t="s">
        <v>59</v>
      </c>
      <c r="B1" s="55"/>
      <c r="C1" s="55"/>
      <c r="D1" s="56"/>
      <c r="E1" s="57"/>
      <c r="F1" s="57"/>
      <c r="G1" s="57"/>
      <c r="H1" s="55"/>
      <c r="I1" s="55"/>
      <c r="J1" s="55"/>
      <c r="K1" s="58"/>
      <c r="L1" s="55"/>
      <c r="M1" s="55"/>
      <c r="N1" s="55"/>
      <c r="O1" s="58"/>
      <c r="P1" s="55"/>
      <c r="Q1" s="59"/>
      <c r="R1" s="60"/>
      <c r="S1" s="60"/>
      <c r="T1" s="61"/>
      <c r="U1" s="62"/>
      <c r="V1" s="62"/>
      <c r="W1" s="63"/>
      <c r="X1" s="63"/>
      <c r="AD1" s="39"/>
      <c r="AE1" s="39"/>
      <c r="AF1" s="39"/>
      <c r="AG1" s="39"/>
      <c r="AH1" s="39"/>
      <c r="AI1" s="39"/>
      <c r="AJ1" s="39"/>
    </row>
    <row r="2" spans="1:37" s="39" customFormat="1" ht="15" customHeight="1" x14ac:dyDescent="0.3">
      <c r="A2" s="102" t="s">
        <v>45</v>
      </c>
      <c r="B2" s="102">
        <v>42460</v>
      </c>
      <c r="C2" s="102"/>
      <c r="D2" s="103"/>
      <c r="E2" s="104"/>
      <c r="F2" s="104"/>
      <c r="G2" s="104"/>
      <c r="H2" s="105"/>
      <c r="I2" s="105"/>
      <c r="J2" s="105"/>
      <c r="K2" s="106"/>
      <c r="L2" s="105"/>
      <c r="M2" s="105"/>
      <c r="N2" s="105"/>
      <c r="O2" s="106"/>
      <c r="P2" s="105"/>
      <c r="Q2" s="107"/>
      <c r="R2" s="108"/>
      <c r="S2" s="108"/>
      <c r="T2" s="109"/>
      <c r="U2" s="110"/>
      <c r="V2" s="110"/>
      <c r="W2" s="111"/>
      <c r="X2" s="111"/>
    </row>
    <row r="3" spans="1:37" s="39" customFormat="1" ht="15" customHeight="1" thickBot="1" x14ac:dyDescent="0.35">
      <c r="A3" s="102"/>
      <c r="B3" s="102"/>
      <c r="C3" s="112"/>
      <c r="D3" s="113"/>
      <c r="E3" s="104"/>
      <c r="F3" s="104"/>
      <c r="G3" s="104"/>
      <c r="H3" s="105"/>
      <c r="I3" s="105"/>
      <c r="J3" s="105"/>
      <c r="K3" s="106"/>
      <c r="L3" s="105"/>
      <c r="M3" s="105"/>
      <c r="N3" s="105"/>
      <c r="O3" s="106"/>
      <c r="P3" s="105"/>
      <c r="Q3" s="107"/>
      <c r="R3" s="108"/>
      <c r="S3" s="108"/>
      <c r="T3" s="109"/>
      <c r="U3" s="110"/>
      <c r="V3" s="110"/>
      <c r="W3" s="111"/>
      <c r="X3" s="111"/>
      <c r="AD3" s="40"/>
      <c r="AE3" s="40"/>
      <c r="AF3" s="40"/>
      <c r="AG3" s="40"/>
      <c r="AH3" s="40"/>
      <c r="AI3" s="40"/>
      <c r="AJ3" s="40"/>
      <c r="AK3" s="80"/>
    </row>
    <row r="4" spans="1:37" s="39" customFormat="1" ht="15" customHeight="1" thickBot="1" x14ac:dyDescent="0.35">
      <c r="A4" s="102"/>
      <c r="B4" s="112"/>
      <c r="C4" s="112"/>
      <c r="D4" s="113"/>
      <c r="E4" s="104"/>
      <c r="F4" s="104"/>
      <c r="G4" s="104"/>
      <c r="H4" s="105"/>
      <c r="I4" s="105"/>
      <c r="J4" s="105"/>
      <c r="K4" s="106"/>
      <c r="L4" s="105"/>
      <c r="M4" s="105"/>
      <c r="N4" s="105"/>
      <c r="O4" s="106"/>
      <c r="P4" s="105"/>
      <c r="Q4" s="107"/>
      <c r="R4" s="108"/>
      <c r="S4" s="108"/>
      <c r="T4" s="109"/>
      <c r="U4" s="110"/>
      <c r="V4" s="110"/>
      <c r="W4" s="111"/>
      <c r="X4" s="111"/>
      <c r="Y4" s="134" t="s">
        <v>84</v>
      </c>
      <c r="Z4" s="75"/>
      <c r="AA4" s="138">
        <f>SUM(AA11:AA13)</f>
        <v>0</v>
      </c>
      <c r="AB4" s="139">
        <f>SUM(AB11:AB13)</f>
        <v>609103.80027566373</v>
      </c>
    </row>
    <row r="5" spans="1:37" s="39" customFormat="1" ht="15" customHeight="1" x14ac:dyDescent="0.3">
      <c r="B5" s="115"/>
      <c r="C5" s="115"/>
      <c r="D5" s="113"/>
      <c r="E5" s="104"/>
      <c r="F5" s="104"/>
      <c r="G5" s="104"/>
      <c r="H5" s="105"/>
      <c r="I5" s="105"/>
      <c r="J5" s="105"/>
      <c r="K5" s="106"/>
      <c r="L5" s="105"/>
      <c r="M5" s="105"/>
      <c r="N5" s="105"/>
      <c r="O5" s="106"/>
      <c r="P5" s="105"/>
      <c r="Q5" s="107"/>
      <c r="R5" s="108"/>
      <c r="S5" s="108"/>
      <c r="T5" s="109"/>
      <c r="U5" s="110"/>
      <c r="V5" s="110"/>
      <c r="W5" s="111"/>
      <c r="X5" s="111"/>
      <c r="Y5" s="111"/>
      <c r="Z5" s="111"/>
      <c r="AA5" s="111"/>
      <c r="AB5" s="111"/>
    </row>
    <row r="6" spans="1:37" s="39" customFormat="1" ht="5.0999999999999996" customHeight="1" x14ac:dyDescent="0.3">
      <c r="B6" s="115"/>
      <c r="C6" s="115"/>
      <c r="D6" s="113"/>
      <c r="E6" s="104"/>
      <c r="F6" s="104"/>
      <c r="G6" s="104"/>
      <c r="H6" s="105"/>
      <c r="I6" s="105"/>
      <c r="J6" s="105"/>
      <c r="K6" s="106"/>
      <c r="L6" s="105"/>
      <c r="M6" s="105"/>
      <c r="N6" s="105"/>
      <c r="O6" s="106"/>
      <c r="P6" s="105"/>
      <c r="Q6" s="107"/>
      <c r="R6" s="108"/>
      <c r="S6" s="108"/>
      <c r="T6" s="109"/>
      <c r="U6" s="110"/>
      <c r="V6" s="110"/>
      <c r="W6" s="116"/>
      <c r="X6" s="114"/>
    </row>
    <row r="7" spans="1:37" s="40" customFormat="1" ht="15" customHeight="1" x14ac:dyDescent="0.3">
      <c r="A7" s="223" t="s">
        <v>48</v>
      </c>
      <c r="B7" s="229" t="s">
        <v>1</v>
      </c>
      <c r="C7" s="223" t="s">
        <v>2</v>
      </c>
      <c r="D7" s="220" t="s">
        <v>3</v>
      </c>
      <c r="E7" s="226" t="s">
        <v>49</v>
      </c>
      <c r="F7" s="226" t="s">
        <v>50</v>
      </c>
      <c r="G7" s="226" t="s">
        <v>51</v>
      </c>
      <c r="H7" s="231" t="s">
        <v>8</v>
      </c>
      <c r="I7" s="232"/>
      <c r="J7" s="237" t="s">
        <v>11</v>
      </c>
      <c r="K7" s="231" t="s">
        <v>52</v>
      </c>
      <c r="L7" s="232"/>
      <c r="M7" s="240" t="s">
        <v>53</v>
      </c>
      <c r="N7" s="241"/>
      <c r="O7" s="246" t="s">
        <v>54</v>
      </c>
      <c r="P7" s="247"/>
      <c r="Q7" s="117"/>
      <c r="R7" s="252" t="s">
        <v>12</v>
      </c>
      <c r="S7" s="252"/>
      <c r="T7" s="252"/>
      <c r="U7" s="252"/>
      <c r="V7" s="252"/>
      <c r="W7" s="253"/>
      <c r="X7" s="114"/>
      <c r="Y7" s="220" t="s">
        <v>44</v>
      </c>
      <c r="Z7" s="39"/>
      <c r="AA7" s="220" t="s">
        <v>46</v>
      </c>
      <c r="AB7" s="220" t="s">
        <v>47</v>
      </c>
      <c r="AC7" s="39"/>
      <c r="AD7" s="45" t="s">
        <v>80</v>
      </c>
      <c r="AE7" s="45" t="s">
        <v>40</v>
      </c>
      <c r="AF7" s="45" t="s">
        <v>41</v>
      </c>
      <c r="AG7" s="46" t="s">
        <v>34</v>
      </c>
      <c r="AH7" s="46" t="s">
        <v>35</v>
      </c>
      <c r="AI7" s="46" t="s">
        <v>42</v>
      </c>
      <c r="AJ7" s="42" t="s">
        <v>43</v>
      </c>
    </row>
    <row r="8" spans="1:37" s="40" customFormat="1" ht="15" customHeight="1" x14ac:dyDescent="0.3">
      <c r="A8" s="224"/>
      <c r="B8" s="229"/>
      <c r="C8" s="224"/>
      <c r="D8" s="221"/>
      <c r="E8" s="227"/>
      <c r="F8" s="227"/>
      <c r="G8" s="227"/>
      <c r="H8" s="233"/>
      <c r="I8" s="234"/>
      <c r="J8" s="238"/>
      <c r="K8" s="233"/>
      <c r="L8" s="234"/>
      <c r="M8" s="242"/>
      <c r="N8" s="243"/>
      <c r="O8" s="248"/>
      <c r="P8" s="249"/>
      <c r="Q8" s="117"/>
      <c r="R8" s="254" t="s">
        <v>23</v>
      </c>
      <c r="S8" s="255"/>
      <c r="T8" s="255"/>
      <c r="U8" s="255"/>
      <c r="V8" s="255"/>
      <c r="W8" s="256"/>
      <c r="X8" s="114"/>
      <c r="Y8" s="221"/>
      <c r="Z8" s="39"/>
      <c r="AA8" s="221"/>
      <c r="AB8" s="221"/>
      <c r="AC8" s="39"/>
      <c r="AD8" s="45"/>
      <c r="AE8" s="49"/>
      <c r="AF8" s="50"/>
      <c r="AG8" s="51"/>
      <c r="AH8" s="51"/>
      <c r="AI8" s="52"/>
      <c r="AJ8" s="53"/>
    </row>
    <row r="9" spans="1:37" s="40" customFormat="1" ht="15" customHeight="1" x14ac:dyDescent="0.3">
      <c r="A9" s="225"/>
      <c r="B9" s="229"/>
      <c r="C9" s="225"/>
      <c r="D9" s="222"/>
      <c r="E9" s="228"/>
      <c r="F9" s="228"/>
      <c r="G9" s="228"/>
      <c r="H9" s="235"/>
      <c r="I9" s="236"/>
      <c r="J9" s="239"/>
      <c r="K9" s="235"/>
      <c r="L9" s="236"/>
      <c r="M9" s="244"/>
      <c r="N9" s="245"/>
      <c r="O9" s="250"/>
      <c r="P9" s="251"/>
      <c r="Q9" s="117"/>
      <c r="R9" s="257" t="s">
        <v>55</v>
      </c>
      <c r="S9" s="258"/>
      <c r="T9" s="118" t="s">
        <v>16</v>
      </c>
      <c r="U9" s="118" t="s">
        <v>17</v>
      </c>
      <c r="V9" s="118" t="s">
        <v>56</v>
      </c>
      <c r="W9" s="118" t="s">
        <v>57</v>
      </c>
      <c r="X9" s="114"/>
      <c r="Y9" s="222"/>
      <c r="Z9" s="39"/>
      <c r="AA9" s="222"/>
      <c r="AB9" s="222"/>
      <c r="AC9" s="39"/>
      <c r="AD9" s="45">
        <v>24</v>
      </c>
      <c r="AE9" s="90">
        <v>42268</v>
      </c>
      <c r="AF9" s="91">
        <v>44185</v>
      </c>
      <c r="AG9" s="47">
        <v>386.62</v>
      </c>
      <c r="AH9" s="33">
        <v>0.25359999999999999</v>
      </c>
      <c r="AI9" s="48">
        <v>0.4</v>
      </c>
      <c r="AJ9" s="44">
        <v>5</v>
      </c>
      <c r="AK9" s="88">
        <f>AD9</f>
        <v>24</v>
      </c>
    </row>
    <row r="10" spans="1:37" s="25" customFormat="1" ht="15" customHeight="1" x14ac:dyDescent="0.3">
      <c r="A10" s="119" t="s">
        <v>58</v>
      </c>
      <c r="B10" s="119"/>
      <c r="C10" s="119"/>
      <c r="D10" s="119"/>
      <c r="E10" s="120"/>
      <c r="F10" s="120"/>
      <c r="G10" s="120"/>
      <c r="H10" s="119"/>
      <c r="I10" s="119"/>
      <c r="J10" s="121"/>
      <c r="K10" s="119"/>
      <c r="L10" s="119"/>
      <c r="M10" s="119"/>
      <c r="N10" s="122"/>
      <c r="O10" s="119"/>
      <c r="P10" s="122"/>
      <c r="Q10" s="119"/>
      <c r="R10" s="123"/>
      <c r="S10" s="124"/>
      <c r="T10" s="124"/>
      <c r="U10" s="124"/>
      <c r="V10" s="124"/>
      <c r="W10" s="124"/>
      <c r="X10" s="114"/>
      <c r="Z10" s="39"/>
      <c r="AD10" s="45"/>
      <c r="AE10" s="90"/>
      <c r="AF10" s="91"/>
      <c r="AG10" s="47"/>
      <c r="AH10" s="33"/>
      <c r="AI10" s="48"/>
      <c r="AJ10" s="44"/>
      <c r="AK10" s="88"/>
    </row>
    <row r="11" spans="1:37" s="41" customFormat="1" ht="15" customHeight="1" x14ac:dyDescent="0.3">
      <c r="A11" s="152" t="s">
        <v>205</v>
      </c>
      <c r="B11" s="152" t="s">
        <v>206</v>
      </c>
      <c r="C11" s="152">
        <v>16</v>
      </c>
      <c r="D11" s="152" t="s">
        <v>207</v>
      </c>
      <c r="E11" s="154">
        <v>42264</v>
      </c>
      <c r="F11" s="154">
        <v>42264</v>
      </c>
      <c r="G11" s="154">
        <v>44104</v>
      </c>
      <c r="H11" s="152" t="s">
        <v>91</v>
      </c>
      <c r="I11" s="152" t="s">
        <v>208</v>
      </c>
      <c r="J11" s="156" t="s">
        <v>209</v>
      </c>
      <c r="K11" s="152"/>
      <c r="L11" s="152" t="s">
        <v>210</v>
      </c>
      <c r="M11" s="152" t="s">
        <v>23</v>
      </c>
      <c r="N11" s="158">
        <v>97784572.180000007</v>
      </c>
      <c r="O11" s="152" t="s">
        <v>23</v>
      </c>
      <c r="P11" s="158">
        <v>99657858.193246394</v>
      </c>
      <c r="Q11" s="152"/>
      <c r="R11" s="188">
        <v>-4.016791231158999E-2</v>
      </c>
      <c r="S11" s="189">
        <v>-4003048.1090671914</v>
      </c>
      <c r="T11" s="161"/>
      <c r="U11" s="161">
        <v>-4003048.1090671914</v>
      </c>
      <c r="V11" s="189">
        <v>-4000886.0871991655</v>
      </c>
      <c r="W11" s="189">
        <v>-2162.0218680256985</v>
      </c>
      <c r="X11" s="114"/>
      <c r="Y11" s="127">
        <v>24</v>
      </c>
      <c r="Z11" s="39"/>
      <c r="AA11" s="125">
        <f>-IF($S11&gt;0,$S11*(1-VLOOKUP($D11,$AD$19:$AI$31,6,FALSE))*VLOOKUP($D11,$AD$19:$AI$31,IF(($G11-$B$2)/365&lt;1,4,5),FALSE),0)</f>
        <v>0</v>
      </c>
      <c r="AB11" s="125">
        <f>-IF($S11&lt;0,$S11*(1-VLOOKUP($Y11,$AD$8:$AI$15,6,FALSE))*VLOOKUP($Y11,$AD$8:$AI$15,5,FALSE),0)</f>
        <v>609103.80027566373</v>
      </c>
      <c r="AC11" s="126"/>
      <c r="AD11" s="45"/>
      <c r="AE11" s="90"/>
      <c r="AF11" s="91"/>
      <c r="AG11" s="47"/>
      <c r="AH11" s="33"/>
      <c r="AI11" s="48"/>
      <c r="AJ11" s="44"/>
      <c r="AK11" s="88"/>
    </row>
    <row r="12" spans="1:37" s="41" customFormat="1" ht="15" customHeight="1" x14ac:dyDescent="0.3">
      <c r="A12" s="180"/>
      <c r="B12" s="180"/>
      <c r="C12" s="180"/>
      <c r="D12" s="180"/>
      <c r="E12" s="181"/>
      <c r="F12" s="181"/>
      <c r="G12" s="181"/>
      <c r="H12" s="180"/>
      <c r="I12" s="180"/>
      <c r="J12" s="182"/>
      <c r="K12" s="180"/>
      <c r="L12" s="180"/>
      <c r="M12" s="180"/>
      <c r="N12" s="183"/>
      <c r="O12" s="180"/>
      <c r="P12" s="183"/>
      <c r="Q12" s="180"/>
      <c r="R12" s="184"/>
      <c r="S12" s="185"/>
      <c r="T12" s="186"/>
      <c r="U12" s="186"/>
      <c r="V12" s="185"/>
      <c r="W12" s="185"/>
      <c r="X12" s="114"/>
      <c r="Z12" s="39"/>
      <c r="AA12" s="125"/>
      <c r="AB12" s="125"/>
      <c r="AC12" s="126"/>
      <c r="AD12" s="45"/>
      <c r="AE12" s="90"/>
      <c r="AF12" s="91"/>
      <c r="AG12" s="47"/>
      <c r="AH12" s="33"/>
      <c r="AI12" s="48"/>
      <c r="AJ12" s="44"/>
      <c r="AK12" s="88"/>
    </row>
    <row r="13" spans="1:37" s="41" customFormat="1" ht="15" customHeight="1" x14ac:dyDescent="0.3">
      <c r="A13" s="180"/>
      <c r="B13" s="180"/>
      <c r="C13" s="180"/>
      <c r="D13" s="180"/>
      <c r="E13" s="181"/>
      <c r="F13" s="181"/>
      <c r="G13" s="181"/>
      <c r="H13" s="180"/>
      <c r="I13" s="180"/>
      <c r="J13" s="182"/>
      <c r="K13" s="180"/>
      <c r="L13" s="180"/>
      <c r="M13" s="180"/>
      <c r="N13" s="183"/>
      <c r="O13" s="180"/>
      <c r="P13" s="183"/>
      <c r="Q13" s="180"/>
      <c r="R13" s="187"/>
      <c r="S13" s="186"/>
      <c r="T13" s="186"/>
      <c r="U13" s="186"/>
      <c r="V13" s="186"/>
      <c r="W13" s="186"/>
      <c r="X13" s="114"/>
      <c r="Z13" s="39"/>
      <c r="AA13" s="125"/>
      <c r="AB13" s="125"/>
      <c r="AC13" s="126"/>
      <c r="AD13" s="45"/>
      <c r="AE13" s="90"/>
      <c r="AF13" s="91"/>
      <c r="AG13" s="47"/>
      <c r="AH13" s="33"/>
      <c r="AI13" s="48"/>
      <c r="AJ13" s="44"/>
      <c r="AK13" s="88"/>
    </row>
    <row r="14" spans="1:37" s="41" customFormat="1" ht="15" customHeight="1" x14ac:dyDescent="0.3">
      <c r="A14" s="153"/>
      <c r="B14" s="153"/>
      <c r="C14" s="153"/>
      <c r="D14" s="153"/>
      <c r="E14" s="155"/>
      <c r="F14" s="155"/>
      <c r="G14" s="155"/>
      <c r="H14" s="153"/>
      <c r="I14" s="153"/>
      <c r="J14" s="157"/>
      <c r="K14" s="153"/>
      <c r="L14" s="153"/>
      <c r="M14" s="153"/>
      <c r="N14" s="159"/>
      <c r="O14" s="153"/>
      <c r="P14" s="159"/>
      <c r="Q14" s="153"/>
      <c r="R14" s="160"/>
      <c r="S14" s="163"/>
      <c r="T14" s="163"/>
      <c r="U14" s="162"/>
      <c r="V14" s="163"/>
      <c r="W14" s="163"/>
      <c r="X14" s="114"/>
      <c r="Z14" s="127"/>
      <c r="AA14" s="133"/>
      <c r="AB14" s="133"/>
      <c r="AC14" s="126"/>
      <c r="AD14" s="45"/>
      <c r="AE14" s="90"/>
      <c r="AF14" s="91"/>
      <c r="AG14" s="47"/>
      <c r="AH14" s="33"/>
      <c r="AI14" s="48"/>
      <c r="AJ14" s="44"/>
      <c r="AK14" s="88"/>
    </row>
    <row r="15" spans="1:37" s="41" customFormat="1" ht="15" customHeight="1" x14ac:dyDescent="0.3">
      <c r="A15" s="153"/>
      <c r="B15" s="153"/>
      <c r="C15" s="153"/>
      <c r="D15" s="153"/>
      <c r="E15" s="155"/>
      <c r="F15" s="155"/>
      <c r="G15" s="155"/>
      <c r="H15" s="153"/>
      <c r="I15" s="153"/>
      <c r="J15" s="157"/>
      <c r="K15" s="153"/>
      <c r="L15" s="153"/>
      <c r="M15" s="153"/>
      <c r="N15" s="159"/>
      <c r="O15" s="153"/>
      <c r="P15" s="159"/>
      <c r="Q15" s="153"/>
      <c r="R15" s="160"/>
      <c r="S15" s="162"/>
      <c r="T15" s="162"/>
      <c r="U15" s="162"/>
      <c r="V15" s="162"/>
      <c r="W15" s="162"/>
      <c r="X15" s="114"/>
      <c r="Z15" s="127"/>
      <c r="AA15" s="126"/>
      <c r="AB15" s="126"/>
      <c r="AC15" s="126"/>
      <c r="AD15" s="45"/>
      <c r="AE15" s="90"/>
      <c r="AF15" s="91"/>
      <c r="AG15" s="47"/>
      <c r="AH15" s="33"/>
      <c r="AI15" s="48"/>
      <c r="AJ15" s="44"/>
      <c r="AK15" s="88"/>
    </row>
    <row r="16" spans="1:37" s="41" customFormat="1" ht="15" customHeight="1" x14ac:dyDescent="0.3">
      <c r="A16" s="153"/>
      <c r="B16" s="153"/>
      <c r="C16" s="153"/>
      <c r="D16" s="153"/>
      <c r="E16" s="155"/>
      <c r="F16" s="155"/>
      <c r="G16" s="155"/>
      <c r="H16" s="153"/>
      <c r="I16" s="153"/>
      <c r="J16" s="157"/>
      <c r="K16" s="153"/>
      <c r="L16" s="153"/>
      <c r="M16" s="153"/>
      <c r="N16" s="159"/>
      <c r="O16" s="153"/>
      <c r="P16" s="159"/>
      <c r="Q16" s="153"/>
      <c r="R16" s="160"/>
      <c r="S16" s="163"/>
      <c r="T16" s="163"/>
      <c r="U16" s="162"/>
      <c r="V16" s="163"/>
      <c r="W16" s="163"/>
      <c r="X16" s="114"/>
      <c r="Z16" s="127"/>
      <c r="AA16" s="126"/>
      <c r="AB16" s="126"/>
      <c r="AC16" s="126"/>
    </row>
    <row r="17" spans="1:36" s="41" customFormat="1" ht="15" customHeight="1" x14ac:dyDescent="0.3">
      <c r="A17" s="127"/>
      <c r="B17" s="127"/>
      <c r="C17" s="127"/>
      <c r="D17" s="127"/>
      <c r="E17" s="128"/>
      <c r="F17" s="128"/>
      <c r="G17" s="128"/>
      <c r="H17" s="127"/>
      <c r="I17" s="127"/>
      <c r="J17" s="127"/>
      <c r="K17" s="129"/>
      <c r="L17" s="127"/>
      <c r="M17" s="127"/>
      <c r="N17" s="127"/>
      <c r="O17" s="130"/>
      <c r="P17" s="127"/>
      <c r="Q17" s="131"/>
      <c r="R17" s="130"/>
      <c r="S17" s="130"/>
      <c r="T17" s="127"/>
      <c r="U17" s="131"/>
      <c r="V17" s="131"/>
      <c r="W17" s="129"/>
      <c r="X17" s="114"/>
      <c r="Z17" s="127"/>
      <c r="AA17" s="126"/>
      <c r="AB17" s="126"/>
      <c r="AC17" s="126"/>
      <c r="AE17" s="219" t="s">
        <v>34</v>
      </c>
      <c r="AF17" s="219"/>
      <c r="AG17" s="219" t="s">
        <v>35</v>
      </c>
      <c r="AH17" s="219"/>
      <c r="AI17" s="32" t="s">
        <v>38</v>
      </c>
    </row>
    <row r="18" spans="1:36" s="41" customFormat="1" ht="15" customHeight="1" x14ac:dyDescent="0.3">
      <c r="A18" s="127"/>
      <c r="B18" s="127"/>
      <c r="C18" s="127"/>
      <c r="D18" s="127"/>
      <c r="E18" s="128"/>
      <c r="F18" s="128"/>
      <c r="G18" s="128"/>
      <c r="H18" s="127"/>
      <c r="I18" s="127"/>
      <c r="J18" s="127"/>
      <c r="K18" s="129"/>
      <c r="L18" s="127"/>
      <c r="M18" s="127"/>
      <c r="N18" s="127"/>
      <c r="O18" s="130"/>
      <c r="P18" s="127"/>
      <c r="Q18" s="131"/>
      <c r="R18" s="130"/>
      <c r="S18" s="130"/>
      <c r="T18" s="127"/>
      <c r="U18" s="131"/>
      <c r="V18" s="131"/>
      <c r="W18" s="129"/>
      <c r="X18" s="114"/>
      <c r="Z18" s="127"/>
      <c r="AA18" s="126"/>
      <c r="AB18" s="126"/>
      <c r="AC18" s="126"/>
      <c r="AE18" s="34" t="s">
        <v>36</v>
      </c>
      <c r="AF18" s="34" t="s">
        <v>37</v>
      </c>
      <c r="AG18" s="29" t="s">
        <v>36</v>
      </c>
      <c r="AH18" s="29" t="s">
        <v>37</v>
      </c>
      <c r="AI18" s="29"/>
    </row>
    <row r="19" spans="1:36" s="41" customFormat="1" ht="15" customHeight="1" x14ac:dyDescent="0.3">
      <c r="A19" s="127"/>
      <c r="B19" s="127"/>
      <c r="C19" s="127"/>
      <c r="D19" s="127"/>
      <c r="E19" s="128"/>
      <c r="F19" s="128"/>
      <c r="G19" s="128"/>
      <c r="H19" s="127"/>
      <c r="I19" s="127"/>
      <c r="J19" s="127"/>
      <c r="K19" s="129"/>
      <c r="L19" s="127"/>
      <c r="M19" s="127"/>
      <c r="N19" s="127"/>
      <c r="O19" s="130"/>
      <c r="P19" s="127"/>
      <c r="Q19" s="131"/>
      <c r="R19" s="130"/>
      <c r="S19" s="130"/>
      <c r="T19" s="127"/>
      <c r="U19" s="131"/>
      <c r="V19" s="131"/>
      <c r="W19" s="129"/>
      <c r="X19" s="114"/>
      <c r="Z19" s="127"/>
      <c r="AA19" s="126"/>
      <c r="AB19" s="126"/>
      <c r="AC19" s="126"/>
      <c r="AD19" s="42" t="s">
        <v>32</v>
      </c>
      <c r="AE19" s="35">
        <v>36</v>
      </c>
      <c r="AF19" s="36">
        <v>49</v>
      </c>
      <c r="AG19" s="167">
        <v>7.4000000000000003E-3</v>
      </c>
      <c r="AH19" s="26">
        <v>1.8200000000000001E-2</v>
      </c>
      <c r="AI19" s="26">
        <v>0.4</v>
      </c>
    </row>
    <row r="20" spans="1:36" s="41" customFormat="1" ht="15" customHeight="1" x14ac:dyDescent="0.3">
      <c r="A20" s="127"/>
      <c r="B20" s="127"/>
      <c r="C20" s="127"/>
      <c r="D20" s="127"/>
      <c r="E20" s="128"/>
      <c r="F20" s="128"/>
      <c r="G20" s="128"/>
      <c r="H20" s="127"/>
      <c r="I20" s="127"/>
      <c r="J20" s="127"/>
      <c r="K20" s="129"/>
      <c r="L20" s="127"/>
      <c r="M20" s="127"/>
      <c r="N20" s="127"/>
      <c r="O20" s="130"/>
      <c r="P20" s="127"/>
      <c r="Q20" s="131"/>
      <c r="R20" s="130"/>
      <c r="S20" s="130"/>
      <c r="T20" s="127"/>
      <c r="U20" s="131"/>
      <c r="V20" s="131"/>
      <c r="W20" s="129"/>
      <c r="X20" s="114"/>
      <c r="Z20" s="127"/>
      <c r="AA20" s="126"/>
      <c r="AB20" s="126"/>
      <c r="AC20" s="126"/>
      <c r="AD20" s="42" t="s">
        <v>33</v>
      </c>
      <c r="AE20" s="37">
        <v>33</v>
      </c>
      <c r="AF20" s="38">
        <v>45</v>
      </c>
      <c r="AG20" s="168">
        <v>6.7999999999999996E-3</v>
      </c>
      <c r="AH20" s="27">
        <v>1.6799999999999999E-2</v>
      </c>
      <c r="AI20" s="27">
        <v>0.4</v>
      </c>
    </row>
    <row r="21" spans="1:36" s="41" customFormat="1" ht="15" customHeight="1" x14ac:dyDescent="0.3">
      <c r="A21" s="127"/>
      <c r="B21" s="127"/>
      <c r="C21" s="127"/>
      <c r="D21" s="127"/>
      <c r="E21" s="128"/>
      <c r="F21" s="128"/>
      <c r="G21" s="128"/>
      <c r="H21" s="127"/>
      <c r="I21" s="127"/>
      <c r="J21" s="127"/>
      <c r="K21" s="129"/>
      <c r="L21" s="127"/>
      <c r="M21" s="127"/>
      <c r="N21" s="127"/>
      <c r="O21" s="130"/>
      <c r="P21" s="127"/>
      <c r="Q21" s="131"/>
      <c r="R21" s="130"/>
      <c r="S21" s="130"/>
      <c r="T21" s="127"/>
      <c r="U21" s="131"/>
      <c r="V21" s="131"/>
      <c r="W21" s="129"/>
      <c r="X21" s="114"/>
      <c r="Z21" s="132"/>
      <c r="AA21" s="126"/>
      <c r="AB21" s="126"/>
      <c r="AC21" s="126"/>
      <c r="AD21" s="42" t="s">
        <v>66</v>
      </c>
      <c r="AE21" s="37">
        <v>34.04</v>
      </c>
      <c r="AF21" s="38">
        <v>35.92</v>
      </c>
      <c r="AG21" s="168">
        <v>7.0000000000000001E-3</v>
      </c>
      <c r="AH21" s="27">
        <v>1.34E-2</v>
      </c>
      <c r="AI21" s="27">
        <v>0.4</v>
      </c>
    </row>
    <row r="22" spans="1:36" s="41" customFormat="1" ht="15" customHeight="1" x14ac:dyDescent="0.3">
      <c r="A22" s="127"/>
      <c r="B22" s="127"/>
      <c r="C22" s="127"/>
      <c r="D22" s="127"/>
      <c r="E22" s="128"/>
      <c r="F22" s="128"/>
      <c r="G22" s="128"/>
      <c r="H22" s="127"/>
      <c r="I22" s="127"/>
      <c r="J22" s="127"/>
      <c r="K22" s="129"/>
      <c r="L22" s="127"/>
      <c r="M22" s="127"/>
      <c r="N22" s="127"/>
      <c r="O22" s="130"/>
      <c r="P22" s="127"/>
      <c r="Q22" s="131"/>
      <c r="R22" s="130"/>
      <c r="S22" s="130"/>
      <c r="T22" s="127"/>
      <c r="U22" s="131"/>
      <c r="V22" s="131"/>
      <c r="W22" s="129"/>
      <c r="X22" s="114"/>
      <c r="Z22" s="127"/>
      <c r="AA22" s="126"/>
      <c r="AB22" s="126"/>
      <c r="AC22" s="126"/>
      <c r="AD22" s="42" t="s">
        <v>65</v>
      </c>
      <c r="AE22" s="37">
        <v>34.04</v>
      </c>
      <c r="AF22" s="38">
        <v>35.92</v>
      </c>
      <c r="AG22" s="168">
        <v>7.0000000000000001E-3</v>
      </c>
      <c r="AH22" s="27">
        <v>1.34E-2</v>
      </c>
      <c r="AI22" s="27">
        <v>0.4</v>
      </c>
    </row>
    <row r="23" spans="1:36" s="41" customFormat="1" ht="15" customHeight="1" x14ac:dyDescent="0.3">
      <c r="A23" s="127"/>
      <c r="B23" s="127"/>
      <c r="C23" s="127"/>
      <c r="D23" s="127"/>
      <c r="E23" s="128"/>
      <c r="F23" s="128"/>
      <c r="G23" s="128"/>
      <c r="H23" s="127"/>
      <c r="I23" s="127"/>
      <c r="J23" s="127"/>
      <c r="K23" s="129"/>
      <c r="L23" s="127"/>
      <c r="M23" s="127"/>
      <c r="N23" s="127"/>
      <c r="O23" s="130"/>
      <c r="P23" s="127"/>
      <c r="Q23" s="131"/>
      <c r="R23" s="130"/>
      <c r="S23" s="130"/>
      <c r="T23" s="127"/>
      <c r="U23" s="131"/>
      <c r="V23" s="131"/>
      <c r="W23" s="129"/>
      <c r="X23" s="114"/>
      <c r="Z23" s="127"/>
      <c r="AA23" s="126"/>
      <c r="AB23" s="126"/>
      <c r="AC23" s="126"/>
      <c r="AD23" s="42" t="s">
        <v>63</v>
      </c>
      <c r="AE23" s="37">
        <v>34.04</v>
      </c>
      <c r="AF23" s="38">
        <v>35.92</v>
      </c>
      <c r="AG23" s="168">
        <v>7.0000000000000001E-3</v>
      </c>
      <c r="AH23" s="27">
        <v>1.34E-2</v>
      </c>
      <c r="AI23" s="27">
        <v>0.4</v>
      </c>
    </row>
    <row r="24" spans="1:36" s="41" customFormat="1" ht="15" customHeight="1" x14ac:dyDescent="0.3">
      <c r="A24" s="127"/>
      <c r="B24" s="127"/>
      <c r="C24" s="127"/>
      <c r="D24" s="127"/>
      <c r="E24" s="128"/>
      <c r="F24" s="128"/>
      <c r="G24" s="128"/>
      <c r="H24" s="127"/>
      <c r="I24" s="127"/>
      <c r="J24" s="127"/>
      <c r="K24" s="129"/>
      <c r="L24" s="127"/>
      <c r="M24" s="127"/>
      <c r="N24" s="127"/>
      <c r="O24" s="130"/>
      <c r="P24" s="127"/>
      <c r="Q24" s="131"/>
      <c r="R24" s="130"/>
      <c r="S24" s="130"/>
      <c r="T24" s="127"/>
      <c r="U24" s="131"/>
      <c r="V24" s="131"/>
      <c r="W24" s="129"/>
      <c r="X24" s="114"/>
      <c r="Y24" s="88"/>
      <c r="Z24" s="83"/>
      <c r="AA24" s="89"/>
      <c r="AB24" s="89"/>
      <c r="AC24" s="126"/>
      <c r="AD24" s="42" t="s">
        <v>29</v>
      </c>
      <c r="AE24" s="37">
        <v>65.239999999999995</v>
      </c>
      <c r="AF24" s="38">
        <v>75.13</v>
      </c>
      <c r="AG24" s="168">
        <v>1.34E-2</v>
      </c>
      <c r="AH24" s="27">
        <v>2.7799999999999998E-2</v>
      </c>
      <c r="AI24" s="27">
        <v>0.4</v>
      </c>
    </row>
    <row r="25" spans="1:36" s="41" customFormat="1" ht="15" customHeight="1" x14ac:dyDescent="0.3">
      <c r="A25" s="127"/>
      <c r="B25" s="127"/>
      <c r="C25" s="127"/>
      <c r="D25" s="127"/>
      <c r="E25" s="128"/>
      <c r="F25" s="128"/>
      <c r="G25" s="128"/>
      <c r="H25" s="127"/>
      <c r="I25" s="127"/>
      <c r="J25" s="127"/>
      <c r="K25" s="129"/>
      <c r="L25" s="127"/>
      <c r="M25" s="127"/>
      <c r="N25" s="127"/>
      <c r="O25" s="130"/>
      <c r="P25" s="127"/>
      <c r="Q25" s="131"/>
      <c r="R25" s="130"/>
      <c r="S25" s="130"/>
      <c r="T25" s="127"/>
      <c r="U25" s="131"/>
      <c r="V25" s="131"/>
      <c r="W25" s="129"/>
      <c r="X25" s="114"/>
      <c r="Y25" s="88"/>
      <c r="Z25" s="83"/>
      <c r="AA25" s="89"/>
      <c r="AB25" s="89"/>
      <c r="AC25" s="126"/>
      <c r="AD25" s="42" t="s">
        <v>28</v>
      </c>
      <c r="AE25" s="37">
        <v>33</v>
      </c>
      <c r="AF25" s="38">
        <v>45</v>
      </c>
      <c r="AG25" s="168">
        <v>6.7999999999999996E-3</v>
      </c>
      <c r="AH25" s="27">
        <v>1.6799999999999999E-2</v>
      </c>
      <c r="AI25" s="27">
        <v>0.4</v>
      </c>
    </row>
    <row r="26" spans="1:36" s="41" customFormat="1" ht="15" customHeight="1" x14ac:dyDescent="0.3">
      <c r="A26" s="127"/>
      <c r="B26" s="127"/>
      <c r="C26" s="127"/>
      <c r="D26" s="127"/>
      <c r="E26" s="128"/>
      <c r="F26" s="128"/>
      <c r="G26" s="128"/>
      <c r="H26" s="127"/>
      <c r="I26" s="127"/>
      <c r="J26" s="127"/>
      <c r="K26" s="129"/>
      <c r="L26" s="127"/>
      <c r="M26" s="127"/>
      <c r="N26" s="127"/>
      <c r="O26" s="130"/>
      <c r="P26" s="127"/>
      <c r="Q26" s="131"/>
      <c r="R26" s="130"/>
      <c r="S26" s="130"/>
      <c r="T26" s="127"/>
      <c r="U26" s="131"/>
      <c r="V26" s="131"/>
      <c r="W26" s="129"/>
      <c r="X26" s="114"/>
      <c r="Y26" s="88"/>
      <c r="Z26" s="83"/>
      <c r="AA26" s="89"/>
      <c r="AB26" s="89"/>
      <c r="AC26" s="126"/>
      <c r="AD26" s="42" t="s">
        <v>30</v>
      </c>
      <c r="AE26" s="37">
        <v>16.420000000000002</v>
      </c>
      <c r="AF26" s="38">
        <v>32.130000000000003</v>
      </c>
      <c r="AG26" s="168">
        <v>3.3999999999999998E-3</v>
      </c>
      <c r="AH26" s="27">
        <v>1.2E-2</v>
      </c>
      <c r="AI26" s="27">
        <v>0.4</v>
      </c>
    </row>
    <row r="27" spans="1:36" s="41" customFormat="1" ht="15" customHeight="1" x14ac:dyDescent="0.3">
      <c r="A27" s="127"/>
      <c r="B27" s="127"/>
      <c r="C27" s="127"/>
      <c r="D27" s="127"/>
      <c r="E27" s="128"/>
      <c r="F27" s="128"/>
      <c r="G27" s="128"/>
      <c r="H27" s="127"/>
      <c r="I27" s="127"/>
      <c r="J27" s="127"/>
      <c r="K27" s="129"/>
      <c r="L27" s="127"/>
      <c r="M27" s="127"/>
      <c r="N27" s="127"/>
      <c r="O27" s="130"/>
      <c r="P27" s="127"/>
      <c r="Q27" s="131"/>
      <c r="R27" s="130"/>
      <c r="S27" s="130"/>
      <c r="T27" s="127"/>
      <c r="U27" s="131"/>
      <c r="V27" s="131"/>
      <c r="W27" s="129"/>
      <c r="X27" s="114"/>
      <c r="Y27" s="88"/>
      <c r="Z27" s="83"/>
      <c r="AA27" s="89"/>
      <c r="AB27" s="89"/>
      <c r="AC27" s="126"/>
      <c r="AD27" s="42" t="s">
        <v>26</v>
      </c>
      <c r="AE27" s="37">
        <v>34.979999999999997</v>
      </c>
      <c r="AF27" s="38">
        <v>57.74</v>
      </c>
      <c r="AG27" s="168">
        <v>6.6E-3</v>
      </c>
      <c r="AH27" s="27">
        <v>1.9800000000000002E-2</v>
      </c>
      <c r="AI27" s="27">
        <v>0.35</v>
      </c>
    </row>
    <row r="28" spans="1:36" s="41" customFormat="1" ht="15" customHeight="1" x14ac:dyDescent="0.3">
      <c r="A28" s="127"/>
      <c r="B28" s="127"/>
      <c r="C28" s="127"/>
      <c r="D28" s="127"/>
      <c r="E28" s="128"/>
      <c r="F28" s="128"/>
      <c r="G28" s="128"/>
      <c r="H28" s="127"/>
      <c r="I28" s="127"/>
      <c r="J28" s="127"/>
      <c r="K28" s="129"/>
      <c r="L28" s="127"/>
      <c r="M28" s="127"/>
      <c r="N28" s="127"/>
      <c r="O28" s="130"/>
      <c r="P28" s="127"/>
      <c r="Q28" s="131"/>
      <c r="R28" s="130"/>
      <c r="S28" s="130"/>
      <c r="T28" s="127"/>
      <c r="U28" s="131"/>
      <c r="V28" s="131"/>
      <c r="W28" s="129"/>
      <c r="X28" s="114"/>
      <c r="Y28" s="88"/>
      <c r="Z28" s="83"/>
      <c r="AA28" s="89"/>
      <c r="AB28" s="89"/>
      <c r="AC28" s="126"/>
      <c r="AD28" s="42" t="s">
        <v>64</v>
      </c>
      <c r="AE28" s="37">
        <v>16.48</v>
      </c>
      <c r="AF28" s="38">
        <v>36.22</v>
      </c>
      <c r="AG28" s="168">
        <v>3.3999999999999998E-3</v>
      </c>
      <c r="AH28" s="27">
        <v>1.35E-2</v>
      </c>
      <c r="AI28" s="27">
        <v>0.4</v>
      </c>
    </row>
    <row r="29" spans="1:36" s="41" customFormat="1" ht="15" customHeight="1" x14ac:dyDescent="0.3">
      <c r="A29" s="127"/>
      <c r="B29" s="127"/>
      <c r="C29" s="127"/>
      <c r="D29" s="127"/>
      <c r="E29" s="128"/>
      <c r="F29" s="128"/>
      <c r="G29" s="128"/>
      <c r="H29" s="127"/>
      <c r="I29" s="127"/>
      <c r="J29" s="127"/>
      <c r="K29" s="129"/>
      <c r="L29" s="127"/>
      <c r="M29" s="127"/>
      <c r="N29" s="127"/>
      <c r="O29" s="130"/>
      <c r="P29" s="127"/>
      <c r="Q29" s="131"/>
      <c r="R29" s="130"/>
      <c r="S29" s="130"/>
      <c r="T29" s="127"/>
      <c r="U29" s="131"/>
      <c r="V29" s="131"/>
      <c r="W29" s="129"/>
      <c r="X29" s="114"/>
      <c r="Y29" s="88"/>
      <c r="Z29" s="83"/>
      <c r="AA29" s="89"/>
      <c r="AB29" s="89"/>
      <c r="AC29" s="126"/>
      <c r="AD29" s="42" t="s">
        <v>22</v>
      </c>
      <c r="AE29" s="37">
        <v>38</v>
      </c>
      <c r="AF29" s="38">
        <v>50</v>
      </c>
      <c r="AG29" s="168">
        <v>7.7999999999999996E-3</v>
      </c>
      <c r="AH29" s="27">
        <v>1.8599999999999998E-2</v>
      </c>
      <c r="AI29" s="27">
        <v>0.4</v>
      </c>
    </row>
    <row r="30" spans="1:36" s="41" customFormat="1" ht="15" customHeight="1" x14ac:dyDescent="0.3">
      <c r="A30" s="83"/>
      <c r="B30" s="83"/>
      <c r="C30" s="83"/>
      <c r="D30" s="83"/>
      <c r="E30" s="84"/>
      <c r="F30" s="84"/>
      <c r="G30" s="84"/>
      <c r="H30" s="83"/>
      <c r="I30" s="83"/>
      <c r="J30" s="83"/>
      <c r="K30" s="85"/>
      <c r="L30" s="83"/>
      <c r="M30" s="83"/>
      <c r="N30" s="83"/>
      <c r="O30" s="86"/>
      <c r="P30" s="83"/>
      <c r="Q30" s="87"/>
      <c r="R30" s="86"/>
      <c r="S30" s="86"/>
      <c r="T30" s="83"/>
      <c r="U30" s="87"/>
      <c r="V30" s="87"/>
      <c r="W30" s="85"/>
      <c r="X30" s="114"/>
      <c r="Y30" s="88"/>
      <c r="Z30" s="83"/>
      <c r="AA30" s="89"/>
      <c r="AB30" s="89"/>
      <c r="AC30" s="126"/>
      <c r="AD30" s="42" t="s">
        <v>68</v>
      </c>
      <c r="AE30" s="37">
        <v>170.68</v>
      </c>
      <c r="AF30" s="38">
        <v>180</v>
      </c>
      <c r="AG30" s="168">
        <v>3.4599999999999999E-2</v>
      </c>
      <c r="AH30" s="27">
        <v>6.54E-2</v>
      </c>
      <c r="AI30" s="27">
        <v>0.4</v>
      </c>
    </row>
    <row r="31" spans="1:36" s="88" customFormat="1" ht="15" customHeight="1" x14ac:dyDescent="0.3">
      <c r="A31" s="83"/>
      <c r="B31" s="83"/>
      <c r="C31" s="83"/>
      <c r="D31" s="83"/>
      <c r="E31" s="84"/>
      <c r="F31" s="84"/>
      <c r="G31" s="84"/>
      <c r="H31" s="83"/>
      <c r="I31" s="83"/>
      <c r="J31" s="83"/>
      <c r="K31" s="85"/>
      <c r="L31" s="83"/>
      <c r="M31" s="83"/>
      <c r="N31" s="83"/>
      <c r="O31" s="86"/>
      <c r="P31" s="83"/>
      <c r="Q31" s="87"/>
      <c r="R31" s="86"/>
      <c r="S31" s="86"/>
      <c r="T31" s="83"/>
      <c r="U31" s="87"/>
      <c r="V31" s="87"/>
      <c r="W31" s="85"/>
      <c r="X31" s="101"/>
      <c r="Z31" s="83"/>
      <c r="AA31" s="89"/>
      <c r="AB31" s="89"/>
      <c r="AC31" s="89"/>
      <c r="AD31" s="42" t="s">
        <v>67</v>
      </c>
      <c r="AE31" s="30">
        <v>57.85</v>
      </c>
      <c r="AF31" s="31">
        <v>75.92</v>
      </c>
      <c r="AG31" s="169">
        <v>1.1900000000000001E-2</v>
      </c>
      <c r="AH31" s="28">
        <v>2.81E-2</v>
      </c>
      <c r="AI31" s="28">
        <v>0.4</v>
      </c>
      <c r="AJ31" s="41"/>
    </row>
    <row r="32" spans="1:36" s="88" customFormat="1" ht="15" customHeight="1" x14ac:dyDescent="0.3">
      <c r="A32" s="83"/>
      <c r="B32" s="83"/>
      <c r="C32" s="83"/>
      <c r="D32" s="83"/>
      <c r="E32" s="84"/>
      <c r="F32" s="84"/>
      <c r="G32" s="84"/>
      <c r="H32" s="83"/>
      <c r="I32" s="83"/>
      <c r="J32" s="83"/>
      <c r="K32" s="85"/>
      <c r="L32" s="83"/>
      <c r="M32" s="83"/>
      <c r="N32" s="83"/>
      <c r="O32" s="86"/>
      <c r="P32" s="83"/>
      <c r="Q32" s="87"/>
      <c r="R32" s="86"/>
      <c r="S32" s="86"/>
      <c r="T32" s="83"/>
      <c r="U32" s="87"/>
      <c r="V32" s="87"/>
      <c r="W32" s="85"/>
      <c r="X32" s="101"/>
      <c r="Z32" s="83"/>
      <c r="AA32" s="89"/>
      <c r="AB32" s="89"/>
      <c r="AC32" s="89"/>
      <c r="AD32" s="41"/>
      <c r="AE32" s="41"/>
      <c r="AF32" s="41"/>
      <c r="AG32" s="41"/>
      <c r="AH32" s="41"/>
      <c r="AI32" s="41"/>
      <c r="AJ32" s="41"/>
    </row>
    <row r="33" spans="1:36" s="88" customFormat="1" ht="15" customHeight="1" x14ac:dyDescent="0.3">
      <c r="A33" s="83"/>
      <c r="B33" s="83"/>
      <c r="C33" s="83"/>
      <c r="D33" s="83"/>
      <c r="E33" s="84"/>
      <c r="F33" s="84"/>
      <c r="G33" s="84"/>
      <c r="H33" s="83"/>
      <c r="I33" s="83"/>
      <c r="J33" s="83"/>
      <c r="K33" s="85"/>
      <c r="L33" s="83"/>
      <c r="M33" s="83"/>
      <c r="N33" s="83"/>
      <c r="O33" s="86"/>
      <c r="P33" s="83"/>
      <c r="Q33" s="87"/>
      <c r="R33" s="86"/>
      <c r="S33" s="86"/>
      <c r="T33" s="83"/>
      <c r="U33" s="87"/>
      <c r="V33" s="87"/>
      <c r="W33" s="85"/>
      <c r="X33" s="101"/>
      <c r="Z33" s="83"/>
      <c r="AA33" s="89"/>
      <c r="AB33" s="89"/>
      <c r="AC33" s="89"/>
      <c r="AD33" s="41"/>
      <c r="AE33" s="41"/>
      <c r="AF33" s="41"/>
      <c r="AG33" s="41"/>
      <c r="AH33" s="41"/>
      <c r="AI33" s="41"/>
      <c r="AJ33" s="41"/>
    </row>
    <row r="34" spans="1:36" s="88" customFormat="1" ht="15" customHeight="1" x14ac:dyDescent="0.3">
      <c r="A34" s="83"/>
      <c r="B34" s="83"/>
      <c r="C34" s="83"/>
      <c r="D34" s="83"/>
      <c r="E34" s="84"/>
      <c r="F34" s="84"/>
      <c r="G34" s="84"/>
      <c r="H34" s="83"/>
      <c r="I34" s="83"/>
      <c r="J34" s="83"/>
      <c r="K34" s="85"/>
      <c r="L34" s="83"/>
      <c r="M34" s="83"/>
      <c r="N34" s="83"/>
      <c r="O34" s="86"/>
      <c r="P34" s="83"/>
      <c r="Q34" s="87"/>
      <c r="R34" s="86"/>
      <c r="S34" s="86"/>
      <c r="T34" s="83"/>
      <c r="U34" s="87"/>
      <c r="V34" s="87"/>
      <c r="W34" s="85"/>
      <c r="X34" s="101"/>
      <c r="Z34" s="83"/>
      <c r="AA34" s="89"/>
      <c r="AB34" s="89"/>
      <c r="AC34" s="89"/>
      <c r="AD34" s="41"/>
      <c r="AE34" s="41"/>
      <c r="AF34" s="41"/>
      <c r="AG34" s="41"/>
      <c r="AH34" s="41"/>
      <c r="AI34" s="41"/>
    </row>
    <row r="35" spans="1:36" s="88" customFormat="1" ht="15" customHeight="1" x14ac:dyDescent="0.3">
      <c r="A35" s="83"/>
      <c r="B35" s="83"/>
      <c r="C35" s="83"/>
      <c r="D35" s="83"/>
      <c r="E35" s="84"/>
      <c r="F35" s="84"/>
      <c r="G35" s="84"/>
      <c r="H35" s="83"/>
      <c r="I35" s="83"/>
      <c r="J35" s="83"/>
      <c r="K35" s="85"/>
      <c r="L35" s="83"/>
      <c r="M35" s="83"/>
      <c r="N35" s="83"/>
      <c r="O35" s="86"/>
      <c r="P35" s="83"/>
      <c r="Q35" s="87"/>
      <c r="R35" s="86"/>
      <c r="S35" s="86"/>
      <c r="T35" s="83"/>
      <c r="U35" s="87"/>
      <c r="V35" s="87"/>
      <c r="W35" s="85"/>
      <c r="X35" s="101"/>
      <c r="Z35" s="83"/>
      <c r="AA35" s="89"/>
      <c r="AB35" s="89"/>
      <c r="AC35" s="89"/>
      <c r="AD35" s="41"/>
      <c r="AE35" s="41"/>
      <c r="AF35" s="41"/>
      <c r="AG35" s="41"/>
      <c r="AH35" s="41"/>
      <c r="AI35" s="41"/>
    </row>
    <row r="36" spans="1:36" s="88" customFormat="1" ht="15" customHeight="1" x14ac:dyDescent="0.3">
      <c r="A36" s="83"/>
      <c r="B36" s="83"/>
      <c r="C36" s="83"/>
      <c r="D36" s="83"/>
      <c r="E36" s="84"/>
      <c r="F36" s="84"/>
      <c r="G36" s="84"/>
      <c r="H36" s="83"/>
      <c r="I36" s="83"/>
      <c r="J36" s="83"/>
      <c r="K36" s="85"/>
      <c r="L36" s="83"/>
      <c r="M36" s="83"/>
      <c r="N36" s="83"/>
      <c r="O36" s="86"/>
      <c r="P36" s="83"/>
      <c r="Q36" s="87"/>
      <c r="R36" s="86"/>
      <c r="S36" s="86"/>
      <c r="T36" s="83"/>
      <c r="U36" s="87"/>
      <c r="V36" s="87"/>
      <c r="W36" s="85"/>
      <c r="X36" s="101"/>
      <c r="Z36" s="83"/>
      <c r="AA36" s="89"/>
      <c r="AB36" s="89"/>
      <c r="AC36" s="89"/>
      <c r="AD36" s="41"/>
      <c r="AE36" s="41"/>
      <c r="AF36" s="41"/>
      <c r="AG36" s="41"/>
      <c r="AH36" s="41"/>
      <c r="AI36" s="41"/>
    </row>
    <row r="37" spans="1:36" s="88" customFormat="1" ht="15" customHeight="1" x14ac:dyDescent="0.3">
      <c r="A37" s="83"/>
      <c r="B37" s="83"/>
      <c r="C37" s="83"/>
      <c r="D37" s="83"/>
      <c r="E37" s="84"/>
      <c r="F37" s="84"/>
      <c r="G37" s="84"/>
      <c r="H37" s="83"/>
      <c r="I37" s="83"/>
      <c r="J37" s="83"/>
      <c r="K37" s="85"/>
      <c r="L37" s="83"/>
      <c r="M37" s="83"/>
      <c r="N37" s="83"/>
      <c r="O37" s="86"/>
      <c r="P37" s="83"/>
      <c r="Q37" s="87"/>
      <c r="R37" s="86"/>
      <c r="S37" s="86"/>
      <c r="T37" s="83"/>
      <c r="U37" s="87"/>
      <c r="V37" s="87"/>
      <c r="W37" s="86"/>
      <c r="X37" s="101"/>
      <c r="Z37" s="83"/>
      <c r="AA37" s="89"/>
      <c r="AB37" s="89"/>
      <c r="AC37" s="89"/>
      <c r="AD37" s="41"/>
      <c r="AE37" s="41"/>
      <c r="AF37" s="41"/>
      <c r="AG37" s="41"/>
      <c r="AH37" s="41"/>
      <c r="AI37" s="41"/>
    </row>
    <row r="38" spans="1:36" s="88" customFormat="1" ht="15" customHeight="1" x14ac:dyDescent="0.3">
      <c r="A38" s="83"/>
      <c r="B38" s="83"/>
      <c r="C38" s="83"/>
      <c r="D38" s="83"/>
      <c r="E38" s="84"/>
      <c r="F38" s="84"/>
      <c r="G38" s="84"/>
      <c r="H38" s="83"/>
      <c r="I38" s="83"/>
      <c r="J38" s="83"/>
      <c r="K38" s="85"/>
      <c r="L38" s="83"/>
      <c r="M38" s="83"/>
      <c r="N38" s="83"/>
      <c r="O38" s="86"/>
      <c r="P38" s="83"/>
      <c r="Q38" s="87"/>
      <c r="R38" s="86"/>
      <c r="S38" s="86"/>
      <c r="T38" s="83"/>
      <c r="U38" s="87"/>
      <c r="V38" s="87"/>
      <c r="W38" s="85"/>
      <c r="X38" s="101"/>
      <c r="Z38" s="83"/>
      <c r="AA38" s="89"/>
      <c r="AB38" s="89"/>
      <c r="AC38" s="89"/>
    </row>
    <row r="39" spans="1:36" s="88" customFormat="1" ht="15" customHeight="1" x14ac:dyDescent="0.3">
      <c r="A39" s="83"/>
      <c r="B39" s="83"/>
      <c r="C39" s="83"/>
      <c r="D39" s="83"/>
      <c r="E39" s="84"/>
      <c r="F39" s="84"/>
      <c r="G39" s="84"/>
      <c r="H39" s="83"/>
      <c r="I39" s="83"/>
      <c r="J39" s="83"/>
      <c r="K39" s="86"/>
      <c r="L39" s="83"/>
      <c r="M39" s="83"/>
      <c r="N39" s="83"/>
      <c r="O39" s="85"/>
      <c r="P39" s="83"/>
      <c r="Q39" s="87"/>
      <c r="R39" s="86"/>
      <c r="S39" s="86"/>
      <c r="T39" s="83"/>
      <c r="U39" s="87"/>
      <c r="V39" s="87"/>
      <c r="W39" s="86"/>
      <c r="X39" s="101"/>
      <c r="Z39" s="83"/>
      <c r="AA39" s="89"/>
      <c r="AB39" s="89"/>
      <c r="AC39" s="89"/>
    </row>
    <row r="40" spans="1:36" s="88" customFormat="1" ht="13.8" x14ac:dyDescent="0.25">
      <c r="A40" s="83"/>
      <c r="B40" s="83"/>
      <c r="C40" s="83"/>
      <c r="D40" s="83"/>
      <c r="E40" s="84"/>
      <c r="F40" s="84"/>
      <c r="G40" s="84"/>
      <c r="H40" s="83"/>
      <c r="I40" s="83"/>
      <c r="J40" s="83"/>
      <c r="K40" s="86"/>
      <c r="L40" s="83"/>
      <c r="M40" s="83"/>
      <c r="N40" s="83"/>
      <c r="O40" s="85"/>
      <c r="P40" s="83"/>
      <c r="Q40" s="87"/>
      <c r="R40" s="86"/>
      <c r="S40" s="86"/>
      <c r="T40" s="83"/>
      <c r="U40" s="87"/>
      <c r="V40" s="87"/>
      <c r="W40" s="85"/>
      <c r="X40" s="230"/>
      <c r="Z40" s="83"/>
      <c r="AA40" s="89"/>
      <c r="AB40" s="89"/>
      <c r="AC40" s="89"/>
    </row>
    <row r="41" spans="1:36" s="88" customFormat="1" ht="13.8" x14ac:dyDescent="0.25">
      <c r="A41" s="83"/>
      <c r="B41" s="83"/>
      <c r="C41" s="83"/>
      <c r="D41" s="83"/>
      <c r="E41" s="84"/>
      <c r="F41" s="84"/>
      <c r="G41" s="84"/>
      <c r="H41" s="83"/>
      <c r="I41" s="83"/>
      <c r="J41" s="83"/>
      <c r="K41" s="86"/>
      <c r="L41" s="83"/>
      <c r="M41" s="83"/>
      <c r="N41" s="83"/>
      <c r="O41" s="85"/>
      <c r="P41" s="83"/>
      <c r="Q41" s="87"/>
      <c r="R41" s="86"/>
      <c r="S41" s="86"/>
      <c r="T41" s="83"/>
      <c r="U41" s="87"/>
      <c r="V41" s="87"/>
      <c r="W41" s="85"/>
      <c r="X41" s="230"/>
      <c r="Z41" s="83"/>
      <c r="AA41" s="89"/>
      <c r="AB41" s="89"/>
      <c r="AC41" s="89"/>
    </row>
    <row r="42" spans="1:36" s="88" customFormat="1" ht="13.8" x14ac:dyDescent="0.25">
      <c r="A42" s="83"/>
      <c r="B42" s="83"/>
      <c r="C42" s="83"/>
      <c r="D42" s="83"/>
      <c r="E42" s="84"/>
      <c r="F42" s="84"/>
      <c r="G42" s="84"/>
      <c r="H42" s="83"/>
      <c r="I42" s="83"/>
      <c r="J42" s="83"/>
      <c r="K42" s="86"/>
      <c r="L42" s="83"/>
      <c r="M42" s="83"/>
      <c r="N42" s="83"/>
      <c r="O42" s="85"/>
      <c r="P42" s="83"/>
      <c r="Q42" s="87"/>
      <c r="R42" s="86"/>
      <c r="S42" s="86"/>
      <c r="T42" s="83"/>
      <c r="U42" s="87"/>
      <c r="V42" s="87"/>
      <c r="W42" s="86"/>
      <c r="X42" s="230"/>
      <c r="Z42" s="83"/>
      <c r="AA42" s="89"/>
      <c r="AB42" s="89"/>
      <c r="AC42" s="89"/>
    </row>
    <row r="43" spans="1:36" s="88" customFormat="1" ht="13.8" x14ac:dyDescent="0.25">
      <c r="A43" s="83"/>
      <c r="B43" s="83"/>
      <c r="C43" s="83"/>
      <c r="D43" s="83"/>
      <c r="E43" s="84"/>
      <c r="F43" s="84"/>
      <c r="G43" s="84"/>
      <c r="H43" s="83"/>
      <c r="I43" s="83"/>
      <c r="J43" s="83"/>
      <c r="K43" s="86"/>
      <c r="L43" s="83"/>
      <c r="M43" s="83"/>
      <c r="N43" s="83"/>
      <c r="O43" s="85"/>
      <c r="P43" s="83"/>
      <c r="Q43" s="87"/>
      <c r="R43" s="86"/>
      <c r="S43" s="86"/>
      <c r="T43" s="83"/>
      <c r="U43" s="87"/>
      <c r="V43" s="87"/>
      <c r="W43" s="85"/>
      <c r="X43" s="230"/>
      <c r="Z43" s="83"/>
      <c r="AA43" s="89"/>
      <c r="AB43" s="89"/>
      <c r="AC43" s="89"/>
    </row>
    <row r="44" spans="1:36" s="88" customFormat="1" ht="13.8" x14ac:dyDescent="0.25">
      <c r="A44" s="83"/>
      <c r="B44" s="83"/>
      <c r="C44" s="83"/>
      <c r="D44" s="83"/>
      <c r="E44" s="84"/>
      <c r="F44" s="84"/>
      <c r="G44" s="84"/>
      <c r="H44" s="83"/>
      <c r="I44" s="83"/>
      <c r="J44" s="83"/>
      <c r="K44" s="86"/>
      <c r="L44" s="83"/>
      <c r="M44" s="83"/>
      <c r="N44" s="83"/>
      <c r="O44" s="85"/>
      <c r="P44" s="83"/>
      <c r="Q44" s="87"/>
      <c r="R44" s="86"/>
      <c r="S44" s="86"/>
      <c r="T44" s="83"/>
      <c r="U44" s="87"/>
      <c r="V44" s="87"/>
      <c r="W44" s="85"/>
      <c r="X44" s="230"/>
      <c r="Z44" s="83"/>
      <c r="AA44" s="89"/>
      <c r="AB44" s="89"/>
      <c r="AC44" s="89"/>
    </row>
    <row r="45" spans="1:36" s="88" customFormat="1" ht="13.8" x14ac:dyDescent="0.25">
      <c r="A45" s="83"/>
      <c r="B45" s="83"/>
      <c r="C45" s="83"/>
      <c r="D45" s="83"/>
      <c r="E45" s="84"/>
      <c r="F45" s="84"/>
      <c r="G45" s="84"/>
      <c r="H45" s="83"/>
      <c r="I45" s="83"/>
      <c r="J45" s="83"/>
      <c r="K45" s="86"/>
      <c r="L45" s="83"/>
      <c r="M45" s="83"/>
      <c r="N45" s="83"/>
      <c r="O45" s="85"/>
      <c r="P45" s="83"/>
      <c r="Q45" s="87"/>
      <c r="R45" s="86"/>
      <c r="S45" s="86"/>
      <c r="T45" s="83"/>
      <c r="U45" s="87"/>
      <c r="V45" s="87"/>
      <c r="W45" s="86"/>
      <c r="X45" s="230"/>
      <c r="Z45" s="83"/>
      <c r="AA45" s="89"/>
      <c r="AB45" s="89"/>
      <c r="AC45" s="89"/>
    </row>
    <row r="46" spans="1:36" s="88" customFormat="1" ht="13.8" x14ac:dyDescent="0.25">
      <c r="A46" s="83"/>
      <c r="B46" s="83"/>
      <c r="C46" s="83"/>
      <c r="D46" s="83"/>
      <c r="E46" s="84"/>
      <c r="F46" s="84"/>
      <c r="G46" s="84"/>
      <c r="H46" s="83"/>
      <c r="I46" s="83"/>
      <c r="J46" s="83"/>
      <c r="K46" s="86"/>
      <c r="L46" s="83"/>
      <c r="M46" s="83"/>
      <c r="N46" s="83"/>
      <c r="O46" s="85"/>
      <c r="P46" s="83"/>
      <c r="Q46" s="87"/>
      <c r="R46" s="86"/>
      <c r="S46" s="86"/>
      <c r="T46" s="83"/>
      <c r="U46" s="87"/>
      <c r="V46" s="87"/>
      <c r="W46" s="85"/>
      <c r="X46" s="230"/>
      <c r="Z46" s="83"/>
      <c r="AA46" s="89"/>
      <c r="AB46" s="89"/>
      <c r="AC46" s="89"/>
    </row>
    <row r="47" spans="1:36" s="88" customFormat="1" ht="13.8" x14ac:dyDescent="0.25">
      <c r="A47" s="83"/>
      <c r="B47" s="83"/>
      <c r="C47" s="83"/>
      <c r="D47" s="83"/>
      <c r="E47" s="84"/>
      <c r="F47" s="84"/>
      <c r="G47" s="84"/>
      <c r="H47" s="83"/>
      <c r="I47" s="83"/>
      <c r="J47" s="83"/>
      <c r="K47" s="86"/>
      <c r="L47" s="83"/>
      <c r="M47" s="83"/>
      <c r="N47" s="83"/>
      <c r="O47" s="85"/>
      <c r="P47" s="83"/>
      <c r="Q47" s="87"/>
      <c r="R47" s="86"/>
      <c r="S47" s="86"/>
      <c r="T47" s="83"/>
      <c r="U47" s="87"/>
      <c r="V47" s="87"/>
      <c r="W47" s="85"/>
      <c r="X47" s="230"/>
      <c r="Z47" s="83"/>
      <c r="AA47" s="89"/>
      <c r="AB47" s="89"/>
      <c r="AC47" s="89"/>
    </row>
    <row r="48" spans="1:36" s="88" customFormat="1" ht="13.8" x14ac:dyDescent="0.25">
      <c r="A48" s="83"/>
      <c r="B48" s="83"/>
      <c r="C48" s="83"/>
      <c r="D48" s="83"/>
      <c r="E48" s="84"/>
      <c r="F48" s="84"/>
      <c r="G48" s="84"/>
      <c r="H48" s="83"/>
      <c r="I48" s="83"/>
      <c r="J48" s="83"/>
      <c r="K48" s="86"/>
      <c r="L48" s="83"/>
      <c r="M48" s="83"/>
      <c r="N48" s="83"/>
      <c r="O48" s="85"/>
      <c r="P48" s="83"/>
      <c r="Q48" s="87"/>
      <c r="R48" s="86"/>
      <c r="S48" s="86"/>
      <c r="T48" s="83"/>
      <c r="U48" s="87"/>
      <c r="V48" s="87"/>
      <c r="W48" s="86"/>
      <c r="X48" s="230"/>
      <c r="Z48" s="83"/>
      <c r="AA48" s="89"/>
      <c r="AB48" s="89"/>
      <c r="AC48" s="89"/>
    </row>
    <row r="49" spans="1:36" s="88" customFormat="1" ht="13.8" x14ac:dyDescent="0.25">
      <c r="A49" s="83"/>
      <c r="B49" s="83"/>
      <c r="C49" s="83"/>
      <c r="D49" s="83"/>
      <c r="E49" s="84"/>
      <c r="F49" s="84"/>
      <c r="G49" s="84"/>
      <c r="H49" s="83"/>
      <c r="I49" s="83"/>
      <c r="J49" s="83"/>
      <c r="K49" s="86"/>
      <c r="L49" s="83"/>
      <c r="M49" s="83"/>
      <c r="N49" s="83"/>
      <c r="O49" s="85"/>
      <c r="P49" s="83"/>
      <c r="Q49" s="87"/>
      <c r="R49" s="86"/>
      <c r="S49" s="86"/>
      <c r="T49" s="83"/>
      <c r="U49" s="87"/>
      <c r="V49" s="87"/>
      <c r="W49" s="85"/>
      <c r="X49" s="230"/>
      <c r="Z49" s="83"/>
      <c r="AA49" s="89"/>
      <c r="AB49" s="89"/>
      <c r="AC49" s="89"/>
    </row>
    <row r="50" spans="1:36" s="88" customFormat="1" ht="13.8" x14ac:dyDescent="0.25">
      <c r="A50" s="83"/>
      <c r="B50" s="83"/>
      <c r="C50" s="83"/>
      <c r="D50" s="83"/>
      <c r="E50" s="84"/>
      <c r="F50" s="84"/>
      <c r="G50" s="84"/>
      <c r="H50" s="83"/>
      <c r="I50" s="83"/>
      <c r="J50" s="83"/>
      <c r="K50" s="86"/>
      <c r="L50" s="83"/>
      <c r="M50" s="83"/>
      <c r="N50" s="83"/>
      <c r="O50" s="85"/>
      <c r="P50" s="83"/>
      <c r="Q50" s="87"/>
      <c r="R50" s="86"/>
      <c r="S50" s="86"/>
      <c r="T50" s="83"/>
      <c r="U50" s="87"/>
      <c r="V50" s="87"/>
      <c r="W50" s="85"/>
      <c r="X50" s="230"/>
      <c r="Z50" s="83"/>
      <c r="AA50" s="89"/>
      <c r="AB50" s="89"/>
      <c r="AC50" s="89"/>
    </row>
    <row r="51" spans="1:36" s="88" customFormat="1" ht="13.8" x14ac:dyDescent="0.25">
      <c r="A51" s="83"/>
      <c r="B51" s="83"/>
      <c r="C51" s="83"/>
      <c r="D51" s="83"/>
      <c r="E51" s="84"/>
      <c r="F51" s="84"/>
      <c r="G51" s="84"/>
      <c r="H51" s="83"/>
      <c r="I51" s="83"/>
      <c r="J51" s="83"/>
      <c r="K51" s="86"/>
      <c r="L51" s="83"/>
      <c r="M51" s="83"/>
      <c r="N51" s="83"/>
      <c r="O51" s="85"/>
      <c r="P51" s="83"/>
      <c r="Q51" s="87"/>
      <c r="R51" s="86"/>
      <c r="S51" s="86"/>
      <c r="T51" s="83"/>
      <c r="U51" s="87"/>
      <c r="V51" s="87"/>
      <c r="W51" s="86"/>
      <c r="X51" s="230"/>
      <c r="Z51" s="83"/>
      <c r="AA51" s="89"/>
      <c r="AB51" s="89"/>
      <c r="AC51" s="89"/>
    </row>
    <row r="52" spans="1:36" s="88" customFormat="1" ht="13.8" x14ac:dyDescent="0.25">
      <c r="A52" s="83"/>
      <c r="B52" s="83"/>
      <c r="C52" s="83"/>
      <c r="D52" s="83"/>
      <c r="E52" s="84"/>
      <c r="F52" s="84"/>
      <c r="G52" s="84"/>
      <c r="H52" s="83"/>
      <c r="I52" s="83"/>
      <c r="J52" s="83"/>
      <c r="K52" s="86"/>
      <c r="L52" s="83"/>
      <c r="M52" s="83"/>
      <c r="N52" s="83"/>
      <c r="O52" s="85"/>
      <c r="P52" s="83"/>
      <c r="Q52" s="87"/>
      <c r="R52" s="86"/>
      <c r="S52" s="86"/>
      <c r="T52" s="83"/>
      <c r="U52" s="87"/>
      <c r="V52" s="87"/>
      <c r="W52" s="85"/>
      <c r="X52" s="230"/>
      <c r="Z52" s="83"/>
      <c r="AA52" s="89"/>
      <c r="AB52" s="89"/>
      <c r="AC52" s="89"/>
    </row>
    <row r="53" spans="1:36" s="88" customFormat="1" ht="13.8" x14ac:dyDescent="0.25">
      <c r="A53" s="83"/>
      <c r="B53" s="83"/>
      <c r="C53" s="83"/>
      <c r="D53" s="83"/>
      <c r="E53" s="84"/>
      <c r="F53" s="84"/>
      <c r="G53" s="84"/>
      <c r="H53" s="83"/>
      <c r="I53" s="83"/>
      <c r="J53" s="83"/>
      <c r="K53" s="86"/>
      <c r="L53" s="83"/>
      <c r="M53" s="83"/>
      <c r="N53" s="83"/>
      <c r="O53" s="85"/>
      <c r="P53" s="83"/>
      <c r="Q53" s="87"/>
      <c r="R53" s="86"/>
      <c r="S53" s="86"/>
      <c r="T53" s="83"/>
      <c r="U53" s="87"/>
      <c r="V53" s="87"/>
      <c r="W53" s="85"/>
      <c r="X53" s="230"/>
      <c r="Z53" s="83"/>
      <c r="AA53" s="89"/>
      <c r="AB53" s="89"/>
      <c r="AC53" s="89"/>
    </row>
    <row r="54" spans="1:36" s="88" customFormat="1" x14ac:dyDescent="0.25">
      <c r="A54" s="83"/>
      <c r="B54" s="83"/>
      <c r="C54" s="83"/>
      <c r="D54" s="83"/>
      <c r="E54" s="84"/>
      <c r="F54" s="84"/>
      <c r="G54" s="84"/>
      <c r="H54" s="83"/>
      <c r="I54" s="83"/>
      <c r="J54" s="83"/>
      <c r="K54" s="86"/>
      <c r="L54" s="83"/>
      <c r="M54" s="83"/>
      <c r="N54" s="83"/>
      <c r="O54" s="85"/>
      <c r="P54" s="83"/>
      <c r="Q54" s="87"/>
      <c r="R54" s="86"/>
      <c r="S54" s="86"/>
      <c r="T54" s="83"/>
      <c r="U54" s="87"/>
      <c r="V54" s="87"/>
      <c r="W54" s="86"/>
      <c r="X54" s="230"/>
      <c r="Z54" s="83"/>
      <c r="AA54" s="89"/>
      <c r="AB54" s="89"/>
      <c r="AC54" s="89"/>
      <c r="AJ54" s="41"/>
    </row>
    <row r="55" spans="1:36" s="88" customFormat="1" x14ac:dyDescent="0.25">
      <c r="A55" s="83"/>
      <c r="B55" s="83"/>
      <c r="C55" s="83"/>
      <c r="D55" s="83"/>
      <c r="E55" s="84"/>
      <c r="F55" s="84"/>
      <c r="G55" s="84"/>
      <c r="H55" s="83"/>
      <c r="I55" s="83"/>
      <c r="J55" s="83"/>
      <c r="K55" s="86"/>
      <c r="L55" s="83"/>
      <c r="M55" s="83"/>
      <c r="N55" s="83"/>
      <c r="O55" s="85"/>
      <c r="P55" s="83"/>
      <c r="Q55" s="87"/>
      <c r="R55" s="86"/>
      <c r="S55" s="86"/>
      <c r="T55" s="83"/>
      <c r="U55" s="87"/>
      <c r="V55" s="87"/>
      <c r="W55" s="85"/>
      <c r="X55" s="230"/>
      <c r="Z55" s="83"/>
      <c r="AA55" s="89"/>
      <c r="AB55" s="89"/>
      <c r="AC55" s="89"/>
      <c r="AJ55" s="41"/>
    </row>
    <row r="56" spans="1:36" s="88" customFormat="1" x14ac:dyDescent="0.25">
      <c r="A56" s="83"/>
      <c r="B56" s="83"/>
      <c r="C56" s="83"/>
      <c r="D56" s="83"/>
      <c r="E56" s="84"/>
      <c r="F56" s="84"/>
      <c r="G56" s="84"/>
      <c r="H56" s="83"/>
      <c r="I56" s="83"/>
      <c r="J56" s="83"/>
      <c r="K56" s="86"/>
      <c r="L56" s="83"/>
      <c r="M56" s="83"/>
      <c r="N56" s="83"/>
      <c r="O56" s="85"/>
      <c r="P56" s="83"/>
      <c r="Q56" s="87"/>
      <c r="R56" s="86"/>
      <c r="S56" s="86"/>
      <c r="T56" s="83"/>
      <c r="U56" s="87"/>
      <c r="V56" s="87"/>
      <c r="W56" s="85"/>
      <c r="X56" s="230"/>
      <c r="Z56" s="83"/>
      <c r="AA56" s="89"/>
      <c r="AB56" s="89"/>
      <c r="AC56" s="89"/>
      <c r="AJ56" s="41"/>
    </row>
    <row r="57" spans="1:36" s="88" customFormat="1" x14ac:dyDescent="0.25">
      <c r="A57" s="83"/>
      <c r="B57" s="83"/>
      <c r="C57" s="83"/>
      <c r="D57" s="83"/>
      <c r="E57" s="84"/>
      <c r="F57" s="84"/>
      <c r="G57" s="84"/>
      <c r="H57" s="83"/>
      <c r="I57" s="83"/>
      <c r="J57" s="83"/>
      <c r="K57" s="86"/>
      <c r="L57" s="83"/>
      <c r="M57" s="83"/>
      <c r="N57" s="83"/>
      <c r="O57" s="85"/>
      <c r="P57" s="83"/>
      <c r="Q57" s="87"/>
      <c r="R57" s="86"/>
      <c r="S57" s="86"/>
      <c r="T57" s="83"/>
      <c r="U57" s="87"/>
      <c r="V57" s="87"/>
      <c r="W57" s="85"/>
      <c r="X57" s="230"/>
      <c r="Z57" s="83"/>
      <c r="AA57" s="89"/>
      <c r="AB57" s="89"/>
      <c r="AC57" s="89"/>
      <c r="AJ57" s="41"/>
    </row>
    <row r="58" spans="1:36" s="88" customFormat="1" x14ac:dyDescent="0.25">
      <c r="A58" s="83"/>
      <c r="B58" s="83"/>
      <c r="C58" s="83"/>
      <c r="D58" s="83"/>
      <c r="E58" s="84"/>
      <c r="F58" s="84"/>
      <c r="G58" s="84"/>
      <c r="H58" s="83"/>
      <c r="I58" s="83"/>
      <c r="J58" s="83"/>
      <c r="K58" s="86"/>
      <c r="L58" s="83"/>
      <c r="M58" s="83"/>
      <c r="N58" s="83"/>
      <c r="O58" s="85"/>
      <c r="P58" s="83"/>
      <c r="Q58" s="87"/>
      <c r="R58" s="86"/>
      <c r="S58" s="86"/>
      <c r="T58" s="83"/>
      <c r="U58" s="87"/>
      <c r="V58" s="87"/>
      <c r="W58" s="86"/>
      <c r="X58" s="230"/>
      <c r="Z58" s="83"/>
      <c r="AA58" s="89"/>
      <c r="AB58" s="89"/>
      <c r="AC58" s="89"/>
      <c r="AD58" s="41"/>
      <c r="AE58" s="41"/>
      <c r="AF58" s="41"/>
      <c r="AG58" s="41"/>
      <c r="AH58" s="41"/>
      <c r="AI58" s="41"/>
      <c r="AJ58" s="41"/>
    </row>
    <row r="59" spans="1:36" s="88" customFormat="1" x14ac:dyDescent="0.25">
      <c r="A59" s="83"/>
      <c r="B59" s="83"/>
      <c r="C59" s="83"/>
      <c r="D59" s="83"/>
      <c r="E59" s="84"/>
      <c r="F59" s="84"/>
      <c r="G59" s="84"/>
      <c r="H59" s="83"/>
      <c r="I59" s="83"/>
      <c r="J59" s="83"/>
      <c r="K59" s="86"/>
      <c r="L59" s="83"/>
      <c r="M59" s="83"/>
      <c r="N59" s="83"/>
      <c r="O59" s="85"/>
      <c r="P59" s="83"/>
      <c r="Q59" s="87"/>
      <c r="R59" s="86"/>
      <c r="S59" s="86"/>
      <c r="T59" s="83"/>
      <c r="U59" s="87"/>
      <c r="V59" s="87"/>
      <c r="W59" s="85"/>
      <c r="X59" s="230"/>
      <c r="Z59" s="83"/>
      <c r="AA59" s="89"/>
      <c r="AB59" s="89"/>
      <c r="AC59" s="89"/>
      <c r="AD59" s="41"/>
      <c r="AE59" s="41"/>
      <c r="AF59" s="41"/>
      <c r="AG59" s="41"/>
      <c r="AH59" s="41"/>
      <c r="AI59" s="41"/>
      <c r="AJ59" s="41"/>
    </row>
    <row r="60" spans="1:36" s="88" customFormat="1" x14ac:dyDescent="0.25">
      <c r="A60" s="83"/>
      <c r="B60" s="83"/>
      <c r="C60" s="83"/>
      <c r="D60" s="83"/>
      <c r="E60" s="84"/>
      <c r="F60" s="84"/>
      <c r="G60" s="84"/>
      <c r="H60" s="83"/>
      <c r="I60" s="83"/>
      <c r="J60" s="83"/>
      <c r="K60" s="86"/>
      <c r="L60" s="83"/>
      <c r="M60" s="83"/>
      <c r="N60" s="83"/>
      <c r="O60" s="85"/>
      <c r="P60" s="83"/>
      <c r="Q60" s="87"/>
      <c r="R60" s="86"/>
      <c r="S60" s="86"/>
      <c r="T60" s="83"/>
      <c r="U60" s="87"/>
      <c r="V60" s="87"/>
      <c r="W60" s="85"/>
      <c r="X60" s="230"/>
      <c r="Z60" s="83"/>
      <c r="AA60" s="89"/>
      <c r="AB60" s="89"/>
      <c r="AC60" s="89"/>
      <c r="AD60" s="41"/>
      <c r="AE60" s="41"/>
      <c r="AF60" s="41"/>
      <c r="AG60" s="41"/>
      <c r="AH60" s="41"/>
      <c r="AI60" s="41"/>
      <c r="AJ60" s="41"/>
    </row>
    <row r="61" spans="1:36" s="88" customFormat="1" x14ac:dyDescent="0.25">
      <c r="A61" s="83"/>
      <c r="B61" s="83"/>
      <c r="C61" s="83"/>
      <c r="D61" s="83"/>
      <c r="E61" s="84"/>
      <c r="F61" s="84"/>
      <c r="G61" s="84"/>
      <c r="H61" s="83"/>
      <c r="I61" s="83"/>
      <c r="J61" s="83"/>
      <c r="K61" s="86"/>
      <c r="L61" s="83"/>
      <c r="M61" s="83"/>
      <c r="N61" s="83"/>
      <c r="O61" s="85"/>
      <c r="P61" s="83"/>
      <c r="Q61" s="87"/>
      <c r="R61" s="86"/>
      <c r="S61" s="86"/>
      <c r="T61" s="83"/>
      <c r="U61" s="87"/>
      <c r="V61" s="87"/>
      <c r="W61" s="86"/>
      <c r="X61" s="230"/>
      <c r="Z61" s="83"/>
      <c r="AA61" s="89"/>
      <c r="AB61" s="89"/>
      <c r="AC61" s="89"/>
      <c r="AD61" s="41"/>
      <c r="AE61" s="41"/>
      <c r="AF61" s="41"/>
      <c r="AG61" s="41"/>
      <c r="AH61" s="41"/>
      <c r="AI61" s="41"/>
      <c r="AJ61" s="41"/>
    </row>
    <row r="62" spans="1:36" s="88" customFormat="1" x14ac:dyDescent="0.25">
      <c r="A62" s="83"/>
      <c r="B62" s="83"/>
      <c r="C62" s="83"/>
      <c r="D62" s="83"/>
      <c r="E62" s="84"/>
      <c r="F62" s="84"/>
      <c r="G62" s="84"/>
      <c r="H62" s="83"/>
      <c r="I62" s="83"/>
      <c r="J62" s="83"/>
      <c r="K62" s="86"/>
      <c r="L62" s="83"/>
      <c r="M62" s="83"/>
      <c r="N62" s="83"/>
      <c r="O62" s="85"/>
      <c r="P62" s="83"/>
      <c r="Q62" s="87"/>
      <c r="R62" s="86"/>
      <c r="S62" s="86"/>
      <c r="T62" s="83"/>
      <c r="U62" s="87"/>
      <c r="V62" s="87"/>
      <c r="W62" s="85"/>
      <c r="X62" s="230"/>
      <c r="Z62" s="83"/>
      <c r="AA62" s="89"/>
      <c r="AB62" s="89"/>
      <c r="AC62" s="89"/>
      <c r="AD62" s="41"/>
      <c r="AE62" s="41"/>
      <c r="AF62" s="41"/>
      <c r="AG62" s="41"/>
      <c r="AH62" s="41"/>
      <c r="AI62" s="41"/>
      <c r="AJ62" s="41"/>
    </row>
    <row r="63" spans="1:36" s="88" customFormat="1" x14ac:dyDescent="0.25">
      <c r="A63" s="83"/>
      <c r="B63" s="83"/>
      <c r="C63" s="83"/>
      <c r="D63" s="83"/>
      <c r="E63" s="84"/>
      <c r="F63" s="84"/>
      <c r="G63" s="84"/>
      <c r="H63" s="83"/>
      <c r="I63" s="83"/>
      <c r="J63" s="83"/>
      <c r="K63" s="86"/>
      <c r="L63" s="83"/>
      <c r="M63" s="83"/>
      <c r="N63" s="83"/>
      <c r="O63" s="85"/>
      <c r="P63" s="83"/>
      <c r="Q63" s="87"/>
      <c r="R63" s="86"/>
      <c r="S63" s="86"/>
      <c r="T63" s="83"/>
      <c r="U63" s="87"/>
      <c r="V63" s="87"/>
      <c r="W63" s="86"/>
      <c r="X63" s="230"/>
      <c r="Z63" s="83"/>
      <c r="AA63" s="89"/>
      <c r="AB63" s="89"/>
      <c r="AC63" s="89"/>
      <c r="AD63" s="41"/>
      <c r="AE63" s="41"/>
      <c r="AF63" s="41"/>
      <c r="AG63" s="41"/>
      <c r="AH63" s="41"/>
      <c r="AI63" s="41"/>
      <c r="AJ63" s="41"/>
    </row>
    <row r="64" spans="1:36" s="88" customFormat="1" x14ac:dyDescent="0.3">
      <c r="A64" s="83"/>
      <c r="B64" s="83"/>
      <c r="C64" s="83"/>
      <c r="D64" s="83"/>
      <c r="E64" s="84"/>
      <c r="F64" s="84"/>
      <c r="G64" s="84"/>
      <c r="H64" s="83"/>
      <c r="I64" s="83"/>
      <c r="J64" s="83"/>
      <c r="K64" s="86"/>
      <c r="L64" s="83"/>
      <c r="M64" s="83"/>
      <c r="N64" s="83"/>
      <c r="O64" s="85"/>
      <c r="P64" s="83"/>
      <c r="Q64" s="87"/>
      <c r="R64" s="86"/>
      <c r="S64" s="86"/>
      <c r="T64" s="83"/>
      <c r="U64" s="87"/>
      <c r="V64" s="87"/>
      <c r="W64" s="85"/>
      <c r="X64" s="230"/>
      <c r="Y64" s="82"/>
      <c r="Z64" s="82"/>
      <c r="AA64" s="82"/>
      <c r="AB64" s="82"/>
      <c r="AC64" s="89"/>
      <c r="AD64" s="41"/>
      <c r="AE64" s="41"/>
      <c r="AF64" s="41"/>
      <c r="AG64" s="41"/>
      <c r="AH64" s="41"/>
      <c r="AI64" s="41"/>
      <c r="AJ64" s="41"/>
    </row>
    <row r="65" spans="1:36" s="88" customFormat="1" x14ac:dyDescent="0.3">
      <c r="A65" s="83"/>
      <c r="B65" s="83"/>
      <c r="C65" s="83"/>
      <c r="D65" s="83"/>
      <c r="E65" s="84"/>
      <c r="F65" s="84"/>
      <c r="G65" s="84"/>
      <c r="H65" s="83"/>
      <c r="I65" s="83"/>
      <c r="J65" s="83"/>
      <c r="K65" s="86"/>
      <c r="L65" s="83"/>
      <c r="M65" s="83"/>
      <c r="N65" s="83"/>
      <c r="O65" s="85"/>
      <c r="P65" s="83"/>
      <c r="Q65" s="87"/>
      <c r="R65" s="86"/>
      <c r="S65" s="86"/>
      <c r="T65" s="83"/>
      <c r="U65" s="87"/>
      <c r="V65" s="87"/>
      <c r="W65" s="85"/>
      <c r="X65" s="230"/>
      <c r="Y65" s="82"/>
      <c r="Z65" s="82"/>
      <c r="AA65" s="82"/>
      <c r="AB65" s="82"/>
      <c r="AC65" s="89"/>
      <c r="AD65" s="41"/>
      <c r="AE65" s="41"/>
      <c r="AF65" s="41"/>
      <c r="AG65" s="41"/>
      <c r="AH65" s="41"/>
      <c r="AI65" s="41"/>
      <c r="AJ65" s="41"/>
    </row>
    <row r="66" spans="1:36" s="88" customFormat="1" x14ac:dyDescent="0.3">
      <c r="A66" s="83"/>
      <c r="B66" s="83"/>
      <c r="C66" s="83"/>
      <c r="D66" s="83"/>
      <c r="E66" s="84"/>
      <c r="F66" s="84"/>
      <c r="G66" s="84"/>
      <c r="H66" s="83"/>
      <c r="I66" s="83"/>
      <c r="J66" s="83"/>
      <c r="K66" s="86"/>
      <c r="L66" s="83"/>
      <c r="M66" s="83"/>
      <c r="N66" s="83"/>
      <c r="O66" s="85"/>
      <c r="P66" s="83"/>
      <c r="Q66" s="87"/>
      <c r="R66" s="86"/>
      <c r="S66" s="86"/>
      <c r="T66" s="83"/>
      <c r="U66" s="87"/>
      <c r="V66" s="87"/>
      <c r="W66" s="85"/>
      <c r="X66" s="230"/>
      <c r="Y66" s="82"/>
      <c r="Z66" s="82"/>
      <c r="AA66" s="82"/>
      <c r="AB66" s="82"/>
      <c r="AC66" s="89"/>
      <c r="AD66" s="41"/>
      <c r="AE66" s="41"/>
      <c r="AF66" s="41"/>
      <c r="AG66" s="41"/>
      <c r="AH66" s="41"/>
      <c r="AI66" s="41"/>
      <c r="AJ66" s="41"/>
    </row>
    <row r="67" spans="1:36" s="88" customFormat="1" x14ac:dyDescent="0.3">
      <c r="A67" s="83"/>
      <c r="B67" s="83"/>
      <c r="C67" s="83"/>
      <c r="D67" s="83"/>
      <c r="E67" s="84"/>
      <c r="F67" s="84"/>
      <c r="G67" s="84"/>
      <c r="H67" s="83"/>
      <c r="I67" s="83"/>
      <c r="J67" s="83"/>
      <c r="K67" s="86"/>
      <c r="L67" s="83"/>
      <c r="M67" s="83"/>
      <c r="N67" s="83"/>
      <c r="O67" s="85"/>
      <c r="P67" s="83"/>
      <c r="Q67" s="87"/>
      <c r="R67" s="86"/>
      <c r="S67" s="86"/>
      <c r="T67" s="83"/>
      <c r="U67" s="87"/>
      <c r="V67" s="87"/>
      <c r="W67" s="86"/>
      <c r="X67" s="230"/>
      <c r="Y67" s="82"/>
      <c r="Z67" s="82"/>
      <c r="AA67" s="82"/>
      <c r="AB67" s="82"/>
      <c r="AC67" s="89"/>
      <c r="AD67" s="41"/>
      <c r="AE67" s="41"/>
      <c r="AF67" s="41"/>
      <c r="AG67" s="41"/>
      <c r="AH67" s="41"/>
      <c r="AI67" s="41"/>
      <c r="AJ67" s="41"/>
    </row>
    <row r="68" spans="1:36" s="88" customFormat="1" x14ac:dyDescent="0.3">
      <c r="A68" s="83"/>
      <c r="B68" s="83"/>
      <c r="C68" s="83"/>
      <c r="D68" s="83"/>
      <c r="E68" s="84"/>
      <c r="F68" s="84"/>
      <c r="G68" s="84"/>
      <c r="H68" s="83"/>
      <c r="I68" s="83"/>
      <c r="J68" s="83"/>
      <c r="K68" s="86"/>
      <c r="L68" s="83"/>
      <c r="M68" s="83"/>
      <c r="N68" s="83"/>
      <c r="O68" s="85"/>
      <c r="P68" s="83"/>
      <c r="Q68" s="87"/>
      <c r="R68" s="86"/>
      <c r="S68" s="86"/>
      <c r="T68" s="83"/>
      <c r="U68" s="87"/>
      <c r="V68" s="87"/>
      <c r="W68" s="85"/>
      <c r="X68" s="230"/>
      <c r="Y68" s="82"/>
      <c r="Z68" s="82"/>
      <c r="AA68" s="82"/>
      <c r="AB68" s="82"/>
      <c r="AC68" s="89"/>
      <c r="AD68" s="41"/>
      <c r="AE68" s="41"/>
      <c r="AF68" s="41"/>
      <c r="AG68" s="41"/>
      <c r="AH68" s="41"/>
      <c r="AI68" s="41"/>
      <c r="AJ68" s="41"/>
    </row>
    <row r="69" spans="1:36" s="88" customFormat="1" x14ac:dyDescent="0.3">
      <c r="A69" s="83"/>
      <c r="B69" s="83"/>
      <c r="C69" s="83"/>
      <c r="D69" s="83"/>
      <c r="E69" s="84"/>
      <c r="F69" s="84"/>
      <c r="G69" s="84"/>
      <c r="H69" s="83"/>
      <c r="I69" s="83"/>
      <c r="J69" s="83"/>
      <c r="K69" s="86"/>
      <c r="L69" s="83"/>
      <c r="M69" s="83"/>
      <c r="N69" s="83"/>
      <c r="O69" s="85"/>
      <c r="P69" s="83"/>
      <c r="Q69" s="87"/>
      <c r="R69" s="86"/>
      <c r="S69" s="86"/>
      <c r="T69" s="83"/>
      <c r="U69" s="87"/>
      <c r="V69" s="87"/>
      <c r="W69" s="85"/>
      <c r="X69" s="230"/>
      <c r="Y69" s="82"/>
      <c r="Z69" s="82"/>
      <c r="AA69" s="82"/>
      <c r="AB69" s="82"/>
      <c r="AC69" s="89"/>
      <c r="AD69" s="41"/>
      <c r="AE69" s="41"/>
      <c r="AF69" s="41"/>
      <c r="AG69" s="41"/>
      <c r="AH69" s="41"/>
      <c r="AI69" s="41"/>
      <c r="AJ69" s="41"/>
    </row>
    <row r="70" spans="1:36" s="88" customFormat="1" x14ac:dyDescent="0.3">
      <c r="A70" s="82"/>
      <c r="B70" s="82"/>
      <c r="C70" s="82"/>
      <c r="D70" s="82"/>
      <c r="E70" s="94"/>
      <c r="F70" s="94"/>
      <c r="G70" s="94"/>
      <c r="H70" s="82"/>
      <c r="I70" s="82"/>
      <c r="J70" s="82"/>
      <c r="K70" s="95"/>
      <c r="L70" s="82"/>
      <c r="M70" s="82"/>
      <c r="N70" s="82"/>
      <c r="O70" s="95"/>
      <c r="P70" s="82"/>
      <c r="Q70" s="96"/>
      <c r="R70" s="95"/>
      <c r="S70" s="95"/>
      <c r="T70" s="82"/>
      <c r="U70" s="96"/>
      <c r="V70" s="96"/>
      <c r="W70" s="95"/>
      <c r="X70" s="86"/>
      <c r="Y70" s="82"/>
      <c r="Z70" s="82"/>
      <c r="AA70" s="82"/>
      <c r="AB70" s="82"/>
      <c r="AC70" s="89"/>
      <c r="AD70" s="41"/>
      <c r="AE70" s="41"/>
      <c r="AF70" s="41"/>
      <c r="AG70" s="41"/>
      <c r="AH70" s="41"/>
      <c r="AI70" s="41"/>
      <c r="AJ70" s="41"/>
    </row>
    <row r="71" spans="1:36" x14ac:dyDescent="0.3">
      <c r="D71" s="82"/>
      <c r="Q71" s="96"/>
      <c r="R71" s="95"/>
      <c r="S71" s="95"/>
      <c r="AD71" s="41"/>
      <c r="AE71" s="41"/>
      <c r="AF71" s="41"/>
      <c r="AG71" s="41"/>
      <c r="AH71" s="41"/>
      <c r="AI71" s="41"/>
    </row>
    <row r="72" spans="1:36" x14ac:dyDescent="0.3">
      <c r="D72" s="82"/>
      <c r="Q72" s="96"/>
      <c r="R72" s="95"/>
      <c r="S72" s="95"/>
      <c r="AD72" s="41"/>
      <c r="AE72" s="41"/>
      <c r="AF72" s="41"/>
      <c r="AG72" s="41"/>
      <c r="AH72" s="41"/>
      <c r="AI72" s="41"/>
    </row>
    <row r="73" spans="1:36" x14ac:dyDescent="0.3">
      <c r="D73" s="82"/>
      <c r="Q73" s="96"/>
      <c r="R73" s="95"/>
      <c r="S73" s="95"/>
      <c r="AD73" s="41"/>
      <c r="AE73" s="41"/>
      <c r="AF73" s="41"/>
      <c r="AG73" s="41"/>
      <c r="AH73" s="41"/>
      <c r="AI73" s="41"/>
    </row>
    <row r="74" spans="1:36" x14ac:dyDescent="0.3">
      <c r="D74" s="82"/>
      <c r="Q74" s="96"/>
      <c r="R74" s="95"/>
      <c r="S74" s="95"/>
      <c r="AD74" s="41"/>
      <c r="AE74" s="41"/>
      <c r="AF74" s="41"/>
      <c r="AG74" s="41"/>
      <c r="AH74" s="41"/>
      <c r="AI74" s="41"/>
    </row>
    <row r="75" spans="1:36" x14ac:dyDescent="0.3">
      <c r="D75" s="82"/>
      <c r="Q75" s="96"/>
      <c r="R75" s="95"/>
      <c r="S75" s="95"/>
    </row>
    <row r="76" spans="1:36" x14ac:dyDescent="0.3">
      <c r="D76" s="82"/>
      <c r="Q76" s="96"/>
      <c r="R76" s="95"/>
      <c r="S76" s="95"/>
    </row>
    <row r="77" spans="1:36" x14ac:dyDescent="0.3">
      <c r="D77" s="82"/>
      <c r="Q77" s="96"/>
      <c r="R77" s="95"/>
      <c r="S77" s="95"/>
    </row>
    <row r="78" spans="1:36" x14ac:dyDescent="0.3">
      <c r="D78" s="82"/>
      <c r="Q78" s="96"/>
      <c r="R78" s="95"/>
      <c r="S78" s="95"/>
    </row>
    <row r="79" spans="1:36" x14ac:dyDescent="0.3">
      <c r="D79" s="82"/>
      <c r="Q79" s="96"/>
      <c r="R79" s="95"/>
      <c r="S79" s="95"/>
    </row>
    <row r="80" spans="1:36" x14ac:dyDescent="0.3">
      <c r="D80" s="82"/>
      <c r="Q80" s="96"/>
      <c r="R80" s="95"/>
      <c r="S80" s="95"/>
    </row>
    <row r="81" spans="4:19" x14ac:dyDescent="0.3">
      <c r="D81" s="82"/>
      <c r="Q81" s="96"/>
      <c r="R81" s="95"/>
      <c r="S81" s="95"/>
    </row>
    <row r="82" spans="4:19" x14ac:dyDescent="0.3">
      <c r="D82" s="82"/>
      <c r="Q82" s="96"/>
      <c r="R82" s="95"/>
      <c r="S82" s="95"/>
    </row>
    <row r="83" spans="4:19" x14ac:dyDescent="0.3">
      <c r="D83" s="82"/>
      <c r="Q83" s="96"/>
      <c r="R83" s="95"/>
      <c r="S83" s="95"/>
    </row>
    <row r="84" spans="4:19" x14ac:dyDescent="0.3">
      <c r="D84" s="82"/>
      <c r="Q84" s="96"/>
      <c r="R84" s="95"/>
      <c r="S84" s="95"/>
    </row>
    <row r="85" spans="4:19" x14ac:dyDescent="0.3">
      <c r="D85" s="82"/>
      <c r="Q85" s="96"/>
      <c r="R85" s="95"/>
      <c r="S85" s="95"/>
    </row>
    <row r="86" spans="4:19" x14ac:dyDescent="0.3">
      <c r="D86" s="82"/>
      <c r="Q86" s="96"/>
      <c r="R86" s="95"/>
      <c r="S86" s="95"/>
    </row>
    <row r="87" spans="4:19" x14ac:dyDescent="0.3">
      <c r="D87" s="82"/>
      <c r="Q87" s="96"/>
      <c r="R87" s="95"/>
      <c r="S87" s="95"/>
    </row>
    <row r="88" spans="4:19" x14ac:dyDescent="0.3">
      <c r="D88" s="82"/>
      <c r="Q88" s="96"/>
      <c r="R88" s="95"/>
      <c r="S88" s="95"/>
    </row>
    <row r="89" spans="4:19" x14ac:dyDescent="0.3">
      <c r="D89" s="82"/>
      <c r="Q89" s="96"/>
      <c r="R89" s="95"/>
      <c r="S89" s="95"/>
    </row>
    <row r="90" spans="4:19" x14ac:dyDescent="0.3">
      <c r="D90" s="82"/>
      <c r="Q90" s="96"/>
      <c r="R90" s="95"/>
      <c r="S90" s="95"/>
    </row>
    <row r="91" spans="4:19" x14ac:dyDescent="0.3">
      <c r="D91" s="82"/>
      <c r="Q91" s="96"/>
      <c r="R91" s="95"/>
      <c r="S91" s="95"/>
    </row>
    <row r="92" spans="4:19" x14ac:dyDescent="0.3">
      <c r="D92" s="82"/>
      <c r="Q92" s="96"/>
      <c r="R92" s="95"/>
      <c r="S92" s="95"/>
    </row>
    <row r="93" spans="4:19" x14ac:dyDescent="0.3">
      <c r="D93" s="82"/>
      <c r="Q93" s="96"/>
      <c r="R93" s="95"/>
      <c r="S93" s="95"/>
    </row>
    <row r="94" spans="4:19" x14ac:dyDescent="0.3">
      <c r="D94" s="82"/>
      <c r="Q94" s="96"/>
      <c r="R94" s="95"/>
      <c r="S94" s="95"/>
    </row>
    <row r="95" spans="4:19" x14ac:dyDescent="0.3">
      <c r="D95" s="82"/>
      <c r="Q95" s="96"/>
      <c r="R95" s="95"/>
      <c r="S95" s="95"/>
    </row>
    <row r="96" spans="4:19" x14ac:dyDescent="0.3">
      <c r="D96" s="82"/>
      <c r="Q96" s="96"/>
      <c r="R96" s="95"/>
      <c r="S96" s="95"/>
    </row>
    <row r="97" spans="4:19" x14ac:dyDescent="0.3">
      <c r="D97" s="82"/>
      <c r="Q97" s="96"/>
      <c r="R97" s="95"/>
      <c r="S97" s="95"/>
    </row>
    <row r="98" spans="4:19" x14ac:dyDescent="0.3">
      <c r="D98" s="82"/>
      <c r="Q98" s="96"/>
      <c r="R98" s="95"/>
      <c r="S98" s="95"/>
    </row>
    <row r="99" spans="4:19" x14ac:dyDescent="0.3">
      <c r="D99" s="82"/>
      <c r="Q99" s="96"/>
      <c r="R99" s="95"/>
      <c r="S99" s="95"/>
    </row>
    <row r="100" spans="4:19" x14ac:dyDescent="0.3">
      <c r="D100" s="82"/>
      <c r="Q100" s="96"/>
      <c r="R100" s="95"/>
      <c r="S100" s="95"/>
    </row>
    <row r="101" spans="4:19" x14ac:dyDescent="0.3">
      <c r="D101" s="82"/>
      <c r="Q101" s="96"/>
      <c r="R101" s="95"/>
      <c r="S101" s="95"/>
    </row>
    <row r="102" spans="4:19" x14ac:dyDescent="0.3">
      <c r="D102" s="82"/>
      <c r="Q102" s="96"/>
      <c r="R102" s="95"/>
      <c r="S102" s="95"/>
    </row>
    <row r="103" spans="4:19" x14ac:dyDescent="0.3">
      <c r="D103" s="82"/>
      <c r="Q103" s="96"/>
      <c r="R103" s="95"/>
      <c r="S103" s="95"/>
    </row>
    <row r="104" spans="4:19" x14ac:dyDescent="0.3">
      <c r="D104" s="82"/>
      <c r="Q104" s="96"/>
      <c r="R104" s="95"/>
      <c r="S104" s="95"/>
    </row>
    <row r="105" spans="4:19" x14ac:dyDescent="0.3">
      <c r="D105" s="82"/>
      <c r="Q105" s="96"/>
      <c r="R105" s="95"/>
      <c r="S105" s="95"/>
    </row>
    <row r="106" spans="4:19" x14ac:dyDescent="0.3">
      <c r="D106" s="82"/>
      <c r="Q106" s="96"/>
      <c r="R106" s="95"/>
      <c r="S106" s="95"/>
    </row>
    <row r="107" spans="4:19" x14ac:dyDescent="0.3">
      <c r="D107" s="82"/>
      <c r="Q107" s="96"/>
      <c r="R107" s="95"/>
      <c r="S107" s="95"/>
    </row>
    <row r="108" spans="4:19" x14ac:dyDescent="0.3">
      <c r="D108" s="82"/>
      <c r="Q108" s="96"/>
      <c r="R108" s="95"/>
      <c r="S108" s="95"/>
    </row>
    <row r="109" spans="4:19" x14ac:dyDescent="0.3">
      <c r="D109" s="82"/>
      <c r="Q109" s="96"/>
      <c r="R109" s="95"/>
      <c r="S109" s="95"/>
    </row>
    <row r="110" spans="4:19" x14ac:dyDescent="0.3">
      <c r="D110" s="82"/>
      <c r="Q110" s="96"/>
      <c r="R110" s="95"/>
      <c r="S110" s="95"/>
    </row>
    <row r="111" spans="4:19" x14ac:dyDescent="0.3">
      <c r="D111" s="82"/>
      <c r="Q111" s="96"/>
      <c r="R111" s="95"/>
      <c r="S111" s="95"/>
    </row>
    <row r="112" spans="4:19" x14ac:dyDescent="0.3">
      <c r="D112" s="82"/>
      <c r="Q112" s="96"/>
      <c r="R112" s="95"/>
      <c r="S112" s="95"/>
    </row>
    <row r="113" spans="4:19" x14ac:dyDescent="0.3">
      <c r="D113" s="82"/>
      <c r="Q113" s="96"/>
      <c r="R113" s="95"/>
      <c r="S113" s="95"/>
    </row>
    <row r="114" spans="4:19" x14ac:dyDescent="0.3">
      <c r="D114" s="82"/>
      <c r="Q114" s="96"/>
      <c r="R114" s="95"/>
      <c r="S114" s="95"/>
    </row>
    <row r="115" spans="4:19" x14ac:dyDescent="0.3">
      <c r="D115" s="82"/>
      <c r="Q115" s="96"/>
      <c r="R115" s="95"/>
      <c r="S115" s="95"/>
    </row>
    <row r="116" spans="4:19" x14ac:dyDescent="0.3">
      <c r="D116" s="82"/>
      <c r="Q116" s="96"/>
      <c r="R116" s="95"/>
      <c r="S116" s="95"/>
    </row>
    <row r="117" spans="4:19" x14ac:dyDescent="0.3">
      <c r="D117" s="82"/>
      <c r="Q117" s="96"/>
      <c r="R117" s="95"/>
      <c r="S117" s="95"/>
    </row>
    <row r="118" spans="4:19" x14ac:dyDescent="0.3">
      <c r="D118" s="82"/>
      <c r="Q118" s="96"/>
      <c r="R118" s="95"/>
      <c r="S118" s="95"/>
    </row>
    <row r="119" spans="4:19" x14ac:dyDescent="0.3">
      <c r="D119" s="82"/>
      <c r="Q119" s="96"/>
      <c r="R119" s="95"/>
      <c r="S119" s="95"/>
    </row>
    <row r="120" spans="4:19" x14ac:dyDescent="0.3">
      <c r="D120" s="82"/>
      <c r="Q120" s="96"/>
      <c r="R120" s="95"/>
      <c r="S120" s="95"/>
    </row>
    <row r="121" spans="4:19" x14ac:dyDescent="0.3">
      <c r="D121" s="82"/>
      <c r="Q121" s="96"/>
      <c r="R121" s="95"/>
      <c r="S121" s="95"/>
    </row>
    <row r="122" spans="4:19" x14ac:dyDescent="0.3">
      <c r="D122" s="82"/>
      <c r="Q122" s="96"/>
      <c r="R122" s="95"/>
      <c r="S122" s="95"/>
    </row>
    <row r="123" spans="4:19" x14ac:dyDescent="0.3">
      <c r="D123" s="82"/>
      <c r="Q123" s="96"/>
      <c r="R123" s="95"/>
      <c r="S123" s="95"/>
    </row>
    <row r="124" spans="4:19" x14ac:dyDescent="0.3">
      <c r="D124" s="82"/>
      <c r="Q124" s="96"/>
      <c r="R124" s="95"/>
      <c r="S124" s="95"/>
    </row>
    <row r="125" spans="4:19" x14ac:dyDescent="0.3">
      <c r="D125" s="82"/>
      <c r="Q125" s="96"/>
      <c r="R125" s="95"/>
      <c r="S125" s="95"/>
    </row>
    <row r="126" spans="4:19" x14ac:dyDescent="0.3">
      <c r="D126" s="82"/>
      <c r="Q126" s="96"/>
      <c r="R126" s="95"/>
      <c r="S126" s="95"/>
    </row>
    <row r="127" spans="4:19" x14ac:dyDescent="0.3">
      <c r="D127" s="82"/>
      <c r="Q127" s="96"/>
      <c r="R127" s="95"/>
      <c r="S127" s="95"/>
    </row>
    <row r="128" spans="4:19" x14ac:dyDescent="0.3">
      <c r="D128" s="82"/>
      <c r="Q128" s="96"/>
      <c r="R128" s="95"/>
      <c r="S128" s="95"/>
    </row>
    <row r="129" spans="4:19" x14ac:dyDescent="0.3">
      <c r="D129" s="82"/>
      <c r="Q129" s="96"/>
      <c r="R129" s="95"/>
      <c r="S129" s="95"/>
    </row>
    <row r="130" spans="4:19" x14ac:dyDescent="0.3">
      <c r="D130" s="82"/>
      <c r="Q130" s="96"/>
      <c r="R130" s="95"/>
      <c r="S130" s="95"/>
    </row>
    <row r="131" spans="4:19" x14ac:dyDescent="0.3">
      <c r="D131" s="82"/>
      <c r="Q131" s="96"/>
      <c r="R131" s="95"/>
      <c r="S131" s="95"/>
    </row>
    <row r="132" spans="4:19" x14ac:dyDescent="0.3">
      <c r="D132" s="82"/>
      <c r="Q132" s="96"/>
      <c r="R132" s="95"/>
      <c r="S132" s="95"/>
    </row>
    <row r="133" spans="4:19" x14ac:dyDescent="0.3">
      <c r="D133" s="82"/>
      <c r="Q133" s="96"/>
      <c r="R133" s="95"/>
      <c r="S133" s="95"/>
    </row>
    <row r="134" spans="4:19" x14ac:dyDescent="0.3">
      <c r="D134" s="82"/>
      <c r="Q134" s="96"/>
      <c r="R134" s="95"/>
      <c r="S134" s="95"/>
    </row>
    <row r="135" spans="4:19" x14ac:dyDescent="0.3">
      <c r="D135" s="82"/>
      <c r="Q135" s="96"/>
      <c r="R135" s="95"/>
      <c r="S135" s="95"/>
    </row>
    <row r="136" spans="4:19" x14ac:dyDescent="0.3">
      <c r="D136" s="82"/>
      <c r="Q136" s="96"/>
      <c r="R136" s="95"/>
      <c r="S136" s="95"/>
    </row>
    <row r="137" spans="4:19" x14ac:dyDescent="0.3">
      <c r="D137" s="82"/>
      <c r="Q137" s="96"/>
      <c r="R137" s="95"/>
      <c r="S137" s="95"/>
    </row>
    <row r="138" spans="4:19" x14ac:dyDescent="0.3">
      <c r="D138" s="82"/>
      <c r="Q138" s="96"/>
      <c r="R138" s="95"/>
      <c r="S138" s="95"/>
    </row>
    <row r="139" spans="4:19" x14ac:dyDescent="0.3">
      <c r="D139" s="82"/>
      <c r="Q139" s="96"/>
      <c r="R139" s="95"/>
      <c r="S139" s="95"/>
    </row>
    <row r="140" spans="4:19" x14ac:dyDescent="0.3">
      <c r="D140" s="82"/>
      <c r="Q140" s="96"/>
      <c r="R140" s="95"/>
      <c r="S140" s="95"/>
    </row>
    <row r="141" spans="4:19" x14ac:dyDescent="0.3">
      <c r="D141" s="82"/>
      <c r="Q141" s="96"/>
      <c r="R141" s="95"/>
      <c r="S141" s="95"/>
    </row>
    <row r="142" spans="4:19" x14ac:dyDescent="0.3">
      <c r="D142" s="82"/>
      <c r="Q142" s="96"/>
      <c r="R142" s="95"/>
      <c r="S142" s="95"/>
    </row>
    <row r="143" spans="4:19" x14ac:dyDescent="0.3">
      <c r="D143" s="82"/>
      <c r="Q143" s="96"/>
      <c r="R143" s="95"/>
      <c r="S143" s="95"/>
    </row>
    <row r="144" spans="4:19" x14ac:dyDescent="0.3">
      <c r="D144" s="82"/>
      <c r="Q144" s="96"/>
      <c r="R144" s="95"/>
      <c r="S144" s="95"/>
    </row>
    <row r="145" spans="4:19" x14ac:dyDescent="0.3">
      <c r="D145" s="82"/>
      <c r="Q145" s="96"/>
      <c r="R145" s="95"/>
      <c r="S145" s="95"/>
    </row>
    <row r="146" spans="4:19" x14ac:dyDescent="0.3">
      <c r="D146" s="82"/>
      <c r="Q146" s="96"/>
      <c r="R146" s="95"/>
      <c r="S146" s="95"/>
    </row>
    <row r="147" spans="4:19" x14ac:dyDescent="0.3">
      <c r="D147" s="82"/>
      <c r="Q147" s="96"/>
      <c r="R147" s="95"/>
      <c r="S147" s="95"/>
    </row>
    <row r="148" spans="4:19" x14ac:dyDescent="0.3">
      <c r="D148" s="82"/>
      <c r="Q148" s="96"/>
      <c r="R148" s="95"/>
      <c r="S148" s="95"/>
    </row>
    <row r="149" spans="4:19" x14ac:dyDescent="0.3">
      <c r="D149" s="82"/>
      <c r="Q149" s="96"/>
      <c r="R149" s="95"/>
      <c r="S149" s="95"/>
    </row>
    <row r="150" spans="4:19" x14ac:dyDescent="0.3">
      <c r="D150" s="82"/>
      <c r="Q150" s="96"/>
      <c r="R150" s="95"/>
      <c r="S150" s="95"/>
    </row>
    <row r="151" spans="4:19" x14ac:dyDescent="0.3">
      <c r="D151" s="82"/>
      <c r="Q151" s="96"/>
      <c r="R151" s="95"/>
      <c r="S151" s="95"/>
    </row>
    <row r="152" spans="4:19" x14ac:dyDescent="0.3">
      <c r="D152" s="82"/>
      <c r="Q152" s="96"/>
      <c r="R152" s="95"/>
      <c r="S152" s="95"/>
    </row>
    <row r="153" spans="4:19" x14ac:dyDescent="0.3">
      <c r="D153" s="82"/>
      <c r="Q153" s="96"/>
      <c r="R153" s="95"/>
      <c r="S153" s="95"/>
    </row>
    <row r="154" spans="4:19" x14ac:dyDescent="0.3">
      <c r="D154" s="82"/>
      <c r="Q154" s="96"/>
      <c r="R154" s="95"/>
      <c r="S154" s="95"/>
    </row>
    <row r="155" spans="4:19" x14ac:dyDescent="0.3">
      <c r="D155" s="82"/>
      <c r="Q155" s="96"/>
      <c r="R155" s="95"/>
      <c r="S155" s="95"/>
    </row>
    <row r="156" spans="4:19" x14ac:dyDescent="0.3">
      <c r="D156" s="82"/>
      <c r="Q156" s="96"/>
      <c r="R156" s="95"/>
      <c r="S156" s="95"/>
    </row>
    <row r="157" spans="4:19" x14ac:dyDescent="0.3">
      <c r="D157" s="82"/>
      <c r="Q157" s="96"/>
      <c r="R157" s="95"/>
      <c r="S157" s="95"/>
    </row>
    <row r="158" spans="4:19" x14ac:dyDescent="0.3">
      <c r="D158" s="82"/>
      <c r="Q158" s="96"/>
      <c r="R158" s="95"/>
      <c r="S158" s="95"/>
    </row>
    <row r="159" spans="4:19" x14ac:dyDescent="0.3">
      <c r="D159" s="82"/>
      <c r="Q159" s="96"/>
      <c r="R159" s="95"/>
      <c r="S159" s="95"/>
    </row>
    <row r="160" spans="4:19" x14ac:dyDescent="0.3">
      <c r="D160" s="82"/>
      <c r="Q160" s="96"/>
      <c r="R160" s="95"/>
      <c r="S160" s="95"/>
    </row>
    <row r="161" spans="4:19" x14ac:dyDescent="0.3">
      <c r="D161" s="82"/>
      <c r="Q161" s="96"/>
      <c r="R161" s="95"/>
      <c r="S161" s="95"/>
    </row>
    <row r="162" spans="4:19" x14ac:dyDescent="0.3">
      <c r="D162" s="82"/>
      <c r="Q162" s="96"/>
      <c r="R162" s="95"/>
      <c r="S162" s="95"/>
    </row>
    <row r="163" spans="4:19" x14ac:dyDescent="0.3">
      <c r="D163" s="82"/>
      <c r="Q163" s="96"/>
      <c r="R163" s="95"/>
      <c r="S163" s="95"/>
    </row>
    <row r="164" spans="4:19" x14ac:dyDescent="0.3">
      <c r="D164" s="82"/>
      <c r="Q164" s="96"/>
      <c r="R164" s="95"/>
      <c r="S164" s="95"/>
    </row>
    <row r="165" spans="4:19" x14ac:dyDescent="0.3">
      <c r="D165" s="82"/>
      <c r="Q165" s="96"/>
      <c r="R165" s="95"/>
      <c r="S165" s="95"/>
    </row>
    <row r="166" spans="4:19" x14ac:dyDescent="0.3">
      <c r="D166" s="82"/>
      <c r="Q166" s="96"/>
      <c r="R166" s="95"/>
      <c r="S166" s="95"/>
    </row>
    <row r="167" spans="4:19" x14ac:dyDescent="0.3">
      <c r="D167" s="82"/>
      <c r="Q167" s="96"/>
      <c r="R167" s="95"/>
      <c r="S167" s="95"/>
    </row>
    <row r="168" spans="4:19" x14ac:dyDescent="0.3">
      <c r="D168" s="82"/>
      <c r="Q168" s="96"/>
      <c r="R168" s="95"/>
      <c r="S168" s="95"/>
    </row>
    <row r="169" spans="4:19" x14ac:dyDescent="0.3">
      <c r="D169" s="82"/>
      <c r="Q169" s="96"/>
      <c r="R169" s="95"/>
      <c r="S169" s="95"/>
    </row>
    <row r="170" spans="4:19" x14ac:dyDescent="0.3">
      <c r="D170" s="82"/>
      <c r="Q170" s="96"/>
      <c r="R170" s="95"/>
      <c r="S170" s="95"/>
    </row>
    <row r="171" spans="4:19" x14ac:dyDescent="0.3">
      <c r="D171" s="82"/>
      <c r="Q171" s="96"/>
      <c r="R171" s="95"/>
      <c r="S171" s="95"/>
    </row>
    <row r="172" spans="4:19" x14ac:dyDescent="0.3">
      <c r="D172" s="82"/>
      <c r="Q172" s="96"/>
      <c r="R172" s="95"/>
      <c r="S172" s="95"/>
    </row>
    <row r="173" spans="4:19" x14ac:dyDescent="0.3">
      <c r="D173" s="82"/>
      <c r="Q173" s="96"/>
      <c r="R173" s="95"/>
      <c r="S173" s="95"/>
    </row>
    <row r="174" spans="4:19" x14ac:dyDescent="0.3">
      <c r="D174" s="82"/>
      <c r="Q174" s="96"/>
      <c r="R174" s="95"/>
      <c r="S174" s="95"/>
    </row>
    <row r="175" spans="4:19" x14ac:dyDescent="0.3">
      <c r="D175" s="82"/>
      <c r="Q175" s="96"/>
      <c r="R175" s="95"/>
      <c r="S175" s="95"/>
    </row>
    <row r="176" spans="4:19" x14ac:dyDescent="0.3">
      <c r="D176" s="82"/>
      <c r="Q176" s="96"/>
      <c r="R176" s="95"/>
      <c r="S176" s="95"/>
    </row>
    <row r="177" spans="4:19" x14ac:dyDescent="0.3">
      <c r="D177" s="82"/>
      <c r="Q177" s="96"/>
      <c r="R177" s="95"/>
      <c r="S177" s="95"/>
    </row>
    <row r="178" spans="4:19" x14ac:dyDescent="0.3">
      <c r="D178" s="82"/>
      <c r="Q178" s="96"/>
      <c r="R178" s="95"/>
      <c r="S178" s="95"/>
    </row>
    <row r="179" spans="4:19" x14ac:dyDescent="0.3">
      <c r="D179" s="82"/>
      <c r="Q179" s="96"/>
      <c r="R179" s="95"/>
      <c r="S179" s="95"/>
    </row>
    <row r="180" spans="4:19" x14ac:dyDescent="0.3">
      <c r="D180" s="82"/>
      <c r="Q180" s="96"/>
      <c r="R180" s="95"/>
      <c r="S180" s="95"/>
    </row>
    <row r="181" spans="4:19" x14ac:dyDescent="0.3">
      <c r="D181" s="82"/>
      <c r="Q181" s="96"/>
      <c r="R181" s="95"/>
      <c r="S181" s="95"/>
    </row>
    <row r="182" spans="4:19" x14ac:dyDescent="0.3">
      <c r="D182" s="82"/>
      <c r="Q182" s="96"/>
      <c r="R182" s="95"/>
      <c r="S182" s="95"/>
    </row>
    <row r="183" spans="4:19" x14ac:dyDescent="0.3">
      <c r="D183" s="82"/>
      <c r="Q183" s="96"/>
      <c r="R183" s="95"/>
      <c r="S183" s="95"/>
    </row>
    <row r="184" spans="4:19" x14ac:dyDescent="0.3">
      <c r="D184" s="82"/>
      <c r="Q184" s="96"/>
      <c r="R184" s="95"/>
      <c r="S184" s="95"/>
    </row>
    <row r="185" spans="4:19" x14ac:dyDescent="0.3">
      <c r="D185" s="82"/>
      <c r="Q185" s="96"/>
      <c r="R185" s="95"/>
      <c r="S185" s="95"/>
    </row>
    <row r="186" spans="4:19" x14ac:dyDescent="0.3">
      <c r="D186" s="82"/>
      <c r="Q186" s="96"/>
      <c r="R186" s="95"/>
      <c r="S186" s="95"/>
    </row>
    <row r="187" spans="4:19" x14ac:dyDescent="0.3">
      <c r="D187" s="82"/>
      <c r="Q187" s="96"/>
      <c r="R187" s="95"/>
      <c r="S187" s="95"/>
    </row>
    <row r="188" spans="4:19" x14ac:dyDescent="0.3">
      <c r="D188" s="82"/>
      <c r="Q188" s="96"/>
      <c r="R188" s="95"/>
      <c r="S188" s="95"/>
    </row>
    <row r="189" spans="4:19" x14ac:dyDescent="0.3">
      <c r="D189" s="82"/>
      <c r="Q189" s="96"/>
      <c r="R189" s="95"/>
      <c r="S189" s="95"/>
    </row>
    <row r="190" spans="4:19" x14ac:dyDescent="0.3">
      <c r="D190" s="82"/>
      <c r="Q190" s="96"/>
      <c r="R190" s="95"/>
      <c r="S190" s="95"/>
    </row>
    <row r="191" spans="4:19" x14ac:dyDescent="0.3">
      <c r="D191" s="82"/>
      <c r="Q191" s="96"/>
      <c r="R191" s="95"/>
      <c r="S191" s="95"/>
    </row>
    <row r="192" spans="4:19" x14ac:dyDescent="0.3">
      <c r="D192" s="82"/>
      <c r="Q192" s="96"/>
      <c r="R192" s="95"/>
      <c r="S192" s="95"/>
    </row>
    <row r="193" spans="4:19" x14ac:dyDescent="0.3">
      <c r="D193" s="82"/>
      <c r="Q193" s="96"/>
      <c r="R193" s="95"/>
      <c r="S193" s="95"/>
    </row>
    <row r="194" spans="4:19" x14ac:dyDescent="0.3">
      <c r="D194" s="82"/>
      <c r="Q194" s="96"/>
      <c r="R194" s="95"/>
      <c r="S194" s="95"/>
    </row>
    <row r="195" spans="4:19" x14ac:dyDescent="0.3">
      <c r="D195" s="82"/>
      <c r="Q195" s="96"/>
      <c r="R195" s="95"/>
      <c r="S195" s="95"/>
    </row>
    <row r="196" spans="4:19" x14ac:dyDescent="0.3">
      <c r="D196" s="82"/>
      <c r="Q196" s="96"/>
      <c r="R196" s="95"/>
      <c r="S196" s="95"/>
    </row>
    <row r="197" spans="4:19" x14ac:dyDescent="0.3">
      <c r="D197" s="82"/>
      <c r="Q197" s="96"/>
      <c r="R197" s="95"/>
      <c r="S197" s="95"/>
    </row>
    <row r="198" spans="4:19" x14ac:dyDescent="0.3">
      <c r="D198" s="82"/>
      <c r="Q198" s="96"/>
      <c r="R198" s="95"/>
      <c r="S198" s="95"/>
    </row>
    <row r="199" spans="4:19" x14ac:dyDescent="0.3">
      <c r="D199" s="82"/>
      <c r="Q199" s="96"/>
      <c r="R199" s="95"/>
      <c r="S199" s="95"/>
    </row>
    <row r="200" spans="4:19" x14ac:dyDescent="0.3">
      <c r="D200" s="82"/>
      <c r="Q200" s="96"/>
      <c r="R200" s="95"/>
      <c r="S200" s="95"/>
    </row>
    <row r="201" spans="4:19" x14ac:dyDescent="0.3">
      <c r="D201" s="82"/>
      <c r="Q201" s="96"/>
      <c r="R201" s="95"/>
      <c r="S201" s="95"/>
    </row>
    <row r="202" spans="4:19" x14ac:dyDescent="0.3">
      <c r="D202" s="82"/>
      <c r="Q202" s="96"/>
      <c r="R202" s="95"/>
      <c r="S202" s="95"/>
    </row>
    <row r="203" spans="4:19" x14ac:dyDescent="0.3">
      <c r="D203" s="82"/>
      <c r="Q203" s="96"/>
      <c r="R203" s="95"/>
      <c r="S203" s="95"/>
    </row>
    <row r="204" spans="4:19" x14ac:dyDescent="0.3">
      <c r="D204" s="82"/>
      <c r="Q204" s="96"/>
      <c r="R204" s="95"/>
      <c r="S204" s="95"/>
    </row>
    <row r="205" spans="4:19" x14ac:dyDescent="0.3">
      <c r="D205" s="82"/>
      <c r="Q205" s="96"/>
      <c r="R205" s="95"/>
      <c r="S205" s="95"/>
    </row>
    <row r="206" spans="4:19" x14ac:dyDescent="0.3">
      <c r="D206" s="82"/>
      <c r="Q206" s="96"/>
      <c r="R206" s="95"/>
      <c r="S206" s="95"/>
    </row>
    <row r="207" spans="4:19" x14ac:dyDescent="0.3">
      <c r="D207" s="82"/>
      <c r="Q207" s="96"/>
      <c r="R207" s="95"/>
      <c r="S207" s="95"/>
    </row>
    <row r="208" spans="4:19" x14ac:dyDescent="0.3">
      <c r="D208" s="82"/>
      <c r="Q208" s="96"/>
      <c r="R208" s="95"/>
      <c r="S208" s="95"/>
    </row>
    <row r="209" spans="4:19" x14ac:dyDescent="0.3">
      <c r="D209" s="82"/>
      <c r="Q209" s="96"/>
      <c r="R209" s="95"/>
      <c r="S209" s="95"/>
    </row>
    <row r="210" spans="4:19" x14ac:dyDescent="0.3">
      <c r="D210" s="82"/>
      <c r="Q210" s="96"/>
      <c r="R210" s="95"/>
      <c r="S210" s="95"/>
    </row>
    <row r="211" spans="4:19" x14ac:dyDescent="0.3">
      <c r="D211" s="82"/>
      <c r="Q211" s="96"/>
      <c r="R211" s="95"/>
      <c r="S211" s="95"/>
    </row>
    <row r="212" spans="4:19" x14ac:dyDescent="0.3">
      <c r="D212" s="82"/>
      <c r="Q212" s="96"/>
      <c r="R212" s="95"/>
      <c r="S212" s="95"/>
    </row>
    <row r="213" spans="4:19" x14ac:dyDescent="0.3">
      <c r="D213" s="82"/>
      <c r="Q213" s="96"/>
      <c r="R213" s="95"/>
      <c r="S213" s="95"/>
    </row>
    <row r="214" spans="4:19" x14ac:dyDescent="0.3">
      <c r="D214" s="82"/>
      <c r="Q214" s="96"/>
      <c r="R214" s="95"/>
      <c r="S214" s="95"/>
    </row>
    <row r="215" spans="4:19" x14ac:dyDescent="0.3">
      <c r="D215" s="82"/>
      <c r="Q215" s="96"/>
      <c r="R215" s="95"/>
      <c r="S215" s="95"/>
    </row>
    <row r="216" spans="4:19" x14ac:dyDescent="0.3">
      <c r="D216" s="82"/>
      <c r="Q216" s="96"/>
      <c r="R216" s="95"/>
      <c r="S216" s="95"/>
    </row>
    <row r="217" spans="4:19" x14ac:dyDescent="0.3">
      <c r="D217" s="82"/>
      <c r="Q217" s="96"/>
      <c r="R217" s="95"/>
      <c r="S217" s="95"/>
    </row>
    <row r="218" spans="4:19" x14ac:dyDescent="0.3">
      <c r="D218" s="82"/>
      <c r="Q218" s="96"/>
      <c r="R218" s="95"/>
      <c r="S218" s="95"/>
    </row>
    <row r="219" spans="4:19" x14ac:dyDescent="0.3">
      <c r="D219" s="82"/>
      <c r="Q219" s="96"/>
      <c r="R219" s="95"/>
      <c r="S219" s="95"/>
    </row>
    <row r="220" spans="4:19" x14ac:dyDescent="0.3">
      <c r="D220" s="82"/>
      <c r="Q220" s="96"/>
      <c r="R220" s="95"/>
      <c r="S220" s="95"/>
    </row>
    <row r="221" spans="4:19" x14ac:dyDescent="0.3">
      <c r="D221" s="82"/>
      <c r="Q221" s="96"/>
      <c r="R221" s="95"/>
      <c r="S221" s="95"/>
    </row>
    <row r="222" spans="4:19" x14ac:dyDescent="0.3">
      <c r="D222" s="82"/>
      <c r="Q222" s="96"/>
      <c r="R222" s="95"/>
      <c r="S222" s="95"/>
    </row>
    <row r="223" spans="4:19" x14ac:dyDescent="0.3">
      <c r="D223" s="82"/>
      <c r="Q223" s="96"/>
      <c r="R223" s="95"/>
      <c r="S223" s="95"/>
    </row>
    <row r="224" spans="4:19" x14ac:dyDescent="0.3">
      <c r="D224" s="82"/>
      <c r="Q224" s="96"/>
      <c r="R224" s="95"/>
      <c r="S224" s="95"/>
    </row>
    <row r="225" spans="4:19" x14ac:dyDescent="0.3">
      <c r="D225" s="82"/>
      <c r="Q225" s="96"/>
      <c r="R225" s="95"/>
      <c r="S225" s="95"/>
    </row>
    <row r="226" spans="4:19" x14ac:dyDescent="0.3">
      <c r="D226" s="82"/>
      <c r="Q226" s="96"/>
      <c r="R226" s="95"/>
      <c r="S226" s="95"/>
    </row>
    <row r="227" spans="4:19" x14ac:dyDescent="0.3">
      <c r="D227" s="82"/>
      <c r="Q227" s="96"/>
      <c r="R227" s="95"/>
      <c r="S227" s="95"/>
    </row>
    <row r="228" spans="4:19" x14ac:dyDescent="0.3">
      <c r="D228" s="82"/>
      <c r="Q228" s="96"/>
      <c r="R228" s="95"/>
      <c r="S228" s="95"/>
    </row>
    <row r="229" spans="4:19" x14ac:dyDescent="0.3">
      <c r="D229" s="82"/>
      <c r="Q229" s="96"/>
      <c r="R229" s="95"/>
      <c r="S229" s="95"/>
    </row>
    <row r="230" spans="4:19" x14ac:dyDescent="0.3">
      <c r="D230" s="82"/>
      <c r="Q230" s="96"/>
      <c r="R230" s="95"/>
      <c r="S230" s="95"/>
    </row>
    <row r="231" spans="4:19" x14ac:dyDescent="0.3">
      <c r="D231" s="82"/>
      <c r="Q231" s="96"/>
      <c r="R231" s="95"/>
      <c r="S231" s="95"/>
    </row>
    <row r="232" spans="4:19" x14ac:dyDescent="0.3">
      <c r="D232" s="82"/>
      <c r="Q232" s="96"/>
      <c r="R232" s="95"/>
      <c r="S232" s="95"/>
    </row>
    <row r="233" spans="4:19" x14ac:dyDescent="0.3">
      <c r="D233" s="82"/>
      <c r="Q233" s="96"/>
      <c r="R233" s="95"/>
      <c r="S233" s="95"/>
    </row>
    <row r="234" spans="4:19" x14ac:dyDescent="0.3">
      <c r="D234" s="82"/>
      <c r="Q234" s="96"/>
      <c r="R234" s="95"/>
      <c r="S234" s="95"/>
    </row>
    <row r="235" spans="4:19" x14ac:dyDescent="0.3">
      <c r="D235" s="82"/>
      <c r="Q235" s="96"/>
      <c r="R235" s="95"/>
      <c r="S235" s="95"/>
    </row>
    <row r="236" spans="4:19" x14ac:dyDescent="0.3">
      <c r="D236" s="82"/>
      <c r="Q236" s="96"/>
      <c r="R236" s="95"/>
      <c r="S236" s="95"/>
    </row>
    <row r="237" spans="4:19" x14ac:dyDescent="0.3">
      <c r="D237" s="82"/>
      <c r="Q237" s="96"/>
      <c r="R237" s="95"/>
      <c r="S237" s="95"/>
    </row>
    <row r="238" spans="4:19" x14ac:dyDescent="0.3">
      <c r="D238" s="82"/>
      <c r="Q238" s="96"/>
      <c r="R238" s="95"/>
      <c r="S238" s="95"/>
    </row>
    <row r="239" spans="4:19" x14ac:dyDescent="0.3">
      <c r="D239" s="82"/>
      <c r="Q239" s="96"/>
      <c r="R239" s="95"/>
      <c r="S239" s="95"/>
    </row>
    <row r="240" spans="4:19" x14ac:dyDescent="0.3">
      <c r="D240" s="82"/>
      <c r="Q240" s="96"/>
      <c r="R240" s="95"/>
      <c r="S240" s="95"/>
    </row>
    <row r="241" spans="4:19" x14ac:dyDescent="0.3">
      <c r="D241" s="82"/>
      <c r="Q241" s="96"/>
      <c r="R241" s="95"/>
      <c r="S241" s="95"/>
    </row>
    <row r="242" spans="4:19" x14ac:dyDescent="0.3">
      <c r="D242" s="82"/>
      <c r="Q242" s="96"/>
      <c r="R242" s="95"/>
      <c r="S242" s="95"/>
    </row>
    <row r="243" spans="4:19" x14ac:dyDescent="0.3">
      <c r="D243" s="82"/>
      <c r="Q243" s="96"/>
      <c r="R243" s="95"/>
      <c r="S243" s="95"/>
    </row>
    <row r="244" spans="4:19" x14ac:dyDescent="0.3">
      <c r="D244" s="82"/>
      <c r="Q244" s="96"/>
      <c r="R244" s="95"/>
      <c r="S244" s="95"/>
    </row>
    <row r="245" spans="4:19" x14ac:dyDescent="0.3">
      <c r="D245" s="82"/>
      <c r="Q245" s="96"/>
      <c r="R245" s="95"/>
      <c r="S245" s="95"/>
    </row>
    <row r="246" spans="4:19" x14ac:dyDescent="0.3">
      <c r="D246" s="82"/>
      <c r="Q246" s="96"/>
      <c r="R246" s="95"/>
      <c r="S246" s="95"/>
    </row>
    <row r="247" spans="4:19" x14ac:dyDescent="0.3">
      <c r="D247" s="82"/>
      <c r="Q247" s="96"/>
      <c r="R247" s="95"/>
      <c r="S247" s="95"/>
    </row>
    <row r="248" spans="4:19" x14ac:dyDescent="0.3">
      <c r="D248" s="82"/>
      <c r="Q248" s="96"/>
      <c r="R248" s="95"/>
      <c r="S248" s="95"/>
    </row>
    <row r="249" spans="4:19" x14ac:dyDescent="0.3">
      <c r="D249" s="82"/>
      <c r="Q249" s="96"/>
      <c r="R249" s="95"/>
      <c r="S249" s="95"/>
    </row>
    <row r="250" spans="4:19" x14ac:dyDescent="0.3">
      <c r="D250" s="82"/>
      <c r="Q250" s="96"/>
      <c r="R250" s="95"/>
      <c r="S250" s="95"/>
    </row>
    <row r="251" spans="4:19" x14ac:dyDescent="0.3">
      <c r="D251" s="82"/>
      <c r="Q251" s="96"/>
      <c r="R251" s="95"/>
      <c r="S251" s="95"/>
    </row>
    <row r="252" spans="4:19" x14ac:dyDescent="0.3">
      <c r="D252" s="82"/>
      <c r="Q252" s="96"/>
      <c r="R252" s="95"/>
      <c r="S252" s="95"/>
    </row>
    <row r="253" spans="4:19" x14ac:dyDescent="0.3">
      <c r="D253" s="82"/>
      <c r="Q253" s="96"/>
      <c r="R253" s="95"/>
      <c r="S253" s="95"/>
    </row>
    <row r="254" spans="4:19" x14ac:dyDescent="0.3">
      <c r="D254" s="82"/>
      <c r="Q254" s="96"/>
      <c r="R254" s="95"/>
      <c r="S254" s="95"/>
    </row>
    <row r="255" spans="4:19" x14ac:dyDescent="0.3">
      <c r="D255" s="82"/>
      <c r="Q255" s="96"/>
      <c r="R255" s="95"/>
      <c r="S255" s="95"/>
    </row>
    <row r="256" spans="4:19" x14ac:dyDescent="0.3">
      <c r="D256" s="82"/>
      <c r="Q256" s="96"/>
      <c r="R256" s="95"/>
      <c r="S256" s="95"/>
    </row>
    <row r="257" spans="4:19" x14ac:dyDescent="0.3">
      <c r="D257" s="82"/>
      <c r="Q257" s="96"/>
      <c r="R257" s="95"/>
      <c r="S257" s="95"/>
    </row>
    <row r="258" spans="4:19" x14ac:dyDescent="0.3">
      <c r="D258" s="82"/>
      <c r="Q258" s="96"/>
      <c r="R258" s="95"/>
      <c r="S258" s="95"/>
    </row>
    <row r="259" spans="4:19" x14ac:dyDescent="0.3">
      <c r="D259" s="82"/>
      <c r="Q259" s="96"/>
      <c r="R259" s="95"/>
      <c r="S259" s="95"/>
    </row>
    <row r="260" spans="4:19" x14ac:dyDescent="0.3">
      <c r="D260" s="82"/>
      <c r="Q260" s="96"/>
      <c r="R260" s="95"/>
      <c r="S260" s="95"/>
    </row>
    <row r="261" spans="4:19" x14ac:dyDescent="0.3">
      <c r="D261" s="82"/>
      <c r="Q261" s="96"/>
      <c r="R261" s="95"/>
      <c r="S261" s="95"/>
    </row>
    <row r="262" spans="4:19" x14ac:dyDescent="0.3">
      <c r="D262" s="82"/>
      <c r="Q262" s="96"/>
      <c r="R262" s="95"/>
      <c r="S262" s="95"/>
    </row>
    <row r="263" spans="4:19" x14ac:dyDescent="0.3">
      <c r="D263" s="82"/>
      <c r="Q263" s="96"/>
      <c r="R263" s="95"/>
      <c r="S263" s="95"/>
    </row>
    <row r="264" spans="4:19" x14ac:dyDescent="0.3">
      <c r="D264" s="82"/>
      <c r="Q264" s="96"/>
      <c r="R264" s="95"/>
      <c r="S264" s="95"/>
    </row>
    <row r="265" spans="4:19" x14ac:dyDescent="0.3">
      <c r="D265" s="82"/>
      <c r="Q265" s="96"/>
      <c r="R265" s="95"/>
      <c r="S265" s="95"/>
    </row>
    <row r="266" spans="4:19" x14ac:dyDescent="0.3">
      <c r="D266" s="82"/>
      <c r="Q266" s="96"/>
      <c r="R266" s="95"/>
      <c r="S266" s="95"/>
    </row>
    <row r="267" spans="4:19" x14ac:dyDescent="0.3">
      <c r="D267" s="82"/>
      <c r="Q267" s="96"/>
      <c r="R267" s="95"/>
      <c r="S267" s="95"/>
    </row>
    <row r="268" spans="4:19" x14ac:dyDescent="0.3">
      <c r="D268" s="82"/>
      <c r="Q268" s="96"/>
      <c r="R268" s="95"/>
      <c r="S268" s="95"/>
    </row>
    <row r="269" spans="4:19" x14ac:dyDescent="0.3">
      <c r="D269" s="82"/>
      <c r="Q269" s="96"/>
      <c r="R269" s="95"/>
      <c r="S269" s="95"/>
    </row>
    <row r="270" spans="4:19" x14ac:dyDescent="0.3">
      <c r="D270" s="82"/>
      <c r="Q270" s="96"/>
      <c r="R270" s="95"/>
      <c r="S270" s="95"/>
    </row>
    <row r="271" spans="4:19" x14ac:dyDescent="0.3">
      <c r="D271" s="82"/>
      <c r="Q271" s="96"/>
      <c r="R271" s="95"/>
      <c r="S271" s="95"/>
    </row>
    <row r="272" spans="4:19" x14ac:dyDescent="0.3">
      <c r="D272" s="82"/>
      <c r="Q272" s="96"/>
      <c r="R272" s="95"/>
      <c r="S272" s="95"/>
    </row>
    <row r="273" spans="4:19" x14ac:dyDescent="0.3">
      <c r="D273" s="82"/>
      <c r="Q273" s="96"/>
      <c r="R273" s="95"/>
      <c r="S273" s="95"/>
    </row>
    <row r="274" spans="4:19" x14ac:dyDescent="0.3">
      <c r="D274" s="82"/>
      <c r="Q274" s="96"/>
      <c r="R274" s="95"/>
      <c r="S274" s="95"/>
    </row>
    <row r="275" spans="4:19" x14ac:dyDescent="0.3">
      <c r="D275" s="82"/>
      <c r="Q275" s="96"/>
      <c r="R275" s="95"/>
      <c r="S275" s="95"/>
    </row>
    <row r="276" spans="4:19" x14ac:dyDescent="0.3">
      <c r="D276" s="82"/>
      <c r="Q276" s="96"/>
      <c r="R276" s="95"/>
      <c r="S276" s="95"/>
    </row>
    <row r="277" spans="4:19" x14ac:dyDescent="0.3">
      <c r="D277" s="82"/>
      <c r="Q277" s="96"/>
      <c r="R277" s="95"/>
      <c r="S277" s="95"/>
    </row>
    <row r="278" spans="4:19" x14ac:dyDescent="0.3">
      <c r="D278" s="82"/>
      <c r="Q278" s="96"/>
      <c r="R278" s="95"/>
      <c r="S278" s="95"/>
    </row>
    <row r="279" spans="4:19" x14ac:dyDescent="0.3">
      <c r="D279" s="82"/>
      <c r="Q279" s="96"/>
      <c r="R279" s="95"/>
      <c r="S279" s="95"/>
    </row>
    <row r="280" spans="4:19" x14ac:dyDescent="0.3">
      <c r="D280" s="82"/>
      <c r="Q280" s="96"/>
      <c r="R280" s="95"/>
      <c r="S280" s="95"/>
    </row>
    <row r="281" spans="4:19" x14ac:dyDescent="0.3">
      <c r="D281" s="82"/>
      <c r="Q281" s="96"/>
      <c r="R281" s="95"/>
      <c r="S281" s="95"/>
    </row>
    <row r="282" spans="4:19" x14ac:dyDescent="0.3">
      <c r="D282" s="82"/>
      <c r="Q282" s="96"/>
      <c r="R282" s="95"/>
      <c r="S282" s="95"/>
    </row>
    <row r="283" spans="4:19" x14ac:dyDescent="0.3">
      <c r="D283" s="82"/>
      <c r="Q283" s="96"/>
      <c r="R283" s="95"/>
      <c r="S283" s="95"/>
    </row>
    <row r="284" spans="4:19" x14ac:dyDescent="0.3">
      <c r="D284" s="82"/>
      <c r="Q284" s="96"/>
      <c r="R284" s="95"/>
      <c r="S284" s="95"/>
    </row>
    <row r="285" spans="4:19" x14ac:dyDescent="0.3">
      <c r="D285" s="82"/>
      <c r="Q285" s="96"/>
      <c r="R285" s="95"/>
      <c r="S285" s="95"/>
    </row>
    <row r="286" spans="4:19" x14ac:dyDescent="0.3">
      <c r="D286" s="82"/>
      <c r="Q286" s="96"/>
      <c r="R286" s="95"/>
      <c r="S286" s="95"/>
    </row>
    <row r="287" spans="4:19" x14ac:dyDescent="0.3">
      <c r="D287" s="82"/>
      <c r="Q287" s="96"/>
      <c r="R287" s="95"/>
      <c r="S287" s="95"/>
    </row>
    <row r="288" spans="4:19" x14ac:dyDescent="0.3">
      <c r="D288" s="82"/>
      <c r="Q288" s="96"/>
      <c r="R288" s="95"/>
      <c r="S288" s="95"/>
    </row>
    <row r="289" spans="4:19" x14ac:dyDescent="0.3">
      <c r="D289" s="82"/>
      <c r="Q289" s="96"/>
      <c r="R289" s="95"/>
      <c r="S289" s="95"/>
    </row>
    <row r="290" spans="4:19" x14ac:dyDescent="0.3">
      <c r="D290" s="82"/>
      <c r="Q290" s="96"/>
      <c r="R290" s="95"/>
      <c r="S290" s="95"/>
    </row>
    <row r="291" spans="4:19" x14ac:dyDescent="0.3">
      <c r="D291" s="82"/>
      <c r="Q291" s="96"/>
      <c r="R291" s="95"/>
      <c r="S291" s="95"/>
    </row>
    <row r="292" spans="4:19" x14ac:dyDescent="0.3">
      <c r="D292" s="82"/>
      <c r="Q292" s="96"/>
      <c r="R292" s="95"/>
      <c r="S292" s="95"/>
    </row>
    <row r="293" spans="4:19" x14ac:dyDescent="0.3">
      <c r="D293" s="82"/>
      <c r="Q293" s="96"/>
      <c r="R293" s="95"/>
      <c r="S293" s="95"/>
    </row>
    <row r="294" spans="4:19" x14ac:dyDescent="0.3">
      <c r="D294" s="82"/>
      <c r="Q294" s="96"/>
      <c r="R294" s="95"/>
      <c r="S294" s="95"/>
    </row>
    <row r="295" spans="4:19" x14ac:dyDescent="0.3">
      <c r="D295" s="82"/>
      <c r="Q295" s="96"/>
      <c r="R295" s="95"/>
      <c r="S295" s="95"/>
    </row>
    <row r="296" spans="4:19" x14ac:dyDescent="0.3">
      <c r="D296" s="82"/>
      <c r="Q296" s="96"/>
      <c r="R296" s="95"/>
      <c r="S296" s="95"/>
    </row>
    <row r="297" spans="4:19" x14ac:dyDescent="0.3">
      <c r="D297" s="82"/>
      <c r="Q297" s="96"/>
      <c r="R297" s="95"/>
      <c r="S297" s="95"/>
    </row>
    <row r="298" spans="4:19" x14ac:dyDescent="0.3">
      <c r="D298" s="82"/>
      <c r="Q298" s="96"/>
      <c r="R298" s="95"/>
      <c r="S298" s="95"/>
    </row>
    <row r="299" spans="4:19" x14ac:dyDescent="0.3">
      <c r="D299" s="82"/>
      <c r="Q299" s="96"/>
      <c r="R299" s="95"/>
      <c r="S299" s="95"/>
    </row>
    <row r="300" spans="4:19" x14ac:dyDescent="0.3">
      <c r="D300" s="82"/>
      <c r="Q300" s="96"/>
      <c r="R300" s="95"/>
      <c r="S300" s="95"/>
    </row>
    <row r="301" spans="4:19" x14ac:dyDescent="0.3">
      <c r="D301" s="82"/>
      <c r="Q301" s="96"/>
      <c r="R301" s="95"/>
      <c r="S301" s="95"/>
    </row>
    <row r="302" spans="4:19" x14ac:dyDescent="0.3">
      <c r="D302" s="82"/>
      <c r="Q302" s="96"/>
      <c r="R302" s="95"/>
      <c r="S302" s="95"/>
    </row>
    <row r="303" spans="4:19" x14ac:dyDescent="0.3">
      <c r="D303" s="82"/>
      <c r="Q303" s="96"/>
      <c r="R303" s="95"/>
      <c r="S303" s="95"/>
    </row>
    <row r="304" spans="4:19" x14ac:dyDescent="0.3">
      <c r="D304" s="82"/>
      <c r="Q304" s="96"/>
      <c r="R304" s="95"/>
      <c r="S304" s="95"/>
    </row>
    <row r="305" spans="4:19" x14ac:dyDescent="0.3">
      <c r="D305" s="82"/>
      <c r="Q305" s="96"/>
      <c r="R305" s="95"/>
      <c r="S305" s="95"/>
    </row>
    <row r="306" spans="4:19" x14ac:dyDescent="0.3">
      <c r="D306" s="82"/>
      <c r="Q306" s="96"/>
      <c r="R306" s="95"/>
      <c r="S306" s="95"/>
    </row>
    <row r="307" spans="4:19" x14ac:dyDescent="0.3">
      <c r="D307" s="82"/>
      <c r="Q307" s="96"/>
      <c r="R307" s="95"/>
      <c r="S307" s="95"/>
    </row>
    <row r="308" spans="4:19" x14ac:dyDescent="0.3">
      <c r="D308" s="82"/>
      <c r="Q308" s="96"/>
      <c r="R308" s="95"/>
      <c r="S308" s="95"/>
    </row>
    <row r="309" spans="4:19" x14ac:dyDescent="0.3">
      <c r="D309" s="82"/>
      <c r="Q309" s="96"/>
      <c r="R309" s="95"/>
      <c r="S309" s="95"/>
    </row>
    <row r="310" spans="4:19" x14ac:dyDescent="0.3">
      <c r="D310" s="82"/>
      <c r="Q310" s="96"/>
      <c r="R310" s="95"/>
      <c r="S310" s="95"/>
    </row>
    <row r="311" spans="4:19" x14ac:dyDescent="0.3">
      <c r="D311" s="82"/>
      <c r="Q311" s="96"/>
      <c r="R311" s="95"/>
      <c r="S311" s="95"/>
    </row>
    <row r="312" spans="4:19" x14ac:dyDescent="0.3">
      <c r="D312" s="82"/>
      <c r="Q312" s="96"/>
      <c r="R312" s="95"/>
      <c r="S312" s="95"/>
    </row>
    <row r="313" spans="4:19" x14ac:dyDescent="0.3">
      <c r="D313" s="82"/>
      <c r="Q313" s="96"/>
      <c r="R313" s="95"/>
      <c r="S313" s="95"/>
    </row>
    <row r="314" spans="4:19" x14ac:dyDescent="0.3">
      <c r="D314" s="82"/>
      <c r="Q314" s="96"/>
      <c r="R314" s="95"/>
      <c r="S314" s="95"/>
    </row>
    <row r="315" spans="4:19" x14ac:dyDescent="0.3">
      <c r="D315" s="82"/>
      <c r="Q315" s="96"/>
      <c r="R315" s="95"/>
      <c r="S315" s="95"/>
    </row>
    <row r="316" spans="4:19" x14ac:dyDescent="0.3">
      <c r="D316" s="82"/>
      <c r="Q316" s="96"/>
      <c r="R316" s="95"/>
      <c r="S316" s="95"/>
    </row>
    <row r="317" spans="4:19" x14ac:dyDescent="0.3">
      <c r="D317" s="82"/>
      <c r="Q317" s="96"/>
      <c r="R317" s="95"/>
      <c r="S317" s="95"/>
    </row>
    <row r="318" spans="4:19" x14ac:dyDescent="0.3">
      <c r="D318" s="82"/>
      <c r="Q318" s="96"/>
      <c r="R318" s="95"/>
      <c r="S318" s="95"/>
    </row>
    <row r="319" spans="4:19" x14ac:dyDescent="0.3">
      <c r="D319" s="82"/>
      <c r="Q319" s="96"/>
      <c r="R319" s="95"/>
      <c r="S319" s="95"/>
    </row>
    <row r="320" spans="4:19" x14ac:dyDescent="0.3">
      <c r="D320" s="82"/>
      <c r="Q320" s="96"/>
      <c r="R320" s="95"/>
      <c r="S320" s="95"/>
    </row>
    <row r="321" spans="4:19" x14ac:dyDescent="0.3">
      <c r="D321" s="82"/>
      <c r="Q321" s="96"/>
      <c r="R321" s="95"/>
      <c r="S321" s="95"/>
    </row>
    <row r="322" spans="4:19" x14ac:dyDescent="0.3">
      <c r="D322" s="82"/>
      <c r="Q322" s="96"/>
      <c r="R322" s="95"/>
      <c r="S322" s="95"/>
    </row>
    <row r="323" spans="4:19" x14ac:dyDescent="0.3">
      <c r="D323" s="82"/>
      <c r="Q323" s="96"/>
      <c r="R323" s="95"/>
      <c r="S323" s="95"/>
    </row>
    <row r="324" spans="4:19" x14ac:dyDescent="0.3">
      <c r="D324" s="82"/>
      <c r="Q324" s="96"/>
      <c r="R324" s="95"/>
      <c r="S324" s="95"/>
    </row>
    <row r="325" spans="4:19" x14ac:dyDescent="0.3">
      <c r="D325" s="82"/>
      <c r="Q325" s="96"/>
      <c r="R325" s="95"/>
      <c r="S325" s="95"/>
    </row>
    <row r="326" spans="4:19" x14ac:dyDescent="0.3">
      <c r="D326" s="82"/>
      <c r="Q326" s="96"/>
      <c r="R326" s="95"/>
      <c r="S326" s="95"/>
    </row>
    <row r="327" spans="4:19" x14ac:dyDescent="0.3">
      <c r="D327" s="82"/>
      <c r="Q327" s="96"/>
      <c r="R327" s="95"/>
      <c r="S327" s="95"/>
    </row>
    <row r="328" spans="4:19" x14ac:dyDescent="0.3">
      <c r="D328" s="82"/>
      <c r="Q328" s="96"/>
      <c r="R328" s="95"/>
      <c r="S328" s="95"/>
    </row>
    <row r="329" spans="4:19" x14ac:dyDescent="0.3">
      <c r="D329" s="82"/>
      <c r="Q329" s="96"/>
      <c r="R329" s="95"/>
      <c r="S329" s="95"/>
    </row>
    <row r="330" spans="4:19" x14ac:dyDescent="0.3">
      <c r="D330" s="82"/>
      <c r="Q330" s="96"/>
      <c r="R330" s="95"/>
      <c r="S330" s="95"/>
    </row>
    <row r="331" spans="4:19" x14ac:dyDescent="0.3">
      <c r="D331" s="82"/>
      <c r="Q331" s="96"/>
      <c r="R331" s="95"/>
      <c r="S331" s="95"/>
    </row>
    <row r="332" spans="4:19" x14ac:dyDescent="0.3">
      <c r="D332" s="82"/>
      <c r="Q332" s="96"/>
      <c r="R332" s="95"/>
      <c r="S332" s="95"/>
    </row>
    <row r="333" spans="4:19" x14ac:dyDescent="0.3">
      <c r="D333" s="82"/>
      <c r="Q333" s="96"/>
      <c r="R333" s="95"/>
      <c r="S333" s="95"/>
    </row>
    <row r="334" spans="4:19" x14ac:dyDescent="0.3">
      <c r="D334" s="82"/>
      <c r="Q334" s="96"/>
      <c r="R334" s="95"/>
      <c r="S334" s="95"/>
    </row>
    <row r="335" spans="4:19" x14ac:dyDescent="0.3">
      <c r="D335" s="82"/>
      <c r="Q335" s="96"/>
      <c r="R335" s="95"/>
      <c r="S335" s="95"/>
    </row>
    <row r="336" spans="4:19" x14ac:dyDescent="0.3">
      <c r="D336" s="82"/>
      <c r="Q336" s="96"/>
      <c r="R336" s="95"/>
      <c r="S336" s="95"/>
    </row>
    <row r="337" spans="4:19" x14ac:dyDescent="0.3">
      <c r="D337" s="82"/>
      <c r="Q337" s="96"/>
      <c r="R337" s="95"/>
      <c r="S337" s="95"/>
    </row>
    <row r="338" spans="4:19" x14ac:dyDescent="0.3">
      <c r="D338" s="82"/>
      <c r="Q338" s="96"/>
      <c r="R338" s="95"/>
      <c r="S338" s="95"/>
    </row>
    <row r="339" spans="4:19" x14ac:dyDescent="0.3">
      <c r="D339" s="82"/>
      <c r="Q339" s="96"/>
      <c r="R339" s="95"/>
      <c r="S339" s="95"/>
    </row>
    <row r="340" spans="4:19" x14ac:dyDescent="0.3">
      <c r="D340" s="82"/>
      <c r="Q340" s="96"/>
      <c r="R340" s="95"/>
      <c r="S340" s="95"/>
    </row>
    <row r="341" spans="4:19" x14ac:dyDescent="0.3">
      <c r="D341" s="82"/>
      <c r="Q341" s="96"/>
      <c r="R341" s="95"/>
      <c r="S341" s="95"/>
    </row>
    <row r="342" spans="4:19" x14ac:dyDescent="0.3">
      <c r="D342" s="82"/>
      <c r="Q342" s="96"/>
      <c r="R342" s="95"/>
      <c r="S342" s="95"/>
    </row>
    <row r="343" spans="4:19" x14ac:dyDescent="0.3">
      <c r="D343" s="82"/>
      <c r="Q343" s="96"/>
      <c r="R343" s="95"/>
      <c r="S343" s="95"/>
    </row>
    <row r="344" spans="4:19" x14ac:dyDescent="0.3">
      <c r="D344" s="82"/>
      <c r="Q344" s="96"/>
      <c r="R344" s="95"/>
      <c r="S344" s="95"/>
    </row>
    <row r="345" spans="4:19" x14ac:dyDescent="0.3">
      <c r="D345" s="82"/>
      <c r="Q345" s="96"/>
      <c r="R345" s="95"/>
      <c r="S345" s="95"/>
    </row>
    <row r="346" spans="4:19" x14ac:dyDescent="0.3">
      <c r="D346" s="82"/>
      <c r="Q346" s="96"/>
      <c r="R346" s="95"/>
      <c r="S346" s="95"/>
    </row>
    <row r="347" spans="4:19" x14ac:dyDescent="0.3">
      <c r="D347" s="82"/>
      <c r="Q347" s="96"/>
      <c r="R347" s="95"/>
      <c r="S347" s="95"/>
    </row>
    <row r="348" spans="4:19" x14ac:dyDescent="0.3">
      <c r="D348" s="82"/>
      <c r="Q348" s="96"/>
      <c r="R348" s="95"/>
      <c r="S348" s="95"/>
    </row>
    <row r="349" spans="4:19" x14ac:dyDescent="0.3">
      <c r="D349" s="82"/>
      <c r="Q349" s="96"/>
      <c r="R349" s="95"/>
      <c r="S349" s="95"/>
    </row>
    <row r="350" spans="4:19" x14ac:dyDescent="0.3">
      <c r="D350" s="82"/>
      <c r="Q350" s="96"/>
      <c r="R350" s="95"/>
      <c r="S350" s="95"/>
    </row>
    <row r="351" spans="4:19" x14ac:dyDescent="0.3">
      <c r="D351" s="82"/>
      <c r="Q351" s="96"/>
      <c r="R351" s="95"/>
      <c r="S351" s="95"/>
    </row>
    <row r="352" spans="4:19" x14ac:dyDescent="0.3">
      <c r="D352" s="82"/>
      <c r="Q352" s="96"/>
      <c r="R352" s="95"/>
      <c r="S352" s="95"/>
    </row>
    <row r="353" spans="4:19" x14ac:dyDescent="0.3">
      <c r="D353" s="82"/>
      <c r="Q353" s="96"/>
      <c r="R353" s="95"/>
      <c r="S353" s="95"/>
    </row>
    <row r="354" spans="4:19" x14ac:dyDescent="0.3">
      <c r="D354" s="82"/>
      <c r="Q354" s="96"/>
      <c r="R354" s="95"/>
      <c r="S354" s="95"/>
    </row>
    <row r="355" spans="4:19" x14ac:dyDescent="0.3">
      <c r="D355" s="82"/>
      <c r="Q355" s="96"/>
      <c r="R355" s="95"/>
      <c r="S355" s="95"/>
    </row>
    <row r="356" spans="4:19" x14ac:dyDescent="0.3">
      <c r="D356" s="82"/>
      <c r="Q356" s="96"/>
      <c r="R356" s="95"/>
      <c r="S356" s="95"/>
    </row>
    <row r="357" spans="4:19" x14ac:dyDescent="0.3">
      <c r="D357" s="82"/>
      <c r="Q357" s="96"/>
      <c r="R357" s="95"/>
      <c r="S357" s="95"/>
    </row>
    <row r="358" spans="4:19" x14ac:dyDescent="0.3">
      <c r="D358" s="82"/>
      <c r="Q358" s="96"/>
      <c r="R358" s="95"/>
      <c r="S358" s="95"/>
    </row>
    <row r="359" spans="4:19" x14ac:dyDescent="0.3">
      <c r="D359" s="82"/>
      <c r="Q359" s="96"/>
      <c r="R359" s="95"/>
      <c r="S359" s="95"/>
    </row>
    <row r="360" spans="4:19" x14ac:dyDescent="0.3">
      <c r="D360" s="82"/>
      <c r="Q360" s="96"/>
      <c r="R360" s="95"/>
      <c r="S360" s="95"/>
    </row>
    <row r="361" spans="4:19" x14ac:dyDescent="0.3">
      <c r="D361" s="82"/>
      <c r="Q361" s="96"/>
      <c r="R361" s="95"/>
      <c r="S361" s="95"/>
    </row>
    <row r="362" spans="4:19" x14ac:dyDescent="0.3">
      <c r="D362" s="82"/>
      <c r="Q362" s="96"/>
      <c r="R362" s="95"/>
      <c r="S362" s="95"/>
    </row>
    <row r="363" spans="4:19" x14ac:dyDescent="0.3">
      <c r="D363" s="82"/>
      <c r="Q363" s="96"/>
      <c r="R363" s="95"/>
      <c r="S363" s="95"/>
    </row>
    <row r="364" spans="4:19" x14ac:dyDescent="0.3">
      <c r="D364" s="82"/>
      <c r="Q364" s="96"/>
      <c r="R364" s="95"/>
      <c r="S364" s="95"/>
    </row>
    <row r="365" spans="4:19" x14ac:dyDescent="0.3">
      <c r="D365" s="82"/>
      <c r="Q365" s="96"/>
      <c r="R365" s="95"/>
      <c r="S365" s="95"/>
    </row>
    <row r="366" spans="4:19" x14ac:dyDescent="0.3">
      <c r="D366" s="82"/>
      <c r="Q366" s="96"/>
      <c r="R366" s="95"/>
      <c r="S366" s="95"/>
    </row>
    <row r="367" spans="4:19" x14ac:dyDescent="0.3">
      <c r="D367" s="82"/>
      <c r="Q367" s="96"/>
      <c r="R367" s="95"/>
      <c r="S367" s="95"/>
    </row>
    <row r="368" spans="4:19" x14ac:dyDescent="0.3">
      <c r="D368" s="82"/>
      <c r="Q368" s="96"/>
      <c r="R368" s="95"/>
      <c r="S368" s="95"/>
    </row>
    <row r="369" spans="4:19" x14ac:dyDescent="0.3">
      <c r="D369" s="82"/>
      <c r="Q369" s="96"/>
      <c r="R369" s="95"/>
      <c r="S369" s="95"/>
    </row>
    <row r="370" spans="4:19" x14ac:dyDescent="0.3">
      <c r="D370" s="82"/>
      <c r="Q370" s="96"/>
      <c r="R370" s="95"/>
      <c r="S370" s="95"/>
    </row>
    <row r="371" spans="4:19" x14ac:dyDescent="0.3">
      <c r="D371" s="82"/>
      <c r="Q371" s="96"/>
      <c r="R371" s="95"/>
      <c r="S371" s="95"/>
    </row>
    <row r="372" spans="4:19" x14ac:dyDescent="0.3">
      <c r="D372" s="82"/>
      <c r="Q372" s="96"/>
      <c r="R372" s="95"/>
      <c r="S372" s="95"/>
    </row>
    <row r="373" spans="4:19" x14ac:dyDescent="0.3">
      <c r="D373" s="82"/>
      <c r="Q373" s="96"/>
      <c r="R373" s="95"/>
      <c r="S373" s="95"/>
    </row>
    <row r="374" spans="4:19" x14ac:dyDescent="0.3">
      <c r="D374" s="82"/>
      <c r="Q374" s="96"/>
      <c r="R374" s="95"/>
      <c r="S374" s="95"/>
    </row>
    <row r="375" spans="4:19" x14ac:dyDescent="0.3">
      <c r="D375" s="82"/>
      <c r="Q375" s="96"/>
      <c r="R375" s="95"/>
      <c r="S375" s="95"/>
    </row>
    <row r="376" spans="4:19" x14ac:dyDescent="0.3">
      <c r="D376" s="82"/>
      <c r="Q376" s="96"/>
      <c r="R376" s="95"/>
      <c r="S376" s="95"/>
    </row>
    <row r="377" spans="4:19" x14ac:dyDescent="0.3">
      <c r="D377" s="82"/>
      <c r="Q377" s="96"/>
      <c r="R377" s="95"/>
      <c r="S377" s="95"/>
    </row>
    <row r="378" spans="4:19" x14ac:dyDescent="0.3">
      <c r="D378" s="82"/>
      <c r="Q378" s="96"/>
      <c r="R378" s="95"/>
      <c r="S378" s="95"/>
    </row>
    <row r="379" spans="4:19" x14ac:dyDescent="0.3">
      <c r="D379" s="82"/>
      <c r="Q379" s="96"/>
      <c r="R379" s="95"/>
      <c r="S379" s="95"/>
    </row>
    <row r="380" spans="4:19" x14ac:dyDescent="0.3">
      <c r="D380" s="82"/>
      <c r="Q380" s="96"/>
      <c r="R380" s="95"/>
      <c r="S380" s="95"/>
    </row>
    <row r="381" spans="4:19" x14ac:dyDescent="0.3">
      <c r="D381" s="82"/>
      <c r="Q381" s="96"/>
      <c r="R381" s="95"/>
      <c r="S381" s="95"/>
    </row>
    <row r="382" spans="4:19" x14ac:dyDescent="0.3">
      <c r="D382" s="82"/>
      <c r="Q382" s="96"/>
      <c r="R382" s="95"/>
      <c r="S382" s="95"/>
    </row>
    <row r="383" spans="4:19" x14ac:dyDescent="0.3">
      <c r="D383" s="82"/>
      <c r="Q383" s="96"/>
      <c r="R383" s="95"/>
      <c r="S383" s="95"/>
    </row>
    <row r="384" spans="4:19" x14ac:dyDescent="0.3">
      <c r="D384" s="82"/>
      <c r="Q384" s="96"/>
      <c r="R384" s="95"/>
      <c r="S384" s="95"/>
    </row>
    <row r="385" spans="4:19" x14ac:dyDescent="0.3">
      <c r="D385" s="82"/>
      <c r="Q385" s="96"/>
      <c r="R385" s="95"/>
      <c r="S385" s="95"/>
    </row>
    <row r="386" spans="4:19" x14ac:dyDescent="0.3">
      <c r="D386" s="82"/>
      <c r="Q386" s="96"/>
      <c r="R386" s="95"/>
      <c r="S386" s="95"/>
    </row>
    <row r="387" spans="4:19" x14ac:dyDescent="0.3">
      <c r="D387" s="82"/>
      <c r="Q387" s="96"/>
      <c r="R387" s="95"/>
      <c r="S387" s="95"/>
    </row>
    <row r="388" spans="4:19" x14ac:dyDescent="0.3">
      <c r="D388" s="82"/>
      <c r="Q388" s="96"/>
      <c r="R388" s="95"/>
      <c r="S388" s="95"/>
    </row>
    <row r="389" spans="4:19" x14ac:dyDescent="0.3">
      <c r="D389" s="82"/>
      <c r="Q389" s="96"/>
      <c r="R389" s="95"/>
      <c r="S389" s="95"/>
    </row>
    <row r="390" spans="4:19" x14ac:dyDescent="0.3">
      <c r="D390" s="82"/>
      <c r="Q390" s="96"/>
      <c r="R390" s="95"/>
      <c r="S390" s="95"/>
    </row>
    <row r="391" spans="4:19" x14ac:dyDescent="0.3">
      <c r="D391" s="82"/>
      <c r="Q391" s="96"/>
      <c r="R391" s="95"/>
      <c r="S391" s="95"/>
    </row>
    <row r="392" spans="4:19" x14ac:dyDescent="0.3">
      <c r="D392" s="82"/>
      <c r="Q392" s="96"/>
      <c r="R392" s="95"/>
      <c r="S392" s="95"/>
    </row>
    <row r="393" spans="4:19" x14ac:dyDescent="0.3">
      <c r="D393" s="82"/>
      <c r="Q393" s="96"/>
      <c r="R393" s="95"/>
      <c r="S393" s="95"/>
    </row>
    <row r="394" spans="4:19" x14ac:dyDescent="0.3">
      <c r="D394" s="82"/>
      <c r="Q394" s="96"/>
      <c r="R394" s="95"/>
      <c r="S394" s="95"/>
    </row>
    <row r="395" spans="4:19" x14ac:dyDescent="0.3">
      <c r="D395" s="82"/>
      <c r="Q395" s="96"/>
      <c r="R395" s="95"/>
      <c r="S395" s="95"/>
    </row>
    <row r="396" spans="4:19" x14ac:dyDescent="0.3">
      <c r="D396" s="82"/>
      <c r="Q396" s="96"/>
      <c r="R396" s="95"/>
      <c r="S396" s="95"/>
    </row>
    <row r="397" spans="4:19" x14ac:dyDescent="0.3">
      <c r="D397" s="82"/>
      <c r="Q397" s="96"/>
      <c r="R397" s="95"/>
      <c r="S397" s="95"/>
    </row>
    <row r="398" spans="4:19" x14ac:dyDescent="0.3">
      <c r="D398" s="82"/>
      <c r="Q398" s="96"/>
      <c r="R398" s="95"/>
      <c r="S398" s="95"/>
    </row>
    <row r="399" spans="4:19" x14ac:dyDescent="0.3">
      <c r="D399" s="82"/>
      <c r="Q399" s="96"/>
      <c r="R399" s="95"/>
      <c r="S399" s="95"/>
    </row>
    <row r="400" spans="4:19" x14ac:dyDescent="0.3">
      <c r="D400" s="82"/>
      <c r="Q400" s="96"/>
      <c r="R400" s="95"/>
      <c r="S400" s="95"/>
    </row>
    <row r="401" spans="4:19" x14ac:dyDescent="0.3">
      <c r="D401" s="82"/>
      <c r="Q401" s="96"/>
      <c r="R401" s="95"/>
      <c r="S401" s="95"/>
    </row>
    <row r="402" spans="4:19" x14ac:dyDescent="0.3">
      <c r="D402" s="82"/>
      <c r="Q402" s="96"/>
      <c r="R402" s="95"/>
      <c r="S402" s="95"/>
    </row>
    <row r="403" spans="4:19" x14ac:dyDescent="0.3">
      <c r="D403" s="82"/>
      <c r="Q403" s="96"/>
      <c r="R403" s="95"/>
      <c r="S403" s="95"/>
    </row>
    <row r="404" spans="4:19" x14ac:dyDescent="0.3">
      <c r="D404" s="82"/>
      <c r="Q404" s="96"/>
      <c r="R404" s="95"/>
      <c r="S404" s="95"/>
    </row>
    <row r="405" spans="4:19" x14ac:dyDescent="0.3">
      <c r="D405" s="82"/>
      <c r="Q405" s="96"/>
      <c r="R405" s="95"/>
      <c r="S405" s="95"/>
    </row>
    <row r="406" spans="4:19" x14ac:dyDescent="0.3">
      <c r="D406" s="82"/>
      <c r="Q406" s="96"/>
      <c r="R406" s="95"/>
      <c r="S406" s="95"/>
    </row>
    <row r="407" spans="4:19" x14ac:dyDescent="0.3">
      <c r="D407" s="82"/>
      <c r="Q407" s="96"/>
      <c r="R407" s="95"/>
      <c r="S407" s="95"/>
    </row>
    <row r="408" spans="4:19" x14ac:dyDescent="0.3">
      <c r="D408" s="82"/>
      <c r="Q408" s="96"/>
      <c r="R408" s="95"/>
      <c r="S408" s="95"/>
    </row>
    <row r="409" spans="4:19" x14ac:dyDescent="0.3">
      <c r="D409" s="82"/>
      <c r="Q409" s="96"/>
      <c r="R409" s="95"/>
      <c r="S409" s="95"/>
    </row>
    <row r="410" spans="4:19" x14ac:dyDescent="0.3">
      <c r="D410" s="82"/>
      <c r="Q410" s="96"/>
      <c r="R410" s="95"/>
      <c r="S410" s="95"/>
    </row>
    <row r="411" spans="4:19" x14ac:dyDescent="0.3">
      <c r="D411" s="82"/>
      <c r="Q411" s="96"/>
      <c r="R411" s="95"/>
      <c r="S411" s="95"/>
    </row>
    <row r="412" spans="4:19" x14ac:dyDescent="0.3">
      <c r="D412" s="82"/>
      <c r="Q412" s="96"/>
      <c r="R412" s="95"/>
      <c r="S412" s="95"/>
    </row>
    <row r="413" spans="4:19" x14ac:dyDescent="0.3">
      <c r="D413" s="82"/>
      <c r="Q413" s="96"/>
      <c r="R413" s="95"/>
      <c r="S413" s="95"/>
    </row>
    <row r="414" spans="4:19" x14ac:dyDescent="0.3">
      <c r="D414" s="82"/>
      <c r="Q414" s="96"/>
      <c r="R414" s="95"/>
      <c r="S414" s="95"/>
    </row>
    <row r="415" spans="4:19" x14ac:dyDescent="0.3">
      <c r="D415" s="82"/>
      <c r="Q415" s="96"/>
      <c r="R415" s="95"/>
      <c r="S415" s="95"/>
    </row>
    <row r="416" spans="4:19" x14ac:dyDescent="0.3">
      <c r="D416" s="82"/>
      <c r="Q416" s="96"/>
      <c r="R416" s="95"/>
      <c r="S416" s="95"/>
    </row>
    <row r="417" spans="4:19" x14ac:dyDescent="0.3">
      <c r="D417" s="82"/>
      <c r="Q417" s="96"/>
      <c r="R417" s="95"/>
      <c r="S417" s="95"/>
    </row>
    <row r="418" spans="4:19" x14ac:dyDescent="0.3">
      <c r="D418" s="82"/>
      <c r="Q418" s="96"/>
      <c r="R418" s="95"/>
      <c r="S418" s="95"/>
    </row>
    <row r="419" spans="4:19" x14ac:dyDescent="0.3">
      <c r="D419" s="82"/>
      <c r="Q419" s="96"/>
      <c r="R419" s="95"/>
      <c r="S419" s="95"/>
    </row>
    <row r="420" spans="4:19" x14ac:dyDescent="0.3">
      <c r="D420" s="82"/>
      <c r="Q420" s="96"/>
      <c r="R420" s="95"/>
      <c r="S420" s="95"/>
    </row>
    <row r="421" spans="4:19" x14ac:dyDescent="0.3">
      <c r="D421" s="82"/>
      <c r="Q421" s="96"/>
      <c r="R421" s="95"/>
      <c r="S421" s="95"/>
    </row>
    <row r="422" spans="4:19" x14ac:dyDescent="0.3">
      <c r="D422" s="82"/>
      <c r="Q422" s="96"/>
      <c r="R422" s="95"/>
      <c r="S422" s="95"/>
    </row>
    <row r="423" spans="4:19" x14ac:dyDescent="0.3">
      <c r="D423" s="82"/>
      <c r="Q423" s="96"/>
      <c r="R423" s="95"/>
      <c r="S423" s="95"/>
    </row>
    <row r="424" spans="4:19" x14ac:dyDescent="0.3">
      <c r="D424" s="82"/>
      <c r="Q424" s="96"/>
      <c r="R424" s="95"/>
      <c r="S424" s="95"/>
    </row>
    <row r="425" spans="4:19" x14ac:dyDescent="0.3">
      <c r="D425" s="82"/>
      <c r="Q425" s="96"/>
      <c r="R425" s="95"/>
      <c r="S425" s="95"/>
    </row>
    <row r="426" spans="4:19" x14ac:dyDescent="0.3">
      <c r="D426" s="82"/>
      <c r="Q426" s="96"/>
      <c r="R426" s="95"/>
      <c r="S426" s="95"/>
    </row>
    <row r="427" spans="4:19" x14ac:dyDescent="0.3">
      <c r="D427" s="82"/>
      <c r="Q427" s="96"/>
      <c r="R427" s="95"/>
      <c r="S427" s="95"/>
    </row>
    <row r="428" spans="4:19" x14ac:dyDescent="0.3">
      <c r="D428" s="82"/>
      <c r="Q428" s="96"/>
      <c r="R428" s="95"/>
      <c r="S428" s="95"/>
    </row>
    <row r="429" spans="4:19" x14ac:dyDescent="0.3">
      <c r="D429" s="82"/>
      <c r="Q429" s="96"/>
      <c r="R429" s="95"/>
      <c r="S429" s="95"/>
    </row>
    <row r="430" spans="4:19" x14ac:dyDescent="0.3">
      <c r="D430" s="82"/>
      <c r="Q430" s="96"/>
      <c r="R430" s="95"/>
      <c r="S430" s="95"/>
    </row>
    <row r="431" spans="4:19" x14ac:dyDescent="0.3">
      <c r="D431" s="82"/>
      <c r="Q431" s="96"/>
      <c r="R431" s="95"/>
      <c r="S431" s="95"/>
    </row>
    <row r="432" spans="4:19" x14ac:dyDescent="0.3">
      <c r="D432" s="82"/>
      <c r="Q432" s="96"/>
      <c r="R432" s="95"/>
      <c r="S432" s="95"/>
    </row>
    <row r="433" spans="4:19" x14ac:dyDescent="0.3">
      <c r="D433" s="82"/>
      <c r="Q433" s="96"/>
      <c r="R433" s="95"/>
      <c r="S433" s="95"/>
    </row>
    <row r="434" spans="4:19" x14ac:dyDescent="0.3">
      <c r="D434" s="82"/>
      <c r="Q434" s="96"/>
      <c r="R434" s="95"/>
      <c r="S434" s="95"/>
    </row>
    <row r="435" spans="4:19" x14ac:dyDescent="0.3">
      <c r="D435" s="82"/>
      <c r="Q435" s="96"/>
      <c r="R435" s="95"/>
      <c r="S435" s="95"/>
    </row>
    <row r="436" spans="4:19" x14ac:dyDescent="0.3">
      <c r="D436" s="82"/>
      <c r="Q436" s="96"/>
      <c r="R436" s="95"/>
      <c r="S436" s="95"/>
    </row>
    <row r="437" spans="4:19" x14ac:dyDescent="0.3">
      <c r="D437" s="82"/>
      <c r="Q437" s="96"/>
      <c r="R437" s="95"/>
      <c r="S437" s="95"/>
    </row>
    <row r="438" spans="4:19" x14ac:dyDescent="0.3">
      <c r="D438" s="82"/>
      <c r="Q438" s="96"/>
      <c r="R438" s="95"/>
      <c r="S438" s="95"/>
    </row>
    <row r="439" spans="4:19" x14ac:dyDescent="0.3">
      <c r="D439" s="82"/>
      <c r="Q439" s="96"/>
      <c r="R439" s="95"/>
      <c r="S439" s="95"/>
    </row>
    <row r="440" spans="4:19" x14ac:dyDescent="0.3">
      <c r="D440" s="82"/>
      <c r="Q440" s="96"/>
      <c r="R440" s="95"/>
      <c r="S440" s="95"/>
    </row>
    <row r="441" spans="4:19" x14ac:dyDescent="0.3">
      <c r="D441" s="82"/>
      <c r="Q441" s="96"/>
      <c r="R441" s="95"/>
      <c r="S441" s="95"/>
    </row>
    <row r="442" spans="4:19" x14ac:dyDescent="0.3">
      <c r="D442" s="82"/>
      <c r="Q442" s="96"/>
      <c r="R442" s="95"/>
      <c r="S442" s="95"/>
    </row>
    <row r="443" spans="4:19" x14ac:dyDescent="0.3">
      <c r="D443" s="82"/>
      <c r="Q443" s="96"/>
      <c r="R443" s="95"/>
      <c r="S443" s="95"/>
    </row>
    <row r="444" spans="4:19" x14ac:dyDescent="0.3">
      <c r="D444" s="82"/>
      <c r="Q444" s="96"/>
      <c r="R444" s="95"/>
      <c r="S444" s="95"/>
    </row>
    <row r="445" spans="4:19" x14ac:dyDescent="0.3">
      <c r="D445" s="82"/>
      <c r="Q445" s="96"/>
      <c r="R445" s="95"/>
      <c r="S445" s="95"/>
    </row>
    <row r="446" spans="4:19" x14ac:dyDescent="0.3">
      <c r="D446" s="82"/>
      <c r="Q446" s="96"/>
      <c r="R446" s="95"/>
      <c r="S446" s="95"/>
    </row>
    <row r="447" spans="4:19" x14ac:dyDescent="0.3">
      <c r="D447" s="82"/>
      <c r="Q447" s="96"/>
      <c r="R447" s="95"/>
      <c r="S447" s="95"/>
    </row>
    <row r="448" spans="4:19" x14ac:dyDescent="0.3">
      <c r="D448" s="82"/>
      <c r="Q448" s="96"/>
      <c r="R448" s="95"/>
      <c r="S448" s="95"/>
    </row>
    <row r="449" spans="4:19" x14ac:dyDescent="0.3">
      <c r="D449" s="82"/>
      <c r="Q449" s="96"/>
      <c r="R449" s="95"/>
      <c r="S449" s="95"/>
    </row>
    <row r="450" spans="4:19" x14ac:dyDescent="0.3">
      <c r="D450" s="82"/>
      <c r="Q450" s="96"/>
      <c r="R450" s="95"/>
      <c r="S450" s="95"/>
    </row>
    <row r="451" spans="4:19" x14ac:dyDescent="0.3">
      <c r="D451" s="82"/>
      <c r="Q451" s="96"/>
      <c r="R451" s="95"/>
      <c r="S451" s="95"/>
    </row>
    <row r="452" spans="4:19" x14ac:dyDescent="0.3">
      <c r="D452" s="82"/>
      <c r="Q452" s="96"/>
      <c r="R452" s="95"/>
      <c r="S452" s="95"/>
    </row>
    <row r="453" spans="4:19" x14ac:dyDescent="0.3">
      <c r="D453" s="82"/>
      <c r="Q453" s="96"/>
      <c r="R453" s="95"/>
      <c r="S453" s="95"/>
    </row>
    <row r="454" spans="4:19" x14ac:dyDescent="0.3">
      <c r="D454" s="82"/>
      <c r="Q454" s="96"/>
      <c r="R454" s="95"/>
      <c r="S454" s="95"/>
    </row>
    <row r="455" spans="4:19" x14ac:dyDescent="0.3">
      <c r="D455" s="82"/>
      <c r="Q455" s="96"/>
      <c r="R455" s="95"/>
      <c r="S455" s="95"/>
    </row>
    <row r="456" spans="4:19" x14ac:dyDescent="0.3">
      <c r="D456" s="82"/>
      <c r="Q456" s="96"/>
      <c r="R456" s="95"/>
      <c r="S456" s="95"/>
    </row>
    <row r="457" spans="4:19" x14ac:dyDescent="0.3">
      <c r="D457" s="82"/>
      <c r="Q457" s="96"/>
      <c r="R457" s="95"/>
      <c r="S457" s="95"/>
    </row>
    <row r="458" spans="4:19" x14ac:dyDescent="0.3">
      <c r="D458" s="82"/>
      <c r="Q458" s="96"/>
      <c r="R458" s="95"/>
      <c r="S458" s="95"/>
    </row>
    <row r="459" spans="4:19" x14ac:dyDescent="0.3">
      <c r="D459" s="82"/>
      <c r="Q459" s="96"/>
      <c r="R459" s="95"/>
      <c r="S459" s="95"/>
    </row>
    <row r="460" spans="4:19" x14ac:dyDescent="0.3">
      <c r="D460" s="82"/>
      <c r="Q460" s="96"/>
      <c r="R460" s="95"/>
      <c r="S460" s="95"/>
    </row>
    <row r="461" spans="4:19" x14ac:dyDescent="0.3">
      <c r="D461" s="82"/>
      <c r="Q461" s="96"/>
      <c r="R461" s="95"/>
      <c r="S461" s="95"/>
    </row>
    <row r="462" spans="4:19" x14ac:dyDescent="0.3">
      <c r="D462" s="82"/>
      <c r="Q462" s="96"/>
      <c r="R462" s="95"/>
      <c r="S462" s="95"/>
    </row>
    <row r="463" spans="4:19" x14ac:dyDescent="0.3">
      <c r="D463" s="82"/>
      <c r="Q463" s="96"/>
      <c r="R463" s="95"/>
      <c r="S463" s="95"/>
    </row>
    <row r="464" spans="4:19" x14ac:dyDescent="0.3">
      <c r="D464" s="82"/>
      <c r="Q464" s="96"/>
      <c r="R464" s="95"/>
      <c r="S464" s="95"/>
    </row>
    <row r="465" spans="4:19" x14ac:dyDescent="0.3">
      <c r="D465" s="82"/>
      <c r="Q465" s="96"/>
      <c r="R465" s="95"/>
      <c r="S465" s="95"/>
    </row>
    <row r="466" spans="4:19" x14ac:dyDescent="0.3">
      <c r="D466" s="82"/>
      <c r="Q466" s="96"/>
      <c r="R466" s="95"/>
      <c r="S466" s="95"/>
    </row>
    <row r="467" spans="4:19" x14ac:dyDescent="0.3">
      <c r="D467" s="82"/>
      <c r="Q467" s="96"/>
      <c r="R467" s="95"/>
      <c r="S467" s="95"/>
    </row>
    <row r="468" spans="4:19" x14ac:dyDescent="0.3">
      <c r="D468" s="82"/>
      <c r="Q468" s="96"/>
      <c r="R468" s="95"/>
      <c r="S468" s="95"/>
    </row>
    <row r="469" spans="4:19" x14ac:dyDescent="0.3">
      <c r="D469" s="82"/>
      <c r="Q469" s="96"/>
      <c r="R469" s="95"/>
      <c r="S469" s="95"/>
    </row>
    <row r="470" spans="4:19" x14ac:dyDescent="0.3">
      <c r="D470" s="82"/>
      <c r="Q470" s="96"/>
      <c r="R470" s="95"/>
      <c r="S470" s="95"/>
    </row>
    <row r="471" spans="4:19" x14ac:dyDescent="0.3">
      <c r="D471" s="82"/>
      <c r="Q471" s="96"/>
      <c r="R471" s="95"/>
      <c r="S471" s="95"/>
    </row>
    <row r="472" spans="4:19" x14ac:dyDescent="0.3">
      <c r="D472" s="82"/>
      <c r="Q472" s="96"/>
      <c r="R472" s="95"/>
      <c r="S472" s="95"/>
    </row>
    <row r="473" spans="4:19" x14ac:dyDescent="0.3">
      <c r="D473" s="82"/>
      <c r="Q473" s="96"/>
      <c r="R473" s="95"/>
      <c r="S473" s="95"/>
    </row>
    <row r="474" spans="4:19" x14ac:dyDescent="0.3">
      <c r="D474" s="82"/>
      <c r="Q474" s="96"/>
      <c r="R474" s="95"/>
      <c r="S474" s="95"/>
    </row>
    <row r="475" spans="4:19" x14ac:dyDescent="0.3">
      <c r="D475" s="82"/>
      <c r="Q475" s="96"/>
      <c r="R475" s="95"/>
      <c r="S475" s="95"/>
    </row>
    <row r="476" spans="4:19" x14ac:dyDescent="0.3">
      <c r="D476" s="82"/>
      <c r="Q476" s="96"/>
      <c r="R476" s="95"/>
      <c r="S476" s="95"/>
    </row>
    <row r="477" spans="4:19" x14ac:dyDescent="0.3">
      <c r="D477" s="82"/>
      <c r="Q477" s="96"/>
      <c r="R477" s="95"/>
      <c r="S477" s="95"/>
    </row>
    <row r="478" spans="4:19" x14ac:dyDescent="0.3">
      <c r="D478" s="82"/>
      <c r="Q478" s="96"/>
      <c r="R478" s="95"/>
      <c r="S478" s="95"/>
    </row>
    <row r="479" spans="4:19" x14ac:dyDescent="0.3">
      <c r="D479" s="82"/>
      <c r="Q479" s="96"/>
      <c r="R479" s="95"/>
      <c r="S479" s="95"/>
    </row>
    <row r="480" spans="4:19" x14ac:dyDescent="0.3">
      <c r="D480" s="82"/>
      <c r="Q480" s="96"/>
      <c r="R480" s="95"/>
      <c r="S480" s="95"/>
    </row>
    <row r="481" spans="4:19" x14ac:dyDescent="0.3">
      <c r="D481" s="82"/>
      <c r="Q481" s="96"/>
      <c r="R481" s="95"/>
      <c r="S481" s="95"/>
    </row>
    <row r="482" spans="4:19" x14ac:dyDescent="0.3">
      <c r="D482" s="82"/>
      <c r="Q482" s="96"/>
      <c r="R482" s="95"/>
      <c r="S482" s="95"/>
    </row>
    <row r="483" spans="4:19" x14ac:dyDescent="0.3">
      <c r="D483" s="82"/>
      <c r="Q483" s="96"/>
      <c r="R483" s="95"/>
      <c r="S483" s="95"/>
    </row>
    <row r="484" spans="4:19" x14ac:dyDescent="0.3">
      <c r="D484" s="82"/>
      <c r="Q484" s="96"/>
      <c r="R484" s="95"/>
      <c r="S484" s="95"/>
    </row>
    <row r="485" spans="4:19" x14ac:dyDescent="0.3">
      <c r="D485" s="82"/>
      <c r="Q485" s="96"/>
      <c r="R485" s="95"/>
      <c r="S485" s="95"/>
    </row>
    <row r="486" spans="4:19" x14ac:dyDescent="0.3">
      <c r="D486" s="82"/>
      <c r="Q486" s="96"/>
      <c r="R486" s="95"/>
      <c r="S486" s="95"/>
    </row>
    <row r="487" spans="4:19" x14ac:dyDescent="0.3">
      <c r="D487" s="82"/>
      <c r="Q487" s="96"/>
      <c r="R487" s="95"/>
      <c r="S487" s="95"/>
    </row>
    <row r="488" spans="4:19" x14ac:dyDescent="0.3">
      <c r="D488" s="82"/>
      <c r="Q488" s="96"/>
      <c r="R488" s="95"/>
      <c r="S488" s="95"/>
    </row>
    <row r="489" spans="4:19" x14ac:dyDescent="0.3">
      <c r="D489" s="82"/>
      <c r="Q489" s="96"/>
      <c r="R489" s="95"/>
      <c r="S489" s="95"/>
    </row>
    <row r="490" spans="4:19" x14ac:dyDescent="0.3">
      <c r="D490" s="82"/>
      <c r="Q490" s="96"/>
      <c r="R490" s="95"/>
      <c r="S490" s="95"/>
    </row>
    <row r="491" spans="4:19" x14ac:dyDescent="0.3">
      <c r="D491" s="82"/>
      <c r="Q491" s="96"/>
      <c r="R491" s="95"/>
      <c r="S491" s="95"/>
    </row>
    <row r="492" spans="4:19" x14ac:dyDescent="0.3">
      <c r="D492" s="82"/>
      <c r="Q492" s="96"/>
      <c r="R492" s="95"/>
      <c r="S492" s="95"/>
    </row>
    <row r="493" spans="4:19" x14ac:dyDescent="0.3">
      <c r="D493" s="82"/>
      <c r="Q493" s="96"/>
      <c r="R493" s="95"/>
      <c r="S493" s="95"/>
    </row>
    <row r="494" spans="4:19" x14ac:dyDescent="0.3">
      <c r="D494" s="82"/>
      <c r="Q494" s="96"/>
      <c r="R494" s="95"/>
      <c r="S494" s="95"/>
    </row>
    <row r="495" spans="4:19" x14ac:dyDescent="0.3">
      <c r="D495" s="82"/>
      <c r="Q495" s="96"/>
      <c r="R495" s="95"/>
      <c r="S495" s="95"/>
    </row>
    <row r="496" spans="4:19" x14ac:dyDescent="0.3">
      <c r="D496" s="82"/>
      <c r="Q496" s="96"/>
      <c r="R496" s="95"/>
      <c r="S496" s="95"/>
    </row>
    <row r="497" spans="4:19" x14ac:dyDescent="0.3">
      <c r="D497" s="82"/>
      <c r="Q497" s="96"/>
      <c r="R497" s="95"/>
      <c r="S497" s="95"/>
    </row>
    <row r="498" spans="4:19" x14ac:dyDescent="0.3">
      <c r="D498" s="82"/>
      <c r="Q498" s="96"/>
      <c r="R498" s="95"/>
      <c r="S498" s="95"/>
    </row>
    <row r="499" spans="4:19" x14ac:dyDescent="0.3">
      <c r="D499" s="82"/>
      <c r="Q499" s="96"/>
      <c r="R499" s="95"/>
      <c r="S499" s="95"/>
    </row>
    <row r="500" spans="4:19" x14ac:dyDescent="0.3">
      <c r="D500" s="82"/>
      <c r="Q500" s="96"/>
      <c r="R500" s="95"/>
      <c r="S500" s="95"/>
    </row>
    <row r="501" spans="4:19" x14ac:dyDescent="0.3">
      <c r="D501" s="82"/>
      <c r="Q501" s="96"/>
      <c r="R501" s="95"/>
      <c r="S501" s="95"/>
    </row>
    <row r="502" spans="4:19" x14ac:dyDescent="0.3">
      <c r="D502" s="82"/>
      <c r="Q502" s="96"/>
      <c r="R502" s="95"/>
      <c r="S502" s="95"/>
    </row>
    <row r="503" spans="4:19" x14ac:dyDescent="0.3">
      <c r="D503" s="82"/>
      <c r="Q503" s="96"/>
      <c r="R503" s="95"/>
      <c r="S503" s="95"/>
    </row>
    <row r="504" spans="4:19" x14ac:dyDescent="0.3">
      <c r="D504" s="82"/>
      <c r="Q504" s="96"/>
      <c r="R504" s="95"/>
      <c r="S504" s="95"/>
    </row>
    <row r="505" spans="4:19" x14ac:dyDescent="0.3">
      <c r="D505" s="82"/>
      <c r="Q505" s="96"/>
      <c r="R505" s="95"/>
      <c r="S505" s="95"/>
    </row>
    <row r="506" spans="4:19" x14ac:dyDescent="0.3">
      <c r="D506" s="82"/>
      <c r="Q506" s="96"/>
      <c r="R506" s="95"/>
      <c r="S506" s="95"/>
    </row>
    <row r="507" spans="4:19" x14ac:dyDescent="0.3">
      <c r="D507" s="82"/>
      <c r="Q507" s="96"/>
      <c r="R507" s="95"/>
      <c r="S507" s="95"/>
    </row>
    <row r="508" spans="4:19" x14ac:dyDescent="0.3">
      <c r="D508" s="82"/>
      <c r="Q508" s="96"/>
      <c r="R508" s="95"/>
      <c r="S508" s="95"/>
    </row>
    <row r="509" spans="4:19" x14ac:dyDescent="0.3">
      <c r="D509" s="82"/>
      <c r="Q509" s="96"/>
      <c r="R509" s="95"/>
      <c r="S509" s="95"/>
    </row>
    <row r="510" spans="4:19" x14ac:dyDescent="0.3">
      <c r="D510" s="82"/>
      <c r="Q510" s="96"/>
      <c r="R510" s="95"/>
      <c r="S510" s="95"/>
    </row>
    <row r="511" spans="4:19" x14ac:dyDescent="0.3">
      <c r="D511" s="82"/>
      <c r="Q511" s="96"/>
      <c r="R511" s="95"/>
      <c r="S511" s="95"/>
    </row>
    <row r="512" spans="4:19" x14ac:dyDescent="0.3">
      <c r="D512" s="82"/>
      <c r="Q512" s="96"/>
      <c r="R512" s="95"/>
      <c r="S512" s="95"/>
    </row>
    <row r="513" spans="4:19" x14ac:dyDescent="0.3">
      <c r="D513" s="82"/>
      <c r="Q513" s="96"/>
      <c r="R513" s="95"/>
      <c r="S513" s="95"/>
    </row>
    <row r="514" spans="4:19" x14ac:dyDescent="0.3">
      <c r="D514" s="82"/>
      <c r="Q514" s="96"/>
      <c r="R514" s="95"/>
      <c r="S514" s="95"/>
    </row>
    <row r="515" spans="4:19" x14ac:dyDescent="0.3">
      <c r="D515" s="82"/>
      <c r="Q515" s="96"/>
      <c r="R515" s="95"/>
      <c r="S515" s="95"/>
    </row>
    <row r="516" spans="4:19" x14ac:dyDescent="0.3">
      <c r="D516" s="82"/>
      <c r="Q516" s="96"/>
      <c r="R516" s="95"/>
      <c r="S516" s="95"/>
    </row>
    <row r="517" spans="4:19" x14ac:dyDescent="0.3">
      <c r="D517" s="82"/>
      <c r="Q517" s="96"/>
      <c r="R517" s="95"/>
      <c r="S517" s="95"/>
    </row>
    <row r="518" spans="4:19" x14ac:dyDescent="0.3">
      <c r="D518" s="82"/>
      <c r="Q518" s="96"/>
      <c r="R518" s="95"/>
      <c r="S518" s="95"/>
    </row>
    <row r="519" spans="4:19" x14ac:dyDescent="0.3">
      <c r="D519" s="82"/>
      <c r="Q519" s="96"/>
      <c r="R519" s="95"/>
      <c r="S519" s="95"/>
    </row>
    <row r="520" spans="4:19" x14ac:dyDescent="0.3">
      <c r="D520" s="82"/>
      <c r="Q520" s="96"/>
      <c r="R520" s="95"/>
      <c r="S520" s="95"/>
    </row>
    <row r="521" spans="4:19" x14ac:dyDescent="0.3">
      <c r="D521" s="82"/>
      <c r="Q521" s="96"/>
      <c r="R521" s="95"/>
      <c r="S521" s="95"/>
    </row>
    <row r="522" spans="4:19" x14ac:dyDescent="0.3">
      <c r="D522" s="82"/>
      <c r="Q522" s="96"/>
      <c r="R522" s="95"/>
      <c r="S522" s="95"/>
    </row>
    <row r="523" spans="4:19" x14ac:dyDescent="0.3">
      <c r="D523" s="82"/>
      <c r="Q523" s="96"/>
      <c r="R523" s="95"/>
      <c r="S523" s="95"/>
    </row>
    <row r="524" spans="4:19" x14ac:dyDescent="0.3">
      <c r="D524" s="82"/>
      <c r="Q524" s="96"/>
      <c r="R524" s="95"/>
      <c r="S524" s="95"/>
    </row>
    <row r="525" spans="4:19" x14ac:dyDescent="0.3">
      <c r="D525" s="82"/>
      <c r="Q525" s="96"/>
      <c r="R525" s="95"/>
      <c r="S525" s="95"/>
    </row>
    <row r="526" spans="4:19" x14ac:dyDescent="0.3">
      <c r="D526" s="82"/>
      <c r="Q526" s="96"/>
      <c r="R526" s="95"/>
      <c r="S526" s="95"/>
    </row>
    <row r="527" spans="4:19" x14ac:dyDescent="0.3">
      <c r="D527" s="82"/>
      <c r="Q527" s="96"/>
      <c r="R527" s="95"/>
      <c r="S527" s="95"/>
    </row>
    <row r="528" spans="4:19" x14ac:dyDescent="0.3">
      <c r="D528" s="82"/>
      <c r="Q528" s="96"/>
      <c r="R528" s="95"/>
      <c r="S528" s="95"/>
    </row>
    <row r="529" spans="4:19" x14ac:dyDescent="0.3">
      <c r="D529" s="82"/>
      <c r="Q529" s="96"/>
      <c r="R529" s="95"/>
      <c r="S529" s="95"/>
    </row>
    <row r="530" spans="4:19" x14ac:dyDescent="0.3">
      <c r="D530" s="82"/>
      <c r="Q530" s="96"/>
      <c r="R530" s="95"/>
      <c r="S530" s="95"/>
    </row>
    <row r="531" spans="4:19" x14ac:dyDescent="0.3">
      <c r="D531" s="82"/>
      <c r="Q531" s="96"/>
      <c r="R531" s="95"/>
      <c r="S531" s="95"/>
    </row>
    <row r="532" spans="4:19" x14ac:dyDescent="0.3">
      <c r="D532" s="82"/>
      <c r="Q532" s="96"/>
      <c r="R532" s="95"/>
      <c r="S532" s="95"/>
    </row>
    <row r="533" spans="4:19" x14ac:dyDescent="0.3">
      <c r="D533" s="82"/>
      <c r="Q533" s="96"/>
      <c r="R533" s="95"/>
      <c r="S533" s="95"/>
    </row>
    <row r="534" spans="4:19" x14ac:dyDescent="0.3">
      <c r="D534" s="82"/>
      <c r="Q534" s="96"/>
      <c r="R534" s="95"/>
      <c r="S534" s="95"/>
    </row>
    <row r="535" spans="4:19" x14ac:dyDescent="0.3">
      <c r="D535" s="82"/>
      <c r="Q535" s="96"/>
      <c r="R535" s="95"/>
      <c r="S535" s="95"/>
    </row>
    <row r="536" spans="4:19" x14ac:dyDescent="0.3">
      <c r="D536" s="82"/>
      <c r="Q536" s="96"/>
      <c r="R536" s="95"/>
      <c r="S536" s="95"/>
    </row>
    <row r="537" spans="4:19" x14ac:dyDescent="0.3">
      <c r="D537" s="82"/>
      <c r="Q537" s="96"/>
      <c r="R537" s="95"/>
      <c r="S537" s="95"/>
    </row>
    <row r="538" spans="4:19" x14ac:dyDescent="0.3">
      <c r="D538" s="82"/>
      <c r="Q538" s="96"/>
      <c r="R538" s="95"/>
      <c r="S538" s="95"/>
    </row>
    <row r="539" spans="4:19" x14ac:dyDescent="0.3">
      <c r="D539" s="82"/>
      <c r="Q539" s="96"/>
      <c r="R539" s="95"/>
      <c r="S539" s="95"/>
    </row>
    <row r="540" spans="4:19" x14ac:dyDescent="0.3">
      <c r="D540" s="82"/>
      <c r="Q540" s="96"/>
      <c r="R540" s="95"/>
      <c r="S540" s="95"/>
    </row>
    <row r="541" spans="4:19" x14ac:dyDescent="0.3">
      <c r="D541" s="82"/>
      <c r="Q541" s="96"/>
      <c r="R541" s="95"/>
      <c r="S541" s="95"/>
    </row>
    <row r="542" spans="4:19" x14ac:dyDescent="0.3">
      <c r="D542" s="82"/>
      <c r="Q542" s="96"/>
      <c r="R542" s="95"/>
      <c r="S542" s="95"/>
    </row>
    <row r="543" spans="4:19" x14ac:dyDescent="0.3">
      <c r="D543" s="82"/>
      <c r="Q543" s="96"/>
      <c r="R543" s="95"/>
      <c r="S543" s="95"/>
    </row>
    <row r="544" spans="4:19" x14ac:dyDescent="0.3">
      <c r="D544" s="82"/>
      <c r="Q544" s="96"/>
      <c r="R544" s="95"/>
      <c r="S544" s="95"/>
    </row>
    <row r="545" spans="4:19" x14ac:dyDescent="0.3">
      <c r="D545" s="82"/>
      <c r="Q545" s="96"/>
      <c r="R545" s="95"/>
      <c r="S545" s="95"/>
    </row>
    <row r="546" spans="4:19" x14ac:dyDescent="0.3">
      <c r="D546" s="82"/>
      <c r="Q546" s="96"/>
      <c r="R546" s="95"/>
      <c r="S546" s="95"/>
    </row>
    <row r="547" spans="4:19" x14ac:dyDescent="0.3">
      <c r="D547" s="82"/>
      <c r="Q547" s="96"/>
      <c r="R547" s="95"/>
      <c r="S547" s="95"/>
    </row>
    <row r="548" spans="4:19" x14ac:dyDescent="0.3">
      <c r="D548" s="82"/>
      <c r="Q548" s="96"/>
      <c r="R548" s="95"/>
      <c r="S548" s="95"/>
    </row>
    <row r="549" spans="4:19" x14ac:dyDescent="0.3">
      <c r="D549" s="82"/>
      <c r="Q549" s="96"/>
      <c r="R549" s="95"/>
      <c r="S549" s="95"/>
    </row>
    <row r="550" spans="4:19" x14ac:dyDescent="0.3">
      <c r="D550" s="82"/>
      <c r="Q550" s="96"/>
      <c r="R550" s="95"/>
      <c r="S550" s="95"/>
    </row>
    <row r="551" spans="4:19" x14ac:dyDescent="0.3">
      <c r="D551" s="82"/>
      <c r="Q551" s="96"/>
      <c r="R551" s="95"/>
      <c r="S551" s="95"/>
    </row>
    <row r="552" spans="4:19" x14ac:dyDescent="0.3">
      <c r="D552" s="82"/>
      <c r="Q552" s="96"/>
      <c r="R552" s="95"/>
      <c r="S552" s="95"/>
    </row>
    <row r="553" spans="4:19" x14ac:dyDescent="0.3">
      <c r="D553" s="82"/>
      <c r="Q553" s="96"/>
      <c r="R553" s="95"/>
      <c r="S553" s="95"/>
    </row>
    <row r="554" spans="4:19" x14ac:dyDescent="0.3">
      <c r="D554" s="82"/>
      <c r="Q554" s="96"/>
      <c r="R554" s="95"/>
      <c r="S554" s="95"/>
    </row>
    <row r="555" spans="4:19" x14ac:dyDescent="0.3">
      <c r="D555" s="82"/>
      <c r="Q555" s="96"/>
      <c r="R555" s="95"/>
      <c r="S555" s="95"/>
    </row>
    <row r="556" spans="4:19" x14ac:dyDescent="0.3">
      <c r="D556" s="82"/>
      <c r="Q556" s="96"/>
      <c r="R556" s="95"/>
      <c r="S556" s="95"/>
    </row>
    <row r="557" spans="4:19" x14ac:dyDescent="0.3">
      <c r="D557" s="82"/>
      <c r="Q557" s="96"/>
      <c r="R557" s="95"/>
      <c r="S557" s="95"/>
    </row>
    <row r="558" spans="4:19" x14ac:dyDescent="0.3">
      <c r="D558" s="82"/>
      <c r="Q558" s="96"/>
      <c r="R558" s="95"/>
      <c r="S558" s="95"/>
    </row>
    <row r="559" spans="4:19" x14ac:dyDescent="0.3">
      <c r="D559" s="82"/>
      <c r="Q559" s="96"/>
      <c r="R559" s="95"/>
      <c r="S559" s="95"/>
    </row>
    <row r="560" spans="4:19" x14ac:dyDescent="0.3">
      <c r="D560" s="82"/>
      <c r="Q560" s="96"/>
      <c r="R560" s="95"/>
      <c r="S560" s="95"/>
    </row>
    <row r="561" spans="4:19" x14ac:dyDescent="0.3">
      <c r="D561" s="82"/>
      <c r="Q561" s="96"/>
      <c r="R561" s="95"/>
      <c r="S561" s="95"/>
    </row>
    <row r="562" spans="4:19" x14ac:dyDescent="0.3">
      <c r="D562" s="82"/>
      <c r="Q562" s="96"/>
      <c r="R562" s="95"/>
      <c r="S562" s="95"/>
    </row>
    <row r="563" spans="4:19" x14ac:dyDescent="0.3">
      <c r="D563" s="82"/>
      <c r="Q563" s="96"/>
      <c r="R563" s="95"/>
      <c r="S563" s="95"/>
    </row>
    <row r="564" spans="4:19" x14ac:dyDescent="0.3">
      <c r="D564" s="82"/>
      <c r="Q564" s="96"/>
      <c r="R564" s="95"/>
      <c r="S564" s="95"/>
    </row>
    <row r="565" spans="4:19" x14ac:dyDescent="0.3">
      <c r="D565" s="82"/>
      <c r="Q565" s="96"/>
      <c r="R565" s="95"/>
      <c r="S565" s="95"/>
    </row>
    <row r="566" spans="4:19" x14ac:dyDescent="0.3">
      <c r="D566" s="82"/>
      <c r="Q566" s="96"/>
      <c r="R566" s="95"/>
      <c r="S566" s="95"/>
    </row>
    <row r="567" spans="4:19" x14ac:dyDescent="0.3">
      <c r="D567" s="82"/>
      <c r="Q567" s="96"/>
      <c r="R567" s="95"/>
      <c r="S567" s="95"/>
    </row>
    <row r="568" spans="4:19" x14ac:dyDescent="0.3">
      <c r="D568" s="82"/>
      <c r="Q568" s="96"/>
      <c r="R568" s="95"/>
      <c r="S568" s="95"/>
    </row>
    <row r="569" spans="4:19" x14ac:dyDescent="0.3">
      <c r="D569" s="82"/>
      <c r="Q569" s="96"/>
      <c r="R569" s="95"/>
      <c r="S569" s="95"/>
    </row>
    <row r="570" spans="4:19" x14ac:dyDescent="0.3">
      <c r="D570" s="82"/>
      <c r="Q570" s="96"/>
      <c r="R570" s="95"/>
      <c r="S570" s="95"/>
    </row>
    <row r="571" spans="4:19" x14ac:dyDescent="0.3">
      <c r="D571" s="82"/>
      <c r="Q571" s="96"/>
      <c r="R571" s="95"/>
      <c r="S571" s="95"/>
    </row>
    <row r="572" spans="4:19" x14ac:dyDescent="0.3">
      <c r="D572" s="82"/>
      <c r="Q572" s="96"/>
      <c r="R572" s="95"/>
      <c r="S572" s="95"/>
    </row>
    <row r="573" spans="4:19" x14ac:dyDescent="0.3">
      <c r="D573" s="82"/>
      <c r="Q573" s="96"/>
      <c r="R573" s="95"/>
      <c r="S573" s="95"/>
    </row>
    <row r="574" spans="4:19" x14ac:dyDescent="0.3">
      <c r="D574" s="82"/>
      <c r="Q574" s="96"/>
      <c r="R574" s="95"/>
      <c r="S574" s="95"/>
    </row>
    <row r="575" spans="4:19" x14ac:dyDescent="0.3">
      <c r="D575" s="82"/>
      <c r="Q575" s="96"/>
      <c r="R575" s="95"/>
      <c r="S575" s="95"/>
    </row>
    <row r="576" spans="4:19" x14ac:dyDescent="0.3">
      <c r="D576" s="82"/>
      <c r="Q576" s="96"/>
      <c r="R576" s="95"/>
      <c r="S576" s="95"/>
    </row>
    <row r="577" spans="4:19" x14ac:dyDescent="0.3">
      <c r="D577" s="82"/>
      <c r="Q577" s="96"/>
      <c r="R577" s="95"/>
      <c r="S577" s="95"/>
    </row>
    <row r="578" spans="4:19" x14ac:dyDescent="0.3">
      <c r="D578" s="82"/>
      <c r="Q578" s="96"/>
      <c r="R578" s="95"/>
      <c r="S578" s="95"/>
    </row>
    <row r="579" spans="4:19" x14ac:dyDescent="0.3">
      <c r="D579" s="82"/>
      <c r="Q579" s="96"/>
      <c r="R579" s="95"/>
      <c r="S579" s="95"/>
    </row>
    <row r="580" spans="4:19" x14ac:dyDescent="0.3">
      <c r="D580" s="82"/>
      <c r="Q580" s="96"/>
      <c r="R580" s="95"/>
      <c r="S580" s="95"/>
    </row>
    <row r="581" spans="4:19" x14ac:dyDescent="0.3">
      <c r="D581" s="82"/>
      <c r="Q581" s="96"/>
      <c r="R581" s="95"/>
      <c r="S581" s="95"/>
    </row>
    <row r="582" spans="4:19" x14ac:dyDescent="0.3">
      <c r="D582" s="82"/>
      <c r="Q582" s="96"/>
      <c r="R582" s="95"/>
      <c r="S582" s="95"/>
    </row>
    <row r="583" spans="4:19" x14ac:dyDescent="0.3">
      <c r="D583" s="82"/>
      <c r="Q583" s="96"/>
      <c r="R583" s="95"/>
      <c r="S583" s="95"/>
    </row>
    <row r="584" spans="4:19" x14ac:dyDescent="0.3">
      <c r="D584" s="82"/>
      <c r="Q584" s="96"/>
      <c r="R584" s="95"/>
      <c r="S584" s="95"/>
    </row>
    <row r="585" spans="4:19" x14ac:dyDescent="0.3">
      <c r="D585" s="82"/>
      <c r="Q585" s="96"/>
      <c r="R585" s="95"/>
      <c r="S585" s="95"/>
    </row>
    <row r="586" spans="4:19" x14ac:dyDescent="0.3">
      <c r="D586" s="82"/>
      <c r="Q586" s="96"/>
      <c r="R586" s="95"/>
      <c r="S586" s="95"/>
    </row>
    <row r="587" spans="4:19" x14ac:dyDescent="0.3">
      <c r="D587" s="82"/>
      <c r="Q587" s="96"/>
      <c r="R587" s="95"/>
      <c r="S587" s="95"/>
    </row>
    <row r="588" spans="4:19" x14ac:dyDescent="0.3">
      <c r="D588" s="82"/>
      <c r="Q588" s="96"/>
      <c r="R588" s="95"/>
      <c r="S588" s="95"/>
    </row>
    <row r="589" spans="4:19" x14ac:dyDescent="0.3">
      <c r="D589" s="82"/>
      <c r="Q589" s="96"/>
      <c r="R589" s="95"/>
      <c r="S589" s="95"/>
    </row>
    <row r="590" spans="4:19" x14ac:dyDescent="0.3">
      <c r="D590" s="82"/>
      <c r="Q590" s="96"/>
      <c r="R590" s="95"/>
      <c r="S590" s="95"/>
    </row>
    <row r="591" spans="4:19" x14ac:dyDescent="0.3">
      <c r="D591" s="82"/>
      <c r="Q591" s="96"/>
      <c r="R591" s="95"/>
      <c r="S591" s="95"/>
    </row>
    <row r="592" spans="4:19" x14ac:dyDescent="0.3">
      <c r="D592" s="82"/>
      <c r="Q592" s="96"/>
      <c r="R592" s="95"/>
      <c r="S592" s="95"/>
    </row>
    <row r="593" spans="4:19" x14ac:dyDescent="0.3">
      <c r="D593" s="82"/>
      <c r="Q593" s="96"/>
      <c r="R593" s="95"/>
      <c r="S593" s="95"/>
    </row>
    <row r="594" spans="4:19" x14ac:dyDescent="0.3">
      <c r="D594" s="82"/>
      <c r="Q594" s="96"/>
      <c r="R594" s="95"/>
      <c r="S594" s="95"/>
    </row>
    <row r="595" spans="4:19" x14ac:dyDescent="0.3">
      <c r="D595" s="82"/>
      <c r="Q595" s="96"/>
      <c r="R595" s="95"/>
      <c r="S595" s="95"/>
    </row>
    <row r="596" spans="4:19" x14ac:dyDescent="0.3">
      <c r="D596" s="82"/>
      <c r="Q596" s="96"/>
      <c r="R596" s="95"/>
      <c r="S596" s="95"/>
    </row>
    <row r="597" spans="4:19" x14ac:dyDescent="0.3">
      <c r="D597" s="82"/>
      <c r="Q597" s="96"/>
      <c r="R597" s="95"/>
      <c r="S597" s="95"/>
    </row>
    <row r="598" spans="4:19" x14ac:dyDescent="0.3">
      <c r="D598" s="82"/>
      <c r="Q598" s="96"/>
      <c r="R598" s="95"/>
      <c r="S598" s="95"/>
    </row>
    <row r="599" spans="4:19" x14ac:dyDescent="0.3">
      <c r="D599" s="82"/>
      <c r="Q599" s="96"/>
      <c r="R599" s="95"/>
      <c r="S599" s="95"/>
    </row>
    <row r="600" spans="4:19" x14ac:dyDescent="0.3">
      <c r="D600" s="82"/>
      <c r="Q600" s="96"/>
      <c r="R600" s="95"/>
      <c r="S600" s="95"/>
    </row>
    <row r="601" spans="4:19" x14ac:dyDescent="0.3">
      <c r="D601" s="82"/>
      <c r="Q601" s="96"/>
      <c r="R601" s="95"/>
      <c r="S601" s="95"/>
    </row>
    <row r="602" spans="4:19" x14ac:dyDescent="0.3">
      <c r="D602" s="82"/>
      <c r="Q602" s="96"/>
      <c r="R602" s="95"/>
      <c r="S602" s="95"/>
    </row>
    <row r="603" spans="4:19" x14ac:dyDescent="0.3">
      <c r="D603" s="82"/>
      <c r="Q603" s="96"/>
      <c r="R603" s="95"/>
      <c r="S603" s="95"/>
    </row>
    <row r="604" spans="4:19" x14ac:dyDescent="0.3">
      <c r="D604" s="82"/>
      <c r="Q604" s="96"/>
      <c r="R604" s="95"/>
      <c r="S604" s="95"/>
    </row>
    <row r="605" spans="4:19" x14ac:dyDescent="0.3">
      <c r="D605" s="82"/>
      <c r="Q605" s="96"/>
      <c r="R605" s="95"/>
      <c r="S605" s="95"/>
    </row>
    <row r="606" spans="4:19" x14ac:dyDescent="0.3">
      <c r="D606" s="82"/>
      <c r="Q606" s="96"/>
      <c r="R606" s="95"/>
      <c r="S606" s="95"/>
    </row>
    <row r="607" spans="4:19" x14ac:dyDescent="0.3">
      <c r="D607" s="82"/>
      <c r="Q607" s="96"/>
      <c r="R607" s="95"/>
      <c r="S607" s="95"/>
    </row>
    <row r="608" spans="4:19" x14ac:dyDescent="0.3">
      <c r="D608" s="82"/>
      <c r="Q608" s="96"/>
      <c r="R608" s="95"/>
      <c r="S608" s="95"/>
    </row>
    <row r="609" spans="4:19" x14ac:dyDescent="0.3">
      <c r="D609" s="82"/>
      <c r="Q609" s="96"/>
      <c r="R609" s="95"/>
      <c r="S609" s="95"/>
    </row>
    <row r="610" spans="4:19" x14ac:dyDescent="0.3">
      <c r="D610" s="82"/>
      <c r="Q610" s="96"/>
      <c r="R610" s="95"/>
      <c r="S610" s="95"/>
    </row>
    <row r="611" spans="4:19" x14ac:dyDescent="0.3">
      <c r="D611" s="82"/>
      <c r="Q611" s="96"/>
      <c r="R611" s="95"/>
      <c r="S611" s="95"/>
    </row>
    <row r="612" spans="4:19" x14ac:dyDescent="0.3">
      <c r="D612" s="82"/>
      <c r="Q612" s="96"/>
      <c r="R612" s="95"/>
      <c r="S612" s="95"/>
    </row>
    <row r="613" spans="4:19" x14ac:dyDescent="0.3">
      <c r="D613" s="82"/>
      <c r="Q613" s="96"/>
      <c r="R613" s="95"/>
      <c r="S613" s="95"/>
    </row>
    <row r="614" spans="4:19" x14ac:dyDescent="0.3">
      <c r="D614" s="82"/>
      <c r="Q614" s="96"/>
      <c r="R614" s="95"/>
      <c r="S614" s="95"/>
    </row>
    <row r="615" spans="4:19" x14ac:dyDescent="0.3">
      <c r="D615" s="82"/>
      <c r="Q615" s="96"/>
      <c r="R615" s="95"/>
      <c r="S615" s="95"/>
    </row>
    <row r="616" spans="4:19" x14ac:dyDescent="0.3">
      <c r="D616" s="82"/>
      <c r="Q616" s="96"/>
      <c r="R616" s="95"/>
      <c r="S616" s="95"/>
    </row>
    <row r="617" spans="4:19" x14ac:dyDescent="0.3">
      <c r="D617" s="82"/>
      <c r="Q617" s="96"/>
      <c r="R617" s="95"/>
      <c r="S617" s="95"/>
    </row>
    <row r="618" spans="4:19" x14ac:dyDescent="0.3">
      <c r="D618" s="82"/>
      <c r="Q618" s="96"/>
      <c r="R618" s="95"/>
      <c r="S618" s="95"/>
    </row>
    <row r="619" spans="4:19" x14ac:dyDescent="0.3">
      <c r="D619" s="82"/>
      <c r="Q619" s="96"/>
      <c r="R619" s="95"/>
      <c r="S619" s="95"/>
    </row>
    <row r="620" spans="4:19" x14ac:dyDescent="0.3">
      <c r="D620" s="82"/>
      <c r="Q620" s="96"/>
      <c r="R620" s="95"/>
      <c r="S620" s="95"/>
    </row>
    <row r="621" spans="4:19" x14ac:dyDescent="0.3">
      <c r="D621" s="82"/>
      <c r="Q621" s="96"/>
      <c r="R621" s="95"/>
      <c r="S621" s="95"/>
    </row>
    <row r="622" spans="4:19" x14ac:dyDescent="0.3">
      <c r="D622" s="82"/>
      <c r="Q622" s="96"/>
      <c r="R622" s="95"/>
      <c r="S622" s="95"/>
    </row>
    <row r="623" spans="4:19" x14ac:dyDescent="0.3">
      <c r="D623" s="82"/>
      <c r="Q623" s="96"/>
      <c r="R623" s="95"/>
      <c r="S623" s="95"/>
    </row>
    <row r="624" spans="4:19" x14ac:dyDescent="0.3">
      <c r="D624" s="82"/>
      <c r="Q624" s="96"/>
      <c r="R624" s="95"/>
      <c r="S624" s="95"/>
    </row>
    <row r="625" spans="4:19" x14ac:dyDescent="0.3">
      <c r="D625" s="82"/>
      <c r="Q625" s="96"/>
      <c r="R625" s="95"/>
      <c r="S625" s="95"/>
    </row>
    <row r="626" spans="4:19" x14ac:dyDescent="0.3">
      <c r="D626" s="82"/>
      <c r="Q626" s="96"/>
      <c r="R626" s="95"/>
      <c r="S626" s="95"/>
    </row>
    <row r="627" spans="4:19" x14ac:dyDescent="0.3">
      <c r="D627" s="82"/>
      <c r="Q627" s="96"/>
      <c r="R627" s="95"/>
      <c r="S627" s="95"/>
    </row>
    <row r="628" spans="4:19" x14ac:dyDescent="0.3">
      <c r="D628" s="82"/>
      <c r="Q628" s="96"/>
      <c r="R628" s="95"/>
      <c r="S628" s="95"/>
    </row>
    <row r="629" spans="4:19" x14ac:dyDescent="0.3">
      <c r="D629" s="82"/>
      <c r="Q629" s="96"/>
      <c r="R629" s="95"/>
      <c r="S629" s="95"/>
    </row>
    <row r="630" spans="4:19" x14ac:dyDescent="0.3">
      <c r="D630" s="82"/>
      <c r="Q630" s="96"/>
      <c r="R630" s="95"/>
      <c r="S630" s="95"/>
    </row>
    <row r="631" spans="4:19" x14ac:dyDescent="0.3">
      <c r="D631" s="82"/>
      <c r="Q631" s="96"/>
      <c r="R631" s="95"/>
      <c r="S631" s="95"/>
    </row>
    <row r="632" spans="4:19" x14ac:dyDescent="0.3">
      <c r="D632" s="82"/>
      <c r="Q632" s="96"/>
      <c r="R632" s="95"/>
      <c r="S632" s="95"/>
    </row>
    <row r="633" spans="4:19" x14ac:dyDescent="0.3">
      <c r="D633" s="82"/>
      <c r="Q633" s="96"/>
      <c r="R633" s="95"/>
      <c r="S633" s="95"/>
    </row>
    <row r="634" spans="4:19" x14ac:dyDescent="0.3">
      <c r="D634" s="82"/>
      <c r="Q634" s="96"/>
      <c r="R634" s="95"/>
      <c r="S634" s="95"/>
    </row>
    <row r="635" spans="4:19" x14ac:dyDescent="0.3">
      <c r="D635" s="82"/>
      <c r="Q635" s="96"/>
      <c r="R635" s="95"/>
      <c r="S635" s="95"/>
    </row>
    <row r="636" spans="4:19" x14ac:dyDescent="0.3">
      <c r="D636" s="82"/>
      <c r="Q636" s="96"/>
      <c r="R636" s="95"/>
      <c r="S636" s="95"/>
    </row>
    <row r="637" spans="4:19" x14ac:dyDescent="0.3">
      <c r="D637" s="82"/>
      <c r="Q637" s="96"/>
      <c r="R637" s="95"/>
      <c r="S637" s="95"/>
    </row>
    <row r="638" spans="4:19" x14ac:dyDescent="0.3">
      <c r="D638" s="82"/>
      <c r="Q638" s="96"/>
      <c r="R638" s="95"/>
      <c r="S638" s="95"/>
    </row>
    <row r="639" spans="4:19" x14ac:dyDescent="0.3">
      <c r="D639" s="82"/>
      <c r="Q639" s="96"/>
      <c r="R639" s="95"/>
      <c r="S639" s="95"/>
    </row>
    <row r="640" spans="4:19" x14ac:dyDescent="0.3">
      <c r="D640" s="82"/>
      <c r="Q640" s="96"/>
      <c r="R640" s="95"/>
      <c r="S640" s="95"/>
    </row>
    <row r="641" spans="4:19" x14ac:dyDescent="0.3">
      <c r="D641" s="82"/>
      <c r="Q641" s="96"/>
      <c r="R641" s="95"/>
      <c r="S641" s="95"/>
    </row>
    <row r="642" spans="4:19" x14ac:dyDescent="0.3">
      <c r="D642" s="82"/>
      <c r="Q642" s="96"/>
      <c r="R642" s="95"/>
      <c r="S642" s="95"/>
    </row>
    <row r="643" spans="4:19" x14ac:dyDescent="0.3">
      <c r="D643" s="82"/>
      <c r="Q643" s="96"/>
      <c r="R643" s="95"/>
      <c r="S643" s="95"/>
    </row>
    <row r="644" spans="4:19" x14ac:dyDescent="0.3">
      <c r="D644" s="82"/>
      <c r="Q644" s="96"/>
      <c r="R644" s="95"/>
      <c r="S644" s="95"/>
    </row>
    <row r="645" spans="4:19" x14ac:dyDescent="0.3">
      <c r="D645" s="82"/>
      <c r="Q645" s="96"/>
      <c r="R645" s="95"/>
      <c r="S645" s="95"/>
    </row>
    <row r="646" spans="4:19" x14ac:dyDescent="0.3">
      <c r="D646" s="82"/>
      <c r="Q646" s="96"/>
      <c r="R646" s="95"/>
      <c r="S646" s="95"/>
    </row>
    <row r="647" spans="4:19" x14ac:dyDescent="0.3">
      <c r="D647" s="82"/>
      <c r="Q647" s="96"/>
      <c r="R647" s="95"/>
      <c r="S647" s="95"/>
    </row>
    <row r="648" spans="4:19" x14ac:dyDescent="0.3">
      <c r="D648" s="82"/>
      <c r="Q648" s="96"/>
      <c r="R648" s="95"/>
      <c r="S648" s="95"/>
    </row>
    <row r="649" spans="4:19" x14ac:dyDescent="0.3">
      <c r="D649" s="82"/>
      <c r="Q649" s="96"/>
      <c r="R649" s="95"/>
      <c r="S649" s="95"/>
    </row>
    <row r="650" spans="4:19" x14ac:dyDescent="0.3">
      <c r="D650" s="82"/>
      <c r="Q650" s="96"/>
      <c r="R650" s="95"/>
      <c r="S650" s="95"/>
    </row>
    <row r="651" spans="4:19" x14ac:dyDescent="0.3">
      <c r="D651" s="82"/>
      <c r="Q651" s="96"/>
      <c r="R651" s="95"/>
      <c r="S651" s="95"/>
    </row>
    <row r="652" spans="4:19" x14ac:dyDescent="0.3">
      <c r="D652" s="82"/>
      <c r="Q652" s="96"/>
      <c r="R652" s="95"/>
      <c r="S652" s="95"/>
    </row>
    <row r="653" spans="4:19" x14ac:dyDescent="0.3">
      <c r="D653" s="82"/>
      <c r="Q653" s="96"/>
      <c r="R653" s="95"/>
      <c r="S653" s="95"/>
    </row>
    <row r="654" spans="4:19" x14ac:dyDescent="0.3">
      <c r="D654" s="82"/>
      <c r="Q654" s="96"/>
      <c r="R654" s="95"/>
      <c r="S654" s="95"/>
    </row>
    <row r="655" spans="4:19" x14ac:dyDescent="0.3">
      <c r="D655" s="82"/>
      <c r="Q655" s="96"/>
      <c r="R655" s="95"/>
      <c r="S655" s="95"/>
    </row>
    <row r="656" spans="4:19" x14ac:dyDescent="0.3">
      <c r="D656" s="82"/>
      <c r="Q656" s="96"/>
      <c r="R656" s="95"/>
      <c r="S656" s="95"/>
    </row>
    <row r="657" spans="4:19" x14ac:dyDescent="0.3">
      <c r="D657" s="82"/>
      <c r="Q657" s="96"/>
      <c r="R657" s="95"/>
      <c r="S657" s="95"/>
    </row>
    <row r="658" spans="4:19" x14ac:dyDescent="0.3">
      <c r="D658" s="82"/>
      <c r="Q658" s="96"/>
      <c r="R658" s="95"/>
      <c r="S658" s="95"/>
    </row>
    <row r="659" spans="4:19" x14ac:dyDescent="0.3">
      <c r="D659" s="82"/>
      <c r="Q659" s="96"/>
      <c r="R659" s="95"/>
      <c r="S659" s="95"/>
    </row>
    <row r="660" spans="4:19" x14ac:dyDescent="0.3">
      <c r="D660" s="82"/>
      <c r="Q660" s="96"/>
      <c r="R660" s="95"/>
      <c r="S660" s="95"/>
    </row>
    <row r="661" spans="4:19" x14ac:dyDescent="0.3">
      <c r="D661" s="82"/>
      <c r="Q661" s="96"/>
      <c r="R661" s="95"/>
      <c r="S661" s="95"/>
    </row>
    <row r="662" spans="4:19" x14ac:dyDescent="0.3">
      <c r="D662" s="82"/>
      <c r="Q662" s="96"/>
      <c r="R662" s="95"/>
      <c r="S662" s="95"/>
    </row>
    <row r="663" spans="4:19" x14ac:dyDescent="0.3">
      <c r="D663" s="82"/>
      <c r="Q663" s="96"/>
      <c r="R663" s="95"/>
      <c r="S663" s="95"/>
    </row>
    <row r="664" spans="4:19" x14ac:dyDescent="0.3">
      <c r="D664" s="82"/>
      <c r="Q664" s="96"/>
      <c r="R664" s="95"/>
      <c r="S664" s="95"/>
    </row>
    <row r="665" spans="4:19" x14ac:dyDescent="0.3">
      <c r="D665" s="82"/>
      <c r="Q665" s="96"/>
      <c r="R665" s="95"/>
      <c r="S665" s="95"/>
    </row>
    <row r="666" spans="4:19" x14ac:dyDescent="0.3">
      <c r="D666" s="82"/>
      <c r="Q666" s="96"/>
      <c r="R666" s="95"/>
      <c r="S666" s="95"/>
    </row>
    <row r="667" spans="4:19" x14ac:dyDescent="0.3">
      <c r="D667" s="82"/>
      <c r="Q667" s="96"/>
      <c r="R667" s="95"/>
      <c r="S667" s="95"/>
    </row>
    <row r="668" spans="4:19" x14ac:dyDescent="0.3">
      <c r="D668" s="82"/>
      <c r="Q668" s="96"/>
      <c r="R668" s="95"/>
      <c r="S668" s="95"/>
    </row>
    <row r="669" spans="4:19" x14ac:dyDescent="0.3">
      <c r="D669" s="82"/>
      <c r="Q669" s="96"/>
      <c r="R669" s="95"/>
      <c r="S669" s="95"/>
    </row>
    <row r="670" spans="4:19" x14ac:dyDescent="0.3">
      <c r="D670" s="82"/>
      <c r="Q670" s="96"/>
      <c r="R670" s="95"/>
      <c r="S670" s="95"/>
    </row>
    <row r="671" spans="4:19" x14ac:dyDescent="0.3">
      <c r="D671" s="82"/>
      <c r="Q671" s="96"/>
      <c r="R671" s="95"/>
      <c r="S671" s="95"/>
    </row>
    <row r="672" spans="4:19" x14ac:dyDescent="0.3">
      <c r="D672" s="82"/>
      <c r="Q672" s="96"/>
      <c r="R672" s="95"/>
      <c r="S672" s="95"/>
    </row>
    <row r="673" spans="4:19" x14ac:dyDescent="0.3">
      <c r="D673" s="82"/>
      <c r="Q673" s="96"/>
      <c r="R673" s="95"/>
      <c r="S673" s="95"/>
    </row>
    <row r="674" spans="4:19" x14ac:dyDescent="0.3">
      <c r="D674" s="82"/>
      <c r="Q674" s="96"/>
      <c r="R674" s="95"/>
      <c r="S674" s="95"/>
    </row>
    <row r="675" spans="4:19" x14ac:dyDescent="0.3">
      <c r="D675" s="82"/>
      <c r="Q675" s="96"/>
      <c r="R675" s="95"/>
      <c r="S675" s="95"/>
    </row>
    <row r="676" spans="4:19" x14ac:dyDescent="0.3">
      <c r="D676" s="82"/>
      <c r="Q676" s="96"/>
      <c r="R676" s="95"/>
      <c r="S676" s="95"/>
    </row>
    <row r="677" spans="4:19" x14ac:dyDescent="0.3">
      <c r="D677" s="82"/>
      <c r="Q677" s="96"/>
      <c r="R677" s="95"/>
      <c r="S677" s="95"/>
    </row>
    <row r="678" spans="4:19" x14ac:dyDescent="0.3">
      <c r="D678" s="82"/>
      <c r="Q678" s="96"/>
      <c r="R678" s="95"/>
      <c r="S678" s="95"/>
    </row>
    <row r="679" spans="4:19" x14ac:dyDescent="0.3">
      <c r="D679" s="82"/>
      <c r="Q679" s="96"/>
      <c r="R679" s="95"/>
      <c r="S679" s="95"/>
    </row>
    <row r="680" spans="4:19" x14ac:dyDescent="0.3">
      <c r="D680" s="82"/>
      <c r="Q680" s="96"/>
      <c r="R680" s="95"/>
      <c r="S680" s="95"/>
    </row>
    <row r="681" spans="4:19" x14ac:dyDescent="0.3">
      <c r="D681" s="82"/>
      <c r="Q681" s="96"/>
      <c r="R681" s="95"/>
      <c r="S681" s="95"/>
    </row>
    <row r="682" spans="4:19" x14ac:dyDescent="0.3">
      <c r="D682" s="82"/>
      <c r="Q682" s="96"/>
      <c r="R682" s="95"/>
      <c r="S682" s="95"/>
    </row>
    <row r="683" spans="4:19" x14ac:dyDescent="0.3">
      <c r="D683" s="82"/>
      <c r="Q683" s="96"/>
      <c r="R683" s="95"/>
      <c r="S683" s="95"/>
    </row>
    <row r="684" spans="4:19" x14ac:dyDescent="0.3">
      <c r="D684" s="82"/>
      <c r="Q684" s="96"/>
      <c r="R684" s="95"/>
      <c r="S684" s="95"/>
    </row>
    <row r="685" spans="4:19" x14ac:dyDescent="0.3">
      <c r="D685" s="82"/>
      <c r="Q685" s="96"/>
      <c r="R685" s="95"/>
      <c r="S685" s="95"/>
    </row>
    <row r="686" spans="4:19" x14ac:dyDescent="0.3">
      <c r="D686" s="82"/>
      <c r="Q686" s="96"/>
      <c r="R686" s="95"/>
      <c r="S686" s="95"/>
    </row>
    <row r="687" spans="4:19" x14ac:dyDescent="0.3">
      <c r="D687" s="82"/>
      <c r="Q687" s="96"/>
      <c r="R687" s="95"/>
      <c r="S687" s="95"/>
    </row>
    <row r="688" spans="4:19" x14ac:dyDescent="0.3">
      <c r="D688" s="82"/>
      <c r="Q688" s="96"/>
      <c r="R688" s="95"/>
      <c r="S688" s="95"/>
    </row>
    <row r="689" spans="4:19" x14ac:dyDescent="0.3">
      <c r="D689" s="82"/>
      <c r="Q689" s="96"/>
      <c r="R689" s="95"/>
      <c r="S689" s="95"/>
    </row>
    <row r="690" spans="4:19" x14ac:dyDescent="0.3">
      <c r="D690" s="82"/>
      <c r="Q690" s="96"/>
      <c r="R690" s="95"/>
      <c r="S690" s="95"/>
    </row>
    <row r="691" spans="4:19" x14ac:dyDescent="0.3">
      <c r="D691" s="82"/>
      <c r="Q691" s="96"/>
      <c r="R691" s="95"/>
      <c r="S691" s="95"/>
    </row>
    <row r="692" spans="4:19" x14ac:dyDescent="0.3">
      <c r="D692" s="82"/>
      <c r="Q692" s="96"/>
      <c r="R692" s="95"/>
      <c r="S692" s="95"/>
    </row>
    <row r="693" spans="4:19" x14ac:dyDescent="0.3">
      <c r="D693" s="82"/>
      <c r="Q693" s="96"/>
      <c r="R693" s="95"/>
      <c r="S693" s="95"/>
    </row>
    <row r="694" spans="4:19" x14ac:dyDescent="0.3">
      <c r="D694" s="82"/>
      <c r="Q694" s="96"/>
      <c r="R694" s="95"/>
      <c r="S694" s="95"/>
    </row>
    <row r="695" spans="4:19" x14ac:dyDescent="0.3">
      <c r="D695" s="82"/>
      <c r="Q695" s="96"/>
      <c r="R695" s="95"/>
      <c r="S695" s="95"/>
    </row>
    <row r="696" spans="4:19" x14ac:dyDescent="0.3">
      <c r="D696" s="82"/>
      <c r="Q696" s="96"/>
      <c r="R696" s="95"/>
      <c r="S696" s="95"/>
    </row>
    <row r="697" spans="4:19" x14ac:dyDescent="0.3">
      <c r="D697" s="82"/>
      <c r="Q697" s="96"/>
      <c r="R697" s="95"/>
      <c r="S697" s="95"/>
    </row>
    <row r="698" spans="4:19" x14ac:dyDescent="0.3">
      <c r="D698" s="82"/>
      <c r="Q698" s="96"/>
      <c r="R698" s="95"/>
      <c r="S698" s="95"/>
    </row>
    <row r="699" spans="4:19" x14ac:dyDescent="0.3">
      <c r="D699" s="82"/>
      <c r="Q699" s="96"/>
      <c r="R699" s="95"/>
      <c r="S699" s="95"/>
    </row>
    <row r="700" spans="4:19" x14ac:dyDescent="0.3">
      <c r="D700" s="82"/>
      <c r="Q700" s="96"/>
      <c r="R700" s="95"/>
      <c r="S700" s="95"/>
    </row>
    <row r="701" spans="4:19" x14ac:dyDescent="0.3">
      <c r="D701" s="82"/>
      <c r="Q701" s="96"/>
      <c r="R701" s="95"/>
      <c r="S701" s="95"/>
    </row>
    <row r="702" spans="4:19" x14ac:dyDescent="0.3">
      <c r="D702" s="82"/>
      <c r="Q702" s="96"/>
      <c r="R702" s="95"/>
      <c r="S702" s="95"/>
    </row>
    <row r="703" spans="4:19" x14ac:dyDescent="0.3">
      <c r="D703" s="82"/>
      <c r="Q703" s="96"/>
      <c r="R703" s="95"/>
      <c r="S703" s="95"/>
    </row>
    <row r="704" spans="4:19" x14ac:dyDescent="0.3">
      <c r="D704" s="82"/>
      <c r="Q704" s="96"/>
      <c r="R704" s="95"/>
      <c r="S704" s="95"/>
    </row>
    <row r="705" spans="4:19" x14ac:dyDescent="0.3">
      <c r="D705" s="82"/>
      <c r="Q705" s="96"/>
      <c r="R705" s="95"/>
      <c r="S705" s="95"/>
    </row>
    <row r="706" spans="4:19" x14ac:dyDescent="0.3">
      <c r="D706" s="82"/>
      <c r="Q706" s="96"/>
      <c r="R706" s="95"/>
      <c r="S706" s="95"/>
    </row>
    <row r="707" spans="4:19" x14ac:dyDescent="0.3">
      <c r="D707" s="82"/>
      <c r="Q707" s="96"/>
      <c r="R707" s="95"/>
      <c r="S707" s="95"/>
    </row>
    <row r="708" spans="4:19" x14ac:dyDescent="0.3">
      <c r="D708" s="82"/>
      <c r="Q708" s="96"/>
      <c r="R708" s="95"/>
      <c r="S708" s="95"/>
    </row>
    <row r="709" spans="4:19" x14ac:dyDescent="0.3">
      <c r="D709" s="82"/>
      <c r="Q709" s="96"/>
      <c r="R709" s="95"/>
      <c r="S709" s="95"/>
    </row>
    <row r="710" spans="4:19" x14ac:dyDescent="0.3">
      <c r="D710" s="82"/>
      <c r="Q710" s="96"/>
      <c r="R710" s="95"/>
      <c r="S710" s="95"/>
    </row>
    <row r="711" spans="4:19" x14ac:dyDescent="0.3">
      <c r="D711" s="82"/>
      <c r="Q711" s="96"/>
      <c r="R711" s="95"/>
      <c r="S711" s="95"/>
    </row>
    <row r="712" spans="4:19" x14ac:dyDescent="0.3">
      <c r="D712" s="82"/>
      <c r="Q712" s="96"/>
      <c r="R712" s="95"/>
      <c r="S712" s="95"/>
    </row>
    <row r="713" spans="4:19" x14ac:dyDescent="0.3">
      <c r="D713" s="82"/>
      <c r="Q713" s="96"/>
      <c r="R713" s="95"/>
      <c r="S713" s="95"/>
    </row>
    <row r="714" spans="4:19" x14ac:dyDescent="0.3">
      <c r="D714" s="82"/>
      <c r="Q714" s="96"/>
      <c r="R714" s="95"/>
      <c r="S714" s="95"/>
    </row>
    <row r="715" spans="4:19" x14ac:dyDescent="0.3">
      <c r="D715" s="82"/>
      <c r="Q715" s="96"/>
      <c r="R715" s="95"/>
      <c r="S715" s="95"/>
    </row>
    <row r="716" spans="4:19" x14ac:dyDescent="0.3">
      <c r="D716" s="82"/>
      <c r="Q716" s="96"/>
      <c r="R716" s="95"/>
      <c r="S716" s="95"/>
    </row>
    <row r="717" spans="4:19" x14ac:dyDescent="0.3">
      <c r="D717" s="82"/>
      <c r="Q717" s="96"/>
      <c r="R717" s="95"/>
      <c r="S717" s="95"/>
    </row>
    <row r="718" spans="4:19" x14ac:dyDescent="0.3">
      <c r="D718" s="82"/>
      <c r="Q718" s="96"/>
      <c r="R718" s="95"/>
      <c r="S718" s="95"/>
    </row>
    <row r="719" spans="4:19" x14ac:dyDescent="0.3">
      <c r="D719" s="82"/>
      <c r="Q719" s="96"/>
      <c r="R719" s="95"/>
      <c r="S719" s="95"/>
    </row>
    <row r="720" spans="4:19" x14ac:dyDescent="0.3">
      <c r="D720" s="82"/>
      <c r="Q720" s="96"/>
      <c r="R720" s="95"/>
      <c r="S720" s="95"/>
    </row>
    <row r="721" spans="4:19" x14ac:dyDescent="0.3">
      <c r="D721" s="82"/>
      <c r="Q721" s="96"/>
      <c r="R721" s="95"/>
      <c r="S721" s="95"/>
    </row>
    <row r="722" spans="4:19" x14ac:dyDescent="0.3">
      <c r="D722" s="82"/>
      <c r="Q722" s="96"/>
      <c r="R722" s="95"/>
      <c r="S722" s="95"/>
    </row>
    <row r="723" spans="4:19" x14ac:dyDescent="0.3">
      <c r="D723" s="82"/>
      <c r="Q723" s="96"/>
      <c r="R723" s="95"/>
      <c r="S723" s="95"/>
    </row>
    <row r="724" spans="4:19" x14ac:dyDescent="0.3">
      <c r="D724" s="82"/>
      <c r="Q724" s="96"/>
      <c r="R724" s="95"/>
      <c r="S724" s="95"/>
    </row>
    <row r="725" spans="4:19" x14ac:dyDescent="0.3">
      <c r="D725" s="82"/>
      <c r="Q725" s="96"/>
      <c r="R725" s="95"/>
      <c r="S725" s="95"/>
    </row>
    <row r="726" spans="4:19" x14ac:dyDescent="0.3">
      <c r="D726" s="82"/>
      <c r="Q726" s="96"/>
      <c r="R726" s="95"/>
      <c r="S726" s="95"/>
    </row>
    <row r="727" spans="4:19" x14ac:dyDescent="0.3">
      <c r="D727" s="82"/>
      <c r="Q727" s="96"/>
      <c r="R727" s="95"/>
      <c r="S727" s="95"/>
    </row>
    <row r="728" spans="4:19" x14ac:dyDescent="0.3">
      <c r="D728" s="82"/>
      <c r="Q728" s="96"/>
      <c r="R728" s="95"/>
      <c r="S728" s="95"/>
    </row>
    <row r="729" spans="4:19" x14ac:dyDescent="0.3">
      <c r="D729" s="82"/>
      <c r="Q729" s="96"/>
      <c r="R729" s="95"/>
      <c r="S729" s="95"/>
    </row>
    <row r="730" spans="4:19" x14ac:dyDescent="0.3">
      <c r="D730" s="82"/>
      <c r="Q730" s="96"/>
      <c r="R730" s="95"/>
      <c r="S730" s="95"/>
    </row>
    <row r="731" spans="4:19" x14ac:dyDescent="0.3">
      <c r="D731" s="82"/>
      <c r="Q731" s="96"/>
      <c r="R731" s="95"/>
      <c r="S731" s="95"/>
    </row>
    <row r="732" spans="4:19" x14ac:dyDescent="0.3">
      <c r="D732" s="82"/>
      <c r="Q732" s="96"/>
      <c r="R732" s="95"/>
      <c r="S732" s="95"/>
    </row>
    <row r="733" spans="4:19" x14ac:dyDescent="0.3">
      <c r="D733" s="82"/>
      <c r="Q733" s="96"/>
      <c r="R733" s="95"/>
      <c r="S733" s="95"/>
    </row>
    <row r="734" spans="4:19" x14ac:dyDescent="0.3">
      <c r="D734" s="82"/>
      <c r="Q734" s="96"/>
      <c r="R734" s="95"/>
      <c r="S734" s="95"/>
    </row>
    <row r="735" spans="4:19" x14ac:dyDescent="0.3">
      <c r="D735" s="82"/>
      <c r="Q735" s="96"/>
      <c r="R735" s="95"/>
      <c r="S735" s="95"/>
    </row>
    <row r="736" spans="4:19" x14ac:dyDescent="0.3">
      <c r="D736" s="82"/>
      <c r="Q736" s="96"/>
      <c r="R736" s="95"/>
      <c r="S736" s="95"/>
    </row>
    <row r="737" spans="4:19" x14ac:dyDescent="0.3">
      <c r="D737" s="82"/>
      <c r="Q737" s="96"/>
      <c r="R737" s="95"/>
      <c r="S737" s="95"/>
    </row>
    <row r="738" spans="4:19" x14ac:dyDescent="0.3">
      <c r="D738" s="82"/>
      <c r="Q738" s="96"/>
      <c r="R738" s="95"/>
      <c r="S738" s="95"/>
    </row>
    <row r="739" spans="4:19" x14ac:dyDescent="0.3">
      <c r="D739" s="82"/>
      <c r="Q739" s="96"/>
      <c r="R739" s="95"/>
      <c r="S739" s="95"/>
    </row>
    <row r="740" spans="4:19" x14ac:dyDescent="0.3">
      <c r="D740" s="82"/>
      <c r="Q740" s="96"/>
      <c r="R740" s="95"/>
      <c r="S740" s="95"/>
    </row>
    <row r="741" spans="4:19" x14ac:dyDescent="0.3">
      <c r="D741" s="82"/>
      <c r="Q741" s="96"/>
      <c r="R741" s="95"/>
      <c r="S741" s="95"/>
    </row>
    <row r="742" spans="4:19" x14ac:dyDescent="0.3">
      <c r="D742" s="82"/>
      <c r="Q742" s="96"/>
      <c r="R742" s="95"/>
      <c r="S742" s="95"/>
    </row>
    <row r="743" spans="4:19" x14ac:dyDescent="0.3">
      <c r="D743" s="82"/>
      <c r="Q743" s="96"/>
      <c r="R743" s="95"/>
      <c r="S743" s="95"/>
    </row>
    <row r="744" spans="4:19" x14ac:dyDescent="0.3">
      <c r="D744" s="82"/>
      <c r="Q744" s="96"/>
      <c r="R744" s="95"/>
      <c r="S744" s="95"/>
    </row>
    <row r="745" spans="4:19" x14ac:dyDescent="0.3">
      <c r="D745" s="82"/>
      <c r="Q745" s="96"/>
      <c r="R745" s="95"/>
      <c r="S745" s="95"/>
    </row>
    <row r="746" spans="4:19" x14ac:dyDescent="0.3">
      <c r="D746" s="82"/>
      <c r="Q746" s="96"/>
      <c r="R746" s="95"/>
      <c r="S746" s="95"/>
    </row>
    <row r="747" spans="4:19" x14ac:dyDescent="0.3">
      <c r="D747" s="82"/>
      <c r="Q747" s="96"/>
      <c r="R747" s="95"/>
      <c r="S747" s="95"/>
    </row>
    <row r="748" spans="4:19" x14ac:dyDescent="0.3">
      <c r="D748" s="82"/>
      <c r="Q748" s="96"/>
      <c r="R748" s="95"/>
      <c r="S748" s="95"/>
    </row>
    <row r="749" spans="4:19" x14ac:dyDescent="0.3">
      <c r="D749" s="82"/>
      <c r="Q749" s="96"/>
      <c r="R749" s="95"/>
      <c r="S749" s="95"/>
    </row>
    <row r="750" spans="4:19" x14ac:dyDescent="0.3">
      <c r="D750" s="82"/>
      <c r="Q750" s="96"/>
      <c r="R750" s="95"/>
      <c r="S750" s="95"/>
    </row>
    <row r="751" spans="4:19" x14ac:dyDescent="0.3">
      <c r="D751" s="82"/>
      <c r="Q751" s="96"/>
      <c r="R751" s="95"/>
      <c r="S751" s="95"/>
    </row>
    <row r="752" spans="4:19" x14ac:dyDescent="0.3">
      <c r="D752" s="82"/>
      <c r="Q752" s="96"/>
      <c r="R752" s="95"/>
      <c r="S752" s="95"/>
    </row>
    <row r="753" spans="4:19" x14ac:dyDescent="0.3">
      <c r="D753" s="82"/>
      <c r="Q753" s="96"/>
      <c r="R753" s="95"/>
      <c r="S753" s="95"/>
    </row>
    <row r="754" spans="4:19" x14ac:dyDescent="0.3">
      <c r="D754" s="82"/>
      <c r="Q754" s="96"/>
      <c r="R754" s="95"/>
      <c r="S754" s="95"/>
    </row>
    <row r="755" spans="4:19" x14ac:dyDescent="0.3">
      <c r="D755" s="82"/>
      <c r="Q755" s="96"/>
      <c r="R755" s="95"/>
      <c r="S755" s="95"/>
    </row>
    <row r="756" spans="4:19" x14ac:dyDescent="0.3">
      <c r="D756" s="82"/>
      <c r="Q756" s="96"/>
      <c r="R756" s="95"/>
      <c r="S756" s="95"/>
    </row>
    <row r="757" spans="4:19" x14ac:dyDescent="0.3">
      <c r="D757" s="82"/>
      <c r="Q757" s="96"/>
      <c r="R757" s="95"/>
      <c r="S757" s="95"/>
    </row>
    <row r="758" spans="4:19" x14ac:dyDescent="0.3">
      <c r="D758" s="82"/>
      <c r="Q758" s="96"/>
      <c r="R758" s="95"/>
      <c r="S758" s="95"/>
    </row>
    <row r="759" spans="4:19" x14ac:dyDescent="0.3">
      <c r="D759" s="82"/>
      <c r="Q759" s="96"/>
      <c r="R759" s="95"/>
      <c r="S759" s="95"/>
    </row>
    <row r="760" spans="4:19" x14ac:dyDescent="0.3">
      <c r="D760" s="82"/>
      <c r="Q760" s="96"/>
      <c r="R760" s="95"/>
      <c r="S760" s="95"/>
    </row>
    <row r="761" spans="4:19" x14ac:dyDescent="0.3">
      <c r="D761" s="82"/>
      <c r="Q761" s="96"/>
      <c r="R761" s="95"/>
      <c r="S761" s="95"/>
    </row>
    <row r="762" spans="4:19" x14ac:dyDescent="0.3">
      <c r="D762" s="82"/>
      <c r="Q762" s="96"/>
      <c r="R762" s="95"/>
      <c r="S762" s="95"/>
    </row>
    <row r="763" spans="4:19" x14ac:dyDescent="0.3">
      <c r="D763" s="82"/>
      <c r="Q763" s="96"/>
      <c r="R763" s="95"/>
      <c r="S763" s="95"/>
    </row>
    <row r="764" spans="4:19" x14ac:dyDescent="0.3">
      <c r="D764" s="82"/>
      <c r="Q764" s="96"/>
      <c r="R764" s="95"/>
      <c r="S764" s="95"/>
    </row>
    <row r="765" spans="4:19" x14ac:dyDescent="0.3">
      <c r="D765" s="82"/>
      <c r="Q765" s="96"/>
      <c r="R765" s="95"/>
      <c r="S765" s="95"/>
    </row>
    <row r="766" spans="4:19" x14ac:dyDescent="0.3">
      <c r="D766" s="82"/>
      <c r="Q766" s="96"/>
      <c r="R766" s="95"/>
      <c r="S766" s="95"/>
    </row>
    <row r="767" spans="4:19" x14ac:dyDescent="0.3">
      <c r="D767" s="82"/>
      <c r="Q767" s="96"/>
      <c r="R767" s="95"/>
      <c r="S767" s="95"/>
    </row>
    <row r="768" spans="4:19" x14ac:dyDescent="0.3">
      <c r="D768" s="82"/>
      <c r="Q768" s="96"/>
      <c r="R768" s="95"/>
      <c r="S768" s="95"/>
    </row>
    <row r="769" spans="4:19" x14ac:dyDescent="0.3">
      <c r="D769" s="82"/>
      <c r="Q769" s="96"/>
      <c r="R769" s="95"/>
      <c r="S769" s="95"/>
    </row>
    <row r="770" spans="4:19" x14ac:dyDescent="0.3">
      <c r="D770" s="82"/>
      <c r="Q770" s="96"/>
      <c r="R770" s="95"/>
      <c r="S770" s="95"/>
    </row>
    <row r="771" spans="4:19" x14ac:dyDescent="0.3">
      <c r="D771" s="82"/>
      <c r="Q771" s="96"/>
      <c r="R771" s="95"/>
      <c r="S771" s="95"/>
    </row>
    <row r="772" spans="4:19" x14ac:dyDescent="0.3">
      <c r="D772" s="82"/>
      <c r="Q772" s="96"/>
      <c r="R772" s="95"/>
      <c r="S772" s="95"/>
    </row>
    <row r="773" spans="4:19" x14ac:dyDescent="0.3">
      <c r="D773" s="82"/>
      <c r="Q773" s="96"/>
      <c r="R773" s="95"/>
      <c r="S773" s="95"/>
    </row>
    <row r="774" spans="4:19" x14ac:dyDescent="0.3">
      <c r="D774" s="82"/>
      <c r="Q774" s="96"/>
      <c r="R774" s="95"/>
      <c r="S774" s="95"/>
    </row>
    <row r="775" spans="4:19" x14ac:dyDescent="0.3">
      <c r="D775" s="82"/>
      <c r="Q775" s="96"/>
      <c r="R775" s="95"/>
      <c r="S775" s="95"/>
    </row>
    <row r="776" spans="4:19" x14ac:dyDescent="0.3">
      <c r="D776" s="82"/>
      <c r="Q776" s="96"/>
      <c r="R776" s="95"/>
      <c r="S776" s="95"/>
    </row>
    <row r="777" spans="4:19" x14ac:dyDescent="0.3">
      <c r="D777" s="82"/>
      <c r="Q777" s="96"/>
      <c r="R777" s="95"/>
      <c r="S777" s="95"/>
    </row>
    <row r="778" spans="4:19" x14ac:dyDescent="0.3">
      <c r="D778" s="82"/>
      <c r="Q778" s="96"/>
      <c r="R778" s="95"/>
      <c r="S778" s="95"/>
    </row>
    <row r="779" spans="4:19" x14ac:dyDescent="0.3">
      <c r="D779" s="82"/>
      <c r="Q779" s="96"/>
      <c r="R779" s="95"/>
      <c r="S779" s="95"/>
    </row>
    <row r="780" spans="4:19" x14ac:dyDescent="0.3">
      <c r="D780" s="82"/>
      <c r="Q780" s="96"/>
      <c r="R780" s="95"/>
      <c r="S780" s="95"/>
    </row>
    <row r="781" spans="4:19" x14ac:dyDescent="0.3">
      <c r="D781" s="82"/>
      <c r="Q781" s="96"/>
      <c r="R781" s="95"/>
      <c r="S781" s="95"/>
    </row>
    <row r="782" spans="4:19" x14ac:dyDescent="0.3">
      <c r="D782" s="82"/>
      <c r="Q782" s="96"/>
      <c r="R782" s="95"/>
      <c r="S782" s="95"/>
    </row>
    <row r="783" spans="4:19" x14ac:dyDescent="0.3">
      <c r="D783" s="82"/>
      <c r="Q783" s="96"/>
      <c r="R783" s="95"/>
      <c r="S783" s="95"/>
    </row>
    <row r="784" spans="4:19" x14ac:dyDescent="0.3">
      <c r="D784" s="82"/>
      <c r="Q784" s="96"/>
      <c r="R784" s="95"/>
      <c r="S784" s="95"/>
    </row>
    <row r="785" spans="4:19" x14ac:dyDescent="0.3">
      <c r="D785" s="82"/>
      <c r="Q785" s="96"/>
      <c r="R785" s="95"/>
      <c r="S785" s="95"/>
    </row>
    <row r="786" spans="4:19" x14ac:dyDescent="0.3">
      <c r="D786" s="82"/>
      <c r="Q786" s="96"/>
      <c r="R786" s="95"/>
      <c r="S786" s="95"/>
    </row>
    <row r="787" spans="4:19" x14ac:dyDescent="0.3">
      <c r="D787" s="82"/>
      <c r="Q787" s="96"/>
      <c r="R787" s="95"/>
      <c r="S787" s="95"/>
    </row>
    <row r="788" spans="4:19" x14ac:dyDescent="0.3">
      <c r="D788" s="82"/>
      <c r="Q788" s="96"/>
      <c r="R788" s="95"/>
      <c r="S788" s="95"/>
    </row>
    <row r="789" spans="4:19" x14ac:dyDescent="0.3">
      <c r="D789" s="82"/>
      <c r="Q789" s="96"/>
      <c r="R789" s="95"/>
      <c r="S789" s="95"/>
    </row>
    <row r="790" spans="4:19" x14ac:dyDescent="0.3">
      <c r="D790" s="82"/>
      <c r="Q790" s="96"/>
      <c r="R790" s="95"/>
      <c r="S790" s="95"/>
    </row>
    <row r="791" spans="4:19" x14ac:dyDescent="0.3">
      <c r="D791" s="82"/>
      <c r="Q791" s="96"/>
      <c r="R791" s="95"/>
      <c r="S791" s="95"/>
    </row>
    <row r="792" spans="4:19" x14ac:dyDescent="0.3">
      <c r="D792" s="82"/>
      <c r="Q792" s="96"/>
      <c r="R792" s="95"/>
      <c r="S792" s="95"/>
    </row>
    <row r="793" spans="4:19" x14ac:dyDescent="0.3">
      <c r="D793" s="82"/>
      <c r="Q793" s="96"/>
      <c r="R793" s="95"/>
      <c r="S793" s="95"/>
    </row>
    <row r="794" spans="4:19" x14ac:dyDescent="0.3">
      <c r="D794" s="82"/>
      <c r="Q794" s="96"/>
      <c r="R794" s="95"/>
      <c r="S794" s="95"/>
    </row>
    <row r="795" spans="4:19" x14ac:dyDescent="0.3">
      <c r="D795" s="82"/>
      <c r="Q795" s="96"/>
      <c r="R795" s="95"/>
      <c r="S795" s="95"/>
    </row>
    <row r="796" spans="4:19" x14ac:dyDescent="0.3">
      <c r="D796" s="82"/>
      <c r="Q796" s="96"/>
      <c r="R796" s="95"/>
      <c r="S796" s="95"/>
    </row>
    <row r="797" spans="4:19" x14ac:dyDescent="0.3">
      <c r="D797" s="82"/>
      <c r="Q797" s="96"/>
      <c r="R797" s="95"/>
      <c r="S797" s="95"/>
    </row>
    <row r="798" spans="4:19" x14ac:dyDescent="0.3">
      <c r="D798" s="82"/>
      <c r="Q798" s="96"/>
      <c r="R798" s="95"/>
      <c r="S798" s="95"/>
    </row>
    <row r="799" spans="4:19" x14ac:dyDescent="0.3">
      <c r="D799" s="82"/>
      <c r="Q799" s="96"/>
      <c r="R799" s="95"/>
      <c r="S799" s="95"/>
    </row>
    <row r="800" spans="4:19" x14ac:dyDescent="0.3">
      <c r="D800" s="82"/>
      <c r="Q800" s="96"/>
      <c r="R800" s="95"/>
      <c r="S800" s="95"/>
    </row>
    <row r="801" spans="4:19" x14ac:dyDescent="0.3">
      <c r="D801" s="82"/>
      <c r="Q801" s="96"/>
      <c r="R801" s="95"/>
      <c r="S801" s="95"/>
    </row>
    <row r="802" spans="4:19" x14ac:dyDescent="0.3">
      <c r="D802" s="82"/>
      <c r="Q802" s="96"/>
      <c r="R802" s="95"/>
      <c r="S802" s="95"/>
    </row>
    <row r="803" spans="4:19" x14ac:dyDescent="0.3">
      <c r="D803" s="82"/>
      <c r="Q803" s="96"/>
      <c r="R803" s="95"/>
      <c r="S803" s="95"/>
    </row>
    <row r="804" spans="4:19" x14ac:dyDescent="0.3">
      <c r="D804" s="82"/>
      <c r="Q804" s="96"/>
      <c r="R804" s="95"/>
      <c r="S804" s="95"/>
    </row>
    <row r="805" spans="4:19" x14ac:dyDescent="0.3">
      <c r="D805" s="82"/>
      <c r="Q805" s="96"/>
      <c r="R805" s="95"/>
      <c r="S805" s="95"/>
    </row>
    <row r="806" spans="4:19" x14ac:dyDescent="0.3">
      <c r="D806" s="82"/>
      <c r="Q806" s="96"/>
      <c r="R806" s="95"/>
      <c r="S806" s="95"/>
    </row>
    <row r="807" spans="4:19" x14ac:dyDescent="0.3">
      <c r="D807" s="82"/>
      <c r="Q807" s="96"/>
      <c r="R807" s="95"/>
      <c r="S807" s="95"/>
    </row>
    <row r="808" spans="4:19" x14ac:dyDescent="0.3">
      <c r="D808" s="82"/>
      <c r="Q808" s="96"/>
      <c r="R808" s="95"/>
      <c r="S808" s="95"/>
    </row>
    <row r="809" spans="4:19" x14ac:dyDescent="0.3">
      <c r="D809" s="82"/>
      <c r="Q809" s="96"/>
      <c r="R809" s="95"/>
      <c r="S809" s="95"/>
    </row>
    <row r="810" spans="4:19" x14ac:dyDescent="0.3">
      <c r="D810" s="82"/>
      <c r="Q810" s="96"/>
      <c r="R810" s="95"/>
      <c r="S810" s="95"/>
    </row>
    <row r="811" spans="4:19" x14ac:dyDescent="0.3">
      <c r="D811" s="82"/>
      <c r="Q811" s="96"/>
      <c r="R811" s="95"/>
      <c r="S811" s="95"/>
    </row>
    <row r="812" spans="4:19" x14ac:dyDescent="0.3">
      <c r="D812" s="82"/>
      <c r="Q812" s="96"/>
      <c r="R812" s="95"/>
      <c r="S812" s="95"/>
    </row>
    <row r="813" spans="4:19" x14ac:dyDescent="0.3">
      <c r="D813" s="82"/>
      <c r="Q813" s="96"/>
      <c r="R813" s="95"/>
      <c r="S813" s="95"/>
    </row>
    <row r="814" spans="4:19" x14ac:dyDescent="0.3">
      <c r="D814" s="82"/>
      <c r="Q814" s="96"/>
      <c r="R814" s="95"/>
      <c r="S814" s="95"/>
    </row>
    <row r="815" spans="4:19" x14ac:dyDescent="0.3">
      <c r="D815" s="82"/>
      <c r="Q815" s="96"/>
      <c r="R815" s="95"/>
      <c r="S815" s="95"/>
    </row>
    <row r="816" spans="4:19" x14ac:dyDescent="0.3">
      <c r="D816" s="82"/>
      <c r="Q816" s="96"/>
      <c r="R816" s="95"/>
      <c r="S816" s="95"/>
    </row>
    <row r="817" spans="4:19" x14ac:dyDescent="0.3">
      <c r="D817" s="82"/>
      <c r="Q817" s="96"/>
      <c r="R817" s="95"/>
      <c r="S817" s="95"/>
    </row>
    <row r="818" spans="4:19" x14ac:dyDescent="0.3">
      <c r="D818" s="82"/>
      <c r="Q818" s="96"/>
      <c r="R818" s="95"/>
      <c r="S818" s="95"/>
    </row>
    <row r="819" spans="4:19" x14ac:dyDescent="0.3">
      <c r="D819" s="82"/>
      <c r="Q819" s="96"/>
      <c r="R819" s="95"/>
      <c r="S819" s="95"/>
    </row>
    <row r="820" spans="4:19" x14ac:dyDescent="0.3">
      <c r="D820" s="82"/>
      <c r="Q820" s="96"/>
      <c r="R820" s="95"/>
      <c r="S820" s="95"/>
    </row>
    <row r="821" spans="4:19" x14ac:dyDescent="0.3">
      <c r="D821" s="82"/>
      <c r="Q821" s="96"/>
      <c r="R821" s="95"/>
      <c r="S821" s="95"/>
    </row>
    <row r="822" spans="4:19" x14ac:dyDescent="0.3">
      <c r="D822" s="82"/>
      <c r="Q822" s="96"/>
      <c r="R822" s="95"/>
      <c r="S822" s="95"/>
    </row>
    <row r="823" spans="4:19" x14ac:dyDescent="0.3">
      <c r="D823" s="82"/>
      <c r="Q823" s="96"/>
      <c r="R823" s="95"/>
      <c r="S823" s="95"/>
    </row>
    <row r="824" spans="4:19" x14ac:dyDescent="0.3">
      <c r="D824" s="82"/>
      <c r="Q824" s="96"/>
      <c r="R824" s="95"/>
      <c r="S824" s="95"/>
    </row>
    <row r="825" spans="4:19" x14ac:dyDescent="0.3">
      <c r="D825" s="82"/>
      <c r="Q825" s="96"/>
      <c r="R825" s="95"/>
      <c r="S825" s="95"/>
    </row>
    <row r="826" spans="4:19" x14ac:dyDescent="0.3">
      <c r="D826" s="82"/>
      <c r="Q826" s="96"/>
      <c r="R826" s="95"/>
      <c r="S826" s="95"/>
    </row>
    <row r="827" spans="4:19" x14ac:dyDescent="0.3">
      <c r="D827" s="82"/>
      <c r="Q827" s="96"/>
      <c r="R827" s="95"/>
      <c r="S827" s="95"/>
    </row>
    <row r="828" spans="4:19" x14ac:dyDescent="0.3">
      <c r="D828" s="82"/>
      <c r="Q828" s="96"/>
      <c r="R828" s="95"/>
      <c r="S828" s="95"/>
    </row>
    <row r="829" spans="4:19" x14ac:dyDescent="0.3">
      <c r="D829" s="82"/>
      <c r="Q829" s="96"/>
      <c r="R829" s="95"/>
      <c r="S829" s="95"/>
    </row>
    <row r="830" spans="4:19" x14ac:dyDescent="0.3">
      <c r="D830" s="82"/>
      <c r="Q830" s="96"/>
      <c r="R830" s="95"/>
      <c r="S830" s="95"/>
    </row>
    <row r="831" spans="4:19" x14ac:dyDescent="0.3">
      <c r="D831" s="82"/>
      <c r="Q831" s="96"/>
      <c r="R831" s="95"/>
      <c r="S831" s="95"/>
    </row>
    <row r="832" spans="4:19" x14ac:dyDescent="0.3">
      <c r="D832" s="82"/>
      <c r="Q832" s="96"/>
      <c r="R832" s="95"/>
      <c r="S832" s="95"/>
    </row>
    <row r="833" spans="4:19" x14ac:dyDescent="0.3">
      <c r="D833" s="82"/>
      <c r="Q833" s="96"/>
      <c r="R833" s="95"/>
      <c r="S833" s="95"/>
    </row>
    <row r="834" spans="4:19" x14ac:dyDescent="0.3">
      <c r="D834" s="82"/>
      <c r="Q834" s="96"/>
      <c r="R834" s="95"/>
      <c r="S834" s="95"/>
    </row>
    <row r="835" spans="4:19" x14ac:dyDescent="0.3">
      <c r="D835" s="82"/>
      <c r="Q835" s="96"/>
      <c r="R835" s="95"/>
      <c r="S835" s="95"/>
    </row>
    <row r="836" spans="4:19" x14ac:dyDescent="0.3">
      <c r="D836" s="82"/>
      <c r="Q836" s="96"/>
      <c r="R836" s="95"/>
      <c r="S836" s="95"/>
    </row>
    <row r="837" spans="4:19" x14ac:dyDescent="0.3">
      <c r="D837" s="82"/>
      <c r="Q837" s="96"/>
      <c r="R837" s="95"/>
      <c r="S837" s="95"/>
    </row>
    <row r="838" spans="4:19" x14ac:dyDescent="0.3">
      <c r="D838" s="82"/>
      <c r="Q838" s="96"/>
      <c r="R838" s="95"/>
      <c r="S838" s="95"/>
    </row>
    <row r="839" spans="4:19" x14ac:dyDescent="0.3">
      <c r="D839" s="82"/>
      <c r="Q839" s="96"/>
      <c r="R839" s="95"/>
      <c r="S839" s="95"/>
    </row>
    <row r="840" spans="4:19" x14ac:dyDescent="0.3">
      <c r="D840" s="82"/>
      <c r="Q840" s="96"/>
      <c r="R840" s="95"/>
      <c r="S840" s="95"/>
    </row>
    <row r="841" spans="4:19" x14ac:dyDescent="0.3">
      <c r="D841" s="82"/>
      <c r="Q841" s="96"/>
      <c r="R841" s="95"/>
      <c r="S841" s="95"/>
    </row>
    <row r="842" spans="4:19" x14ac:dyDescent="0.3">
      <c r="D842" s="82"/>
      <c r="Q842" s="96"/>
      <c r="R842" s="95"/>
      <c r="S842" s="95"/>
    </row>
    <row r="843" spans="4:19" x14ac:dyDescent="0.3">
      <c r="D843" s="82"/>
      <c r="Q843" s="96"/>
      <c r="R843" s="95"/>
      <c r="S843" s="95"/>
    </row>
    <row r="844" spans="4:19" x14ac:dyDescent="0.3">
      <c r="D844" s="82"/>
      <c r="Q844" s="96"/>
      <c r="R844" s="95"/>
      <c r="S844" s="95"/>
    </row>
    <row r="845" spans="4:19" x14ac:dyDescent="0.3">
      <c r="D845" s="82"/>
      <c r="Q845" s="96"/>
      <c r="R845" s="95"/>
      <c r="S845" s="95"/>
    </row>
    <row r="846" spans="4:19" x14ac:dyDescent="0.3">
      <c r="D846" s="82"/>
      <c r="Q846" s="96"/>
      <c r="R846" s="95"/>
      <c r="S846" s="95"/>
    </row>
    <row r="847" spans="4:19" x14ac:dyDescent="0.3">
      <c r="D847" s="82"/>
      <c r="Q847" s="96"/>
      <c r="R847" s="95"/>
      <c r="S847" s="95"/>
    </row>
    <row r="848" spans="4:19" x14ac:dyDescent="0.3">
      <c r="D848" s="82"/>
      <c r="Q848" s="96"/>
      <c r="R848" s="95"/>
      <c r="S848" s="95"/>
    </row>
    <row r="849" spans="4:19" x14ac:dyDescent="0.3">
      <c r="D849" s="82"/>
      <c r="Q849" s="96"/>
      <c r="R849" s="95"/>
      <c r="S849" s="95"/>
    </row>
    <row r="850" spans="4:19" x14ac:dyDescent="0.3">
      <c r="D850" s="82"/>
      <c r="Q850" s="96"/>
      <c r="R850" s="95"/>
      <c r="S850" s="95"/>
    </row>
    <row r="851" spans="4:19" x14ac:dyDescent="0.3">
      <c r="D851" s="82"/>
      <c r="Q851" s="96"/>
      <c r="R851" s="95"/>
      <c r="S851" s="95"/>
    </row>
    <row r="852" spans="4:19" x14ac:dyDescent="0.3">
      <c r="D852" s="82"/>
      <c r="Q852" s="96"/>
      <c r="R852" s="95"/>
      <c r="S852" s="95"/>
    </row>
    <row r="853" spans="4:19" x14ac:dyDescent="0.3">
      <c r="D853" s="82"/>
      <c r="Q853" s="96"/>
      <c r="R853" s="95"/>
      <c r="S853" s="95"/>
    </row>
    <row r="854" spans="4:19" x14ac:dyDescent="0.3">
      <c r="D854" s="82"/>
      <c r="Q854" s="96"/>
      <c r="R854" s="95"/>
      <c r="S854" s="95"/>
    </row>
    <row r="855" spans="4:19" x14ac:dyDescent="0.3">
      <c r="D855" s="82"/>
      <c r="Q855" s="96"/>
      <c r="R855" s="95"/>
      <c r="S855" s="95"/>
    </row>
    <row r="856" spans="4:19" x14ac:dyDescent="0.3">
      <c r="D856" s="82"/>
      <c r="Q856" s="96"/>
      <c r="R856" s="95"/>
      <c r="S856" s="95"/>
    </row>
    <row r="857" spans="4:19" x14ac:dyDescent="0.3">
      <c r="D857" s="82"/>
      <c r="Q857" s="96"/>
      <c r="R857" s="95"/>
      <c r="S857" s="95"/>
    </row>
    <row r="858" spans="4:19" x14ac:dyDescent="0.3">
      <c r="D858" s="82"/>
      <c r="Q858" s="96"/>
      <c r="R858" s="95"/>
      <c r="S858" s="95"/>
    </row>
    <row r="859" spans="4:19" x14ac:dyDescent="0.3">
      <c r="D859" s="82"/>
      <c r="Q859" s="96"/>
      <c r="R859" s="95"/>
      <c r="S859" s="95"/>
    </row>
    <row r="860" spans="4:19" x14ac:dyDescent="0.3">
      <c r="D860" s="82"/>
      <c r="Q860" s="96"/>
      <c r="R860" s="95"/>
      <c r="S860" s="95"/>
    </row>
    <row r="861" spans="4:19" x14ac:dyDescent="0.3">
      <c r="D861" s="82"/>
      <c r="Q861" s="96"/>
      <c r="R861" s="95"/>
      <c r="S861" s="95"/>
    </row>
    <row r="862" spans="4:19" x14ac:dyDescent="0.3">
      <c r="D862" s="82"/>
      <c r="Q862" s="96"/>
      <c r="R862" s="95"/>
      <c r="S862" s="95"/>
    </row>
    <row r="863" spans="4:19" x14ac:dyDescent="0.3">
      <c r="D863" s="82"/>
      <c r="Q863" s="96"/>
      <c r="R863" s="95"/>
      <c r="S863" s="95"/>
    </row>
    <row r="864" spans="4:19" x14ac:dyDescent="0.3">
      <c r="D864" s="82"/>
      <c r="Q864" s="96"/>
      <c r="R864" s="95"/>
      <c r="S864" s="95"/>
    </row>
    <row r="865" spans="4:19" x14ac:dyDescent="0.3">
      <c r="D865" s="82"/>
      <c r="Q865" s="96"/>
      <c r="R865" s="95"/>
      <c r="S865" s="95"/>
    </row>
    <row r="866" spans="4:19" x14ac:dyDescent="0.3">
      <c r="D866" s="82"/>
      <c r="Q866" s="96"/>
      <c r="R866" s="95"/>
      <c r="S866" s="95"/>
    </row>
    <row r="867" spans="4:19" x14ac:dyDescent="0.3">
      <c r="D867" s="82"/>
      <c r="Q867" s="96"/>
      <c r="R867" s="95"/>
      <c r="S867" s="95"/>
    </row>
    <row r="868" spans="4:19" x14ac:dyDescent="0.3">
      <c r="D868" s="82"/>
      <c r="Q868" s="96"/>
      <c r="R868" s="95"/>
      <c r="S868" s="95"/>
    </row>
    <row r="869" spans="4:19" x14ac:dyDescent="0.3">
      <c r="D869" s="82"/>
      <c r="Q869" s="96"/>
      <c r="R869" s="95"/>
      <c r="S869" s="95"/>
    </row>
    <row r="870" spans="4:19" x14ac:dyDescent="0.3">
      <c r="D870" s="82"/>
      <c r="Q870" s="96"/>
      <c r="R870" s="95"/>
      <c r="S870" s="95"/>
    </row>
    <row r="871" spans="4:19" x14ac:dyDescent="0.3">
      <c r="D871" s="82"/>
      <c r="Q871" s="96"/>
      <c r="R871" s="95"/>
      <c r="S871" s="95"/>
    </row>
    <row r="872" spans="4:19" x14ac:dyDescent="0.3">
      <c r="D872" s="82"/>
      <c r="Q872" s="96"/>
      <c r="R872" s="95"/>
      <c r="S872" s="95"/>
    </row>
    <row r="873" spans="4:19" x14ac:dyDescent="0.3">
      <c r="D873" s="82"/>
      <c r="Q873" s="96"/>
      <c r="R873" s="95"/>
      <c r="S873" s="95"/>
    </row>
    <row r="874" spans="4:19" x14ac:dyDescent="0.3">
      <c r="D874" s="82"/>
      <c r="Q874" s="96"/>
      <c r="R874" s="95"/>
      <c r="S874" s="95"/>
    </row>
    <row r="875" spans="4:19" x14ac:dyDescent="0.3">
      <c r="D875" s="82"/>
      <c r="Q875" s="96"/>
      <c r="R875" s="95"/>
      <c r="S875" s="95"/>
    </row>
    <row r="876" spans="4:19" x14ac:dyDescent="0.3">
      <c r="D876" s="82"/>
      <c r="Q876" s="96"/>
      <c r="R876" s="95"/>
      <c r="S876" s="95"/>
    </row>
    <row r="877" spans="4:19" x14ac:dyDescent="0.3">
      <c r="D877" s="82"/>
      <c r="Q877" s="96"/>
      <c r="R877" s="95"/>
      <c r="S877" s="95"/>
    </row>
    <row r="878" spans="4:19" x14ac:dyDescent="0.3">
      <c r="D878" s="82"/>
      <c r="Q878" s="96"/>
      <c r="R878" s="95"/>
      <c r="S878" s="95"/>
    </row>
    <row r="879" spans="4:19" x14ac:dyDescent="0.3">
      <c r="D879" s="82"/>
      <c r="Q879" s="96"/>
      <c r="R879" s="95"/>
      <c r="S879" s="95"/>
    </row>
    <row r="880" spans="4:19" x14ac:dyDescent="0.3">
      <c r="D880" s="82"/>
      <c r="Q880" s="96"/>
      <c r="R880" s="95"/>
      <c r="S880" s="95"/>
    </row>
    <row r="881" spans="4:19" x14ac:dyDescent="0.3">
      <c r="D881" s="82"/>
      <c r="Q881" s="96"/>
      <c r="R881" s="95"/>
      <c r="S881" s="95"/>
    </row>
    <row r="882" spans="4:19" x14ac:dyDescent="0.3">
      <c r="D882" s="82"/>
      <c r="Q882" s="96"/>
      <c r="R882" s="95"/>
      <c r="S882" s="95"/>
    </row>
    <row r="883" spans="4:19" x14ac:dyDescent="0.3">
      <c r="D883" s="82"/>
      <c r="Q883" s="96"/>
      <c r="R883" s="95"/>
      <c r="S883" s="95"/>
    </row>
    <row r="884" spans="4:19" x14ac:dyDescent="0.3">
      <c r="D884" s="82"/>
      <c r="Q884" s="96"/>
      <c r="R884" s="95"/>
      <c r="S884" s="95"/>
    </row>
    <row r="885" spans="4:19" x14ac:dyDescent="0.3">
      <c r="D885" s="82"/>
      <c r="Q885" s="96"/>
      <c r="R885" s="95"/>
      <c r="S885" s="95"/>
    </row>
    <row r="886" spans="4:19" x14ac:dyDescent="0.3">
      <c r="D886" s="82"/>
      <c r="Q886" s="96"/>
      <c r="R886" s="95"/>
      <c r="S886" s="95"/>
    </row>
    <row r="887" spans="4:19" x14ac:dyDescent="0.3">
      <c r="D887" s="82"/>
      <c r="Q887" s="96"/>
      <c r="R887" s="95"/>
      <c r="S887" s="95"/>
    </row>
    <row r="888" spans="4:19" x14ac:dyDescent="0.3">
      <c r="D888" s="82"/>
      <c r="Q888" s="96"/>
      <c r="R888" s="95"/>
      <c r="S888" s="95"/>
    </row>
    <row r="889" spans="4:19" x14ac:dyDescent="0.3">
      <c r="D889" s="82"/>
      <c r="Q889" s="96"/>
      <c r="R889" s="95"/>
      <c r="S889" s="95"/>
    </row>
    <row r="890" spans="4:19" x14ac:dyDescent="0.3">
      <c r="D890" s="82"/>
      <c r="Q890" s="96"/>
      <c r="R890" s="95"/>
      <c r="S890" s="95"/>
    </row>
    <row r="891" spans="4:19" x14ac:dyDescent="0.3">
      <c r="D891" s="82"/>
      <c r="Q891" s="96"/>
      <c r="R891" s="95"/>
      <c r="S891" s="95"/>
    </row>
    <row r="892" spans="4:19" x14ac:dyDescent="0.3">
      <c r="D892" s="82"/>
      <c r="Q892" s="96"/>
      <c r="R892" s="95"/>
      <c r="S892" s="95"/>
    </row>
    <row r="893" spans="4:19" x14ac:dyDescent="0.3">
      <c r="D893" s="82"/>
      <c r="Q893" s="96"/>
      <c r="R893" s="95"/>
      <c r="S893" s="95"/>
    </row>
    <row r="894" spans="4:19" x14ac:dyDescent="0.3">
      <c r="D894" s="82"/>
      <c r="Q894" s="96"/>
      <c r="R894" s="95"/>
      <c r="S894" s="95"/>
    </row>
    <row r="895" spans="4:19" x14ac:dyDescent="0.3">
      <c r="D895" s="82"/>
      <c r="Q895" s="96"/>
      <c r="R895" s="95"/>
      <c r="S895" s="95"/>
    </row>
    <row r="896" spans="4:19" x14ac:dyDescent="0.3">
      <c r="D896" s="82"/>
      <c r="Q896" s="96"/>
      <c r="R896" s="95"/>
      <c r="S896" s="95"/>
    </row>
    <row r="897" spans="4:19" x14ac:dyDescent="0.3">
      <c r="D897" s="82"/>
      <c r="Q897" s="96"/>
      <c r="R897" s="95"/>
      <c r="S897" s="95"/>
    </row>
    <row r="898" spans="4:19" x14ac:dyDescent="0.3">
      <c r="D898" s="82"/>
      <c r="Q898" s="96"/>
      <c r="R898" s="95"/>
      <c r="S898" s="95"/>
    </row>
    <row r="899" spans="4:19" x14ac:dyDescent="0.3">
      <c r="D899" s="82"/>
      <c r="Q899" s="96"/>
      <c r="R899" s="95"/>
      <c r="S899" s="95"/>
    </row>
    <row r="900" spans="4:19" x14ac:dyDescent="0.3">
      <c r="D900" s="82"/>
      <c r="Q900" s="96"/>
      <c r="R900" s="95"/>
      <c r="S900" s="95"/>
    </row>
    <row r="901" spans="4:19" x14ac:dyDescent="0.3">
      <c r="D901" s="82"/>
      <c r="Q901" s="96"/>
      <c r="R901" s="95"/>
      <c r="S901" s="95"/>
    </row>
    <row r="902" spans="4:19" x14ac:dyDescent="0.3">
      <c r="D902" s="82"/>
      <c r="Q902" s="96"/>
      <c r="R902" s="95"/>
      <c r="S902" s="95"/>
    </row>
  </sheetData>
  <mergeCells count="30">
    <mergeCell ref="X61:X63"/>
    <mergeCell ref="X64:X66"/>
    <mergeCell ref="X67:X69"/>
    <mergeCell ref="X52:X54"/>
    <mergeCell ref="X55:X57"/>
    <mergeCell ref="X58:X60"/>
    <mergeCell ref="X43:X45"/>
    <mergeCell ref="X46:X48"/>
    <mergeCell ref="X49:X51"/>
    <mergeCell ref="X40:X42"/>
    <mergeCell ref="F7:F9"/>
    <mergeCell ref="G7:G9"/>
    <mergeCell ref="H7:I9"/>
    <mergeCell ref="J7:J9"/>
    <mergeCell ref="K7:L9"/>
    <mergeCell ref="M7:N9"/>
    <mergeCell ref="O7:P9"/>
    <mergeCell ref="R7:W7"/>
    <mergeCell ref="R8:W8"/>
    <mergeCell ref="R9:S9"/>
    <mergeCell ref="AE17:AF17"/>
    <mergeCell ref="AG17:AH17"/>
    <mergeCell ref="AA7:AA9"/>
    <mergeCell ref="AB7:AB9"/>
    <mergeCell ref="A7:A9"/>
    <mergeCell ref="E7:E9"/>
    <mergeCell ref="B7:B9"/>
    <mergeCell ref="C7:C9"/>
    <mergeCell ref="D7:D9"/>
    <mergeCell ref="Y7:Y9"/>
  </mergeCells>
  <phoneticPr fontId="42" type="noConversion"/>
  <conditionalFormatting sqref="AA4:AB4">
    <cfRule type="cellIs" dxfId="41" priority="26" operator="lessThan">
      <formula>0</formula>
    </cfRule>
    <cfRule type="cellIs" dxfId="40" priority="27" operator="greaterThan">
      <formula>0</formula>
    </cfRule>
  </conditionalFormatting>
  <conditionalFormatting sqref="Y4">
    <cfRule type="cellIs" dxfId="39" priority="24" operator="lessThan">
      <formula>0</formula>
    </cfRule>
    <cfRule type="cellIs" dxfId="38" priority="25" operator="greaterThan">
      <formula>0</formula>
    </cfRule>
  </conditionalFormatting>
  <conditionalFormatting sqref="S7:W7 T9:W9">
    <cfRule type="cellIs" dxfId="37" priority="21" stopIfTrue="1" operator="lessThan">
      <formula>0</formula>
    </cfRule>
  </conditionalFormatting>
  <conditionalFormatting sqref="AA14:AB14">
    <cfRule type="cellIs" dxfId="36" priority="1" operator="lessThan">
      <formula>0</formula>
    </cfRule>
    <cfRule type="cellIs" dxfId="35" priority="2" operator="greaterThan">
      <formula>0</formula>
    </cfRule>
  </conditionalFormatting>
  <conditionalFormatting sqref="AA11:AB13">
    <cfRule type="cellIs" dxfId="34" priority="5" operator="lessThan">
      <formula>0</formula>
    </cfRule>
    <cfRule type="cellIs" dxfId="33" priority="6" operator="greaterThan">
      <formula>0</formula>
    </cfRule>
  </conditionalFormatting>
  <printOptions horizontalCentered="1"/>
  <pageMargins left="0.25" right="0.25" top="0.38" bottom="0.4" header="0.3" footer="0.3"/>
  <pageSetup scale="53"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pageSetUpPr fitToPage="1"/>
  </sheetPr>
  <dimension ref="A1:AP691"/>
  <sheetViews>
    <sheetView showGridLines="0" topLeftCell="Z1" zoomScale="85" zoomScaleNormal="85" workbookViewId="0">
      <pane ySplit="14" topLeftCell="A15" activePane="bottomLeft" state="frozen"/>
      <selection pane="bottomLeft" activeCell="AD2" sqref="AD2:AG10"/>
    </sheetView>
  </sheetViews>
  <sheetFormatPr baseColWidth="10" defaultColWidth="9.109375" defaultRowHeight="14.4" x14ac:dyDescent="0.3"/>
  <cols>
    <col min="1" max="1" width="16" style="82" customWidth="1"/>
    <col min="2" max="2" width="11" style="82" bestFit="1" customWidth="1"/>
    <col min="3" max="3" width="7.44140625" style="82" customWidth="1"/>
    <col min="4" max="4" width="11.44140625" style="97" bestFit="1" customWidth="1"/>
    <col min="5" max="5" width="9.44140625" style="94" customWidth="1"/>
    <col min="6" max="6" width="9.5546875" style="94" customWidth="1"/>
    <col min="7" max="7" width="9.33203125" style="94" customWidth="1"/>
    <col min="8" max="8" width="7.44140625" style="82" bestFit="1" customWidth="1"/>
    <col min="9" max="9" width="12.6640625" style="82" customWidth="1"/>
    <col min="10" max="10" width="4" style="82" customWidth="1"/>
    <col min="11" max="11" width="15.44140625" style="95" customWidth="1"/>
    <col min="12" max="12" width="7.44140625" style="82" hidden="1" customWidth="1"/>
    <col min="13" max="13" width="9.88671875" style="82" hidden="1" customWidth="1"/>
    <col min="14" max="14" width="4" style="82" customWidth="1"/>
    <col min="15" max="16" width="15.44140625" style="95" customWidth="1"/>
    <col min="17" max="17" width="6.88671875" style="82" bestFit="1" customWidth="1"/>
    <col min="18" max="18" width="12" style="98" bestFit="1" customWidth="1"/>
    <col min="19" max="19" width="6.6640625" style="98" hidden="1" customWidth="1"/>
    <col min="20" max="20" width="6" style="99" hidden="1" customWidth="1"/>
    <col min="21" max="21" width="4.109375" style="99" hidden="1" customWidth="1"/>
    <col min="22" max="22" width="1.6640625" style="82" customWidth="1"/>
    <col min="23" max="23" width="8.44140625" style="96" customWidth="1"/>
    <col min="24" max="24" width="11.44140625" style="96" customWidth="1"/>
    <col min="25" max="25" width="14.6640625" style="95" bestFit="1" customWidth="1"/>
    <col min="26" max="28" width="15.5546875" style="95" customWidth="1"/>
    <col min="29" max="29" width="15.6640625" style="82" customWidth="1"/>
    <col min="30" max="30" width="26.88671875" style="82" bestFit="1" customWidth="1"/>
    <col min="31" max="31" width="2.88671875" style="82" customWidth="1"/>
    <col min="32" max="33" width="14.6640625" style="82" customWidth="1"/>
    <col min="34" max="34" width="17.88671875" style="82" customWidth="1"/>
    <col min="35" max="35" width="17.44140625" style="25" customWidth="1"/>
    <col min="36" max="36" width="11.88671875" style="25" bestFit="1" customWidth="1"/>
    <col min="37" max="37" width="13" style="25" customWidth="1"/>
    <col min="38" max="38" width="12.88671875" style="25" bestFit="1" customWidth="1"/>
    <col min="39" max="39" width="18" style="25" bestFit="1" customWidth="1"/>
    <col min="40" max="40" width="9.109375" style="25"/>
    <col min="41" max="41" width="9.33203125" style="25" bestFit="1" customWidth="1"/>
    <col min="42" max="42" width="12.6640625" style="82" bestFit="1" customWidth="1"/>
    <col min="43" max="16384" width="9.109375" style="82"/>
  </cols>
  <sheetData>
    <row r="1" spans="1:42" s="64" customFormat="1" ht="31.8" thickBot="1" x14ac:dyDescent="0.65">
      <c r="A1" s="54" t="s">
        <v>60</v>
      </c>
      <c r="B1" s="55"/>
      <c r="C1" s="55"/>
      <c r="D1" s="56"/>
      <c r="E1" s="57"/>
      <c r="F1" s="57"/>
      <c r="G1" s="57"/>
      <c r="H1" s="55"/>
      <c r="I1" s="55"/>
      <c r="J1" s="55"/>
      <c r="K1" s="58"/>
      <c r="L1" s="55"/>
      <c r="M1" s="55"/>
      <c r="N1" s="55"/>
      <c r="O1" s="58"/>
      <c r="P1" s="58"/>
      <c r="Q1" s="55"/>
      <c r="R1" s="59"/>
      <c r="S1" s="59"/>
      <c r="T1" s="60"/>
      <c r="U1" s="60"/>
      <c r="V1" s="61"/>
      <c r="W1" s="62"/>
      <c r="X1" s="62"/>
      <c r="Y1" s="63"/>
      <c r="Z1" s="63"/>
      <c r="AA1" s="63"/>
      <c r="AB1" s="63"/>
      <c r="AC1" s="64" t="s">
        <v>61</v>
      </c>
      <c r="AI1" s="39"/>
      <c r="AJ1" s="39"/>
      <c r="AK1" s="39"/>
      <c r="AL1" s="39"/>
      <c r="AM1" s="39"/>
      <c r="AN1" s="39"/>
      <c r="AO1" s="39"/>
    </row>
    <row r="2" spans="1:42" s="75" customFormat="1" ht="19.95" customHeight="1" thickBot="1" x14ac:dyDescent="0.5">
      <c r="A2" s="190" t="s">
        <v>45</v>
      </c>
      <c r="B2" s="190">
        <v>42551</v>
      </c>
      <c r="C2" s="65"/>
      <c r="D2" s="66"/>
      <c r="E2" s="67"/>
      <c r="F2" s="67"/>
      <c r="G2" s="67"/>
      <c r="H2" s="68"/>
      <c r="I2" s="68"/>
      <c r="J2" s="68"/>
      <c r="K2" s="69"/>
      <c r="L2" s="68"/>
      <c r="M2" s="68"/>
      <c r="N2" s="68"/>
      <c r="O2" s="69"/>
      <c r="P2" s="69"/>
      <c r="Q2" s="68"/>
      <c r="R2" s="70"/>
      <c r="S2" s="70"/>
      <c r="T2" s="71"/>
      <c r="U2" s="71"/>
      <c r="V2" s="72"/>
      <c r="W2" s="73"/>
      <c r="X2" s="73"/>
      <c r="Y2" s="74"/>
      <c r="Z2" s="74"/>
      <c r="AA2" s="74"/>
      <c r="AB2" s="74"/>
      <c r="AE2" s="64"/>
      <c r="AF2" s="138" t="s">
        <v>46</v>
      </c>
      <c r="AG2" s="139" t="s">
        <v>47</v>
      </c>
      <c r="AI2" s="39"/>
      <c r="AJ2" s="39"/>
      <c r="AK2" s="39"/>
      <c r="AL2" s="39"/>
      <c r="AM2" s="39"/>
      <c r="AN2" s="39"/>
      <c r="AO2" s="39"/>
    </row>
    <row r="3" spans="1:42" s="75" customFormat="1" ht="6.6" customHeight="1" thickBot="1" x14ac:dyDescent="0.35">
      <c r="A3" s="102"/>
      <c r="B3" s="102"/>
      <c r="C3" s="65"/>
      <c r="D3" s="66"/>
      <c r="E3" s="67"/>
      <c r="F3" s="67"/>
      <c r="G3" s="67"/>
      <c r="H3" s="68"/>
      <c r="I3" s="68"/>
      <c r="J3" s="68"/>
      <c r="K3" s="69"/>
      <c r="L3" s="68"/>
      <c r="M3" s="68"/>
      <c r="N3" s="68"/>
      <c r="O3" s="69"/>
      <c r="P3" s="69"/>
      <c r="Q3" s="68"/>
      <c r="R3" s="70"/>
      <c r="S3" s="70"/>
      <c r="T3" s="71"/>
      <c r="U3" s="71"/>
      <c r="V3" s="72"/>
      <c r="W3" s="73"/>
      <c r="X3" s="73"/>
      <c r="Y3" s="74"/>
      <c r="Z3" s="74"/>
      <c r="AA3" s="74"/>
      <c r="AB3" s="74"/>
      <c r="AJ3" s="39"/>
      <c r="AK3" s="39"/>
      <c r="AL3" s="39"/>
      <c r="AM3" s="39"/>
      <c r="AN3" s="39"/>
      <c r="AO3" s="39"/>
    </row>
    <row r="4" spans="1:42" s="75" customFormat="1" ht="15" customHeight="1" thickBot="1" x14ac:dyDescent="0.5">
      <c r="A4" s="102"/>
      <c r="B4" s="102"/>
      <c r="C4" s="76"/>
      <c r="D4" s="77"/>
      <c r="E4" s="67"/>
      <c r="F4" s="67"/>
      <c r="G4" s="67"/>
      <c r="H4" s="68"/>
      <c r="I4" s="68"/>
      <c r="J4" s="68"/>
      <c r="K4" s="166"/>
      <c r="L4" s="68"/>
      <c r="M4" s="68"/>
      <c r="N4" s="68"/>
      <c r="O4" s="69"/>
      <c r="P4" s="69"/>
      <c r="Q4" s="68"/>
      <c r="R4" s="70"/>
      <c r="S4" s="70"/>
      <c r="T4" s="71"/>
      <c r="U4" s="71"/>
      <c r="V4" s="72"/>
      <c r="W4" s="73"/>
      <c r="X4" s="73"/>
      <c r="Y4" s="74"/>
      <c r="Z4" s="74"/>
      <c r="AA4" s="74"/>
      <c r="AB4" s="74"/>
      <c r="AD4" s="134" t="s">
        <v>83</v>
      </c>
      <c r="AE4" s="64"/>
      <c r="AF4" s="171">
        <f>SUM(AF6:AF10)</f>
        <v>-195016.41540987208</v>
      </c>
      <c r="AG4" s="172">
        <f>SUM(AG6:AG10)</f>
        <v>995765.31747756724</v>
      </c>
      <c r="AI4" s="165"/>
      <c r="AJ4" s="39"/>
      <c r="AK4" s="39"/>
      <c r="AL4" s="39"/>
      <c r="AM4" s="39"/>
      <c r="AN4" s="39"/>
      <c r="AO4" s="39"/>
    </row>
    <row r="5" spans="1:42" s="75" customFormat="1" ht="5.0999999999999996" customHeight="1" thickBot="1" x14ac:dyDescent="0.5">
      <c r="A5" s="65"/>
      <c r="B5" s="76"/>
      <c r="C5" s="76"/>
      <c r="D5" s="77"/>
      <c r="E5" s="67"/>
      <c r="F5" s="67"/>
      <c r="G5" s="67"/>
      <c r="H5" s="68"/>
      <c r="I5" s="68"/>
      <c r="J5" s="68"/>
      <c r="K5" s="69"/>
      <c r="L5" s="68"/>
      <c r="M5" s="68"/>
      <c r="N5" s="68"/>
      <c r="O5" s="69"/>
      <c r="P5" s="69"/>
      <c r="Q5" s="68"/>
      <c r="R5" s="70"/>
      <c r="S5" s="70"/>
      <c r="T5" s="71"/>
      <c r="U5" s="71"/>
      <c r="V5" s="72"/>
      <c r="W5" s="73"/>
      <c r="X5" s="73"/>
      <c r="Y5" s="74"/>
      <c r="Z5" s="74"/>
      <c r="AA5" s="74"/>
      <c r="AB5" s="74"/>
      <c r="AE5" s="64"/>
      <c r="AF5" s="173"/>
      <c r="AG5" s="173"/>
      <c r="AI5" s="39"/>
      <c r="AJ5" s="39"/>
      <c r="AK5" s="39"/>
      <c r="AL5" s="39"/>
      <c r="AM5" s="39"/>
      <c r="AN5" s="39"/>
      <c r="AO5" s="39"/>
    </row>
    <row r="6" spans="1:42" s="75" customFormat="1" ht="15" customHeight="1" x14ac:dyDescent="0.45">
      <c r="A6" s="65"/>
      <c r="B6" s="76"/>
      <c r="C6" s="76"/>
      <c r="D6" s="77"/>
      <c r="E6" s="67"/>
      <c r="F6" s="67"/>
      <c r="G6" s="67"/>
      <c r="H6" s="68"/>
      <c r="I6" s="68"/>
      <c r="J6" s="68"/>
      <c r="K6" s="69"/>
      <c r="L6" s="68"/>
      <c r="M6" s="68"/>
      <c r="N6" s="68"/>
      <c r="O6" s="69"/>
      <c r="P6" s="69"/>
      <c r="Q6" s="68"/>
      <c r="R6" s="70"/>
      <c r="S6" s="70"/>
      <c r="T6" s="71"/>
      <c r="U6" s="71"/>
      <c r="V6" s="72"/>
      <c r="W6" s="73"/>
      <c r="X6" s="73"/>
      <c r="Y6" s="74"/>
      <c r="Z6" s="74"/>
      <c r="AA6" s="74"/>
      <c r="AB6" s="74"/>
      <c r="AD6" s="135" t="s">
        <v>24</v>
      </c>
      <c r="AE6" s="64"/>
      <c r="AF6" s="174">
        <f>SUMIF($Q$15:$Q$506,$AD$6,$AF$15:$AF$506)</f>
        <v>-204.83770974445261</v>
      </c>
      <c r="AG6" s="175">
        <f>SUMIF($Q$15:$Q$506,$AD$6,$AG$15:$AG$506)</f>
        <v>7858.3151080152757</v>
      </c>
      <c r="AI6" s="39"/>
      <c r="AJ6" s="39"/>
      <c r="AK6" s="39"/>
      <c r="AL6" s="39"/>
      <c r="AM6" s="39"/>
      <c r="AN6" s="39"/>
      <c r="AO6" s="39"/>
    </row>
    <row r="7" spans="1:42" s="75" customFormat="1" ht="15" customHeight="1" x14ac:dyDescent="0.45">
      <c r="A7" s="65"/>
      <c r="B7" s="76"/>
      <c r="C7" s="76"/>
      <c r="D7" s="77"/>
      <c r="E7" s="67"/>
      <c r="F7" s="67"/>
      <c r="G7" s="67"/>
      <c r="H7" s="68"/>
      <c r="I7" s="68"/>
      <c r="J7" s="68"/>
      <c r="K7" s="69"/>
      <c r="L7" s="68"/>
      <c r="M7" s="68"/>
      <c r="N7" s="68"/>
      <c r="O7" s="69"/>
      <c r="P7" s="69"/>
      <c r="Q7" s="68"/>
      <c r="R7" s="70"/>
      <c r="S7" s="70"/>
      <c r="T7" s="71"/>
      <c r="U7" s="71"/>
      <c r="V7" s="72"/>
      <c r="W7" s="73"/>
      <c r="X7" s="73"/>
      <c r="Y7" s="74"/>
      <c r="Z7" s="74"/>
      <c r="AA7" s="74"/>
      <c r="AB7" s="74"/>
      <c r="AD7" s="136" t="s">
        <v>82</v>
      </c>
      <c r="AE7" s="64"/>
      <c r="AF7" s="176">
        <f>SUMIF($Q$15:$Q$506,$AD$7,$AF$15:$AF$506)</f>
        <v>-155.36282527231282</v>
      </c>
      <c r="AG7" s="177">
        <f>SUMIF($Q$15:$Q$506,$AD$7,$AG$15:$AG$506)</f>
        <v>2714.1087830462484</v>
      </c>
      <c r="AI7" s="39"/>
      <c r="AJ7" s="39"/>
      <c r="AK7" s="39"/>
      <c r="AL7" s="39"/>
      <c r="AM7" s="39"/>
      <c r="AN7" s="39"/>
      <c r="AO7" s="39"/>
    </row>
    <row r="8" spans="1:42" s="75" customFormat="1" ht="15" customHeight="1" x14ac:dyDescent="0.45">
      <c r="A8" s="65"/>
      <c r="B8" s="76"/>
      <c r="C8" s="76"/>
      <c r="D8" s="77"/>
      <c r="E8" s="67"/>
      <c r="F8" s="67"/>
      <c r="G8" s="67"/>
      <c r="H8" s="68"/>
      <c r="I8" s="68"/>
      <c r="J8" s="68"/>
      <c r="K8" s="69"/>
      <c r="L8" s="68"/>
      <c r="M8" s="68"/>
      <c r="N8" s="68"/>
      <c r="O8" s="69"/>
      <c r="P8" s="69"/>
      <c r="Q8" s="68"/>
      <c r="R8" s="70"/>
      <c r="S8" s="70"/>
      <c r="T8" s="71"/>
      <c r="U8" s="71"/>
      <c r="V8" s="72"/>
      <c r="W8" s="73"/>
      <c r="X8" s="73"/>
      <c r="Y8" s="74"/>
      <c r="Z8" s="74"/>
      <c r="AA8" s="74"/>
      <c r="AB8" s="74"/>
      <c r="AD8" s="136" t="s">
        <v>27</v>
      </c>
      <c r="AE8" s="64"/>
      <c r="AF8" s="176">
        <f>SUMIF($Q$15:$Q$506,$AD$8,$AF$15:$AF$506)</f>
        <v>-179959.4177185903</v>
      </c>
      <c r="AG8" s="177">
        <f>SUMIF($Q$15:$Q$506,$AD$8,$AG$15:$AG$506)</f>
        <v>955814.46564371604</v>
      </c>
      <c r="AI8" s="39"/>
      <c r="AJ8" s="39"/>
      <c r="AK8" s="39"/>
      <c r="AL8" s="39"/>
      <c r="AM8" s="39"/>
      <c r="AN8" s="39"/>
      <c r="AO8" s="39"/>
    </row>
    <row r="9" spans="1:42" s="75" customFormat="1" ht="15" customHeight="1" x14ac:dyDescent="0.45">
      <c r="A9" s="65"/>
      <c r="B9" s="76"/>
      <c r="C9" s="76"/>
      <c r="D9" s="77"/>
      <c r="E9" s="67"/>
      <c r="F9" s="67"/>
      <c r="G9" s="67"/>
      <c r="H9" s="68"/>
      <c r="I9" s="68"/>
      <c r="J9" s="68"/>
      <c r="K9" s="69"/>
      <c r="L9" s="68"/>
      <c r="M9" s="68"/>
      <c r="N9" s="68"/>
      <c r="O9" s="69"/>
      <c r="P9" s="69"/>
      <c r="Q9" s="68"/>
      <c r="R9" s="70"/>
      <c r="S9" s="70"/>
      <c r="T9" s="71"/>
      <c r="U9" s="71"/>
      <c r="V9" s="72"/>
      <c r="W9" s="73"/>
      <c r="X9" s="73"/>
      <c r="Y9" s="74"/>
      <c r="Z9" s="74"/>
      <c r="AA9" s="74"/>
      <c r="AB9" s="74"/>
      <c r="AD9" s="136" t="s">
        <v>31</v>
      </c>
      <c r="AE9" s="64"/>
      <c r="AF9" s="176">
        <f>SUMIF($Q$15:$Q$506,$AD$9,$AF$15:$AF$506)</f>
        <v>-9932.8776152535411</v>
      </c>
      <c r="AG9" s="177">
        <f>SUMIF($Q$15:$Q$506,$AD$9,$AG$15:$AG$506)</f>
        <v>7614.5410712426547</v>
      </c>
      <c r="AI9" s="39"/>
      <c r="AJ9" s="39"/>
      <c r="AK9" s="39"/>
      <c r="AL9" s="39"/>
      <c r="AM9" s="39"/>
      <c r="AN9" s="39"/>
      <c r="AO9" s="39"/>
    </row>
    <row r="10" spans="1:42" s="75" customFormat="1" ht="15" customHeight="1" thickBot="1" x14ac:dyDescent="0.5">
      <c r="B10" s="78"/>
      <c r="C10" s="78"/>
      <c r="D10" s="77"/>
      <c r="E10" s="67"/>
      <c r="F10" s="67"/>
      <c r="G10" s="67"/>
      <c r="H10" s="68"/>
      <c r="I10" s="68"/>
      <c r="J10" s="68"/>
      <c r="K10" s="69"/>
      <c r="L10" s="68"/>
      <c r="M10" s="68"/>
      <c r="N10" s="68"/>
      <c r="O10" s="69"/>
      <c r="P10" s="69"/>
      <c r="Q10" s="68"/>
      <c r="R10" s="70"/>
      <c r="S10" s="70"/>
      <c r="T10" s="71"/>
      <c r="U10" s="71"/>
      <c r="V10" s="72"/>
      <c r="W10" s="73"/>
      <c r="X10" s="73"/>
      <c r="Y10" s="74"/>
      <c r="Z10" s="74"/>
      <c r="AA10" s="74"/>
      <c r="AB10" s="74"/>
      <c r="AD10" s="137" t="s">
        <v>187</v>
      </c>
      <c r="AE10" s="64"/>
      <c r="AF10" s="178">
        <f>SUMIF($Q$15:$Q$506,$AD$10,$AF$15:$AF$506)</f>
        <v>-4763.9195410114899</v>
      </c>
      <c r="AG10" s="179">
        <f>SUMIF($Q$15:$Q$506,$AD$10,$AG$15:$AG$506)</f>
        <v>21763.886871546954</v>
      </c>
      <c r="AI10" s="39"/>
      <c r="AJ10" s="39"/>
      <c r="AK10" s="39"/>
      <c r="AL10" s="39"/>
      <c r="AM10" s="39"/>
      <c r="AN10" s="39"/>
      <c r="AO10" s="39"/>
    </row>
    <row r="11" spans="1:42" s="75" customFormat="1" ht="5.0999999999999996" customHeight="1" x14ac:dyDescent="0.45">
      <c r="B11" s="78"/>
      <c r="C11" s="78"/>
      <c r="D11" s="77"/>
      <c r="E11" s="67"/>
      <c r="F11" s="67"/>
      <c r="G11" s="67"/>
      <c r="H11" s="68"/>
      <c r="I11" s="68"/>
      <c r="J11" s="68"/>
      <c r="K11" s="69"/>
      <c r="L11" s="68"/>
      <c r="M11" s="68"/>
      <c r="N11" s="68"/>
      <c r="O11" s="69"/>
      <c r="P11" s="69"/>
      <c r="Q11" s="68"/>
      <c r="R11" s="70"/>
      <c r="S11" s="70"/>
      <c r="T11" s="71"/>
      <c r="U11" s="71"/>
      <c r="V11" s="72"/>
      <c r="W11" s="73"/>
      <c r="X11" s="73"/>
      <c r="Y11" s="79"/>
      <c r="Z11" s="79"/>
      <c r="AA11" s="74"/>
      <c r="AB11" s="74"/>
      <c r="AD11" s="78"/>
      <c r="AE11" s="64"/>
      <c r="AI11" s="39"/>
      <c r="AJ11" s="39"/>
      <c r="AK11" s="39"/>
      <c r="AL11" s="39"/>
      <c r="AM11" s="39"/>
      <c r="AN11" s="39"/>
      <c r="AO11" s="39"/>
    </row>
    <row r="12" spans="1:42" s="80" customFormat="1" ht="23.4" x14ac:dyDescent="0.45">
      <c r="A12" s="277" t="s">
        <v>0</v>
      </c>
      <c r="B12" s="287" t="s">
        <v>1</v>
      </c>
      <c r="C12" s="287" t="s">
        <v>2</v>
      </c>
      <c r="D12" s="287" t="s">
        <v>3</v>
      </c>
      <c r="E12" s="284" t="s">
        <v>4</v>
      </c>
      <c r="F12" s="284" t="s">
        <v>5</v>
      </c>
      <c r="G12" s="284" t="s">
        <v>6</v>
      </c>
      <c r="H12" s="262" t="s">
        <v>7</v>
      </c>
      <c r="I12" s="277" t="s">
        <v>8</v>
      </c>
      <c r="J12" s="262" t="s">
        <v>9</v>
      </c>
      <c r="K12" s="265"/>
      <c r="L12" s="262" t="s">
        <v>7</v>
      </c>
      <c r="M12" s="277" t="s">
        <v>8</v>
      </c>
      <c r="N12" s="262" t="s">
        <v>10</v>
      </c>
      <c r="O12" s="265"/>
      <c r="P12" s="277" t="s">
        <v>85</v>
      </c>
      <c r="Q12" s="262" t="s">
        <v>11</v>
      </c>
      <c r="R12" s="265"/>
      <c r="S12" s="277" t="s">
        <v>62</v>
      </c>
      <c r="T12" s="268" t="s">
        <v>19</v>
      </c>
      <c r="U12" s="269"/>
      <c r="V12" s="140"/>
      <c r="W12" s="274" t="s">
        <v>12</v>
      </c>
      <c r="X12" s="275"/>
      <c r="Y12" s="275"/>
      <c r="Z12" s="275"/>
      <c r="AA12" s="275"/>
      <c r="AB12" s="276"/>
      <c r="AC12" s="288" t="s">
        <v>44</v>
      </c>
      <c r="AD12" s="288" t="s">
        <v>18</v>
      </c>
      <c r="AE12" s="64"/>
      <c r="AF12" s="288" t="s">
        <v>46</v>
      </c>
      <c r="AG12" s="288" t="s">
        <v>47</v>
      </c>
      <c r="AH12" s="75"/>
      <c r="AI12" s="40"/>
      <c r="AJ12" s="40"/>
      <c r="AK12" s="40"/>
      <c r="AL12" s="40"/>
      <c r="AM12" s="40"/>
      <c r="AN12" s="40"/>
      <c r="AO12" s="40"/>
    </row>
    <row r="13" spans="1:42" s="80" customFormat="1" ht="23.4" x14ac:dyDescent="0.45">
      <c r="A13" s="278"/>
      <c r="B13" s="287"/>
      <c r="C13" s="287"/>
      <c r="D13" s="287"/>
      <c r="E13" s="285"/>
      <c r="F13" s="285"/>
      <c r="G13" s="285"/>
      <c r="H13" s="263"/>
      <c r="I13" s="278"/>
      <c r="J13" s="263"/>
      <c r="K13" s="266"/>
      <c r="L13" s="263"/>
      <c r="M13" s="278"/>
      <c r="N13" s="263"/>
      <c r="O13" s="266"/>
      <c r="P13" s="278"/>
      <c r="Q13" s="263"/>
      <c r="R13" s="266"/>
      <c r="S13" s="278"/>
      <c r="T13" s="270"/>
      <c r="U13" s="271"/>
      <c r="V13" s="141"/>
      <c r="W13" s="280" t="s">
        <v>13</v>
      </c>
      <c r="X13" s="280" t="s">
        <v>14</v>
      </c>
      <c r="Y13" s="274" t="s">
        <v>23</v>
      </c>
      <c r="Z13" s="275"/>
      <c r="AA13" s="275"/>
      <c r="AB13" s="276"/>
      <c r="AC13" s="288"/>
      <c r="AD13" s="288"/>
      <c r="AE13" s="64"/>
      <c r="AF13" s="288"/>
      <c r="AG13" s="288"/>
      <c r="AH13" s="75"/>
      <c r="AI13" s="40"/>
      <c r="AJ13" s="40"/>
      <c r="AK13" s="40"/>
      <c r="AL13" s="40"/>
      <c r="AM13" s="40"/>
      <c r="AN13" s="40"/>
      <c r="AO13" s="40"/>
    </row>
    <row r="14" spans="1:42" s="80" customFormat="1" ht="23.4" x14ac:dyDescent="0.45">
      <c r="A14" s="279"/>
      <c r="B14" s="287"/>
      <c r="C14" s="287"/>
      <c r="D14" s="287"/>
      <c r="E14" s="286"/>
      <c r="F14" s="286"/>
      <c r="G14" s="286"/>
      <c r="H14" s="264"/>
      <c r="I14" s="279"/>
      <c r="J14" s="264"/>
      <c r="K14" s="267"/>
      <c r="L14" s="264"/>
      <c r="M14" s="279"/>
      <c r="N14" s="264"/>
      <c r="O14" s="267"/>
      <c r="P14" s="279"/>
      <c r="Q14" s="264"/>
      <c r="R14" s="267"/>
      <c r="S14" s="279"/>
      <c r="T14" s="272"/>
      <c r="U14" s="273"/>
      <c r="V14" s="142"/>
      <c r="W14" s="281"/>
      <c r="X14" s="281"/>
      <c r="Y14" s="282" t="s">
        <v>15</v>
      </c>
      <c r="Z14" s="283"/>
      <c r="AA14" s="81" t="s">
        <v>16</v>
      </c>
      <c r="AB14" s="81" t="s">
        <v>17</v>
      </c>
      <c r="AC14" s="288"/>
      <c r="AD14" s="288"/>
      <c r="AE14" s="64"/>
      <c r="AF14" s="288"/>
      <c r="AG14" s="288"/>
      <c r="AH14" s="75"/>
      <c r="AI14" s="40"/>
      <c r="AJ14" s="40"/>
      <c r="AK14" s="40"/>
      <c r="AL14" s="40"/>
      <c r="AM14" s="40"/>
      <c r="AN14" s="40"/>
      <c r="AO14" s="40"/>
    </row>
    <row r="15" spans="1:42" ht="15" customHeight="1" x14ac:dyDescent="0.45">
      <c r="A15" s="151"/>
      <c r="B15" s="151"/>
      <c r="C15" s="151"/>
      <c r="D15" s="151"/>
      <c r="E15" s="150"/>
      <c r="F15" s="150"/>
      <c r="G15" s="150"/>
      <c r="H15" s="151"/>
      <c r="I15" s="151"/>
      <c r="J15" s="151"/>
      <c r="K15" s="151"/>
      <c r="L15" s="151"/>
      <c r="M15" s="151"/>
      <c r="N15" s="151"/>
      <c r="O15" s="151"/>
      <c r="P15" s="151"/>
      <c r="Q15" s="151"/>
      <c r="R15" s="151"/>
      <c r="S15" s="151"/>
      <c r="T15" s="149"/>
      <c r="U15" s="149"/>
      <c r="V15" s="148"/>
      <c r="W15" s="147"/>
      <c r="X15" s="147"/>
      <c r="Y15" s="146"/>
      <c r="AA15" s="145"/>
      <c r="AB15" s="145"/>
      <c r="AC15" s="149"/>
      <c r="AD15" s="149"/>
      <c r="AE15" s="64"/>
    </row>
    <row r="16" spans="1:42" s="88" customFormat="1" ht="15" customHeight="1" x14ac:dyDescent="0.3">
      <c r="A16" s="143">
        <v>2016</v>
      </c>
      <c r="B16" s="143" t="s">
        <v>86</v>
      </c>
      <c r="C16" s="143">
        <v>480</v>
      </c>
      <c r="D16" s="143" t="s">
        <v>22</v>
      </c>
      <c r="E16" s="191">
        <v>42160</v>
      </c>
      <c r="F16" s="191">
        <v>42578</v>
      </c>
      <c r="G16" s="191">
        <v>42580</v>
      </c>
      <c r="H16" s="143" t="s">
        <v>87</v>
      </c>
      <c r="I16" s="143" t="s">
        <v>88</v>
      </c>
      <c r="J16" s="143" t="s">
        <v>23</v>
      </c>
      <c r="K16" s="192">
        <v>-2000000</v>
      </c>
      <c r="L16" s="143" t="s">
        <v>87</v>
      </c>
      <c r="M16" s="143" t="s">
        <v>89</v>
      </c>
      <c r="N16" s="143" t="s">
        <v>90</v>
      </c>
      <c r="O16" s="193">
        <v>54000000</v>
      </c>
      <c r="P16" s="143"/>
      <c r="Q16" s="143" t="s">
        <v>24</v>
      </c>
      <c r="R16" s="194">
        <v>27</v>
      </c>
      <c r="S16" s="194"/>
      <c r="T16" s="193"/>
      <c r="U16" s="193">
        <v>0</v>
      </c>
      <c r="V16" s="143"/>
      <c r="W16" s="194">
        <v>27.131</v>
      </c>
      <c r="X16" s="194">
        <v>27.138222186236703</v>
      </c>
      <c r="Y16" s="193">
        <v>2622.8408252955355</v>
      </c>
      <c r="Z16" s="260">
        <v>2542.695338303773</v>
      </c>
      <c r="AA16" s="193">
        <v>0</v>
      </c>
      <c r="AB16" s="193">
        <v>2622.8408252955355</v>
      </c>
      <c r="AC16" s="170">
        <f>VLOOKUP(G16,$AK$17:$AP$23,6,TRUE)+1</f>
        <v>20</v>
      </c>
      <c r="AD16" s="143" t="s">
        <v>25</v>
      </c>
      <c r="AE16" s="83"/>
      <c r="AF16" s="100">
        <f>-IF($Y16&gt;0,$Y16*(1-VLOOKUP($D16,$AI$27:$AN$39,6,FALSE))*VLOOKUP($D16,$AI$27:$AN$39,IF(($G16-$B$2)/365&lt;1,4,5),FALSE),0)</f>
        <v>-11.645413264312177</v>
      </c>
      <c r="AG16" s="100">
        <f>-IF($Y16&lt;0,$Y16*(1-VLOOKUP($AC16,$AI$18:$AN$24,6,FALSE))*VLOOKUP($AC16,$AI$18:$AN$24,5,FALSE),0)</f>
        <v>0</v>
      </c>
      <c r="AH16" s="89"/>
      <c r="AI16" s="45" t="s">
        <v>81</v>
      </c>
      <c r="AJ16" s="45" t="s">
        <v>40</v>
      </c>
      <c r="AK16" s="45" t="s">
        <v>41</v>
      </c>
      <c r="AL16" s="46" t="s">
        <v>34</v>
      </c>
      <c r="AM16" s="46" t="s">
        <v>35</v>
      </c>
      <c r="AN16" s="46" t="s">
        <v>42</v>
      </c>
      <c r="AO16" s="42" t="s">
        <v>43</v>
      </c>
      <c r="AP16" s="45" t="s">
        <v>39</v>
      </c>
    </row>
    <row r="17" spans="1:42" s="88" customFormat="1" ht="15" customHeight="1" x14ac:dyDescent="0.3">
      <c r="A17" s="143">
        <v>2016</v>
      </c>
      <c r="B17" s="143" t="s">
        <v>86</v>
      </c>
      <c r="C17" s="143">
        <v>481</v>
      </c>
      <c r="D17" s="143" t="s">
        <v>22</v>
      </c>
      <c r="E17" s="191">
        <v>42160</v>
      </c>
      <c r="F17" s="191">
        <v>42578</v>
      </c>
      <c r="G17" s="191">
        <v>42580</v>
      </c>
      <c r="H17" s="143" t="s">
        <v>91</v>
      </c>
      <c r="I17" s="143" t="s">
        <v>89</v>
      </c>
      <c r="J17" s="143" t="s">
        <v>23</v>
      </c>
      <c r="K17" s="192">
        <v>-2000000</v>
      </c>
      <c r="L17" s="143" t="s">
        <v>91</v>
      </c>
      <c r="M17" s="143" t="s">
        <v>88</v>
      </c>
      <c r="N17" s="143" t="s">
        <v>90</v>
      </c>
      <c r="O17" s="193">
        <v>55800000</v>
      </c>
      <c r="P17" s="143"/>
      <c r="Q17" s="143" t="s">
        <v>24</v>
      </c>
      <c r="R17" s="194">
        <v>27.9</v>
      </c>
      <c r="S17" s="194"/>
      <c r="T17" s="193"/>
      <c r="U17" s="193">
        <v>0</v>
      </c>
      <c r="V17" s="143"/>
      <c r="W17" s="194">
        <v>27.131</v>
      </c>
      <c r="X17" s="194">
        <v>27.138222186236703</v>
      </c>
      <c r="Y17" s="192">
        <v>-6.8653400518580563</v>
      </c>
      <c r="Z17" s="260"/>
      <c r="AA17" s="193">
        <v>0</v>
      </c>
      <c r="AB17" s="192">
        <v>-6.8653400518580563</v>
      </c>
      <c r="AC17" s="170">
        <f t="shared" ref="AC17:AC33" si="0">VLOOKUP(G17,$AK$17:$AP$23,6,TRUE)+1</f>
        <v>20</v>
      </c>
      <c r="AD17" s="143" t="s">
        <v>25</v>
      </c>
      <c r="AE17" s="83"/>
      <c r="AF17" s="100">
        <f t="shared" ref="AF17:AF33" si="1">-IF($Y17&gt;0,$Y17*(1-VLOOKUP($D17,$AI$27:$AN$39,6,FALSE))*VLOOKUP($D17,$AI$27:$AN$39,IF(($G17-$B$2)/365&lt;1,4,5),FALSE),0)</f>
        <v>0</v>
      </c>
      <c r="AG17" s="100">
        <f t="shared" ref="AG17:AG33" si="2">-IF($Y17&lt;0,$Y17*(1-VLOOKUP($AC17,$AI$18:$AN$24,6,FALSE))*VLOOKUP($AC17,$AI$18:$AN$24,5,FALSE),0)</f>
        <v>0.13675757383301246</v>
      </c>
      <c r="AH17" s="89"/>
      <c r="AI17" s="45"/>
      <c r="AJ17" s="45"/>
      <c r="AK17" s="91">
        <v>42541</v>
      </c>
      <c r="AL17" s="46"/>
      <c r="AM17" s="46"/>
      <c r="AN17" s="46"/>
      <c r="AO17" s="42"/>
      <c r="AP17" s="88">
        <v>19</v>
      </c>
    </row>
    <row r="18" spans="1:42" s="88" customFormat="1" ht="15" customHeight="1" x14ac:dyDescent="0.3">
      <c r="A18" s="143">
        <v>2016</v>
      </c>
      <c r="B18" s="143" t="s">
        <v>86</v>
      </c>
      <c r="C18" s="143">
        <v>482</v>
      </c>
      <c r="D18" s="143" t="s">
        <v>22</v>
      </c>
      <c r="E18" s="191">
        <v>42160</v>
      </c>
      <c r="F18" s="191">
        <v>42578</v>
      </c>
      <c r="G18" s="191">
        <v>42580</v>
      </c>
      <c r="H18" s="143" t="s">
        <v>91</v>
      </c>
      <c r="I18" s="143" t="s">
        <v>89</v>
      </c>
      <c r="J18" s="143" t="s">
        <v>23</v>
      </c>
      <c r="K18" s="192">
        <v>-2000000</v>
      </c>
      <c r="L18" s="143" t="s">
        <v>91</v>
      </c>
      <c r="M18" s="143" t="s">
        <v>88</v>
      </c>
      <c r="N18" s="143" t="s">
        <v>90</v>
      </c>
      <c r="O18" s="193">
        <v>54000000</v>
      </c>
      <c r="P18" s="143"/>
      <c r="Q18" s="143" t="s">
        <v>24</v>
      </c>
      <c r="R18" s="194">
        <v>27</v>
      </c>
      <c r="S18" s="194">
        <v>27.9</v>
      </c>
      <c r="T18" s="193"/>
      <c r="U18" s="193">
        <v>0</v>
      </c>
      <c r="V18" s="143"/>
      <c r="W18" s="194">
        <v>27.131</v>
      </c>
      <c r="X18" s="194">
        <v>27.138222186236703</v>
      </c>
      <c r="Y18" s="192">
        <v>-73.280146939904611</v>
      </c>
      <c r="Z18" s="260"/>
      <c r="AA18" s="193">
        <v>0</v>
      </c>
      <c r="AB18" s="192">
        <v>-73.280146939904611</v>
      </c>
      <c r="AC18" s="170">
        <f t="shared" si="0"/>
        <v>20</v>
      </c>
      <c r="AD18" s="143" t="s">
        <v>69</v>
      </c>
      <c r="AE18" s="83"/>
      <c r="AF18" s="100">
        <f t="shared" si="1"/>
        <v>0</v>
      </c>
      <c r="AG18" s="100">
        <f t="shared" si="2"/>
        <v>1.4597405270428998</v>
      </c>
      <c r="AH18" s="89"/>
      <c r="AI18" s="45">
        <v>20</v>
      </c>
      <c r="AJ18" s="90">
        <v>41537</v>
      </c>
      <c r="AK18" s="91">
        <v>42724</v>
      </c>
      <c r="AL18" s="47">
        <v>421.53</v>
      </c>
      <c r="AM18" s="33">
        <v>3.32E-2</v>
      </c>
      <c r="AN18" s="48">
        <v>0.4</v>
      </c>
      <c r="AO18" s="44">
        <v>0.5</v>
      </c>
      <c r="AP18" s="88">
        <f t="shared" ref="AP18:AP22" si="3">AI18</f>
        <v>20</v>
      </c>
    </row>
    <row r="19" spans="1:42" s="88" customFormat="1" ht="15" customHeight="1" x14ac:dyDescent="0.3">
      <c r="A19" s="143">
        <v>2016</v>
      </c>
      <c r="B19" s="143" t="s">
        <v>92</v>
      </c>
      <c r="C19" s="143">
        <v>483</v>
      </c>
      <c r="D19" s="143" t="s">
        <v>22</v>
      </c>
      <c r="E19" s="191">
        <v>42160</v>
      </c>
      <c r="F19" s="191">
        <v>42611</v>
      </c>
      <c r="G19" s="191">
        <v>42613</v>
      </c>
      <c r="H19" s="143" t="s">
        <v>87</v>
      </c>
      <c r="I19" s="143" t="s">
        <v>88</v>
      </c>
      <c r="J19" s="143" t="s">
        <v>23</v>
      </c>
      <c r="K19" s="192">
        <v>-2000000</v>
      </c>
      <c r="L19" s="143" t="s">
        <v>87</v>
      </c>
      <c r="M19" s="143" t="s">
        <v>89</v>
      </c>
      <c r="N19" s="143" t="s">
        <v>90</v>
      </c>
      <c r="O19" s="193">
        <v>54000000</v>
      </c>
      <c r="P19" s="143"/>
      <c r="Q19" s="143" t="s">
        <v>24</v>
      </c>
      <c r="R19" s="194">
        <v>27</v>
      </c>
      <c r="S19" s="194"/>
      <c r="T19" s="193"/>
      <c r="U19" s="193">
        <v>0</v>
      </c>
      <c r="V19" s="143"/>
      <c r="W19" s="194">
        <v>27.131</v>
      </c>
      <c r="X19" s="194">
        <v>27.14440889756019</v>
      </c>
      <c r="Y19" s="193">
        <v>4867.4447378449504</v>
      </c>
      <c r="Z19" s="260">
        <v>3127.5846743490456</v>
      </c>
      <c r="AA19" s="193">
        <v>0</v>
      </c>
      <c r="AB19" s="193">
        <v>4867.4447378449504</v>
      </c>
      <c r="AC19" s="170">
        <f t="shared" si="0"/>
        <v>20</v>
      </c>
      <c r="AD19" s="143" t="s">
        <v>25</v>
      </c>
      <c r="AE19" s="83"/>
      <c r="AF19" s="100">
        <f t="shared" si="1"/>
        <v>-21.611454636031578</v>
      </c>
      <c r="AG19" s="100">
        <f t="shared" si="2"/>
        <v>0</v>
      </c>
      <c r="AH19" s="89"/>
      <c r="AI19" s="45">
        <v>21</v>
      </c>
      <c r="AJ19" s="90">
        <v>41718</v>
      </c>
      <c r="AK19" s="91">
        <v>42906</v>
      </c>
      <c r="AL19" s="47">
        <v>242.1</v>
      </c>
      <c r="AM19" s="33">
        <v>3.9E-2</v>
      </c>
      <c r="AN19" s="48">
        <v>0.4</v>
      </c>
      <c r="AO19" s="44">
        <v>1</v>
      </c>
      <c r="AP19" s="88">
        <f t="shared" si="3"/>
        <v>21</v>
      </c>
    </row>
    <row r="20" spans="1:42" s="88" customFormat="1" ht="15" customHeight="1" x14ac:dyDescent="0.3">
      <c r="A20" s="143">
        <v>2016</v>
      </c>
      <c r="B20" s="143" t="s">
        <v>92</v>
      </c>
      <c r="C20" s="143">
        <v>484</v>
      </c>
      <c r="D20" s="143" t="s">
        <v>22</v>
      </c>
      <c r="E20" s="191">
        <v>42160</v>
      </c>
      <c r="F20" s="191">
        <v>42611</v>
      </c>
      <c r="G20" s="191">
        <v>42613</v>
      </c>
      <c r="H20" s="143" t="s">
        <v>91</v>
      </c>
      <c r="I20" s="143" t="s">
        <v>89</v>
      </c>
      <c r="J20" s="143" t="s">
        <v>23</v>
      </c>
      <c r="K20" s="192">
        <v>-2000000</v>
      </c>
      <c r="L20" s="143" t="s">
        <v>91</v>
      </c>
      <c r="M20" s="143" t="s">
        <v>88</v>
      </c>
      <c r="N20" s="143" t="s">
        <v>90</v>
      </c>
      <c r="O20" s="193">
        <v>55800000</v>
      </c>
      <c r="P20" s="143"/>
      <c r="Q20" s="143" t="s">
        <v>24</v>
      </c>
      <c r="R20" s="194">
        <v>27.9</v>
      </c>
      <c r="S20" s="194"/>
      <c r="T20" s="193"/>
      <c r="U20" s="193">
        <v>0</v>
      </c>
      <c r="V20" s="143"/>
      <c r="W20" s="194">
        <v>27.131</v>
      </c>
      <c r="X20" s="194">
        <v>27.14440889756019</v>
      </c>
      <c r="Y20" s="192">
        <v>-285.73517518449097</v>
      </c>
      <c r="Z20" s="260"/>
      <c r="AA20" s="193">
        <v>0</v>
      </c>
      <c r="AB20" s="192">
        <v>-285.73517518449097</v>
      </c>
      <c r="AC20" s="170">
        <f t="shared" si="0"/>
        <v>20</v>
      </c>
      <c r="AD20" s="143" t="s">
        <v>25</v>
      </c>
      <c r="AE20" s="83"/>
      <c r="AF20" s="100">
        <f t="shared" si="1"/>
        <v>0</v>
      </c>
      <c r="AG20" s="100">
        <f t="shared" si="2"/>
        <v>5.6918446896750599</v>
      </c>
      <c r="AH20" s="89"/>
      <c r="AI20" s="45">
        <v>22</v>
      </c>
      <c r="AJ20" s="90">
        <v>41902</v>
      </c>
      <c r="AK20" s="91">
        <v>43089</v>
      </c>
      <c r="AL20" s="47">
        <v>320.04000000000002</v>
      </c>
      <c r="AM20" s="33">
        <v>7.6600000000000001E-2</v>
      </c>
      <c r="AN20" s="48">
        <v>0.4</v>
      </c>
      <c r="AO20" s="44">
        <v>1.5</v>
      </c>
      <c r="AP20" s="88">
        <f t="shared" si="3"/>
        <v>22</v>
      </c>
    </row>
    <row r="21" spans="1:42" s="88" customFormat="1" ht="15" customHeight="1" x14ac:dyDescent="0.3">
      <c r="A21" s="143">
        <v>2016</v>
      </c>
      <c r="B21" s="143" t="s">
        <v>92</v>
      </c>
      <c r="C21" s="143">
        <v>485</v>
      </c>
      <c r="D21" s="143" t="s">
        <v>22</v>
      </c>
      <c r="E21" s="191">
        <v>42160</v>
      </c>
      <c r="F21" s="191">
        <v>42611</v>
      </c>
      <c r="G21" s="191">
        <v>42613</v>
      </c>
      <c r="H21" s="143" t="s">
        <v>91</v>
      </c>
      <c r="I21" s="143" t="s">
        <v>89</v>
      </c>
      <c r="J21" s="143" t="s">
        <v>23</v>
      </c>
      <c r="K21" s="192">
        <v>-2000000</v>
      </c>
      <c r="L21" s="143" t="s">
        <v>91</v>
      </c>
      <c r="M21" s="143" t="s">
        <v>88</v>
      </c>
      <c r="N21" s="143" t="s">
        <v>90</v>
      </c>
      <c r="O21" s="193">
        <v>54000000</v>
      </c>
      <c r="P21" s="143"/>
      <c r="Q21" s="143" t="s">
        <v>24</v>
      </c>
      <c r="R21" s="194">
        <v>27</v>
      </c>
      <c r="S21" s="194">
        <v>27.9</v>
      </c>
      <c r="T21" s="193"/>
      <c r="U21" s="193">
        <v>0</v>
      </c>
      <c r="V21" s="143"/>
      <c r="W21" s="194">
        <v>27.131</v>
      </c>
      <c r="X21" s="194">
        <v>27.14440889756019</v>
      </c>
      <c r="Y21" s="192">
        <v>-1454.124888311414</v>
      </c>
      <c r="Z21" s="260"/>
      <c r="AA21" s="193">
        <v>0</v>
      </c>
      <c r="AB21" s="192">
        <v>-1454.124888311414</v>
      </c>
      <c r="AC21" s="170">
        <f t="shared" si="0"/>
        <v>20</v>
      </c>
      <c r="AD21" s="143" t="s">
        <v>69</v>
      </c>
      <c r="AE21" s="83"/>
      <c r="AF21" s="100">
        <f t="shared" si="1"/>
        <v>0</v>
      </c>
      <c r="AG21" s="100">
        <f t="shared" si="2"/>
        <v>28.966167775163363</v>
      </c>
      <c r="AH21" s="89"/>
      <c r="AI21" s="45">
        <v>23</v>
      </c>
      <c r="AJ21" s="90">
        <v>42083</v>
      </c>
      <c r="AK21" s="91">
        <v>43271</v>
      </c>
      <c r="AL21" s="47">
        <v>331.98</v>
      </c>
      <c r="AM21" s="33">
        <v>0.1048</v>
      </c>
      <c r="AN21" s="48">
        <v>0.4</v>
      </c>
      <c r="AO21" s="44">
        <v>2</v>
      </c>
      <c r="AP21" s="88">
        <f t="shared" si="3"/>
        <v>23</v>
      </c>
    </row>
    <row r="22" spans="1:42" s="88" customFormat="1" ht="15" customHeight="1" x14ac:dyDescent="0.3">
      <c r="A22" s="143">
        <v>2016</v>
      </c>
      <c r="B22" s="143" t="s">
        <v>93</v>
      </c>
      <c r="C22" s="143">
        <v>486</v>
      </c>
      <c r="D22" s="143" t="s">
        <v>22</v>
      </c>
      <c r="E22" s="191">
        <v>42160</v>
      </c>
      <c r="F22" s="191">
        <v>42640</v>
      </c>
      <c r="G22" s="191">
        <v>42643</v>
      </c>
      <c r="H22" s="143" t="s">
        <v>87</v>
      </c>
      <c r="I22" s="143" t="s">
        <v>88</v>
      </c>
      <c r="J22" s="143" t="s">
        <v>23</v>
      </c>
      <c r="K22" s="192">
        <v>-2000000</v>
      </c>
      <c r="L22" s="143" t="s">
        <v>87</v>
      </c>
      <c r="M22" s="143" t="s">
        <v>89</v>
      </c>
      <c r="N22" s="143" t="s">
        <v>90</v>
      </c>
      <c r="O22" s="193">
        <v>54000000</v>
      </c>
      <c r="P22" s="143"/>
      <c r="Q22" s="143" t="s">
        <v>24</v>
      </c>
      <c r="R22" s="194">
        <v>27</v>
      </c>
      <c r="S22" s="194"/>
      <c r="T22" s="193"/>
      <c r="U22" s="193">
        <v>0</v>
      </c>
      <c r="V22" s="143"/>
      <c r="W22" s="194">
        <v>27.131</v>
      </c>
      <c r="X22" s="194">
        <v>27.151908765139321</v>
      </c>
      <c r="Y22" s="193">
        <v>6445.1372638868179</v>
      </c>
      <c r="Z22" s="260">
        <v>2134.8470446419369</v>
      </c>
      <c r="AA22" s="193">
        <v>0</v>
      </c>
      <c r="AB22" s="193">
        <v>6445.1372638868179</v>
      </c>
      <c r="AC22" s="170">
        <f t="shared" si="0"/>
        <v>20</v>
      </c>
      <c r="AD22" s="143" t="s">
        <v>25</v>
      </c>
      <c r="AE22" s="92"/>
      <c r="AF22" s="100">
        <f t="shared" si="1"/>
        <v>-28.616409451657471</v>
      </c>
      <c r="AG22" s="100">
        <f t="shared" si="2"/>
        <v>0</v>
      </c>
      <c r="AH22" s="89"/>
      <c r="AI22" s="45">
        <v>24</v>
      </c>
      <c r="AJ22" s="90">
        <v>42267</v>
      </c>
      <c r="AK22" s="91">
        <v>43454</v>
      </c>
      <c r="AL22" s="47">
        <v>326.13</v>
      </c>
      <c r="AM22" s="33">
        <v>0.1275</v>
      </c>
      <c r="AN22" s="48">
        <v>0.4</v>
      </c>
      <c r="AO22" s="44">
        <v>2.5</v>
      </c>
      <c r="AP22" s="88">
        <f t="shared" si="3"/>
        <v>24</v>
      </c>
    </row>
    <row r="23" spans="1:42" s="88" customFormat="1" ht="15" customHeight="1" x14ac:dyDescent="0.3">
      <c r="A23" s="143">
        <v>2016</v>
      </c>
      <c r="B23" s="143" t="s">
        <v>93</v>
      </c>
      <c r="C23" s="143">
        <v>487</v>
      </c>
      <c r="D23" s="143" t="s">
        <v>22</v>
      </c>
      <c r="E23" s="191">
        <v>42160</v>
      </c>
      <c r="F23" s="191">
        <v>42640</v>
      </c>
      <c r="G23" s="191">
        <v>42643</v>
      </c>
      <c r="H23" s="143" t="s">
        <v>91</v>
      </c>
      <c r="I23" s="143" t="s">
        <v>89</v>
      </c>
      <c r="J23" s="143" t="s">
        <v>23</v>
      </c>
      <c r="K23" s="192">
        <v>-2000000</v>
      </c>
      <c r="L23" s="143" t="s">
        <v>91</v>
      </c>
      <c r="M23" s="143" t="s">
        <v>88</v>
      </c>
      <c r="N23" s="143" t="s">
        <v>90</v>
      </c>
      <c r="O23" s="193">
        <v>55800000</v>
      </c>
      <c r="P23" s="143"/>
      <c r="Q23" s="143" t="s">
        <v>24</v>
      </c>
      <c r="R23" s="194">
        <v>27.9</v>
      </c>
      <c r="S23" s="194"/>
      <c r="T23" s="193"/>
      <c r="U23" s="193">
        <v>0</v>
      </c>
      <c r="V23" s="143"/>
      <c r="W23" s="194">
        <v>27.131</v>
      </c>
      <c r="X23" s="194">
        <v>27.151908765139321</v>
      </c>
      <c r="Y23" s="192">
        <v>-1031.8992232327112</v>
      </c>
      <c r="Z23" s="260"/>
      <c r="AA23" s="193">
        <v>0</v>
      </c>
      <c r="AB23" s="192">
        <v>-1031.8992232327112</v>
      </c>
      <c r="AC23" s="170">
        <f t="shared" si="0"/>
        <v>20</v>
      </c>
      <c r="AD23" s="143" t="s">
        <v>25</v>
      </c>
      <c r="AE23" s="83"/>
      <c r="AF23" s="100">
        <f t="shared" si="1"/>
        <v>0</v>
      </c>
      <c r="AG23" s="100">
        <f t="shared" si="2"/>
        <v>20.555432526795606</v>
      </c>
      <c r="AH23" s="89"/>
      <c r="AI23" s="45">
        <v>25</v>
      </c>
      <c r="AJ23" s="90">
        <v>42449</v>
      </c>
      <c r="AK23" s="91">
        <v>43636</v>
      </c>
      <c r="AL23" s="47">
        <v>285.32</v>
      </c>
      <c r="AM23" s="33">
        <v>0.1336</v>
      </c>
      <c r="AN23" s="48">
        <v>0.4</v>
      </c>
      <c r="AO23" s="44">
        <v>3</v>
      </c>
      <c r="AP23" s="88">
        <f t="shared" ref="AP23" si="4">AI23</f>
        <v>25</v>
      </c>
    </row>
    <row r="24" spans="1:42" s="88" customFormat="1" ht="15" customHeight="1" x14ac:dyDescent="0.3">
      <c r="A24" s="143">
        <v>2016</v>
      </c>
      <c r="B24" s="143" t="s">
        <v>93</v>
      </c>
      <c r="C24" s="143">
        <v>488</v>
      </c>
      <c r="D24" s="143" t="s">
        <v>22</v>
      </c>
      <c r="E24" s="191">
        <v>42160</v>
      </c>
      <c r="F24" s="191">
        <v>42640</v>
      </c>
      <c r="G24" s="191">
        <v>42643</v>
      </c>
      <c r="H24" s="143" t="s">
        <v>91</v>
      </c>
      <c r="I24" s="143" t="s">
        <v>89</v>
      </c>
      <c r="J24" s="143" t="s">
        <v>23</v>
      </c>
      <c r="K24" s="192">
        <v>-2000000</v>
      </c>
      <c r="L24" s="143" t="s">
        <v>91</v>
      </c>
      <c r="M24" s="143" t="s">
        <v>88</v>
      </c>
      <c r="N24" s="143" t="s">
        <v>90</v>
      </c>
      <c r="O24" s="193">
        <v>54000000</v>
      </c>
      <c r="P24" s="143"/>
      <c r="Q24" s="143" t="s">
        <v>24</v>
      </c>
      <c r="R24" s="194">
        <v>27</v>
      </c>
      <c r="S24" s="194">
        <v>27.9</v>
      </c>
      <c r="T24" s="193"/>
      <c r="U24" s="193">
        <v>0</v>
      </c>
      <c r="V24" s="143"/>
      <c r="W24" s="194">
        <v>27.131</v>
      </c>
      <c r="X24" s="194">
        <v>27.151908765139321</v>
      </c>
      <c r="Y24" s="192">
        <v>-3278.3909960121696</v>
      </c>
      <c r="Z24" s="260"/>
      <c r="AA24" s="193">
        <v>0</v>
      </c>
      <c r="AB24" s="192">
        <v>-3278.3909960121696</v>
      </c>
      <c r="AC24" s="170">
        <f t="shared" si="0"/>
        <v>20</v>
      </c>
      <c r="AD24" s="143" t="s">
        <v>69</v>
      </c>
      <c r="AE24" s="83"/>
      <c r="AF24" s="100">
        <f t="shared" si="1"/>
        <v>0</v>
      </c>
      <c r="AG24" s="100">
        <f t="shared" si="2"/>
        <v>65.305548640562421</v>
      </c>
      <c r="AH24" s="89"/>
      <c r="AI24" s="45"/>
      <c r="AJ24" s="90"/>
      <c r="AK24" s="91"/>
      <c r="AL24" s="47"/>
      <c r="AM24" s="33"/>
      <c r="AN24" s="48"/>
      <c r="AO24" s="44"/>
    </row>
    <row r="25" spans="1:42" s="88" customFormat="1" ht="15" customHeight="1" x14ac:dyDescent="0.25">
      <c r="A25" s="143">
        <v>2016</v>
      </c>
      <c r="B25" s="143" t="s">
        <v>94</v>
      </c>
      <c r="C25" s="143">
        <v>489</v>
      </c>
      <c r="D25" s="143" t="s">
        <v>22</v>
      </c>
      <c r="E25" s="191">
        <v>42160</v>
      </c>
      <c r="F25" s="191">
        <v>42669</v>
      </c>
      <c r="G25" s="191">
        <v>42674</v>
      </c>
      <c r="H25" s="143" t="s">
        <v>87</v>
      </c>
      <c r="I25" s="143" t="s">
        <v>88</v>
      </c>
      <c r="J25" s="143" t="s">
        <v>23</v>
      </c>
      <c r="K25" s="192">
        <v>-2000000</v>
      </c>
      <c r="L25" s="143" t="s">
        <v>87</v>
      </c>
      <c r="M25" s="143" t="s">
        <v>89</v>
      </c>
      <c r="N25" s="143" t="s">
        <v>90</v>
      </c>
      <c r="O25" s="193">
        <v>54000000</v>
      </c>
      <c r="P25" s="143"/>
      <c r="Q25" s="143" t="s">
        <v>24</v>
      </c>
      <c r="R25" s="194">
        <v>27</v>
      </c>
      <c r="S25" s="194"/>
      <c r="T25" s="193"/>
      <c r="U25" s="193">
        <v>0</v>
      </c>
      <c r="V25" s="143"/>
      <c r="W25" s="194">
        <v>27.131</v>
      </c>
      <c r="X25" s="194">
        <v>27.154828766172852</v>
      </c>
      <c r="Y25" s="193">
        <v>8356.3585000737785</v>
      </c>
      <c r="Z25" s="260">
        <v>1412.7212642777031</v>
      </c>
      <c r="AA25" s="193">
        <v>0</v>
      </c>
      <c r="AB25" s="193">
        <v>8356.3585000737785</v>
      </c>
      <c r="AC25" s="170">
        <f t="shared" si="0"/>
        <v>20</v>
      </c>
      <c r="AD25" s="143" t="s">
        <v>25</v>
      </c>
      <c r="AE25" s="83"/>
      <c r="AF25" s="100">
        <f t="shared" si="1"/>
        <v>-37.102231740327575</v>
      </c>
      <c r="AG25" s="100">
        <f t="shared" si="2"/>
        <v>0</v>
      </c>
      <c r="AH25" s="89"/>
      <c r="AI25" s="41"/>
      <c r="AJ25" s="41"/>
      <c r="AK25" s="41"/>
      <c r="AL25" s="41"/>
      <c r="AM25" s="41"/>
      <c r="AN25" s="41"/>
      <c r="AO25" s="41"/>
    </row>
    <row r="26" spans="1:42" s="88" customFormat="1" ht="15" customHeight="1" x14ac:dyDescent="0.25">
      <c r="A26" s="143">
        <v>2016</v>
      </c>
      <c r="B26" s="143" t="s">
        <v>94</v>
      </c>
      <c r="C26" s="143">
        <v>490</v>
      </c>
      <c r="D26" s="143" t="s">
        <v>22</v>
      </c>
      <c r="E26" s="191">
        <v>42160</v>
      </c>
      <c r="F26" s="191">
        <v>42669</v>
      </c>
      <c r="G26" s="191">
        <v>42674</v>
      </c>
      <c r="H26" s="143" t="s">
        <v>91</v>
      </c>
      <c r="I26" s="143" t="s">
        <v>89</v>
      </c>
      <c r="J26" s="143" t="s">
        <v>23</v>
      </c>
      <c r="K26" s="192">
        <v>-2000000</v>
      </c>
      <c r="L26" s="143" t="s">
        <v>91</v>
      </c>
      <c r="M26" s="143" t="s">
        <v>88</v>
      </c>
      <c r="N26" s="143" t="s">
        <v>90</v>
      </c>
      <c r="O26" s="193">
        <v>55800000</v>
      </c>
      <c r="P26" s="143"/>
      <c r="Q26" s="143" t="s">
        <v>24</v>
      </c>
      <c r="R26" s="194">
        <v>27.9</v>
      </c>
      <c r="S26" s="194"/>
      <c r="T26" s="193"/>
      <c r="U26" s="193">
        <v>0</v>
      </c>
      <c r="V26" s="143"/>
      <c r="W26" s="194">
        <v>27.131</v>
      </c>
      <c r="X26" s="194">
        <v>27.154828766172852</v>
      </c>
      <c r="Y26" s="192">
        <v>-1950.2331881152854</v>
      </c>
      <c r="Z26" s="260"/>
      <c r="AA26" s="193">
        <v>0</v>
      </c>
      <c r="AB26" s="192">
        <v>-1950.2331881152854</v>
      </c>
      <c r="AC26" s="170">
        <f t="shared" si="0"/>
        <v>20</v>
      </c>
      <c r="AD26" s="143" t="s">
        <v>25</v>
      </c>
      <c r="AE26" s="83"/>
      <c r="AF26" s="100">
        <f t="shared" si="1"/>
        <v>0</v>
      </c>
      <c r="AG26" s="100">
        <f t="shared" si="2"/>
        <v>38.848645107256488</v>
      </c>
      <c r="AH26" s="89"/>
      <c r="AI26" s="41"/>
      <c r="AJ26" s="34" t="s">
        <v>36</v>
      </c>
      <c r="AK26" s="34" t="s">
        <v>37</v>
      </c>
      <c r="AL26" s="34" t="s">
        <v>36</v>
      </c>
      <c r="AM26" s="34" t="s">
        <v>37</v>
      </c>
      <c r="AN26" s="34"/>
      <c r="AO26" s="41"/>
    </row>
    <row r="27" spans="1:42" s="88" customFormat="1" ht="15" customHeight="1" x14ac:dyDescent="0.25">
      <c r="A27" s="143">
        <v>2016</v>
      </c>
      <c r="B27" s="143" t="s">
        <v>94</v>
      </c>
      <c r="C27" s="143">
        <v>491</v>
      </c>
      <c r="D27" s="143" t="s">
        <v>22</v>
      </c>
      <c r="E27" s="191">
        <v>42160</v>
      </c>
      <c r="F27" s="191">
        <v>42669</v>
      </c>
      <c r="G27" s="191">
        <v>42674</v>
      </c>
      <c r="H27" s="143" t="s">
        <v>91</v>
      </c>
      <c r="I27" s="143" t="s">
        <v>89</v>
      </c>
      <c r="J27" s="143" t="s">
        <v>23</v>
      </c>
      <c r="K27" s="192">
        <v>-2000000</v>
      </c>
      <c r="L27" s="143" t="s">
        <v>91</v>
      </c>
      <c r="M27" s="143" t="s">
        <v>88</v>
      </c>
      <c r="N27" s="143" t="s">
        <v>90</v>
      </c>
      <c r="O27" s="193">
        <v>54000000</v>
      </c>
      <c r="P27" s="143"/>
      <c r="Q27" s="143" t="s">
        <v>24</v>
      </c>
      <c r="R27" s="194">
        <v>27</v>
      </c>
      <c r="S27" s="194">
        <v>27.9</v>
      </c>
      <c r="T27" s="193"/>
      <c r="U27" s="193">
        <v>0</v>
      </c>
      <c r="V27" s="143"/>
      <c r="W27" s="194">
        <v>27.131</v>
      </c>
      <c r="X27" s="194">
        <v>27.154828766172852</v>
      </c>
      <c r="Y27" s="192">
        <v>-4993.4040476807895</v>
      </c>
      <c r="Z27" s="260"/>
      <c r="AA27" s="193">
        <v>0</v>
      </c>
      <c r="AB27" s="192">
        <v>-4993.4040476807895</v>
      </c>
      <c r="AC27" s="170">
        <f t="shared" si="0"/>
        <v>20</v>
      </c>
      <c r="AD27" s="143" t="s">
        <v>69</v>
      </c>
      <c r="AE27" s="83"/>
      <c r="AF27" s="100">
        <f t="shared" si="1"/>
        <v>0</v>
      </c>
      <c r="AG27" s="100">
        <f t="shared" si="2"/>
        <v>99.468608629801324</v>
      </c>
      <c r="AH27" s="89"/>
      <c r="AI27" s="42" t="s">
        <v>32</v>
      </c>
      <c r="AJ27" s="35">
        <v>47.6</v>
      </c>
      <c r="AK27" s="36">
        <v>57.25</v>
      </c>
      <c r="AL27" s="167">
        <v>7.7999999999999996E-3</v>
      </c>
      <c r="AM27" s="26">
        <v>1.89E-2</v>
      </c>
      <c r="AN27" s="26">
        <v>0.4</v>
      </c>
      <c r="AO27" s="41"/>
    </row>
    <row r="28" spans="1:42" s="88" customFormat="1" ht="15" customHeight="1" x14ac:dyDescent="0.25">
      <c r="A28" s="143">
        <v>2016</v>
      </c>
      <c r="B28" s="143" t="s">
        <v>95</v>
      </c>
      <c r="C28" s="143">
        <v>492</v>
      </c>
      <c r="D28" s="143" t="s">
        <v>22</v>
      </c>
      <c r="E28" s="191">
        <v>42160</v>
      </c>
      <c r="F28" s="191">
        <v>42702</v>
      </c>
      <c r="G28" s="191">
        <v>42704</v>
      </c>
      <c r="H28" s="143" t="s">
        <v>87</v>
      </c>
      <c r="I28" s="143" t="s">
        <v>88</v>
      </c>
      <c r="J28" s="143" t="s">
        <v>23</v>
      </c>
      <c r="K28" s="192">
        <v>-2000000</v>
      </c>
      <c r="L28" s="143" t="s">
        <v>87</v>
      </c>
      <c r="M28" s="143" t="s">
        <v>89</v>
      </c>
      <c r="N28" s="143" t="s">
        <v>90</v>
      </c>
      <c r="O28" s="193">
        <v>54000000</v>
      </c>
      <c r="P28" s="143"/>
      <c r="Q28" s="143" t="s">
        <v>24</v>
      </c>
      <c r="R28" s="194">
        <v>27</v>
      </c>
      <c r="S28" s="194"/>
      <c r="T28" s="193"/>
      <c r="U28" s="193">
        <v>0</v>
      </c>
      <c r="V28" s="143"/>
      <c r="W28" s="194">
        <v>27.131</v>
      </c>
      <c r="X28" s="194">
        <v>27.155735651225307</v>
      </c>
      <c r="Y28" s="193">
        <v>10573.933725635579</v>
      </c>
      <c r="Z28" s="260">
        <v>1278.5653216756255</v>
      </c>
      <c r="AA28" s="193">
        <v>0</v>
      </c>
      <c r="AB28" s="193">
        <v>10573.933725635579</v>
      </c>
      <c r="AC28" s="170">
        <f t="shared" si="0"/>
        <v>20</v>
      </c>
      <c r="AD28" s="143" t="s">
        <v>25</v>
      </c>
      <c r="AE28" s="83"/>
      <c r="AF28" s="100">
        <f t="shared" si="1"/>
        <v>-46.948265741821977</v>
      </c>
      <c r="AG28" s="100">
        <f t="shared" si="2"/>
        <v>0</v>
      </c>
      <c r="AH28" s="89"/>
      <c r="AI28" s="42" t="s">
        <v>33</v>
      </c>
      <c r="AJ28" s="37">
        <v>37.92</v>
      </c>
      <c r="AK28" s="38">
        <v>55.57</v>
      </c>
      <c r="AL28" s="168">
        <v>6.1000000000000004E-3</v>
      </c>
      <c r="AM28" s="27">
        <v>1.84E-2</v>
      </c>
      <c r="AN28" s="27">
        <v>0.4</v>
      </c>
      <c r="AO28" s="41"/>
    </row>
    <row r="29" spans="1:42" s="88" customFormat="1" ht="15" customHeight="1" x14ac:dyDescent="0.25">
      <c r="A29" s="143">
        <v>2016</v>
      </c>
      <c r="B29" s="143" t="s">
        <v>95</v>
      </c>
      <c r="C29" s="143">
        <v>493</v>
      </c>
      <c r="D29" s="143" t="s">
        <v>22</v>
      </c>
      <c r="E29" s="191">
        <v>42160</v>
      </c>
      <c r="F29" s="191">
        <v>42702</v>
      </c>
      <c r="G29" s="191">
        <v>42704</v>
      </c>
      <c r="H29" s="143" t="s">
        <v>91</v>
      </c>
      <c r="I29" s="143" t="s">
        <v>89</v>
      </c>
      <c r="J29" s="143" t="s">
        <v>23</v>
      </c>
      <c r="K29" s="192">
        <v>-2000000</v>
      </c>
      <c r="L29" s="143" t="s">
        <v>91</v>
      </c>
      <c r="M29" s="143" t="s">
        <v>88</v>
      </c>
      <c r="N29" s="143" t="s">
        <v>90</v>
      </c>
      <c r="O29" s="193">
        <v>55800000</v>
      </c>
      <c r="P29" s="143"/>
      <c r="Q29" s="143" t="s">
        <v>24</v>
      </c>
      <c r="R29" s="194">
        <v>27.9</v>
      </c>
      <c r="S29" s="194"/>
      <c r="T29" s="193"/>
      <c r="U29" s="193">
        <v>0</v>
      </c>
      <c r="V29" s="143"/>
      <c r="W29" s="194">
        <v>27.131</v>
      </c>
      <c r="X29" s="194">
        <v>27.155735651225307</v>
      </c>
      <c r="Y29" s="192">
        <v>-2627.6526980993453</v>
      </c>
      <c r="Z29" s="260"/>
      <c r="AA29" s="193">
        <v>0</v>
      </c>
      <c r="AB29" s="192">
        <v>-2627.6526980993453</v>
      </c>
      <c r="AC29" s="170">
        <f t="shared" si="0"/>
        <v>20</v>
      </c>
      <c r="AD29" s="143" t="s">
        <v>25</v>
      </c>
      <c r="AE29" s="83"/>
      <c r="AF29" s="100">
        <f t="shared" si="1"/>
        <v>0</v>
      </c>
      <c r="AG29" s="100">
        <f t="shared" si="2"/>
        <v>52.342841746138959</v>
      </c>
      <c r="AH29" s="89"/>
      <c r="AI29" s="42" t="s">
        <v>28</v>
      </c>
      <c r="AJ29" s="37">
        <v>37.92</v>
      </c>
      <c r="AK29" s="38">
        <v>55.57</v>
      </c>
      <c r="AL29" s="168">
        <v>6.1000000000000004E-3</v>
      </c>
      <c r="AM29" s="27">
        <v>1.84E-2</v>
      </c>
      <c r="AN29" s="27">
        <v>0.4</v>
      </c>
      <c r="AO29" s="41"/>
    </row>
    <row r="30" spans="1:42" s="88" customFormat="1" ht="15" customHeight="1" x14ac:dyDescent="0.25">
      <c r="A30" s="143">
        <v>2016</v>
      </c>
      <c r="B30" s="143" t="s">
        <v>95</v>
      </c>
      <c r="C30" s="143">
        <v>494</v>
      </c>
      <c r="D30" s="143" t="s">
        <v>22</v>
      </c>
      <c r="E30" s="191">
        <v>42160</v>
      </c>
      <c r="F30" s="191">
        <v>42702</v>
      </c>
      <c r="G30" s="191">
        <v>42704</v>
      </c>
      <c r="H30" s="143" t="s">
        <v>91</v>
      </c>
      <c r="I30" s="143" t="s">
        <v>89</v>
      </c>
      <c r="J30" s="143" t="s">
        <v>23</v>
      </c>
      <c r="K30" s="192">
        <v>-2000000</v>
      </c>
      <c r="L30" s="143" t="s">
        <v>91</v>
      </c>
      <c r="M30" s="143" t="s">
        <v>88</v>
      </c>
      <c r="N30" s="143" t="s">
        <v>90</v>
      </c>
      <c r="O30" s="193">
        <v>54000000</v>
      </c>
      <c r="P30" s="143"/>
      <c r="Q30" s="143" t="s">
        <v>24</v>
      </c>
      <c r="R30" s="194">
        <v>27</v>
      </c>
      <c r="S30" s="194">
        <v>27.9</v>
      </c>
      <c r="T30" s="193"/>
      <c r="U30" s="193">
        <v>0</v>
      </c>
      <c r="V30" s="143"/>
      <c r="W30" s="194">
        <v>27.131</v>
      </c>
      <c r="X30" s="194">
        <v>27.155735651225307</v>
      </c>
      <c r="Y30" s="192">
        <v>-6667.7157058606081</v>
      </c>
      <c r="Z30" s="260"/>
      <c r="AA30" s="193">
        <v>0</v>
      </c>
      <c r="AB30" s="192">
        <v>-6667.7157058606081</v>
      </c>
      <c r="AC30" s="170">
        <f t="shared" si="0"/>
        <v>20</v>
      </c>
      <c r="AD30" s="143" t="s">
        <v>69</v>
      </c>
      <c r="AE30" s="83"/>
      <c r="AF30" s="100">
        <f t="shared" si="1"/>
        <v>0</v>
      </c>
      <c r="AG30" s="100">
        <f t="shared" si="2"/>
        <v>132.82089686074332</v>
      </c>
      <c r="AH30" s="89"/>
      <c r="AI30" s="42" t="s">
        <v>66</v>
      </c>
      <c r="AJ30" s="37">
        <v>21.7</v>
      </c>
      <c r="AK30" s="38">
        <v>22.04</v>
      </c>
      <c r="AL30" s="168">
        <v>3.5999999999999999E-3</v>
      </c>
      <c r="AM30" s="27">
        <v>7.3000000000000001E-3</v>
      </c>
      <c r="AN30" s="27">
        <v>0.4</v>
      </c>
      <c r="AO30" s="41"/>
    </row>
    <row r="31" spans="1:42" s="88" customFormat="1" ht="15" customHeight="1" x14ac:dyDescent="0.25">
      <c r="A31" s="143">
        <v>2016</v>
      </c>
      <c r="B31" s="143" t="s">
        <v>96</v>
      </c>
      <c r="C31" s="143">
        <v>495</v>
      </c>
      <c r="D31" s="143" t="s">
        <v>22</v>
      </c>
      <c r="E31" s="191">
        <v>42160</v>
      </c>
      <c r="F31" s="191">
        <v>42732</v>
      </c>
      <c r="G31" s="191">
        <v>42734</v>
      </c>
      <c r="H31" s="143" t="s">
        <v>87</v>
      </c>
      <c r="I31" s="143" t="s">
        <v>88</v>
      </c>
      <c r="J31" s="143" t="s">
        <v>23</v>
      </c>
      <c r="K31" s="192">
        <v>-2000000</v>
      </c>
      <c r="L31" s="143" t="s">
        <v>87</v>
      </c>
      <c r="M31" s="143" t="s">
        <v>89</v>
      </c>
      <c r="N31" s="143" t="s">
        <v>90</v>
      </c>
      <c r="O31" s="193">
        <v>54000000</v>
      </c>
      <c r="P31" s="143"/>
      <c r="Q31" s="143" t="s">
        <v>24</v>
      </c>
      <c r="R31" s="194">
        <v>27</v>
      </c>
      <c r="S31" s="194"/>
      <c r="T31" s="193"/>
      <c r="U31" s="193">
        <v>0</v>
      </c>
      <c r="V31" s="143"/>
      <c r="W31" s="194">
        <v>27.131</v>
      </c>
      <c r="X31" s="194">
        <v>27.127159828993658</v>
      </c>
      <c r="Y31" s="193">
        <v>13268.904259076991</v>
      </c>
      <c r="Z31" s="260">
        <v>2307.7011166364482</v>
      </c>
      <c r="AA31" s="193">
        <v>0</v>
      </c>
      <c r="AB31" s="193">
        <v>13268.904259076991</v>
      </c>
      <c r="AC31" s="170">
        <f t="shared" si="0"/>
        <v>21</v>
      </c>
      <c r="AD31" s="143" t="s">
        <v>25</v>
      </c>
      <c r="AE31" s="83"/>
      <c r="AF31" s="100">
        <f t="shared" si="1"/>
        <v>-58.91393491030184</v>
      </c>
      <c r="AG31" s="100">
        <f t="shared" si="2"/>
        <v>0</v>
      </c>
      <c r="AH31" s="89"/>
      <c r="AI31" s="42" t="s">
        <v>65</v>
      </c>
      <c r="AJ31" s="37">
        <v>21.7</v>
      </c>
      <c r="AK31" s="38">
        <v>22.04</v>
      </c>
      <c r="AL31" s="168">
        <v>3.5999999999999999E-3</v>
      </c>
      <c r="AM31" s="27">
        <v>7.3000000000000001E-3</v>
      </c>
      <c r="AN31" s="27">
        <v>0.4</v>
      </c>
      <c r="AO31" s="41"/>
    </row>
    <row r="32" spans="1:42" s="88" customFormat="1" ht="15" customHeight="1" x14ac:dyDescent="0.25">
      <c r="A32" s="143">
        <v>2016</v>
      </c>
      <c r="B32" s="143" t="s">
        <v>96</v>
      </c>
      <c r="C32" s="143">
        <v>496</v>
      </c>
      <c r="D32" s="143" t="s">
        <v>22</v>
      </c>
      <c r="E32" s="191">
        <v>42160</v>
      </c>
      <c r="F32" s="191">
        <v>42732</v>
      </c>
      <c r="G32" s="191">
        <v>42734</v>
      </c>
      <c r="H32" s="143" t="s">
        <v>91</v>
      </c>
      <c r="I32" s="143" t="s">
        <v>89</v>
      </c>
      <c r="J32" s="143" t="s">
        <v>23</v>
      </c>
      <c r="K32" s="192">
        <v>-2000000</v>
      </c>
      <c r="L32" s="143" t="s">
        <v>91</v>
      </c>
      <c r="M32" s="143" t="s">
        <v>88</v>
      </c>
      <c r="N32" s="143" t="s">
        <v>90</v>
      </c>
      <c r="O32" s="193">
        <v>55800000</v>
      </c>
      <c r="P32" s="143"/>
      <c r="Q32" s="143" t="s">
        <v>24</v>
      </c>
      <c r="R32" s="194">
        <v>27.9</v>
      </c>
      <c r="S32" s="194"/>
      <c r="T32" s="193"/>
      <c r="U32" s="193">
        <v>0</v>
      </c>
      <c r="V32" s="143"/>
      <c r="W32" s="194">
        <v>27.131</v>
      </c>
      <c r="X32" s="194">
        <v>27.127159828993658</v>
      </c>
      <c r="Y32" s="192">
        <v>-2876.202693252545</v>
      </c>
      <c r="Z32" s="260"/>
      <c r="AA32" s="193">
        <v>0</v>
      </c>
      <c r="AB32" s="192">
        <v>-2876.202693252545</v>
      </c>
      <c r="AC32" s="170">
        <f t="shared" si="0"/>
        <v>21</v>
      </c>
      <c r="AD32" s="143" t="s">
        <v>25</v>
      </c>
      <c r="AE32" s="83"/>
      <c r="AF32" s="100">
        <f t="shared" si="1"/>
        <v>0</v>
      </c>
      <c r="AG32" s="100">
        <f t="shared" si="2"/>
        <v>67.303143022109552</v>
      </c>
      <c r="AI32" s="42" t="s">
        <v>63</v>
      </c>
      <c r="AJ32" s="37">
        <v>21.7</v>
      </c>
      <c r="AK32" s="38">
        <v>22.04</v>
      </c>
      <c r="AL32" s="168">
        <v>3.5999999999999999E-3</v>
      </c>
      <c r="AM32" s="27">
        <v>7.3000000000000001E-3</v>
      </c>
      <c r="AN32" s="27">
        <v>0.4</v>
      </c>
      <c r="AO32" s="41"/>
    </row>
    <row r="33" spans="1:41" s="88" customFormat="1" ht="15" customHeight="1" x14ac:dyDescent="0.25">
      <c r="A33" s="195">
        <v>2016</v>
      </c>
      <c r="B33" s="195" t="s">
        <v>96</v>
      </c>
      <c r="C33" s="195">
        <v>497</v>
      </c>
      <c r="D33" s="195" t="s">
        <v>22</v>
      </c>
      <c r="E33" s="196">
        <v>42160</v>
      </c>
      <c r="F33" s="196">
        <v>42732</v>
      </c>
      <c r="G33" s="196">
        <v>42734</v>
      </c>
      <c r="H33" s="195" t="s">
        <v>91</v>
      </c>
      <c r="I33" s="195" t="s">
        <v>89</v>
      </c>
      <c r="J33" s="195" t="s">
        <v>23</v>
      </c>
      <c r="K33" s="197">
        <v>-2000000</v>
      </c>
      <c r="L33" s="195" t="s">
        <v>91</v>
      </c>
      <c r="M33" s="195" t="s">
        <v>88</v>
      </c>
      <c r="N33" s="195" t="s">
        <v>90</v>
      </c>
      <c r="O33" s="198">
        <v>54000000</v>
      </c>
      <c r="P33" s="195"/>
      <c r="Q33" s="195" t="s">
        <v>24</v>
      </c>
      <c r="R33" s="199">
        <v>27</v>
      </c>
      <c r="S33" s="199">
        <v>27.9</v>
      </c>
      <c r="T33" s="198"/>
      <c r="U33" s="198">
        <v>0</v>
      </c>
      <c r="V33" s="195"/>
      <c r="W33" s="199">
        <v>27.131</v>
      </c>
      <c r="X33" s="199">
        <v>27.127159828993658</v>
      </c>
      <c r="Y33" s="197">
        <v>-8085.000449187999</v>
      </c>
      <c r="Z33" s="261"/>
      <c r="AA33" s="198">
        <v>0</v>
      </c>
      <c r="AB33" s="197">
        <v>-8085.000449187999</v>
      </c>
      <c r="AC33" s="170">
        <f t="shared" si="0"/>
        <v>21</v>
      </c>
      <c r="AD33" s="195" t="s">
        <v>69</v>
      </c>
      <c r="AE33" s="83"/>
      <c r="AF33" s="100">
        <f t="shared" si="1"/>
        <v>0</v>
      </c>
      <c r="AG33" s="100">
        <f t="shared" si="2"/>
        <v>189.1890105109992</v>
      </c>
      <c r="AH33" s="89"/>
      <c r="AI33" s="42" t="s">
        <v>29</v>
      </c>
      <c r="AJ33" s="37">
        <v>49.17</v>
      </c>
      <c r="AK33" s="38">
        <v>61.56</v>
      </c>
      <c r="AL33" s="168">
        <v>8.0000000000000002E-3</v>
      </c>
      <c r="AM33" s="27">
        <v>2.0299999999999999E-2</v>
      </c>
      <c r="AN33" s="27">
        <v>0.4</v>
      </c>
      <c r="AO33" s="41"/>
    </row>
    <row r="34" spans="1:41" s="88" customFormat="1" ht="15" customHeight="1" x14ac:dyDescent="0.25">
      <c r="A34" s="144"/>
      <c r="B34" s="144"/>
      <c r="C34" s="144"/>
      <c r="D34" s="144"/>
      <c r="E34" s="200"/>
      <c r="F34" s="200"/>
      <c r="G34" s="200"/>
      <c r="H34" s="144"/>
      <c r="I34" s="144"/>
      <c r="J34" s="144"/>
      <c r="K34" s="201">
        <v>-12000000</v>
      </c>
      <c r="L34" s="144"/>
      <c r="M34" s="144"/>
      <c r="N34" s="144"/>
      <c r="O34" s="202">
        <v>324000000</v>
      </c>
      <c r="P34" s="144"/>
      <c r="Q34" s="144"/>
      <c r="R34" s="203">
        <v>27</v>
      </c>
      <c r="S34" s="203"/>
      <c r="T34" s="202"/>
      <c r="U34" s="202"/>
      <c r="V34" s="144"/>
      <c r="W34" s="203"/>
      <c r="X34" s="203"/>
      <c r="Y34" s="202">
        <v>12804.114759884535</v>
      </c>
      <c r="Z34" s="202">
        <v>12804.114759884535</v>
      </c>
      <c r="AA34" s="202">
        <v>0</v>
      </c>
      <c r="AB34" s="202">
        <v>12804.114759884535</v>
      </c>
      <c r="AC34" s="170"/>
      <c r="AD34" s="144"/>
      <c r="AE34" s="83"/>
      <c r="AF34" s="100"/>
      <c r="AG34" s="100"/>
      <c r="AH34" s="89"/>
      <c r="AI34" s="42" t="s">
        <v>30</v>
      </c>
      <c r="AJ34" s="37">
        <v>25.39</v>
      </c>
      <c r="AK34" s="38">
        <v>39.68</v>
      </c>
      <c r="AL34" s="168">
        <v>4.1999999999999997E-3</v>
      </c>
      <c r="AM34" s="27">
        <v>1.3100000000000001E-2</v>
      </c>
      <c r="AN34" s="27">
        <v>0.4</v>
      </c>
      <c r="AO34" s="41"/>
    </row>
    <row r="35" spans="1:41" s="88" customFormat="1" ht="15" customHeight="1" x14ac:dyDescent="0.25">
      <c r="A35" s="144"/>
      <c r="B35" s="144"/>
      <c r="C35" s="144"/>
      <c r="D35" s="144"/>
      <c r="E35" s="200"/>
      <c r="F35" s="200"/>
      <c r="G35" s="200"/>
      <c r="H35" s="144"/>
      <c r="I35" s="144"/>
      <c r="J35" s="144"/>
      <c r="K35" s="202"/>
      <c r="L35" s="144"/>
      <c r="M35" s="144"/>
      <c r="N35" s="144"/>
      <c r="O35" s="202"/>
      <c r="P35" s="144"/>
      <c r="Q35" s="144"/>
      <c r="R35" s="203"/>
      <c r="S35" s="203"/>
      <c r="T35" s="202"/>
      <c r="U35" s="202"/>
      <c r="V35" s="144"/>
      <c r="W35" s="203"/>
      <c r="X35" s="203"/>
      <c r="Y35" s="202"/>
      <c r="Z35" s="202"/>
      <c r="AA35" s="202"/>
      <c r="AB35" s="202"/>
      <c r="AC35" s="170"/>
      <c r="AD35" s="144"/>
      <c r="AE35" s="83"/>
      <c r="AF35" s="100"/>
      <c r="AG35" s="100"/>
      <c r="AH35" s="89"/>
      <c r="AI35" s="42" t="s">
        <v>26</v>
      </c>
      <c r="AJ35" s="37">
        <v>23.7</v>
      </c>
      <c r="AK35" s="38">
        <v>38.85</v>
      </c>
      <c r="AL35" s="168">
        <v>3.5999999999999999E-3</v>
      </c>
      <c r="AM35" s="27">
        <v>1.1900000000000001E-2</v>
      </c>
      <c r="AN35" s="27">
        <v>0.35</v>
      </c>
      <c r="AO35" s="41"/>
    </row>
    <row r="36" spans="1:41" s="88" customFormat="1" ht="15" customHeight="1" x14ac:dyDescent="0.25">
      <c r="A36" s="143">
        <v>2017</v>
      </c>
      <c r="B36" s="143" t="s">
        <v>97</v>
      </c>
      <c r="C36" s="143">
        <v>798</v>
      </c>
      <c r="D36" s="143" t="s">
        <v>22</v>
      </c>
      <c r="E36" s="191">
        <v>42517</v>
      </c>
      <c r="F36" s="191"/>
      <c r="G36" s="191">
        <v>42766</v>
      </c>
      <c r="H36" s="143" t="s">
        <v>91</v>
      </c>
      <c r="I36" s="143" t="s">
        <v>98</v>
      </c>
      <c r="J36" s="143" t="s">
        <v>23</v>
      </c>
      <c r="K36" s="192">
        <v>-2000000</v>
      </c>
      <c r="L36" s="143" t="s">
        <v>87</v>
      </c>
      <c r="M36" s="143" t="s">
        <v>98</v>
      </c>
      <c r="N36" s="143" t="s">
        <v>90</v>
      </c>
      <c r="O36" s="193">
        <v>53778000</v>
      </c>
      <c r="P36" s="143"/>
      <c r="Q36" s="143" t="s">
        <v>24</v>
      </c>
      <c r="R36" s="194">
        <v>26.888999999999999</v>
      </c>
      <c r="S36" s="194"/>
      <c r="T36" s="193"/>
      <c r="U36" s="193">
        <v>0</v>
      </c>
      <c r="V36" s="143"/>
      <c r="W36" s="194">
        <v>27.131</v>
      </c>
      <c r="X36" s="194">
        <v>27.111785475654436</v>
      </c>
      <c r="Y36" s="192">
        <v>-16402.90604402504</v>
      </c>
      <c r="Z36" s="192">
        <v>-16402.90604402504</v>
      </c>
      <c r="AA36" s="192">
        <v>-16402.90604402504</v>
      </c>
      <c r="AB36" s="193">
        <v>0</v>
      </c>
      <c r="AC36" s="170">
        <f t="shared" ref="AC36:AC47" si="5">VLOOKUP(G36,$AK$17:$AP$23,6,TRUE)+1</f>
        <v>21</v>
      </c>
      <c r="AD36" s="143" t="s">
        <v>71</v>
      </c>
      <c r="AE36" s="83"/>
      <c r="AF36" s="100">
        <f t="shared" ref="AF36:AF47" si="6">-IF($Y36&gt;0,$Y36*(1-VLOOKUP($D36,$AI$27:$AN$39,6,FALSE))*VLOOKUP($D36,$AI$27:$AN$39,IF(($G36-$B$2)/365&lt;1,4,5),FALSE),0)</f>
        <v>0</v>
      </c>
      <c r="AG36" s="100">
        <f t="shared" ref="AG36:AG47" si="7">-IF($Y36&lt;0,$Y36*(1-VLOOKUP($AC36,$AI$18:$AN$24,6,FALSE))*VLOOKUP($AC36,$AI$18:$AN$24,5,FALSE),0)</f>
        <v>383.82800143018591</v>
      </c>
      <c r="AH36" s="89"/>
      <c r="AI36" s="42" t="s">
        <v>64</v>
      </c>
      <c r="AJ36" s="37">
        <v>28.23</v>
      </c>
      <c r="AK36" s="38">
        <v>64.59</v>
      </c>
      <c r="AL36" s="168">
        <v>4.5999999999999999E-3</v>
      </c>
      <c r="AM36" s="27">
        <v>2.1299999999999999E-2</v>
      </c>
      <c r="AN36" s="27">
        <v>0.4</v>
      </c>
      <c r="AO36" s="41"/>
    </row>
    <row r="37" spans="1:41" s="88" customFormat="1" ht="15" customHeight="1" x14ac:dyDescent="0.25">
      <c r="A37" s="143">
        <v>2017</v>
      </c>
      <c r="B37" s="143" t="s">
        <v>99</v>
      </c>
      <c r="C37" s="143">
        <v>799</v>
      </c>
      <c r="D37" s="143" t="s">
        <v>22</v>
      </c>
      <c r="E37" s="191">
        <v>42517</v>
      </c>
      <c r="F37" s="191"/>
      <c r="G37" s="191">
        <v>42794</v>
      </c>
      <c r="H37" s="143" t="s">
        <v>91</v>
      </c>
      <c r="I37" s="143" t="s">
        <v>98</v>
      </c>
      <c r="J37" s="143" t="s">
        <v>23</v>
      </c>
      <c r="K37" s="192">
        <v>-2000000</v>
      </c>
      <c r="L37" s="143" t="s">
        <v>87</v>
      </c>
      <c r="M37" s="143" t="s">
        <v>98</v>
      </c>
      <c r="N37" s="143" t="s">
        <v>90</v>
      </c>
      <c r="O37" s="193">
        <v>53776000</v>
      </c>
      <c r="P37" s="143"/>
      <c r="Q37" s="143" t="s">
        <v>24</v>
      </c>
      <c r="R37" s="194">
        <v>26.888000000000002</v>
      </c>
      <c r="S37" s="194"/>
      <c r="T37" s="193"/>
      <c r="U37" s="193">
        <v>0</v>
      </c>
      <c r="V37" s="143"/>
      <c r="W37" s="194">
        <v>27.131</v>
      </c>
      <c r="X37" s="194">
        <v>27.109274928875152</v>
      </c>
      <c r="Y37" s="192">
        <v>-16289.099443930036</v>
      </c>
      <c r="Z37" s="192">
        <v>-16289.099443930036</v>
      </c>
      <c r="AA37" s="192">
        <v>-16289.099443930036</v>
      </c>
      <c r="AB37" s="193">
        <v>0</v>
      </c>
      <c r="AC37" s="170">
        <f t="shared" si="5"/>
        <v>21</v>
      </c>
      <c r="AD37" s="143" t="s">
        <v>71</v>
      </c>
      <c r="AE37" s="83"/>
      <c r="AF37" s="100">
        <f t="shared" si="6"/>
        <v>0</v>
      </c>
      <c r="AG37" s="100">
        <f t="shared" si="7"/>
        <v>381.16492698796282</v>
      </c>
      <c r="AH37" s="89"/>
      <c r="AI37" s="42" t="s">
        <v>22</v>
      </c>
      <c r="AJ37" s="37">
        <v>45.83</v>
      </c>
      <c r="AK37" s="38">
        <v>58.23</v>
      </c>
      <c r="AL37" s="168">
        <v>7.4000000000000003E-3</v>
      </c>
      <c r="AM37" s="27">
        <v>1.9199999999999998E-2</v>
      </c>
      <c r="AN37" s="27">
        <v>0.4</v>
      </c>
      <c r="AO37" s="41"/>
    </row>
    <row r="38" spans="1:41" s="88" customFormat="1" ht="15" customHeight="1" x14ac:dyDescent="0.25">
      <c r="A38" s="143">
        <v>2017</v>
      </c>
      <c r="B38" s="143" t="s">
        <v>100</v>
      </c>
      <c r="C38" s="143">
        <v>800</v>
      </c>
      <c r="D38" s="143" t="s">
        <v>22</v>
      </c>
      <c r="E38" s="191">
        <v>42517</v>
      </c>
      <c r="F38" s="191"/>
      <c r="G38" s="191">
        <v>42825</v>
      </c>
      <c r="H38" s="143" t="s">
        <v>91</v>
      </c>
      <c r="I38" s="143" t="s">
        <v>98</v>
      </c>
      <c r="J38" s="143" t="s">
        <v>23</v>
      </c>
      <c r="K38" s="192">
        <v>-2000000</v>
      </c>
      <c r="L38" s="143" t="s">
        <v>87</v>
      </c>
      <c r="M38" s="143" t="s">
        <v>98</v>
      </c>
      <c r="N38" s="143" t="s">
        <v>90</v>
      </c>
      <c r="O38" s="193">
        <v>53770000</v>
      </c>
      <c r="P38" s="143"/>
      <c r="Q38" s="143" t="s">
        <v>24</v>
      </c>
      <c r="R38" s="194">
        <v>26.885000000000002</v>
      </c>
      <c r="S38" s="194"/>
      <c r="T38" s="193"/>
      <c r="U38" s="193">
        <v>0</v>
      </c>
      <c r="V38" s="143"/>
      <c r="W38" s="194">
        <v>27.131</v>
      </c>
      <c r="X38" s="194">
        <v>27.106095209107281</v>
      </c>
      <c r="Y38" s="192">
        <v>-16273.00429815307</v>
      </c>
      <c r="Z38" s="192">
        <v>-16273.00429815307</v>
      </c>
      <c r="AA38" s="192">
        <v>-16273.00429815307</v>
      </c>
      <c r="AB38" s="193">
        <v>0</v>
      </c>
      <c r="AC38" s="170">
        <f t="shared" si="5"/>
        <v>21</v>
      </c>
      <c r="AD38" s="143" t="s">
        <v>71</v>
      </c>
      <c r="AE38" s="83"/>
      <c r="AF38" s="100">
        <f t="shared" si="6"/>
        <v>0</v>
      </c>
      <c r="AG38" s="100">
        <f t="shared" si="7"/>
        <v>380.78830057678186</v>
      </c>
      <c r="AH38" s="89"/>
      <c r="AI38" s="42" t="s">
        <v>68</v>
      </c>
      <c r="AJ38" s="37">
        <v>144</v>
      </c>
      <c r="AK38" s="38">
        <v>168</v>
      </c>
      <c r="AL38" s="168">
        <v>2.3400000000000001E-2</v>
      </c>
      <c r="AM38" s="27">
        <v>5.45E-2</v>
      </c>
      <c r="AN38" s="27">
        <v>0.4</v>
      </c>
      <c r="AO38" s="41"/>
    </row>
    <row r="39" spans="1:41" s="88" customFormat="1" ht="15" customHeight="1" x14ac:dyDescent="0.25">
      <c r="A39" s="143">
        <v>2017</v>
      </c>
      <c r="B39" s="143" t="s">
        <v>101</v>
      </c>
      <c r="C39" s="143">
        <v>801</v>
      </c>
      <c r="D39" s="143" t="s">
        <v>22</v>
      </c>
      <c r="E39" s="191">
        <v>42517</v>
      </c>
      <c r="F39" s="191"/>
      <c r="G39" s="191">
        <v>42853</v>
      </c>
      <c r="H39" s="143" t="s">
        <v>91</v>
      </c>
      <c r="I39" s="143" t="s">
        <v>98</v>
      </c>
      <c r="J39" s="143" t="s">
        <v>23</v>
      </c>
      <c r="K39" s="192">
        <v>-2000000</v>
      </c>
      <c r="L39" s="143" t="s">
        <v>87</v>
      </c>
      <c r="M39" s="143" t="s">
        <v>98</v>
      </c>
      <c r="N39" s="143" t="s">
        <v>90</v>
      </c>
      <c r="O39" s="193">
        <v>53770000</v>
      </c>
      <c r="P39" s="143"/>
      <c r="Q39" s="143" t="s">
        <v>24</v>
      </c>
      <c r="R39" s="194">
        <v>26.885000000000002</v>
      </c>
      <c r="S39" s="194"/>
      <c r="T39" s="193"/>
      <c r="U39" s="193">
        <v>0</v>
      </c>
      <c r="V39" s="143"/>
      <c r="W39" s="194">
        <v>27.131</v>
      </c>
      <c r="X39" s="194">
        <v>27.102709731431695</v>
      </c>
      <c r="Y39" s="192">
        <v>-16021.279266799085</v>
      </c>
      <c r="Z39" s="192">
        <v>-16021.279266799085</v>
      </c>
      <c r="AA39" s="192">
        <v>-16021.279266799085</v>
      </c>
      <c r="AB39" s="193">
        <v>0</v>
      </c>
      <c r="AC39" s="170">
        <f t="shared" si="5"/>
        <v>21</v>
      </c>
      <c r="AD39" s="143" t="s">
        <v>71</v>
      </c>
      <c r="AE39" s="83"/>
      <c r="AF39" s="100">
        <f t="shared" si="6"/>
        <v>0</v>
      </c>
      <c r="AG39" s="100">
        <f t="shared" si="7"/>
        <v>374.89793484309854</v>
      </c>
      <c r="AH39" s="89"/>
      <c r="AI39" s="42" t="s">
        <v>67</v>
      </c>
      <c r="AJ39" s="30">
        <v>39.03</v>
      </c>
      <c r="AK39" s="31">
        <v>53.49</v>
      </c>
      <c r="AL39" s="169">
        <v>6.4000000000000003E-3</v>
      </c>
      <c r="AM39" s="28">
        <v>1.77E-2</v>
      </c>
      <c r="AN39" s="28">
        <v>0.4</v>
      </c>
      <c r="AO39" s="41"/>
    </row>
    <row r="40" spans="1:41" s="88" customFormat="1" ht="15" customHeight="1" x14ac:dyDescent="0.25">
      <c r="A40" s="143">
        <v>2017</v>
      </c>
      <c r="B40" s="143" t="s">
        <v>102</v>
      </c>
      <c r="C40" s="143">
        <v>802</v>
      </c>
      <c r="D40" s="143" t="s">
        <v>22</v>
      </c>
      <c r="E40" s="191">
        <v>42517</v>
      </c>
      <c r="F40" s="191"/>
      <c r="G40" s="191">
        <v>42886</v>
      </c>
      <c r="H40" s="143" t="s">
        <v>91</v>
      </c>
      <c r="I40" s="143" t="s">
        <v>98</v>
      </c>
      <c r="J40" s="143" t="s">
        <v>23</v>
      </c>
      <c r="K40" s="192">
        <v>-2000000</v>
      </c>
      <c r="L40" s="143" t="s">
        <v>87</v>
      </c>
      <c r="M40" s="143" t="s">
        <v>98</v>
      </c>
      <c r="N40" s="143" t="s">
        <v>90</v>
      </c>
      <c r="O40" s="193">
        <v>53768000</v>
      </c>
      <c r="P40" s="143"/>
      <c r="Q40" s="143" t="s">
        <v>24</v>
      </c>
      <c r="R40" s="194">
        <v>26.884</v>
      </c>
      <c r="S40" s="194"/>
      <c r="T40" s="193"/>
      <c r="U40" s="193">
        <v>0</v>
      </c>
      <c r="V40" s="143"/>
      <c r="W40" s="194">
        <v>27.131</v>
      </c>
      <c r="X40" s="194">
        <v>27.098141985230242</v>
      </c>
      <c r="Y40" s="192">
        <v>-15755.775453024995</v>
      </c>
      <c r="Z40" s="192">
        <v>-15755.775453024995</v>
      </c>
      <c r="AA40" s="192">
        <v>-15755.775453024995</v>
      </c>
      <c r="AB40" s="193">
        <v>0</v>
      </c>
      <c r="AC40" s="170">
        <f t="shared" si="5"/>
        <v>21</v>
      </c>
      <c r="AD40" s="143" t="s">
        <v>71</v>
      </c>
      <c r="AE40" s="83"/>
      <c r="AF40" s="100">
        <f t="shared" si="6"/>
        <v>0</v>
      </c>
      <c r="AG40" s="100">
        <f t="shared" si="7"/>
        <v>368.68514560078489</v>
      </c>
      <c r="AH40" s="89"/>
      <c r="AI40" s="41"/>
      <c r="AJ40" s="41"/>
      <c r="AK40" s="41"/>
      <c r="AL40" s="41"/>
      <c r="AM40" s="41"/>
      <c r="AN40" s="41"/>
      <c r="AO40" s="41"/>
    </row>
    <row r="41" spans="1:41" s="88" customFormat="1" ht="15" customHeight="1" x14ac:dyDescent="0.25">
      <c r="A41" s="143">
        <v>2017</v>
      </c>
      <c r="B41" s="143" t="s">
        <v>103</v>
      </c>
      <c r="C41" s="143">
        <v>803</v>
      </c>
      <c r="D41" s="143" t="s">
        <v>22</v>
      </c>
      <c r="E41" s="191">
        <v>42517</v>
      </c>
      <c r="F41" s="191"/>
      <c r="G41" s="191">
        <v>42916</v>
      </c>
      <c r="H41" s="143" t="s">
        <v>91</v>
      </c>
      <c r="I41" s="143" t="s">
        <v>98</v>
      </c>
      <c r="J41" s="143" t="s">
        <v>23</v>
      </c>
      <c r="K41" s="192">
        <v>-2000000</v>
      </c>
      <c r="L41" s="143" t="s">
        <v>87</v>
      </c>
      <c r="M41" s="143" t="s">
        <v>98</v>
      </c>
      <c r="N41" s="143" t="s">
        <v>90</v>
      </c>
      <c r="O41" s="193">
        <v>53750000</v>
      </c>
      <c r="P41" s="143"/>
      <c r="Q41" s="143" t="s">
        <v>24</v>
      </c>
      <c r="R41" s="194">
        <v>26.875</v>
      </c>
      <c r="S41" s="194"/>
      <c r="T41" s="193"/>
      <c r="U41" s="193">
        <v>0</v>
      </c>
      <c r="V41" s="143"/>
      <c r="W41" s="194">
        <v>27.131</v>
      </c>
      <c r="X41" s="194">
        <v>27.093220571746766</v>
      </c>
      <c r="Y41" s="192">
        <v>-16053.127543420003</v>
      </c>
      <c r="Z41" s="192">
        <v>-16053.127543420003</v>
      </c>
      <c r="AA41" s="192">
        <v>-16053.127543420003</v>
      </c>
      <c r="AB41" s="193">
        <v>0</v>
      </c>
      <c r="AC41" s="170">
        <f t="shared" si="5"/>
        <v>22</v>
      </c>
      <c r="AD41" s="143" t="s">
        <v>71</v>
      </c>
      <c r="AE41" s="83"/>
      <c r="AF41" s="100">
        <f t="shared" si="6"/>
        <v>0</v>
      </c>
      <c r="AG41" s="100">
        <f t="shared" si="7"/>
        <v>737.80174189558329</v>
      </c>
      <c r="AH41" s="89"/>
      <c r="AI41" s="41"/>
      <c r="AJ41" s="41"/>
      <c r="AK41" s="41"/>
      <c r="AL41" s="41"/>
      <c r="AM41" s="41"/>
      <c r="AN41" s="41"/>
      <c r="AO41" s="41"/>
    </row>
    <row r="42" spans="1:41" s="88" customFormat="1" ht="15" customHeight="1" x14ac:dyDescent="0.25">
      <c r="A42" s="143">
        <v>2017</v>
      </c>
      <c r="B42" s="143" t="s">
        <v>104</v>
      </c>
      <c r="C42" s="143">
        <v>804</v>
      </c>
      <c r="D42" s="143" t="s">
        <v>22</v>
      </c>
      <c r="E42" s="191">
        <v>42517</v>
      </c>
      <c r="F42" s="191"/>
      <c r="G42" s="191">
        <v>42947</v>
      </c>
      <c r="H42" s="143" t="s">
        <v>91</v>
      </c>
      <c r="I42" s="143" t="s">
        <v>98</v>
      </c>
      <c r="J42" s="143" t="s">
        <v>23</v>
      </c>
      <c r="K42" s="192">
        <v>-2000000</v>
      </c>
      <c r="L42" s="143" t="s">
        <v>87</v>
      </c>
      <c r="M42" s="143" t="s">
        <v>98</v>
      </c>
      <c r="N42" s="143" t="s">
        <v>90</v>
      </c>
      <c r="O42" s="193">
        <v>53746000</v>
      </c>
      <c r="P42" s="143"/>
      <c r="Q42" s="143" t="s">
        <v>24</v>
      </c>
      <c r="R42" s="194">
        <v>26.873000000000001</v>
      </c>
      <c r="S42" s="194"/>
      <c r="T42" s="193"/>
      <c r="U42" s="193">
        <v>0</v>
      </c>
      <c r="V42" s="143"/>
      <c r="W42" s="194">
        <v>27.131</v>
      </c>
      <c r="X42" s="194">
        <v>27.087545064147957</v>
      </c>
      <c r="Y42" s="192">
        <v>-15779.323713426449</v>
      </c>
      <c r="Z42" s="192">
        <v>-15779.323713426449</v>
      </c>
      <c r="AA42" s="192">
        <v>-15779.323713426449</v>
      </c>
      <c r="AB42" s="193">
        <v>0</v>
      </c>
      <c r="AC42" s="170">
        <f t="shared" si="5"/>
        <v>22</v>
      </c>
      <c r="AD42" s="143" t="s">
        <v>71</v>
      </c>
      <c r="AE42" s="83"/>
      <c r="AF42" s="100">
        <f t="shared" si="6"/>
        <v>0</v>
      </c>
      <c r="AG42" s="100">
        <f t="shared" si="7"/>
        <v>725.21771786907948</v>
      </c>
      <c r="AH42" s="89"/>
      <c r="AI42" s="41"/>
      <c r="AJ42" s="41"/>
      <c r="AK42" s="41"/>
      <c r="AL42" s="41"/>
      <c r="AM42" s="41"/>
      <c r="AN42" s="41"/>
      <c r="AO42" s="41"/>
    </row>
    <row r="43" spans="1:41" s="88" customFormat="1" ht="15" customHeight="1" x14ac:dyDescent="0.25">
      <c r="A43" s="143">
        <v>2017</v>
      </c>
      <c r="B43" s="143" t="s">
        <v>105</v>
      </c>
      <c r="C43" s="143">
        <v>805</v>
      </c>
      <c r="D43" s="143" t="s">
        <v>22</v>
      </c>
      <c r="E43" s="191">
        <v>42517</v>
      </c>
      <c r="F43" s="191"/>
      <c r="G43" s="191">
        <v>42978</v>
      </c>
      <c r="H43" s="143" t="s">
        <v>91</v>
      </c>
      <c r="I43" s="143" t="s">
        <v>98</v>
      </c>
      <c r="J43" s="143" t="s">
        <v>23</v>
      </c>
      <c r="K43" s="192">
        <v>-2000000</v>
      </c>
      <c r="L43" s="143" t="s">
        <v>87</v>
      </c>
      <c r="M43" s="143" t="s">
        <v>98</v>
      </c>
      <c r="N43" s="143" t="s">
        <v>90</v>
      </c>
      <c r="O43" s="193">
        <v>53744000</v>
      </c>
      <c r="P43" s="143"/>
      <c r="Q43" s="143" t="s">
        <v>24</v>
      </c>
      <c r="R43" s="194">
        <v>26.872</v>
      </c>
      <c r="S43" s="194"/>
      <c r="T43" s="193"/>
      <c r="U43" s="193">
        <v>0</v>
      </c>
      <c r="V43" s="143"/>
      <c r="W43" s="194">
        <v>27.131</v>
      </c>
      <c r="X43" s="194">
        <v>27.081722665624767</v>
      </c>
      <c r="Y43" s="192">
        <v>-15421.211864579982</v>
      </c>
      <c r="Z43" s="192">
        <v>-15421.211864579982</v>
      </c>
      <c r="AA43" s="192">
        <v>-15421.211864579982</v>
      </c>
      <c r="AB43" s="193">
        <v>0</v>
      </c>
      <c r="AC43" s="170">
        <f t="shared" si="5"/>
        <v>22</v>
      </c>
      <c r="AD43" s="143" t="s">
        <v>71</v>
      </c>
      <c r="AE43" s="83"/>
      <c r="AF43" s="100">
        <f t="shared" si="6"/>
        <v>0</v>
      </c>
      <c r="AG43" s="100">
        <f t="shared" si="7"/>
        <v>708.75889729609594</v>
      </c>
      <c r="AH43" s="89"/>
      <c r="AI43" s="164"/>
      <c r="AJ43" s="41"/>
      <c r="AK43" s="41"/>
      <c r="AL43" s="41"/>
      <c r="AM43" s="41"/>
      <c r="AN43" s="41"/>
      <c r="AO43" s="41"/>
    </row>
    <row r="44" spans="1:41" s="88" customFormat="1" ht="15" customHeight="1" x14ac:dyDescent="0.25">
      <c r="A44" s="143">
        <v>2017</v>
      </c>
      <c r="B44" s="143" t="s">
        <v>106</v>
      </c>
      <c r="C44" s="143">
        <v>806</v>
      </c>
      <c r="D44" s="143" t="s">
        <v>22</v>
      </c>
      <c r="E44" s="191">
        <v>42517</v>
      </c>
      <c r="F44" s="191"/>
      <c r="G44" s="191">
        <v>43007</v>
      </c>
      <c r="H44" s="143" t="s">
        <v>91</v>
      </c>
      <c r="I44" s="143" t="s">
        <v>98</v>
      </c>
      <c r="J44" s="143" t="s">
        <v>23</v>
      </c>
      <c r="K44" s="192">
        <v>-2000000</v>
      </c>
      <c r="L44" s="143" t="s">
        <v>87</v>
      </c>
      <c r="M44" s="143" t="s">
        <v>98</v>
      </c>
      <c r="N44" s="143" t="s">
        <v>90</v>
      </c>
      <c r="O44" s="193">
        <v>53730000</v>
      </c>
      <c r="P44" s="143"/>
      <c r="Q44" s="143" t="s">
        <v>24</v>
      </c>
      <c r="R44" s="194">
        <v>26.864999999999998</v>
      </c>
      <c r="S44" s="194"/>
      <c r="T44" s="193"/>
      <c r="U44" s="193">
        <v>0</v>
      </c>
      <c r="V44" s="143"/>
      <c r="W44" s="194">
        <v>27.131</v>
      </c>
      <c r="X44" s="194">
        <v>27.074226498255317</v>
      </c>
      <c r="Y44" s="192">
        <v>-15381.52295151301</v>
      </c>
      <c r="Z44" s="192">
        <v>-15381.52295151301</v>
      </c>
      <c r="AA44" s="192">
        <v>-15381.52295151301</v>
      </c>
      <c r="AB44" s="193">
        <v>0</v>
      </c>
      <c r="AC44" s="170">
        <f t="shared" si="5"/>
        <v>22</v>
      </c>
      <c r="AD44" s="143" t="s">
        <v>71</v>
      </c>
      <c r="AE44" s="83"/>
      <c r="AF44" s="100">
        <f t="shared" si="6"/>
        <v>0</v>
      </c>
      <c r="AG44" s="100">
        <f t="shared" si="7"/>
        <v>706.93479485153796</v>
      </c>
      <c r="AH44" s="89"/>
      <c r="AI44" s="41"/>
      <c r="AJ44" s="41"/>
      <c r="AK44" s="41"/>
      <c r="AL44" s="41"/>
      <c r="AM44" s="41"/>
      <c r="AN44" s="41"/>
      <c r="AO44" s="41"/>
    </row>
    <row r="45" spans="1:41" s="88" customFormat="1" ht="15" customHeight="1" x14ac:dyDescent="0.25">
      <c r="A45" s="143">
        <v>2017</v>
      </c>
      <c r="B45" s="143" t="s">
        <v>107</v>
      </c>
      <c r="C45" s="143">
        <v>807</v>
      </c>
      <c r="D45" s="143" t="s">
        <v>22</v>
      </c>
      <c r="E45" s="191">
        <v>42517</v>
      </c>
      <c r="F45" s="191"/>
      <c r="G45" s="191">
        <v>43039</v>
      </c>
      <c r="H45" s="143" t="s">
        <v>91</v>
      </c>
      <c r="I45" s="143" t="s">
        <v>98</v>
      </c>
      <c r="J45" s="143" t="s">
        <v>23</v>
      </c>
      <c r="K45" s="192">
        <v>-2000000</v>
      </c>
      <c r="L45" s="143" t="s">
        <v>87</v>
      </c>
      <c r="M45" s="143" t="s">
        <v>98</v>
      </c>
      <c r="N45" s="143" t="s">
        <v>90</v>
      </c>
      <c r="O45" s="193">
        <v>53726000</v>
      </c>
      <c r="P45" s="143"/>
      <c r="Q45" s="143" t="s">
        <v>24</v>
      </c>
      <c r="R45" s="194">
        <v>26.863</v>
      </c>
      <c r="S45" s="194"/>
      <c r="T45" s="193"/>
      <c r="U45" s="193">
        <v>0</v>
      </c>
      <c r="V45" s="143"/>
      <c r="W45" s="194">
        <v>27.131</v>
      </c>
      <c r="X45" s="194">
        <v>27.068188142959993</v>
      </c>
      <c r="Y45" s="192">
        <v>-15081.171150180839</v>
      </c>
      <c r="Z45" s="192">
        <v>-15081.171150180839</v>
      </c>
      <c r="AA45" s="192">
        <v>-15081.171150180839</v>
      </c>
      <c r="AB45" s="193">
        <v>0</v>
      </c>
      <c r="AC45" s="170">
        <f t="shared" si="5"/>
        <v>22</v>
      </c>
      <c r="AD45" s="143" t="s">
        <v>71</v>
      </c>
      <c r="AE45" s="83"/>
      <c r="AF45" s="100">
        <f t="shared" si="6"/>
        <v>0</v>
      </c>
      <c r="AG45" s="100">
        <f t="shared" si="7"/>
        <v>693.13062606231131</v>
      </c>
      <c r="AH45" s="89"/>
      <c r="AI45" s="41"/>
      <c r="AJ45" s="41"/>
      <c r="AK45" s="41"/>
      <c r="AL45" s="41"/>
      <c r="AM45" s="41"/>
      <c r="AN45" s="41"/>
      <c r="AO45" s="41"/>
    </row>
    <row r="46" spans="1:41" s="88" customFormat="1" ht="15" customHeight="1" x14ac:dyDescent="0.25">
      <c r="A46" s="143">
        <v>2017</v>
      </c>
      <c r="B46" s="143" t="s">
        <v>108</v>
      </c>
      <c r="C46" s="143">
        <v>808</v>
      </c>
      <c r="D46" s="143" t="s">
        <v>22</v>
      </c>
      <c r="E46" s="191">
        <v>42517</v>
      </c>
      <c r="F46" s="191"/>
      <c r="G46" s="191">
        <v>43069</v>
      </c>
      <c r="H46" s="143" t="s">
        <v>91</v>
      </c>
      <c r="I46" s="143" t="s">
        <v>98</v>
      </c>
      <c r="J46" s="143" t="s">
        <v>23</v>
      </c>
      <c r="K46" s="192">
        <v>-2000000</v>
      </c>
      <c r="L46" s="143" t="s">
        <v>87</v>
      </c>
      <c r="M46" s="143" t="s">
        <v>98</v>
      </c>
      <c r="N46" s="143" t="s">
        <v>90</v>
      </c>
      <c r="O46" s="193">
        <v>53710000</v>
      </c>
      <c r="P46" s="143"/>
      <c r="Q46" s="143" t="s">
        <v>24</v>
      </c>
      <c r="R46" s="194">
        <v>26.855</v>
      </c>
      <c r="S46" s="194"/>
      <c r="T46" s="193"/>
      <c r="U46" s="193">
        <v>0</v>
      </c>
      <c r="V46" s="143"/>
      <c r="W46" s="194">
        <v>27.131</v>
      </c>
      <c r="X46" s="194">
        <v>27.063386973416279</v>
      </c>
      <c r="Y46" s="192">
        <v>-15312.981973841554</v>
      </c>
      <c r="Z46" s="192">
        <v>-15312.981973841554</v>
      </c>
      <c r="AA46" s="192">
        <v>-15312.981973841554</v>
      </c>
      <c r="AB46" s="193">
        <v>0</v>
      </c>
      <c r="AC46" s="170">
        <f t="shared" si="5"/>
        <v>22</v>
      </c>
      <c r="AD46" s="143" t="s">
        <v>71</v>
      </c>
      <c r="AE46" s="83"/>
      <c r="AF46" s="100">
        <f t="shared" si="6"/>
        <v>0</v>
      </c>
      <c r="AG46" s="100">
        <f t="shared" si="7"/>
        <v>703.78465151775777</v>
      </c>
      <c r="AH46" s="89"/>
      <c r="AI46" s="41"/>
      <c r="AJ46" s="41"/>
      <c r="AK46" s="41"/>
      <c r="AL46" s="41"/>
      <c r="AM46" s="41"/>
      <c r="AN46" s="41"/>
      <c r="AO46" s="41"/>
    </row>
    <row r="47" spans="1:41" s="88" customFormat="1" ht="15" customHeight="1" x14ac:dyDescent="0.25">
      <c r="A47" s="195">
        <v>2017</v>
      </c>
      <c r="B47" s="195" t="s">
        <v>109</v>
      </c>
      <c r="C47" s="195">
        <v>809</v>
      </c>
      <c r="D47" s="195" t="s">
        <v>22</v>
      </c>
      <c r="E47" s="196">
        <v>42517</v>
      </c>
      <c r="F47" s="196"/>
      <c r="G47" s="196">
        <v>43098</v>
      </c>
      <c r="H47" s="195" t="s">
        <v>91</v>
      </c>
      <c r="I47" s="195" t="s">
        <v>98</v>
      </c>
      <c r="J47" s="195" t="s">
        <v>23</v>
      </c>
      <c r="K47" s="197">
        <v>-2000000</v>
      </c>
      <c r="L47" s="195" t="s">
        <v>87</v>
      </c>
      <c r="M47" s="195" t="s">
        <v>98</v>
      </c>
      <c r="N47" s="195" t="s">
        <v>90</v>
      </c>
      <c r="O47" s="198">
        <v>53688000</v>
      </c>
      <c r="P47" s="195"/>
      <c r="Q47" s="195" t="s">
        <v>24</v>
      </c>
      <c r="R47" s="199">
        <v>26.844000000000001</v>
      </c>
      <c r="S47" s="199"/>
      <c r="T47" s="198"/>
      <c r="U47" s="198">
        <v>0</v>
      </c>
      <c r="V47" s="195"/>
      <c r="W47" s="199">
        <v>27.131</v>
      </c>
      <c r="X47" s="199">
        <v>27.058567933568387</v>
      </c>
      <c r="Y47" s="197">
        <v>-15763.895220642084</v>
      </c>
      <c r="Z47" s="197">
        <v>-15763.895220642084</v>
      </c>
      <c r="AA47" s="197">
        <v>-15763.895220642084</v>
      </c>
      <c r="AB47" s="198">
        <v>0</v>
      </c>
      <c r="AC47" s="170">
        <f t="shared" si="5"/>
        <v>23</v>
      </c>
      <c r="AD47" s="195" t="s">
        <v>71</v>
      </c>
      <c r="AE47" s="83"/>
      <c r="AF47" s="100">
        <f t="shared" si="6"/>
        <v>0</v>
      </c>
      <c r="AG47" s="100">
        <f t="shared" si="7"/>
        <v>991.23373147397422</v>
      </c>
      <c r="AH47" s="89"/>
      <c r="AI47" s="41"/>
      <c r="AJ47" s="41"/>
      <c r="AK47" s="41"/>
      <c r="AL47" s="41"/>
      <c r="AM47" s="41"/>
      <c r="AN47" s="41"/>
      <c r="AO47" s="41"/>
    </row>
    <row r="48" spans="1:41" s="88" customFormat="1" ht="15" customHeight="1" x14ac:dyDescent="0.25">
      <c r="A48" s="144"/>
      <c r="B48" s="144"/>
      <c r="C48" s="144"/>
      <c r="D48" s="144"/>
      <c r="E48" s="200"/>
      <c r="F48" s="200"/>
      <c r="G48" s="200"/>
      <c r="H48" s="144"/>
      <c r="I48" s="144"/>
      <c r="J48" s="144"/>
      <c r="K48" s="201">
        <v>-24000000</v>
      </c>
      <c r="L48" s="144"/>
      <c r="M48" s="144"/>
      <c r="N48" s="144"/>
      <c r="O48" s="202">
        <v>644956000</v>
      </c>
      <c r="P48" s="144"/>
      <c r="Q48" s="144"/>
      <c r="R48" s="203">
        <v>26.873166666666666</v>
      </c>
      <c r="S48" s="203"/>
      <c r="T48" s="202"/>
      <c r="U48" s="202"/>
      <c r="V48" s="144"/>
      <c r="W48" s="203"/>
      <c r="X48" s="203"/>
      <c r="Y48" s="201">
        <v>-189535.29892353615</v>
      </c>
      <c r="Z48" s="201">
        <v>-189535.29892353615</v>
      </c>
      <c r="AA48" s="201">
        <v>-189535.29892353615</v>
      </c>
      <c r="AB48" s="202">
        <v>0</v>
      </c>
      <c r="AC48" s="170"/>
      <c r="AD48" s="144"/>
      <c r="AE48" s="83"/>
      <c r="AF48" s="100"/>
      <c r="AG48" s="100"/>
      <c r="AH48" s="89"/>
      <c r="AI48" s="41"/>
      <c r="AJ48" s="41"/>
      <c r="AK48" s="41"/>
      <c r="AL48" s="41"/>
      <c r="AM48" s="41"/>
      <c r="AN48" s="41"/>
      <c r="AO48" s="41"/>
    </row>
    <row r="49" spans="1:41" s="88" customFormat="1" ht="15" customHeight="1" x14ac:dyDescent="0.25">
      <c r="A49" s="144"/>
      <c r="B49" s="144"/>
      <c r="C49" s="144"/>
      <c r="D49" s="144"/>
      <c r="E49" s="200"/>
      <c r="F49" s="200"/>
      <c r="G49" s="200"/>
      <c r="H49" s="144"/>
      <c r="I49" s="144"/>
      <c r="J49" s="144"/>
      <c r="K49" s="202"/>
      <c r="L49" s="144"/>
      <c r="M49" s="144"/>
      <c r="N49" s="144"/>
      <c r="O49" s="202"/>
      <c r="P49" s="144"/>
      <c r="Q49" s="144"/>
      <c r="R49" s="203"/>
      <c r="S49" s="203"/>
      <c r="T49" s="202"/>
      <c r="U49" s="202"/>
      <c r="V49" s="144"/>
      <c r="W49" s="203"/>
      <c r="X49" s="203"/>
      <c r="Y49" s="202"/>
      <c r="Z49" s="202"/>
      <c r="AA49" s="202"/>
      <c r="AB49" s="202"/>
      <c r="AC49" s="170"/>
      <c r="AD49" s="144"/>
      <c r="AE49" s="83"/>
      <c r="AF49" s="100"/>
      <c r="AG49" s="100"/>
      <c r="AH49" s="89"/>
      <c r="AI49" s="41"/>
      <c r="AJ49" s="41"/>
      <c r="AK49" s="41"/>
      <c r="AL49" s="41"/>
      <c r="AM49" s="41"/>
      <c r="AN49" s="41"/>
      <c r="AO49" s="41"/>
    </row>
    <row r="50" spans="1:41" s="88" customFormat="1" ht="15" customHeight="1" x14ac:dyDescent="0.25">
      <c r="A50" s="144"/>
      <c r="B50" s="144"/>
      <c r="C50" s="144"/>
      <c r="D50" s="144"/>
      <c r="E50" s="200"/>
      <c r="F50" s="200"/>
      <c r="G50" s="200"/>
      <c r="H50" s="144"/>
      <c r="I50" s="144" t="s">
        <v>110</v>
      </c>
      <c r="J50" s="144"/>
      <c r="K50" s="204">
        <v>-36000000</v>
      </c>
      <c r="L50" s="205"/>
      <c r="M50" s="205"/>
      <c r="N50" s="205"/>
      <c r="O50" s="206">
        <v>968956000</v>
      </c>
      <c r="P50" s="205"/>
      <c r="Q50" s="205"/>
      <c r="R50" s="207">
        <v>26.915444444444443</v>
      </c>
      <c r="S50" s="207"/>
      <c r="T50" s="206"/>
      <c r="U50" s="206"/>
      <c r="V50" s="205"/>
      <c r="W50" s="207"/>
      <c r="X50" s="207"/>
      <c r="Y50" s="204">
        <v>-176731.1841636516</v>
      </c>
      <c r="Z50" s="204">
        <v>-176731.1841636516</v>
      </c>
      <c r="AA50" s="204">
        <v>-189535.29892353615</v>
      </c>
      <c r="AB50" s="206">
        <v>12804.114759884535</v>
      </c>
      <c r="AC50" s="170"/>
      <c r="AD50" s="144"/>
      <c r="AE50" s="83"/>
      <c r="AF50" s="100"/>
      <c r="AG50" s="100"/>
      <c r="AH50" s="89"/>
      <c r="AI50" s="41"/>
      <c r="AJ50" s="41"/>
      <c r="AK50" s="41"/>
      <c r="AL50" s="41"/>
      <c r="AM50" s="41"/>
      <c r="AN50" s="41"/>
      <c r="AO50" s="41"/>
    </row>
    <row r="51" spans="1:41" s="88" customFormat="1" ht="15" customHeight="1" x14ac:dyDescent="0.25">
      <c r="A51" s="144"/>
      <c r="B51" s="144"/>
      <c r="C51" s="144"/>
      <c r="D51" s="144"/>
      <c r="E51" s="200"/>
      <c r="F51" s="200"/>
      <c r="G51" s="200"/>
      <c r="H51" s="144"/>
      <c r="I51" s="144"/>
      <c r="J51" s="144"/>
      <c r="K51" s="202"/>
      <c r="L51" s="144"/>
      <c r="M51" s="144"/>
      <c r="N51" s="144"/>
      <c r="O51" s="202"/>
      <c r="P51" s="144"/>
      <c r="Q51" s="144"/>
      <c r="R51" s="203"/>
      <c r="S51" s="203"/>
      <c r="T51" s="202"/>
      <c r="U51" s="202"/>
      <c r="V51" s="144"/>
      <c r="W51" s="203"/>
      <c r="X51" s="203"/>
      <c r="Y51" s="202"/>
      <c r="Z51" s="202"/>
      <c r="AA51" s="202"/>
      <c r="AB51" s="202"/>
      <c r="AC51" s="170"/>
      <c r="AD51" s="144"/>
      <c r="AE51" s="83"/>
      <c r="AF51" s="100"/>
      <c r="AG51" s="100"/>
      <c r="AH51" s="89"/>
      <c r="AI51" s="41"/>
      <c r="AJ51" s="41"/>
      <c r="AK51" s="41"/>
      <c r="AL51" s="41"/>
      <c r="AM51" s="41"/>
      <c r="AN51" s="41"/>
      <c r="AO51" s="41"/>
    </row>
    <row r="52" spans="1:41" s="88" customFormat="1" ht="15" customHeight="1" x14ac:dyDescent="0.25">
      <c r="A52" s="143">
        <v>2017</v>
      </c>
      <c r="B52" s="143" t="s">
        <v>111</v>
      </c>
      <c r="C52" s="143">
        <v>711</v>
      </c>
      <c r="D52" s="143" t="s">
        <v>22</v>
      </c>
      <c r="E52" s="191">
        <v>42426</v>
      </c>
      <c r="F52" s="191">
        <v>42733</v>
      </c>
      <c r="G52" s="191">
        <v>42738</v>
      </c>
      <c r="H52" s="143" t="s">
        <v>87</v>
      </c>
      <c r="I52" s="143" t="s">
        <v>88</v>
      </c>
      <c r="J52" s="143" t="s">
        <v>23</v>
      </c>
      <c r="K52" s="192">
        <v>-641025.641025641</v>
      </c>
      <c r="L52" s="143" t="s">
        <v>87</v>
      </c>
      <c r="M52" s="143" t="s">
        <v>89</v>
      </c>
      <c r="N52" s="143" t="s">
        <v>112</v>
      </c>
      <c r="O52" s="193">
        <v>500000</v>
      </c>
      <c r="P52" s="143"/>
      <c r="Q52" s="143" t="s">
        <v>82</v>
      </c>
      <c r="R52" s="194">
        <v>0.78</v>
      </c>
      <c r="S52" s="194"/>
      <c r="T52" s="193"/>
      <c r="U52" s="193">
        <v>0</v>
      </c>
      <c r="V52" s="143"/>
      <c r="W52" s="194">
        <v>0.82650000000000001</v>
      </c>
      <c r="X52" s="194">
        <v>0.83839755498482138</v>
      </c>
      <c r="Y52" s="193">
        <v>5501.6622809064265</v>
      </c>
      <c r="Z52" s="259">
        <v>-29946.937276857905</v>
      </c>
      <c r="AA52" s="193">
        <v>0</v>
      </c>
      <c r="AB52" s="193">
        <v>5501.6622809064265</v>
      </c>
      <c r="AC52" s="170">
        <f t="shared" ref="AC52:AC55" si="8">VLOOKUP(G52,$AK$17:$AP$23,6,TRUE)+1</f>
        <v>21</v>
      </c>
      <c r="AD52" s="143" t="s">
        <v>25</v>
      </c>
      <c r="AE52" s="83"/>
      <c r="AF52" s="100">
        <f t="shared" ref="AF52:AF55" si="9">-IF($Y52&gt;0,$Y52*(1-VLOOKUP($D52,$AI$27:$AN$39,6,FALSE))*VLOOKUP($D52,$AI$27:$AN$39,IF(($G52-$B$2)/365&lt;1,4,5),FALSE),0)</f>
        <v>-24.427380527224535</v>
      </c>
      <c r="AG52" s="100">
        <f t="shared" ref="AG52:AG55" si="10">-IF($Y52&lt;0,$Y52*(1-VLOOKUP($AC52,$AI$18:$AN$24,6,FALSE))*VLOOKUP($AC52,$AI$18:$AN$24,5,FALSE),0)</f>
        <v>0</v>
      </c>
      <c r="AH52" s="89"/>
      <c r="AI52" s="41"/>
      <c r="AJ52" s="41"/>
      <c r="AK52" s="41"/>
      <c r="AL52" s="41"/>
      <c r="AM52" s="41"/>
      <c r="AN52" s="41"/>
      <c r="AO52" s="41"/>
    </row>
    <row r="53" spans="1:41" s="88" customFormat="1" ht="15" customHeight="1" x14ac:dyDescent="0.25">
      <c r="A53" s="143">
        <v>2017</v>
      </c>
      <c r="B53" s="143" t="s">
        <v>111</v>
      </c>
      <c r="C53" s="143">
        <v>712</v>
      </c>
      <c r="D53" s="143" t="s">
        <v>22</v>
      </c>
      <c r="E53" s="191">
        <v>42426</v>
      </c>
      <c r="F53" s="191">
        <v>42733</v>
      </c>
      <c r="G53" s="191">
        <v>42738</v>
      </c>
      <c r="H53" s="143" t="s">
        <v>91</v>
      </c>
      <c r="I53" s="143" t="s">
        <v>89</v>
      </c>
      <c r="J53" s="143" t="s">
        <v>23</v>
      </c>
      <c r="K53" s="192">
        <v>-621118.01242236001</v>
      </c>
      <c r="L53" s="143" t="s">
        <v>91</v>
      </c>
      <c r="M53" s="143" t="s">
        <v>88</v>
      </c>
      <c r="N53" s="143" t="s">
        <v>112</v>
      </c>
      <c r="O53" s="193">
        <v>500000</v>
      </c>
      <c r="P53" s="143"/>
      <c r="Q53" s="143" t="s">
        <v>82</v>
      </c>
      <c r="R53" s="194">
        <v>0.80500000000000005</v>
      </c>
      <c r="S53" s="194"/>
      <c r="T53" s="193"/>
      <c r="U53" s="193">
        <v>0</v>
      </c>
      <c r="V53" s="143"/>
      <c r="W53" s="194">
        <v>0.82650000000000001</v>
      </c>
      <c r="X53" s="194">
        <v>0.83839755498482138</v>
      </c>
      <c r="Y53" s="192">
        <v>-35448.599557764333</v>
      </c>
      <c r="Z53" s="260"/>
      <c r="AA53" s="192">
        <v>-24742.227417772287</v>
      </c>
      <c r="AB53" s="192">
        <v>-10706.372139992047</v>
      </c>
      <c r="AC53" s="170">
        <f t="shared" si="8"/>
        <v>21</v>
      </c>
      <c r="AD53" s="143" t="s">
        <v>25</v>
      </c>
      <c r="AE53" s="83"/>
      <c r="AF53" s="100">
        <f t="shared" si="9"/>
        <v>0</v>
      </c>
      <c r="AG53" s="100">
        <f t="shared" si="10"/>
        <v>829.4972296516853</v>
      </c>
      <c r="AH53" s="89"/>
      <c r="AI53" s="41"/>
      <c r="AJ53" s="41"/>
      <c r="AK53" s="41"/>
      <c r="AL53" s="41"/>
      <c r="AM53" s="41"/>
      <c r="AN53" s="41"/>
      <c r="AO53" s="41"/>
    </row>
    <row r="54" spans="1:41" s="88" customFormat="1" ht="15" customHeight="1" x14ac:dyDescent="0.25">
      <c r="A54" s="143">
        <v>2017</v>
      </c>
      <c r="B54" s="143" t="s">
        <v>113</v>
      </c>
      <c r="C54" s="143">
        <v>713</v>
      </c>
      <c r="D54" s="143" t="s">
        <v>22</v>
      </c>
      <c r="E54" s="191">
        <v>42426</v>
      </c>
      <c r="F54" s="191">
        <v>42944</v>
      </c>
      <c r="G54" s="191">
        <v>42948</v>
      </c>
      <c r="H54" s="143" t="s">
        <v>87</v>
      </c>
      <c r="I54" s="143" t="s">
        <v>88</v>
      </c>
      <c r="J54" s="143" t="s">
        <v>23</v>
      </c>
      <c r="K54" s="192">
        <v>-641025.641025641</v>
      </c>
      <c r="L54" s="143" t="s">
        <v>87</v>
      </c>
      <c r="M54" s="143" t="s">
        <v>89</v>
      </c>
      <c r="N54" s="143" t="s">
        <v>112</v>
      </c>
      <c r="O54" s="193">
        <v>500000</v>
      </c>
      <c r="P54" s="143"/>
      <c r="Q54" s="143" t="s">
        <v>82</v>
      </c>
      <c r="R54" s="194">
        <v>0.78</v>
      </c>
      <c r="S54" s="194"/>
      <c r="T54" s="193"/>
      <c r="U54" s="193">
        <v>0</v>
      </c>
      <c r="V54" s="143"/>
      <c r="W54" s="194">
        <v>0.82650000000000001</v>
      </c>
      <c r="X54" s="194">
        <v>0.8429827348286264</v>
      </c>
      <c r="Y54" s="193">
        <v>11365.924023011137</v>
      </c>
      <c r="Z54" s="259">
        <v>-29639.549288445851</v>
      </c>
      <c r="AA54" s="193">
        <v>0</v>
      </c>
      <c r="AB54" s="193">
        <v>11365.924023011137</v>
      </c>
      <c r="AC54" s="170">
        <f t="shared" si="8"/>
        <v>22</v>
      </c>
      <c r="AD54" s="143" t="s">
        <v>25</v>
      </c>
      <c r="AE54" s="83"/>
      <c r="AF54" s="100">
        <f t="shared" si="9"/>
        <v>-130.93544474508829</v>
      </c>
      <c r="AG54" s="100">
        <f t="shared" si="10"/>
        <v>0</v>
      </c>
      <c r="AH54" s="89"/>
      <c r="AI54" s="41"/>
      <c r="AJ54" s="41"/>
      <c r="AK54" s="41"/>
      <c r="AL54" s="41"/>
      <c r="AM54" s="41"/>
      <c r="AN54" s="41"/>
      <c r="AO54" s="41"/>
    </row>
    <row r="55" spans="1:41" s="88" customFormat="1" ht="15" customHeight="1" x14ac:dyDescent="0.25">
      <c r="A55" s="195">
        <v>2017</v>
      </c>
      <c r="B55" s="195" t="s">
        <v>113</v>
      </c>
      <c r="C55" s="195">
        <v>714</v>
      </c>
      <c r="D55" s="195" t="s">
        <v>22</v>
      </c>
      <c r="E55" s="196">
        <v>42426</v>
      </c>
      <c r="F55" s="196">
        <v>42944</v>
      </c>
      <c r="G55" s="196">
        <v>42948</v>
      </c>
      <c r="H55" s="195" t="s">
        <v>91</v>
      </c>
      <c r="I55" s="195" t="s">
        <v>89</v>
      </c>
      <c r="J55" s="195" t="s">
        <v>23</v>
      </c>
      <c r="K55" s="197">
        <v>-613496.93251533702</v>
      </c>
      <c r="L55" s="195" t="s">
        <v>91</v>
      </c>
      <c r="M55" s="195" t="s">
        <v>88</v>
      </c>
      <c r="N55" s="195" t="s">
        <v>112</v>
      </c>
      <c r="O55" s="198">
        <v>500000</v>
      </c>
      <c r="P55" s="195"/>
      <c r="Q55" s="195" t="s">
        <v>82</v>
      </c>
      <c r="R55" s="199">
        <v>0.81499999999999995</v>
      </c>
      <c r="S55" s="199"/>
      <c r="T55" s="198"/>
      <c r="U55" s="198">
        <v>0</v>
      </c>
      <c r="V55" s="195"/>
      <c r="W55" s="199">
        <v>0.82650000000000001</v>
      </c>
      <c r="X55" s="199">
        <v>0.8429827348286264</v>
      </c>
      <c r="Y55" s="197">
        <v>-41005.47331145699</v>
      </c>
      <c r="Z55" s="261"/>
      <c r="AA55" s="197">
        <v>-20364.974597305874</v>
      </c>
      <c r="AB55" s="197">
        <v>-20640.498714151116</v>
      </c>
      <c r="AC55" s="170">
        <f t="shared" si="8"/>
        <v>22</v>
      </c>
      <c r="AD55" s="195" t="s">
        <v>25</v>
      </c>
      <c r="AE55" s="83"/>
      <c r="AF55" s="100">
        <f t="shared" si="9"/>
        <v>0</v>
      </c>
      <c r="AG55" s="100">
        <f t="shared" si="10"/>
        <v>1884.6115533945633</v>
      </c>
      <c r="AH55" s="89"/>
      <c r="AI55" s="41"/>
      <c r="AJ55" s="41"/>
      <c r="AK55" s="41"/>
      <c r="AL55" s="41"/>
      <c r="AM55" s="41"/>
      <c r="AN55" s="41"/>
      <c r="AO55" s="41"/>
    </row>
    <row r="56" spans="1:41" s="88" customFormat="1" ht="15" customHeight="1" x14ac:dyDescent="0.25">
      <c r="A56" s="144"/>
      <c r="B56" s="144"/>
      <c r="C56" s="144"/>
      <c r="D56" s="144"/>
      <c r="E56" s="200"/>
      <c r="F56" s="200"/>
      <c r="G56" s="200"/>
      <c r="H56" s="144"/>
      <c r="I56" s="144"/>
      <c r="J56" s="144"/>
      <c r="K56" s="201">
        <v>-1282051.282051282</v>
      </c>
      <c r="L56" s="144"/>
      <c r="M56" s="144"/>
      <c r="N56" s="144"/>
      <c r="O56" s="202">
        <v>1000000</v>
      </c>
      <c r="P56" s="144"/>
      <c r="Q56" s="144"/>
      <c r="R56" s="203">
        <v>0.78</v>
      </c>
      <c r="S56" s="203"/>
      <c r="T56" s="202"/>
      <c r="U56" s="202"/>
      <c r="V56" s="144"/>
      <c r="W56" s="203"/>
      <c r="X56" s="203"/>
      <c r="Y56" s="201">
        <v>-59586.486565303756</v>
      </c>
      <c r="Z56" s="201">
        <v>-59586.486565303756</v>
      </c>
      <c r="AA56" s="201">
        <v>-45107.202015078161</v>
      </c>
      <c r="AB56" s="201">
        <v>-14479.284550225599</v>
      </c>
      <c r="AD56" s="144"/>
      <c r="AE56" s="83"/>
      <c r="AF56" s="100"/>
      <c r="AG56" s="100"/>
      <c r="AH56" s="89"/>
      <c r="AI56" s="41"/>
      <c r="AJ56" s="41"/>
      <c r="AK56" s="41"/>
      <c r="AL56" s="41"/>
      <c r="AM56" s="41"/>
      <c r="AN56" s="41"/>
      <c r="AO56" s="41"/>
    </row>
    <row r="57" spans="1:41" s="88" customFormat="1" ht="15" customHeight="1" x14ac:dyDescent="0.25">
      <c r="A57" s="144"/>
      <c r="B57" s="144"/>
      <c r="C57" s="144"/>
      <c r="D57" s="144"/>
      <c r="E57" s="200"/>
      <c r="F57" s="200"/>
      <c r="G57" s="200"/>
      <c r="H57" s="144"/>
      <c r="I57" s="144"/>
      <c r="J57" s="144"/>
      <c r="K57" s="202"/>
      <c r="L57" s="144"/>
      <c r="M57" s="144"/>
      <c r="N57" s="144"/>
      <c r="O57" s="202"/>
      <c r="P57" s="144"/>
      <c r="Q57" s="144"/>
      <c r="R57" s="203"/>
      <c r="S57" s="203"/>
      <c r="T57" s="202"/>
      <c r="U57" s="202"/>
      <c r="V57" s="144"/>
      <c r="W57" s="203"/>
      <c r="X57" s="203"/>
      <c r="Y57" s="202"/>
      <c r="Z57" s="202"/>
      <c r="AA57" s="202"/>
      <c r="AB57" s="202"/>
      <c r="AD57" s="144"/>
      <c r="AE57" s="83"/>
      <c r="AF57" s="100"/>
      <c r="AG57" s="100"/>
      <c r="AH57" s="89"/>
      <c r="AI57" s="41"/>
      <c r="AJ57" s="41"/>
      <c r="AK57" s="41"/>
      <c r="AL57" s="41"/>
      <c r="AM57" s="41"/>
      <c r="AN57" s="41"/>
      <c r="AO57" s="41"/>
    </row>
    <row r="58" spans="1:41" s="88" customFormat="1" ht="15.6" x14ac:dyDescent="0.25">
      <c r="A58" s="144"/>
      <c r="B58" s="144"/>
      <c r="C58" s="144"/>
      <c r="D58" s="144"/>
      <c r="E58" s="200"/>
      <c r="F58" s="200"/>
      <c r="G58" s="200"/>
      <c r="H58" s="144"/>
      <c r="I58" s="144" t="s">
        <v>114</v>
      </c>
      <c r="J58" s="144"/>
      <c r="K58" s="204">
        <v>-1282051.282051282</v>
      </c>
      <c r="L58" s="205"/>
      <c r="M58" s="205"/>
      <c r="N58" s="205"/>
      <c r="O58" s="206">
        <v>1000000</v>
      </c>
      <c r="P58" s="205"/>
      <c r="Q58" s="205"/>
      <c r="R58" s="207">
        <v>0.78</v>
      </c>
      <c r="S58" s="207"/>
      <c r="T58" s="206"/>
      <c r="U58" s="206"/>
      <c r="V58" s="205"/>
      <c r="W58" s="207"/>
      <c r="X58" s="207"/>
      <c r="Y58" s="204">
        <v>-59586.486565303756</v>
      </c>
      <c r="Z58" s="204">
        <v>-59586.486565303756</v>
      </c>
      <c r="AA58" s="204">
        <v>-45107.202015078161</v>
      </c>
      <c r="AB58" s="204">
        <v>-14479.284550225599</v>
      </c>
      <c r="AD58" s="144"/>
      <c r="AE58" s="83"/>
      <c r="AF58" s="100"/>
      <c r="AG58" s="100"/>
      <c r="AH58" s="89"/>
      <c r="AI58" s="41"/>
      <c r="AJ58" s="41"/>
      <c r="AK58" s="41"/>
      <c r="AL58" s="41"/>
      <c r="AM58" s="41"/>
      <c r="AN58" s="41"/>
      <c r="AO58" s="41"/>
    </row>
    <row r="59" spans="1:41" s="88" customFormat="1" ht="15.6" x14ac:dyDescent="0.25">
      <c r="A59" s="144"/>
      <c r="B59" s="144"/>
      <c r="C59" s="144"/>
      <c r="D59" s="144"/>
      <c r="E59" s="200"/>
      <c r="F59" s="200"/>
      <c r="G59" s="200"/>
      <c r="H59" s="144"/>
      <c r="I59" s="144"/>
      <c r="J59" s="144"/>
      <c r="K59" s="202"/>
      <c r="L59" s="144"/>
      <c r="M59" s="144"/>
      <c r="N59" s="144"/>
      <c r="O59" s="202"/>
      <c r="P59" s="144"/>
      <c r="Q59" s="144"/>
      <c r="R59" s="203"/>
      <c r="S59" s="203"/>
      <c r="T59" s="202"/>
      <c r="U59" s="202"/>
      <c r="V59" s="144"/>
      <c r="W59" s="203"/>
      <c r="X59" s="203"/>
      <c r="Y59" s="202"/>
      <c r="Z59" s="202"/>
      <c r="AA59" s="202"/>
      <c r="AB59" s="202"/>
      <c r="AD59" s="144"/>
      <c r="AE59" s="83"/>
      <c r="AF59" s="100"/>
      <c r="AG59" s="100"/>
      <c r="AH59" s="89"/>
      <c r="AI59" s="41"/>
      <c r="AJ59" s="41"/>
      <c r="AK59" s="41"/>
      <c r="AL59" s="41"/>
      <c r="AM59" s="41"/>
      <c r="AN59" s="41"/>
      <c r="AO59" s="41"/>
    </row>
    <row r="60" spans="1:41" s="88" customFormat="1" ht="15.6" x14ac:dyDescent="0.25">
      <c r="A60" s="143">
        <v>2016</v>
      </c>
      <c r="B60" s="143" t="s">
        <v>115</v>
      </c>
      <c r="C60" s="143">
        <v>795</v>
      </c>
      <c r="D60" s="143" t="s">
        <v>22</v>
      </c>
      <c r="E60" s="191">
        <v>42509</v>
      </c>
      <c r="F60" s="191"/>
      <c r="G60" s="191">
        <v>42580</v>
      </c>
      <c r="H60" s="143" t="s">
        <v>87</v>
      </c>
      <c r="I60" s="143" t="s">
        <v>98</v>
      </c>
      <c r="J60" s="143" t="s">
        <v>23</v>
      </c>
      <c r="K60" s="193">
        <v>26757046.022119202</v>
      </c>
      <c r="L60" s="143" t="s">
        <v>91</v>
      </c>
      <c r="M60" s="143" t="s">
        <v>98</v>
      </c>
      <c r="N60" s="143" t="s">
        <v>116</v>
      </c>
      <c r="O60" s="192">
        <v>-30000000</v>
      </c>
      <c r="P60" s="143"/>
      <c r="Q60" s="143" t="s">
        <v>27</v>
      </c>
      <c r="R60" s="194">
        <v>1.1212</v>
      </c>
      <c r="S60" s="194"/>
      <c r="T60" s="193"/>
      <c r="U60" s="193">
        <v>0</v>
      </c>
      <c r="V60" s="143"/>
      <c r="W60" s="194">
        <v>1.1102000000000001</v>
      </c>
      <c r="X60" s="194">
        <v>1.1111379951107623</v>
      </c>
      <c r="Y60" s="192">
        <v>-242377.79036060598</v>
      </c>
      <c r="Z60" s="192">
        <v>-242377.79036060598</v>
      </c>
      <c r="AA60" s="192">
        <v>-242377.79036060596</v>
      </c>
      <c r="AB60" s="192">
        <v>-2.9103830456733704E-11</v>
      </c>
      <c r="AC60" s="170">
        <f t="shared" ref="AC60:AC78" si="11">VLOOKUP(G60,$AK$17:$AP$23,6,TRUE)+1</f>
        <v>20</v>
      </c>
      <c r="AD60" s="143" t="s">
        <v>201</v>
      </c>
      <c r="AE60" s="83"/>
      <c r="AF60" s="100">
        <f t="shared" ref="AF60:AF78" si="12">-IF($Y60&gt;0,$Y60*(1-VLOOKUP($D60,$AI$27:$AN$39,6,FALSE))*VLOOKUP($D60,$AI$27:$AN$39,IF(($G60-$B$2)/365&lt;1,4,5),FALSE),0)</f>
        <v>0</v>
      </c>
      <c r="AG60" s="100">
        <f t="shared" ref="AG60:AG78" si="13">-IF($Y60&lt;0,$Y60*(1-VLOOKUP($AC60,$AI$18:$AN$24,6,FALSE))*VLOOKUP($AC60,$AI$18:$AN$24,5,FALSE),0)</f>
        <v>4828.1655839832711</v>
      </c>
      <c r="AH60" s="89"/>
      <c r="AI60" s="41"/>
      <c r="AJ60" s="41"/>
      <c r="AK60" s="41"/>
      <c r="AL60" s="41"/>
      <c r="AM60" s="41"/>
      <c r="AN60" s="41"/>
      <c r="AO60" s="41"/>
    </row>
    <row r="61" spans="1:41" s="88" customFormat="1" ht="15.6" x14ac:dyDescent="0.25">
      <c r="A61" s="143">
        <v>2016</v>
      </c>
      <c r="B61" s="143" t="s">
        <v>117</v>
      </c>
      <c r="C61" s="143">
        <v>628</v>
      </c>
      <c r="D61" s="143" t="s">
        <v>63</v>
      </c>
      <c r="E61" s="191">
        <v>42299</v>
      </c>
      <c r="F61" s="191"/>
      <c r="G61" s="191">
        <v>42613</v>
      </c>
      <c r="H61" s="143" t="s">
        <v>87</v>
      </c>
      <c r="I61" s="143" t="s">
        <v>98</v>
      </c>
      <c r="J61" s="143" t="s">
        <v>23</v>
      </c>
      <c r="K61" s="193">
        <v>18399646.330680799</v>
      </c>
      <c r="L61" s="143" t="s">
        <v>91</v>
      </c>
      <c r="M61" s="143" t="s">
        <v>98</v>
      </c>
      <c r="N61" s="143" t="s">
        <v>116</v>
      </c>
      <c r="O61" s="192">
        <v>-20810000</v>
      </c>
      <c r="P61" s="143"/>
      <c r="Q61" s="143" t="s">
        <v>27</v>
      </c>
      <c r="R61" s="194">
        <v>1.131</v>
      </c>
      <c r="S61" s="194"/>
      <c r="T61" s="193"/>
      <c r="U61" s="193">
        <v>0</v>
      </c>
      <c r="V61" s="143"/>
      <c r="W61" s="194">
        <v>1.1102000000000001</v>
      </c>
      <c r="X61" s="194">
        <v>1.1124375530869568</v>
      </c>
      <c r="Y61" s="192">
        <v>-307294.40302407352</v>
      </c>
      <c r="Z61" s="192">
        <v>-307294.40302407352</v>
      </c>
      <c r="AA61" s="192">
        <v>-307294.40302407352</v>
      </c>
      <c r="AB61" s="193">
        <v>0</v>
      </c>
      <c r="AC61" s="170">
        <f t="shared" si="11"/>
        <v>20</v>
      </c>
      <c r="AD61" s="143" t="s">
        <v>73</v>
      </c>
      <c r="AE61" s="83"/>
      <c r="AF61" s="100">
        <f t="shared" si="12"/>
        <v>0</v>
      </c>
      <c r="AG61" s="100">
        <f t="shared" si="13"/>
        <v>6121.3045082395438</v>
      </c>
      <c r="AH61" s="89"/>
      <c r="AI61" s="41"/>
      <c r="AJ61" s="41"/>
      <c r="AK61" s="41"/>
      <c r="AL61" s="41"/>
      <c r="AM61" s="41"/>
      <c r="AN61" s="41"/>
      <c r="AO61" s="41"/>
    </row>
    <row r="62" spans="1:41" s="88" customFormat="1" ht="15.6" x14ac:dyDescent="0.25">
      <c r="A62" s="143">
        <v>2016</v>
      </c>
      <c r="B62" s="143" t="s">
        <v>118</v>
      </c>
      <c r="C62" s="143">
        <v>629</v>
      </c>
      <c r="D62" s="143" t="s">
        <v>63</v>
      </c>
      <c r="E62" s="191">
        <v>42299</v>
      </c>
      <c r="F62" s="191"/>
      <c r="G62" s="191">
        <v>42613</v>
      </c>
      <c r="H62" s="143" t="s">
        <v>87</v>
      </c>
      <c r="I62" s="143" t="s">
        <v>98</v>
      </c>
      <c r="J62" s="143" t="s">
        <v>23</v>
      </c>
      <c r="K62" s="193">
        <v>3704686.1184792202</v>
      </c>
      <c r="L62" s="143" t="s">
        <v>91</v>
      </c>
      <c r="M62" s="143" t="s">
        <v>98</v>
      </c>
      <c r="N62" s="143" t="s">
        <v>116</v>
      </c>
      <c r="O62" s="192">
        <v>-4190000</v>
      </c>
      <c r="P62" s="143"/>
      <c r="Q62" s="143" t="s">
        <v>27</v>
      </c>
      <c r="R62" s="194">
        <v>1.131</v>
      </c>
      <c r="S62" s="194"/>
      <c r="T62" s="193"/>
      <c r="U62" s="193">
        <v>0</v>
      </c>
      <c r="V62" s="143"/>
      <c r="W62" s="194">
        <v>1.1102000000000001</v>
      </c>
      <c r="X62" s="194">
        <v>1.1124375530869568</v>
      </c>
      <c r="Y62" s="192">
        <v>-61872.347365250491</v>
      </c>
      <c r="Z62" s="192">
        <v>-61872.347365250491</v>
      </c>
      <c r="AA62" s="192">
        <v>-61872.347365250484</v>
      </c>
      <c r="AB62" s="192">
        <v>-7.2759576141834259E-12</v>
      </c>
      <c r="AC62" s="170">
        <f t="shared" si="11"/>
        <v>20</v>
      </c>
      <c r="AD62" s="143" t="s">
        <v>74</v>
      </c>
      <c r="AE62" s="83"/>
      <c r="AF62" s="100">
        <f t="shared" si="12"/>
        <v>0</v>
      </c>
      <c r="AG62" s="100">
        <f t="shared" si="13"/>
        <v>1232.4971595157897</v>
      </c>
      <c r="AH62" s="89"/>
      <c r="AI62" s="41"/>
      <c r="AJ62" s="41"/>
      <c r="AK62" s="41"/>
      <c r="AL62" s="41"/>
      <c r="AM62" s="41"/>
      <c r="AN62" s="41"/>
      <c r="AO62" s="41"/>
    </row>
    <row r="63" spans="1:41" s="88" customFormat="1" ht="15.6" x14ac:dyDescent="0.25">
      <c r="A63" s="143">
        <v>2016</v>
      </c>
      <c r="B63" s="143" t="s">
        <v>119</v>
      </c>
      <c r="C63" s="143">
        <v>601</v>
      </c>
      <c r="D63" s="143" t="s">
        <v>28</v>
      </c>
      <c r="E63" s="191">
        <v>42290</v>
      </c>
      <c r="F63" s="191">
        <v>42641</v>
      </c>
      <c r="G63" s="191">
        <v>42643</v>
      </c>
      <c r="H63" s="143" t="s">
        <v>87</v>
      </c>
      <c r="I63" s="143" t="s">
        <v>89</v>
      </c>
      <c r="J63" s="143" t="s">
        <v>23</v>
      </c>
      <c r="K63" s="193">
        <v>7722007.7220077198</v>
      </c>
      <c r="L63" s="143" t="s">
        <v>87</v>
      </c>
      <c r="M63" s="143" t="s">
        <v>88</v>
      </c>
      <c r="N63" s="143" t="s">
        <v>116</v>
      </c>
      <c r="O63" s="192">
        <v>-10000000</v>
      </c>
      <c r="P63" s="143"/>
      <c r="Q63" s="143" t="s">
        <v>27</v>
      </c>
      <c r="R63" s="194">
        <v>1.2949999999999999</v>
      </c>
      <c r="S63" s="194"/>
      <c r="T63" s="193"/>
      <c r="U63" s="193">
        <v>0</v>
      </c>
      <c r="V63" s="143"/>
      <c r="W63" s="194">
        <v>1.1102000000000001</v>
      </c>
      <c r="X63" s="194">
        <v>1.1138062456373872</v>
      </c>
      <c r="Y63" s="193">
        <v>77.139193364384965</v>
      </c>
      <c r="Z63" s="259">
        <v>-972003.14834150916</v>
      </c>
      <c r="AA63" s="193">
        <v>0</v>
      </c>
      <c r="AB63" s="193">
        <v>77.139193364384965</v>
      </c>
      <c r="AC63" s="170">
        <f t="shared" si="11"/>
        <v>20</v>
      </c>
      <c r="AD63" s="143" t="s">
        <v>72</v>
      </c>
      <c r="AE63" s="83"/>
      <c r="AF63" s="100">
        <f t="shared" si="12"/>
        <v>-0.28232944771364898</v>
      </c>
      <c r="AG63" s="100">
        <f t="shared" si="13"/>
        <v>0</v>
      </c>
      <c r="AH63" s="89"/>
      <c r="AI63" s="41"/>
      <c r="AJ63" s="41"/>
      <c r="AK63" s="41"/>
      <c r="AL63" s="41"/>
      <c r="AM63" s="41"/>
      <c r="AN63" s="41"/>
      <c r="AO63" s="41"/>
    </row>
    <row r="64" spans="1:41" s="88" customFormat="1" ht="15.6" x14ac:dyDescent="0.25">
      <c r="A64" s="143">
        <v>2016</v>
      </c>
      <c r="B64" s="143" t="s">
        <v>119</v>
      </c>
      <c r="C64" s="143">
        <v>602</v>
      </c>
      <c r="D64" s="143" t="s">
        <v>28</v>
      </c>
      <c r="E64" s="191">
        <v>42290</v>
      </c>
      <c r="F64" s="191">
        <v>42641</v>
      </c>
      <c r="G64" s="191">
        <v>42643</v>
      </c>
      <c r="H64" s="143" t="s">
        <v>91</v>
      </c>
      <c r="I64" s="143" t="s">
        <v>88</v>
      </c>
      <c r="J64" s="143" t="s">
        <v>23</v>
      </c>
      <c r="K64" s="193">
        <v>8163265.3061224502</v>
      </c>
      <c r="L64" s="143" t="s">
        <v>91</v>
      </c>
      <c r="M64" s="143" t="s">
        <v>89</v>
      </c>
      <c r="N64" s="143" t="s">
        <v>116</v>
      </c>
      <c r="O64" s="192">
        <v>-10000000</v>
      </c>
      <c r="P64" s="143"/>
      <c r="Q64" s="143" t="s">
        <v>27</v>
      </c>
      <c r="R64" s="194">
        <v>1.2250000000000001</v>
      </c>
      <c r="S64" s="194"/>
      <c r="T64" s="193"/>
      <c r="U64" s="193">
        <v>0</v>
      </c>
      <c r="V64" s="143"/>
      <c r="W64" s="194">
        <v>1.1102000000000001</v>
      </c>
      <c r="X64" s="194">
        <v>1.1138062456373872</v>
      </c>
      <c r="Y64" s="192">
        <v>-819642.90429847769</v>
      </c>
      <c r="Z64" s="260"/>
      <c r="AA64" s="192">
        <v>-814956.92882057466</v>
      </c>
      <c r="AB64" s="192">
        <v>-4685.9754779030336</v>
      </c>
      <c r="AC64" s="170">
        <f t="shared" si="11"/>
        <v>20</v>
      </c>
      <c r="AD64" s="143" t="s">
        <v>72</v>
      </c>
      <c r="AE64" s="83"/>
      <c r="AF64" s="100">
        <f t="shared" si="12"/>
        <v>0</v>
      </c>
      <c r="AG64" s="100">
        <f t="shared" si="13"/>
        <v>16327.286653625673</v>
      </c>
      <c r="AH64" s="89"/>
      <c r="AI64" s="41"/>
      <c r="AJ64" s="41"/>
      <c r="AK64" s="41"/>
      <c r="AL64" s="41"/>
      <c r="AM64" s="41"/>
      <c r="AN64" s="41"/>
      <c r="AO64" s="41"/>
    </row>
    <row r="65" spans="1:41" s="88" customFormat="1" ht="15.6" x14ac:dyDescent="0.25">
      <c r="A65" s="143">
        <v>2016</v>
      </c>
      <c r="B65" s="143" t="s">
        <v>119</v>
      </c>
      <c r="C65" s="143">
        <v>603</v>
      </c>
      <c r="D65" s="143" t="s">
        <v>28</v>
      </c>
      <c r="E65" s="191">
        <v>42290</v>
      </c>
      <c r="F65" s="191">
        <v>42641</v>
      </c>
      <c r="G65" s="191">
        <v>42643</v>
      </c>
      <c r="H65" s="143" t="s">
        <v>91</v>
      </c>
      <c r="I65" s="143" t="s">
        <v>88</v>
      </c>
      <c r="J65" s="143" t="s">
        <v>23</v>
      </c>
      <c r="K65" s="193">
        <v>8007687.37988469</v>
      </c>
      <c r="L65" s="143" t="s">
        <v>91</v>
      </c>
      <c r="M65" s="143" t="s">
        <v>89</v>
      </c>
      <c r="N65" s="143" t="s">
        <v>116</v>
      </c>
      <c r="O65" s="192">
        <v>-10000000</v>
      </c>
      <c r="P65" s="143"/>
      <c r="Q65" s="143" t="s">
        <v>27</v>
      </c>
      <c r="R65" s="194">
        <v>1.2487999999999999</v>
      </c>
      <c r="S65" s="194">
        <v>1.2250000000000001</v>
      </c>
      <c r="T65" s="193"/>
      <c r="U65" s="193">
        <v>0</v>
      </c>
      <c r="V65" s="143"/>
      <c r="W65" s="194">
        <v>1.1102000000000001</v>
      </c>
      <c r="X65" s="194"/>
      <c r="Y65" s="192">
        <v>-152437.38323639589</v>
      </c>
      <c r="Z65" s="260"/>
      <c r="AA65" s="193">
        <v>0</v>
      </c>
      <c r="AB65" s="192">
        <v>-152437.38323639589</v>
      </c>
      <c r="AC65" s="170">
        <f t="shared" si="11"/>
        <v>20</v>
      </c>
      <c r="AD65" s="143" t="s">
        <v>72</v>
      </c>
      <c r="AE65" s="83"/>
      <c r="AF65" s="100">
        <f t="shared" si="12"/>
        <v>0</v>
      </c>
      <c r="AG65" s="100">
        <f t="shared" si="13"/>
        <v>3036.5526740690061</v>
      </c>
      <c r="AH65" s="89"/>
      <c r="AI65" s="41"/>
      <c r="AJ65" s="41"/>
      <c r="AK65" s="41"/>
      <c r="AL65" s="41"/>
      <c r="AM65" s="41"/>
      <c r="AN65" s="41"/>
      <c r="AO65" s="41"/>
    </row>
    <row r="66" spans="1:41" s="88" customFormat="1" ht="15.6" x14ac:dyDescent="0.25">
      <c r="A66" s="143">
        <v>2016</v>
      </c>
      <c r="B66" s="143" t="s">
        <v>120</v>
      </c>
      <c r="C66" s="143">
        <v>604</v>
      </c>
      <c r="D66" s="143" t="s">
        <v>28</v>
      </c>
      <c r="E66" s="191">
        <v>42290</v>
      </c>
      <c r="F66" s="191">
        <v>42641</v>
      </c>
      <c r="G66" s="191">
        <v>42643</v>
      </c>
      <c r="H66" s="143" t="s">
        <v>87</v>
      </c>
      <c r="I66" s="143" t="s">
        <v>89</v>
      </c>
      <c r="J66" s="143" t="s">
        <v>23</v>
      </c>
      <c r="K66" s="193">
        <v>11583011.583011599</v>
      </c>
      <c r="L66" s="143" t="s">
        <v>87</v>
      </c>
      <c r="M66" s="143" t="s">
        <v>88</v>
      </c>
      <c r="N66" s="143" t="s">
        <v>116</v>
      </c>
      <c r="O66" s="192">
        <v>-15000000</v>
      </c>
      <c r="P66" s="143"/>
      <c r="Q66" s="143" t="s">
        <v>27</v>
      </c>
      <c r="R66" s="194">
        <v>1.2949999999999999</v>
      </c>
      <c r="S66" s="194"/>
      <c r="T66" s="193"/>
      <c r="U66" s="193">
        <v>0</v>
      </c>
      <c r="V66" s="143"/>
      <c r="W66" s="194">
        <v>1.1102000000000001</v>
      </c>
      <c r="X66" s="194">
        <v>1.1138062456373872</v>
      </c>
      <c r="Y66" s="193">
        <v>115.70879004657765</v>
      </c>
      <c r="Z66" s="259">
        <v>-1458004.7225122659</v>
      </c>
      <c r="AA66" s="193">
        <v>0</v>
      </c>
      <c r="AB66" s="193">
        <v>115.70879004657765</v>
      </c>
      <c r="AC66" s="170">
        <f t="shared" si="11"/>
        <v>20</v>
      </c>
      <c r="AD66" s="143" t="s">
        <v>75</v>
      </c>
      <c r="AE66" s="83"/>
      <c r="AF66" s="100">
        <f t="shared" si="12"/>
        <v>-0.4234941715704742</v>
      </c>
      <c r="AG66" s="100">
        <f t="shared" si="13"/>
        <v>0</v>
      </c>
      <c r="AH66" s="89"/>
      <c r="AI66" s="41"/>
      <c r="AJ66" s="41"/>
      <c r="AK66" s="41"/>
      <c r="AL66" s="41"/>
      <c r="AM66" s="41"/>
      <c r="AN66" s="41"/>
      <c r="AO66" s="41"/>
    </row>
    <row r="67" spans="1:41" s="88" customFormat="1" ht="15.6" x14ac:dyDescent="0.25">
      <c r="A67" s="143">
        <v>2016</v>
      </c>
      <c r="B67" s="143" t="s">
        <v>120</v>
      </c>
      <c r="C67" s="143">
        <v>605</v>
      </c>
      <c r="D67" s="143" t="s">
        <v>28</v>
      </c>
      <c r="E67" s="191">
        <v>42290</v>
      </c>
      <c r="F67" s="191">
        <v>42641</v>
      </c>
      <c r="G67" s="191">
        <v>42643</v>
      </c>
      <c r="H67" s="143" t="s">
        <v>91</v>
      </c>
      <c r="I67" s="143" t="s">
        <v>88</v>
      </c>
      <c r="J67" s="143" t="s">
        <v>23</v>
      </c>
      <c r="K67" s="193">
        <v>12244897.9591837</v>
      </c>
      <c r="L67" s="143" t="s">
        <v>91</v>
      </c>
      <c r="M67" s="143" t="s">
        <v>89</v>
      </c>
      <c r="N67" s="143" t="s">
        <v>116</v>
      </c>
      <c r="O67" s="192">
        <v>-15000000</v>
      </c>
      <c r="P67" s="143"/>
      <c r="Q67" s="143" t="s">
        <v>27</v>
      </c>
      <c r="R67" s="194">
        <v>1.2250000000000001</v>
      </c>
      <c r="S67" s="194"/>
      <c r="T67" s="193"/>
      <c r="U67" s="193">
        <v>0</v>
      </c>
      <c r="V67" s="143"/>
      <c r="W67" s="194">
        <v>1.1102000000000001</v>
      </c>
      <c r="X67" s="194">
        <v>1.1138062456373872</v>
      </c>
      <c r="Y67" s="192">
        <v>-1229464.3564477188</v>
      </c>
      <c r="Z67" s="260"/>
      <c r="AA67" s="192">
        <v>-1222435.3932308629</v>
      </c>
      <c r="AB67" s="192">
        <v>-7028.9632168558892</v>
      </c>
      <c r="AC67" s="170">
        <f t="shared" si="11"/>
        <v>20</v>
      </c>
      <c r="AD67" s="143" t="s">
        <v>75</v>
      </c>
      <c r="AE67" s="83"/>
      <c r="AF67" s="100">
        <f t="shared" si="12"/>
        <v>0</v>
      </c>
      <c r="AG67" s="100">
        <f t="shared" si="13"/>
        <v>24490.929980438559</v>
      </c>
      <c r="AH67" s="89"/>
      <c r="AI67" s="41"/>
      <c r="AJ67" s="41"/>
      <c r="AK67" s="41"/>
      <c r="AL67" s="41"/>
      <c r="AM67" s="41"/>
      <c r="AN67" s="41"/>
      <c r="AO67" s="41"/>
    </row>
    <row r="68" spans="1:41" s="88" customFormat="1" ht="15.6" x14ac:dyDescent="0.25">
      <c r="A68" s="143">
        <v>2016</v>
      </c>
      <c r="B68" s="143" t="s">
        <v>120</v>
      </c>
      <c r="C68" s="143">
        <v>606</v>
      </c>
      <c r="D68" s="143" t="s">
        <v>28</v>
      </c>
      <c r="E68" s="191">
        <v>42290</v>
      </c>
      <c r="F68" s="191">
        <v>42641</v>
      </c>
      <c r="G68" s="191">
        <v>42643</v>
      </c>
      <c r="H68" s="143" t="s">
        <v>91</v>
      </c>
      <c r="I68" s="143" t="s">
        <v>88</v>
      </c>
      <c r="J68" s="143" t="s">
        <v>23</v>
      </c>
      <c r="K68" s="193">
        <v>12011531.069827</v>
      </c>
      <c r="L68" s="143" t="s">
        <v>91</v>
      </c>
      <c r="M68" s="143" t="s">
        <v>89</v>
      </c>
      <c r="N68" s="143" t="s">
        <v>116</v>
      </c>
      <c r="O68" s="192">
        <v>-15000000</v>
      </c>
      <c r="P68" s="143"/>
      <c r="Q68" s="143" t="s">
        <v>27</v>
      </c>
      <c r="R68" s="194">
        <v>1.2487999999999999</v>
      </c>
      <c r="S68" s="194">
        <v>1.2250000000000001</v>
      </c>
      <c r="T68" s="193"/>
      <c r="U68" s="193">
        <v>0</v>
      </c>
      <c r="V68" s="143"/>
      <c r="W68" s="194">
        <v>1.1102000000000001</v>
      </c>
      <c r="X68" s="194"/>
      <c r="Y68" s="192">
        <v>-228656.07485459378</v>
      </c>
      <c r="Z68" s="260"/>
      <c r="AA68" s="193">
        <v>0</v>
      </c>
      <c r="AB68" s="192">
        <v>-228656.07485459378</v>
      </c>
      <c r="AC68" s="170">
        <f t="shared" si="11"/>
        <v>20</v>
      </c>
      <c r="AD68" s="143" t="s">
        <v>75</v>
      </c>
      <c r="AE68" s="83"/>
      <c r="AF68" s="100">
        <f t="shared" si="12"/>
        <v>0</v>
      </c>
      <c r="AG68" s="100">
        <f t="shared" si="13"/>
        <v>4554.8290111035076</v>
      </c>
      <c r="AH68" s="89"/>
      <c r="AI68" s="41"/>
      <c r="AJ68" s="41"/>
      <c r="AK68" s="41"/>
      <c r="AL68" s="41"/>
      <c r="AM68" s="41"/>
      <c r="AN68" s="41"/>
      <c r="AO68" s="41"/>
    </row>
    <row r="69" spans="1:41" s="88" customFormat="1" ht="15.6" x14ac:dyDescent="0.25">
      <c r="A69" s="143">
        <v>2016</v>
      </c>
      <c r="B69" s="143" t="s">
        <v>117</v>
      </c>
      <c r="C69" s="143">
        <v>654</v>
      </c>
      <c r="D69" s="143" t="s">
        <v>63</v>
      </c>
      <c r="E69" s="191">
        <v>42299</v>
      </c>
      <c r="F69" s="191"/>
      <c r="G69" s="191">
        <v>42643</v>
      </c>
      <c r="H69" s="143" t="s">
        <v>87</v>
      </c>
      <c r="I69" s="143" t="s">
        <v>98</v>
      </c>
      <c r="J69" s="143" t="s">
        <v>23</v>
      </c>
      <c r="K69" s="193">
        <v>3676678.4452296798</v>
      </c>
      <c r="L69" s="143" t="s">
        <v>91</v>
      </c>
      <c r="M69" s="143" t="s">
        <v>98</v>
      </c>
      <c r="N69" s="143" t="s">
        <v>116</v>
      </c>
      <c r="O69" s="192">
        <v>-4162000</v>
      </c>
      <c r="P69" s="143"/>
      <c r="Q69" s="143" t="s">
        <v>27</v>
      </c>
      <c r="R69" s="194">
        <v>1.1319999999999999</v>
      </c>
      <c r="S69" s="194"/>
      <c r="T69" s="193"/>
      <c r="U69" s="193">
        <v>0</v>
      </c>
      <c r="V69" s="143"/>
      <c r="W69" s="194">
        <v>1.1102000000000001</v>
      </c>
      <c r="X69" s="194">
        <v>1.1138062456373872</v>
      </c>
      <c r="Y69" s="192">
        <v>-60152.183572143542</v>
      </c>
      <c r="Z69" s="192">
        <v>-60152.183572143542</v>
      </c>
      <c r="AA69" s="192">
        <v>-60152.183572143542</v>
      </c>
      <c r="AB69" s="193">
        <v>0</v>
      </c>
      <c r="AC69" s="170">
        <f t="shared" si="11"/>
        <v>20</v>
      </c>
      <c r="AD69" s="143" t="s">
        <v>73</v>
      </c>
      <c r="AE69" s="83"/>
      <c r="AF69" s="100">
        <f t="shared" si="12"/>
        <v>0</v>
      </c>
      <c r="AG69" s="100">
        <f t="shared" si="13"/>
        <v>1198.2314967570992</v>
      </c>
      <c r="AH69" s="89"/>
      <c r="AI69" s="41"/>
      <c r="AJ69" s="41"/>
      <c r="AK69" s="41"/>
      <c r="AL69" s="41"/>
      <c r="AM69" s="41"/>
      <c r="AN69" s="41"/>
      <c r="AO69" s="41"/>
    </row>
    <row r="70" spans="1:41" s="88" customFormat="1" ht="15.6" x14ac:dyDescent="0.25">
      <c r="A70" s="143">
        <v>2016</v>
      </c>
      <c r="B70" s="143" t="s">
        <v>118</v>
      </c>
      <c r="C70" s="143">
        <v>655</v>
      </c>
      <c r="D70" s="143" t="s">
        <v>63</v>
      </c>
      <c r="E70" s="191">
        <v>42299</v>
      </c>
      <c r="F70" s="191"/>
      <c r="G70" s="191">
        <v>42643</v>
      </c>
      <c r="H70" s="143" t="s">
        <v>87</v>
      </c>
      <c r="I70" s="143" t="s">
        <v>98</v>
      </c>
      <c r="J70" s="143" t="s">
        <v>23</v>
      </c>
      <c r="K70" s="193">
        <v>740282.68551236799</v>
      </c>
      <c r="L70" s="143" t="s">
        <v>91</v>
      </c>
      <c r="M70" s="143" t="s">
        <v>98</v>
      </c>
      <c r="N70" s="143" t="s">
        <v>116</v>
      </c>
      <c r="O70" s="192">
        <v>-838000</v>
      </c>
      <c r="P70" s="143"/>
      <c r="Q70" s="143" t="s">
        <v>27</v>
      </c>
      <c r="R70" s="194">
        <v>1.1319999999999999</v>
      </c>
      <c r="S70" s="194"/>
      <c r="T70" s="193"/>
      <c r="U70" s="193">
        <v>0</v>
      </c>
      <c r="V70" s="143"/>
      <c r="W70" s="194">
        <v>1.1102000000000001</v>
      </c>
      <c r="X70" s="194">
        <v>1.1138062456373872</v>
      </c>
      <c r="Y70" s="192">
        <v>-12111.371896553637</v>
      </c>
      <c r="Z70" s="192">
        <v>-12111.371896553637</v>
      </c>
      <c r="AA70" s="192">
        <v>-12111.371896553637</v>
      </c>
      <c r="AB70" s="193">
        <v>0</v>
      </c>
      <c r="AC70" s="170">
        <f t="shared" si="11"/>
        <v>20</v>
      </c>
      <c r="AD70" s="143" t="s">
        <v>74</v>
      </c>
      <c r="AE70" s="83"/>
      <c r="AF70" s="100">
        <f t="shared" si="12"/>
        <v>0</v>
      </c>
      <c r="AG70" s="100">
        <f t="shared" si="13"/>
        <v>241.25852817934845</v>
      </c>
      <c r="AH70" s="89"/>
      <c r="AI70" s="41"/>
      <c r="AJ70" s="41"/>
      <c r="AK70" s="41"/>
      <c r="AL70" s="41"/>
      <c r="AM70" s="41"/>
      <c r="AN70" s="41"/>
      <c r="AO70" s="41"/>
    </row>
    <row r="71" spans="1:41" s="88" customFormat="1" ht="15.6" x14ac:dyDescent="0.25">
      <c r="A71" s="143">
        <v>2016</v>
      </c>
      <c r="B71" s="143" t="s">
        <v>121</v>
      </c>
      <c r="C71" s="143">
        <v>672</v>
      </c>
      <c r="D71" s="143" t="s">
        <v>28</v>
      </c>
      <c r="E71" s="191">
        <v>42327</v>
      </c>
      <c r="F71" s="191"/>
      <c r="G71" s="191">
        <v>42674</v>
      </c>
      <c r="H71" s="143" t="s">
        <v>87</v>
      </c>
      <c r="I71" s="143" t="s">
        <v>98</v>
      </c>
      <c r="J71" s="143" t="s">
        <v>23</v>
      </c>
      <c r="K71" s="193">
        <v>24009603.8415366</v>
      </c>
      <c r="L71" s="143" t="s">
        <v>91</v>
      </c>
      <c r="M71" s="143" t="s">
        <v>98</v>
      </c>
      <c r="N71" s="143" t="s">
        <v>116</v>
      </c>
      <c r="O71" s="192">
        <v>-30000000</v>
      </c>
      <c r="P71" s="143"/>
      <c r="Q71" s="143" t="s">
        <v>27</v>
      </c>
      <c r="R71" s="194">
        <v>1.2495000000000001</v>
      </c>
      <c r="S71" s="194"/>
      <c r="T71" s="193"/>
      <c r="U71" s="193">
        <v>0</v>
      </c>
      <c r="V71" s="143"/>
      <c r="W71" s="194">
        <v>1.1102000000000001</v>
      </c>
      <c r="X71" s="194">
        <v>1.1150116759009598</v>
      </c>
      <c r="Y71" s="192">
        <v>-2902032.4779290841</v>
      </c>
      <c r="Z71" s="192">
        <v>-2902032.4779290841</v>
      </c>
      <c r="AA71" s="192">
        <v>-2902032.4779290841</v>
      </c>
      <c r="AB71" s="193">
        <v>0</v>
      </c>
      <c r="AC71" s="170">
        <f t="shared" si="11"/>
        <v>20</v>
      </c>
      <c r="AD71" s="143" t="s">
        <v>76</v>
      </c>
      <c r="AE71" s="83"/>
      <c r="AF71" s="100">
        <f t="shared" si="12"/>
        <v>0</v>
      </c>
      <c r="AG71" s="100">
        <f t="shared" si="13"/>
        <v>57808.486960347356</v>
      </c>
      <c r="AH71" s="89"/>
      <c r="AI71" s="41"/>
      <c r="AJ71" s="41"/>
      <c r="AK71" s="41"/>
      <c r="AL71" s="41"/>
      <c r="AM71" s="41"/>
      <c r="AN71" s="41"/>
      <c r="AO71" s="41"/>
    </row>
    <row r="72" spans="1:41" s="88" customFormat="1" ht="15.6" x14ac:dyDescent="0.25">
      <c r="A72" s="143">
        <v>2016</v>
      </c>
      <c r="B72" s="143" t="s">
        <v>120</v>
      </c>
      <c r="C72" s="143">
        <v>607</v>
      </c>
      <c r="D72" s="143" t="s">
        <v>28</v>
      </c>
      <c r="E72" s="191">
        <v>42290</v>
      </c>
      <c r="F72" s="191">
        <v>42702</v>
      </c>
      <c r="G72" s="191">
        <v>42704</v>
      </c>
      <c r="H72" s="143" t="s">
        <v>87</v>
      </c>
      <c r="I72" s="143" t="s">
        <v>89</v>
      </c>
      <c r="J72" s="143" t="s">
        <v>23</v>
      </c>
      <c r="K72" s="193">
        <v>11583011.583011599</v>
      </c>
      <c r="L72" s="143" t="s">
        <v>87</v>
      </c>
      <c r="M72" s="143" t="s">
        <v>88</v>
      </c>
      <c r="N72" s="143" t="s">
        <v>116</v>
      </c>
      <c r="O72" s="192">
        <v>-15000000</v>
      </c>
      <c r="P72" s="143"/>
      <c r="Q72" s="143" t="s">
        <v>27</v>
      </c>
      <c r="R72" s="194">
        <v>1.2949999999999999</v>
      </c>
      <c r="S72" s="194"/>
      <c r="T72" s="193"/>
      <c r="U72" s="193">
        <v>0</v>
      </c>
      <c r="V72" s="143"/>
      <c r="W72" s="194">
        <v>1.1102000000000001</v>
      </c>
      <c r="X72" s="194">
        <v>1.116163849506689</v>
      </c>
      <c r="Y72" s="193">
        <v>1937.936894185279</v>
      </c>
      <c r="Z72" s="259">
        <v>-1437584.096915073</v>
      </c>
      <c r="AA72" s="193">
        <v>0</v>
      </c>
      <c r="AB72" s="193">
        <v>1937.936894185279</v>
      </c>
      <c r="AC72" s="170">
        <f t="shared" si="11"/>
        <v>20</v>
      </c>
      <c r="AD72" s="143" t="s">
        <v>75</v>
      </c>
      <c r="AE72" s="83"/>
      <c r="AF72" s="100">
        <f t="shared" si="12"/>
        <v>-7.0928490327181217</v>
      </c>
      <c r="AG72" s="100">
        <f t="shared" si="13"/>
        <v>0</v>
      </c>
      <c r="AH72" s="89"/>
      <c r="AI72" s="41"/>
      <c r="AJ72" s="41"/>
      <c r="AK72" s="41"/>
      <c r="AL72" s="41"/>
      <c r="AM72" s="41"/>
      <c r="AN72" s="41"/>
      <c r="AO72" s="41"/>
    </row>
    <row r="73" spans="1:41" s="88" customFormat="1" ht="15.6" x14ac:dyDescent="0.25">
      <c r="A73" s="143">
        <v>2016</v>
      </c>
      <c r="B73" s="143" t="s">
        <v>120</v>
      </c>
      <c r="C73" s="143">
        <v>608</v>
      </c>
      <c r="D73" s="143" t="s">
        <v>28</v>
      </c>
      <c r="E73" s="191">
        <v>42290</v>
      </c>
      <c r="F73" s="191">
        <v>42702</v>
      </c>
      <c r="G73" s="191">
        <v>42704</v>
      </c>
      <c r="H73" s="143" t="s">
        <v>91</v>
      </c>
      <c r="I73" s="143" t="s">
        <v>88</v>
      </c>
      <c r="J73" s="143" t="s">
        <v>23</v>
      </c>
      <c r="K73" s="193">
        <v>12244897.9591837</v>
      </c>
      <c r="L73" s="143" t="s">
        <v>91</v>
      </c>
      <c r="M73" s="143" t="s">
        <v>89</v>
      </c>
      <c r="N73" s="143" t="s">
        <v>116</v>
      </c>
      <c r="O73" s="192">
        <v>-15000000</v>
      </c>
      <c r="P73" s="143"/>
      <c r="Q73" s="143" t="s">
        <v>27</v>
      </c>
      <c r="R73" s="194">
        <v>1.2250000000000001</v>
      </c>
      <c r="S73" s="194"/>
      <c r="T73" s="193"/>
      <c r="U73" s="193">
        <v>0</v>
      </c>
      <c r="V73" s="143"/>
      <c r="W73" s="194">
        <v>1.1102000000000001</v>
      </c>
      <c r="X73" s="194">
        <v>1.116163849506689</v>
      </c>
      <c r="Y73" s="192">
        <v>-1219362.0881291146</v>
      </c>
      <c r="Z73" s="260"/>
      <c r="AA73" s="192">
        <v>-1193989.1778881382</v>
      </c>
      <c r="AB73" s="192">
        <v>-25372.910240976373</v>
      </c>
      <c r="AC73" s="170">
        <f t="shared" si="11"/>
        <v>20</v>
      </c>
      <c r="AD73" s="143" t="s">
        <v>75</v>
      </c>
      <c r="AE73" s="83"/>
      <c r="AF73" s="100">
        <f t="shared" si="12"/>
        <v>0</v>
      </c>
      <c r="AG73" s="100">
        <f t="shared" si="13"/>
        <v>24289.692795531962</v>
      </c>
      <c r="AH73" s="89"/>
      <c r="AI73" s="43"/>
      <c r="AJ73" s="41"/>
      <c r="AK73" s="41"/>
      <c r="AL73" s="41"/>
      <c r="AM73" s="41"/>
      <c r="AN73" s="41"/>
      <c r="AO73" s="41"/>
    </row>
    <row r="74" spans="1:41" s="88" customFormat="1" ht="15.6" x14ac:dyDescent="0.25">
      <c r="A74" s="143">
        <v>2016</v>
      </c>
      <c r="B74" s="143" t="s">
        <v>120</v>
      </c>
      <c r="C74" s="143">
        <v>609</v>
      </c>
      <c r="D74" s="143" t="s">
        <v>28</v>
      </c>
      <c r="E74" s="191">
        <v>42290</v>
      </c>
      <c r="F74" s="191">
        <v>42702</v>
      </c>
      <c r="G74" s="191">
        <v>42704</v>
      </c>
      <c r="H74" s="143" t="s">
        <v>91</v>
      </c>
      <c r="I74" s="143" t="s">
        <v>88</v>
      </c>
      <c r="J74" s="143" t="s">
        <v>23</v>
      </c>
      <c r="K74" s="193">
        <v>12011531.069827</v>
      </c>
      <c r="L74" s="143" t="s">
        <v>91</v>
      </c>
      <c r="M74" s="143" t="s">
        <v>89</v>
      </c>
      <c r="N74" s="143" t="s">
        <v>116</v>
      </c>
      <c r="O74" s="192">
        <v>-15000000</v>
      </c>
      <c r="P74" s="143"/>
      <c r="Q74" s="143" t="s">
        <v>27</v>
      </c>
      <c r="R74" s="194">
        <v>1.2487999999999999</v>
      </c>
      <c r="S74" s="194">
        <v>1.2250000000000001</v>
      </c>
      <c r="T74" s="193"/>
      <c r="U74" s="193">
        <v>0</v>
      </c>
      <c r="V74" s="143"/>
      <c r="W74" s="194">
        <v>1.1102000000000001</v>
      </c>
      <c r="X74" s="194"/>
      <c r="Y74" s="192">
        <v>-220159.94568014372</v>
      </c>
      <c r="Z74" s="260"/>
      <c r="AA74" s="193">
        <v>0</v>
      </c>
      <c r="AB74" s="192">
        <v>-220159.94568014372</v>
      </c>
      <c r="AC74" s="170">
        <f t="shared" si="11"/>
        <v>20</v>
      </c>
      <c r="AD74" s="143" t="s">
        <v>75</v>
      </c>
      <c r="AE74" s="83"/>
      <c r="AF74" s="100">
        <f t="shared" si="12"/>
        <v>0</v>
      </c>
      <c r="AG74" s="100">
        <f t="shared" si="13"/>
        <v>4385.5861179484627</v>
      </c>
      <c r="AH74" s="89"/>
      <c r="AI74" s="41"/>
      <c r="AJ74" s="41"/>
      <c r="AK74" s="41"/>
      <c r="AL74" s="41"/>
      <c r="AM74" s="41"/>
      <c r="AN74" s="41"/>
      <c r="AO74" s="41"/>
    </row>
    <row r="75" spans="1:41" s="88" customFormat="1" ht="15.6" x14ac:dyDescent="0.25">
      <c r="A75" s="143">
        <v>2016</v>
      </c>
      <c r="B75" s="143" t="s">
        <v>122</v>
      </c>
      <c r="C75" s="143">
        <v>656</v>
      </c>
      <c r="D75" s="143" t="s">
        <v>22</v>
      </c>
      <c r="E75" s="191">
        <v>42313</v>
      </c>
      <c r="F75" s="191"/>
      <c r="G75" s="191">
        <v>42704</v>
      </c>
      <c r="H75" s="143" t="s">
        <v>87</v>
      </c>
      <c r="I75" s="143" t="s">
        <v>98</v>
      </c>
      <c r="J75" s="143" t="s">
        <v>23</v>
      </c>
      <c r="K75" s="193">
        <v>13620266.957232401</v>
      </c>
      <c r="L75" s="143" t="s">
        <v>91</v>
      </c>
      <c r="M75" s="143" t="s">
        <v>98</v>
      </c>
      <c r="N75" s="143" t="s">
        <v>116</v>
      </c>
      <c r="O75" s="192">
        <v>-15000000</v>
      </c>
      <c r="P75" s="143"/>
      <c r="Q75" s="143" t="s">
        <v>27</v>
      </c>
      <c r="R75" s="194">
        <v>1.1012999999999999</v>
      </c>
      <c r="S75" s="194"/>
      <c r="T75" s="193"/>
      <c r="U75" s="193">
        <v>0</v>
      </c>
      <c r="V75" s="143"/>
      <c r="W75" s="194">
        <v>1.1102000000000001</v>
      </c>
      <c r="X75" s="194">
        <v>1.116163849506689</v>
      </c>
      <c r="Y75" s="193">
        <v>181851.62108049094</v>
      </c>
      <c r="Z75" s="193">
        <v>181851.62108049094</v>
      </c>
      <c r="AA75" s="193">
        <v>181851.62108049091</v>
      </c>
      <c r="AB75" s="193">
        <v>2.9103830456733704E-11</v>
      </c>
      <c r="AC75" s="170">
        <f t="shared" si="11"/>
        <v>20</v>
      </c>
      <c r="AD75" s="143" t="s">
        <v>71</v>
      </c>
      <c r="AE75" s="83"/>
      <c r="AF75" s="100">
        <f t="shared" si="12"/>
        <v>-807.42119759737977</v>
      </c>
      <c r="AG75" s="100">
        <f t="shared" si="13"/>
        <v>0</v>
      </c>
      <c r="AH75" s="89"/>
      <c r="AI75" s="41"/>
      <c r="AJ75" s="41"/>
      <c r="AK75" s="41"/>
      <c r="AL75" s="41"/>
      <c r="AM75" s="41"/>
      <c r="AN75" s="41"/>
      <c r="AO75" s="41"/>
    </row>
    <row r="76" spans="1:41" s="88" customFormat="1" ht="15.6" x14ac:dyDescent="0.25">
      <c r="A76" s="143">
        <v>2016</v>
      </c>
      <c r="B76" s="143" t="s">
        <v>123</v>
      </c>
      <c r="C76" s="143">
        <v>625</v>
      </c>
      <c r="D76" s="143" t="s">
        <v>29</v>
      </c>
      <c r="E76" s="191">
        <v>42307</v>
      </c>
      <c r="F76" s="191">
        <v>42732</v>
      </c>
      <c r="G76" s="191">
        <v>42734</v>
      </c>
      <c r="H76" s="143" t="s">
        <v>87</v>
      </c>
      <c r="I76" s="143" t="s">
        <v>89</v>
      </c>
      <c r="J76" s="143" t="s">
        <v>23</v>
      </c>
      <c r="K76" s="193">
        <v>25531914.893617</v>
      </c>
      <c r="L76" s="143" t="s">
        <v>87</v>
      </c>
      <c r="M76" s="143" t="s">
        <v>88</v>
      </c>
      <c r="N76" s="143" t="s">
        <v>116</v>
      </c>
      <c r="O76" s="192">
        <v>-30000000</v>
      </c>
      <c r="P76" s="143"/>
      <c r="Q76" s="143" t="s">
        <v>27</v>
      </c>
      <c r="R76" s="194">
        <v>1.175</v>
      </c>
      <c r="S76" s="194"/>
      <c r="T76" s="193"/>
      <c r="U76" s="193">
        <v>0</v>
      </c>
      <c r="V76" s="143"/>
      <c r="W76" s="194">
        <v>1.1102000000000001</v>
      </c>
      <c r="X76" s="194">
        <v>1.1177153888797462</v>
      </c>
      <c r="Y76" s="193">
        <v>221598.92618945177</v>
      </c>
      <c r="Z76" s="259">
        <v>-667774.09720229311</v>
      </c>
      <c r="AA76" s="193">
        <v>0</v>
      </c>
      <c r="AB76" s="193">
        <v>221598.92618945177</v>
      </c>
      <c r="AC76" s="170">
        <f t="shared" si="11"/>
        <v>21</v>
      </c>
      <c r="AD76" s="143" t="s">
        <v>202</v>
      </c>
      <c r="AE76" s="83"/>
      <c r="AF76" s="100">
        <f t="shared" si="12"/>
        <v>-1063.6748457093684</v>
      </c>
      <c r="AG76" s="100">
        <f t="shared" si="13"/>
        <v>0</v>
      </c>
      <c r="AH76" s="89"/>
      <c r="AI76" s="41"/>
      <c r="AJ76" s="41"/>
      <c r="AK76" s="41"/>
      <c r="AL76" s="41"/>
      <c r="AM76" s="41"/>
      <c r="AN76" s="41"/>
      <c r="AO76" s="41"/>
    </row>
    <row r="77" spans="1:41" s="88" customFormat="1" ht="15.6" x14ac:dyDescent="0.25">
      <c r="A77" s="143">
        <v>2016</v>
      </c>
      <c r="B77" s="143" t="s">
        <v>123</v>
      </c>
      <c r="C77" s="143">
        <v>626</v>
      </c>
      <c r="D77" s="143" t="s">
        <v>29</v>
      </c>
      <c r="E77" s="191">
        <v>42307</v>
      </c>
      <c r="F77" s="191">
        <v>42732</v>
      </c>
      <c r="G77" s="191">
        <v>42734</v>
      </c>
      <c r="H77" s="143" t="s">
        <v>91</v>
      </c>
      <c r="I77" s="143" t="s">
        <v>88</v>
      </c>
      <c r="J77" s="143" t="s">
        <v>23</v>
      </c>
      <c r="K77" s="193">
        <v>27906976.744185999</v>
      </c>
      <c r="L77" s="143" t="s">
        <v>91</v>
      </c>
      <c r="M77" s="143" t="s">
        <v>89</v>
      </c>
      <c r="N77" s="143" t="s">
        <v>116</v>
      </c>
      <c r="O77" s="192">
        <v>-30000000</v>
      </c>
      <c r="P77" s="143"/>
      <c r="Q77" s="143" t="s">
        <v>27</v>
      </c>
      <c r="R77" s="194">
        <v>1.075</v>
      </c>
      <c r="S77" s="194"/>
      <c r="T77" s="193"/>
      <c r="U77" s="193">
        <v>0</v>
      </c>
      <c r="V77" s="143"/>
      <c r="W77" s="194">
        <v>1.1102000000000001</v>
      </c>
      <c r="X77" s="194">
        <v>1.1177153888797462</v>
      </c>
      <c r="Y77" s="192">
        <v>-395066.37130915897</v>
      </c>
      <c r="Z77" s="260"/>
      <c r="AA77" s="193">
        <v>0</v>
      </c>
      <c r="AB77" s="192">
        <v>-395066.37130915897</v>
      </c>
      <c r="AC77" s="170">
        <f t="shared" si="11"/>
        <v>21</v>
      </c>
      <c r="AD77" s="143" t="s">
        <v>203</v>
      </c>
      <c r="AE77" s="83"/>
      <c r="AF77" s="100">
        <f t="shared" si="12"/>
        <v>0</v>
      </c>
      <c r="AG77" s="100">
        <f t="shared" si="13"/>
        <v>9244.5530886343204</v>
      </c>
      <c r="AH77" s="89"/>
      <c r="AI77" s="41"/>
      <c r="AJ77" s="41"/>
      <c r="AK77" s="41"/>
      <c r="AL77" s="41"/>
      <c r="AM77" s="41"/>
      <c r="AN77" s="41"/>
      <c r="AO77" s="41"/>
    </row>
    <row r="78" spans="1:41" s="88" customFormat="1" ht="15.6" x14ac:dyDescent="0.25">
      <c r="A78" s="195">
        <v>2016</v>
      </c>
      <c r="B78" s="195" t="s">
        <v>123</v>
      </c>
      <c r="C78" s="195">
        <v>627</v>
      </c>
      <c r="D78" s="195" t="s">
        <v>29</v>
      </c>
      <c r="E78" s="196">
        <v>42307</v>
      </c>
      <c r="F78" s="196">
        <v>42732</v>
      </c>
      <c r="G78" s="196">
        <v>42734</v>
      </c>
      <c r="H78" s="195" t="s">
        <v>91</v>
      </c>
      <c r="I78" s="195" t="s">
        <v>88</v>
      </c>
      <c r="J78" s="195" t="s">
        <v>23</v>
      </c>
      <c r="K78" s="198">
        <v>26315789.473684199</v>
      </c>
      <c r="L78" s="195" t="s">
        <v>91</v>
      </c>
      <c r="M78" s="195" t="s">
        <v>89</v>
      </c>
      <c r="N78" s="195" t="s">
        <v>116</v>
      </c>
      <c r="O78" s="197">
        <v>-30000000</v>
      </c>
      <c r="P78" s="195"/>
      <c r="Q78" s="195" t="s">
        <v>27</v>
      </c>
      <c r="R78" s="199">
        <v>1.1399999999999999</v>
      </c>
      <c r="S78" s="199">
        <v>1.075</v>
      </c>
      <c r="T78" s="198"/>
      <c r="U78" s="198">
        <v>0</v>
      </c>
      <c r="V78" s="195"/>
      <c r="W78" s="199">
        <v>1.1102000000000001</v>
      </c>
      <c r="X78" s="199"/>
      <c r="Y78" s="197">
        <v>-494306.6520825859</v>
      </c>
      <c r="Z78" s="261"/>
      <c r="AA78" s="198">
        <v>0</v>
      </c>
      <c r="AB78" s="197">
        <v>-494306.6520825859</v>
      </c>
      <c r="AC78" s="170">
        <f t="shared" si="11"/>
        <v>21</v>
      </c>
      <c r="AD78" s="195" t="s">
        <v>204</v>
      </c>
      <c r="AE78" s="83"/>
      <c r="AF78" s="100">
        <f t="shared" si="12"/>
        <v>0</v>
      </c>
      <c r="AG78" s="100">
        <f t="shared" si="13"/>
        <v>11566.775658732509</v>
      </c>
      <c r="AH78" s="89"/>
      <c r="AI78" s="41"/>
      <c r="AJ78" s="41"/>
      <c r="AK78" s="41"/>
      <c r="AL78" s="41"/>
      <c r="AM78" s="41"/>
      <c r="AN78" s="41"/>
      <c r="AO78" s="41"/>
    </row>
    <row r="79" spans="1:41" s="88" customFormat="1" ht="15.6" x14ac:dyDescent="0.25">
      <c r="A79" s="144"/>
      <c r="B79" s="144"/>
      <c r="C79" s="144"/>
      <c r="D79" s="144"/>
      <c r="E79" s="200"/>
      <c r="F79" s="200"/>
      <c r="G79" s="200"/>
      <c r="H79" s="144"/>
      <c r="I79" s="144"/>
      <c r="J79" s="144"/>
      <c r="K79" s="202">
        <v>147328156.18243816</v>
      </c>
      <c r="L79" s="144"/>
      <c r="M79" s="144"/>
      <c r="N79" s="144"/>
      <c r="O79" s="201">
        <v>-175000000</v>
      </c>
      <c r="P79" s="144"/>
      <c r="Q79" s="144"/>
      <c r="R79" s="203">
        <v>1.1878245444359967</v>
      </c>
      <c r="S79" s="203"/>
      <c r="T79" s="202"/>
      <c r="U79" s="202"/>
      <c r="V79" s="144"/>
      <c r="W79" s="203"/>
      <c r="X79" s="203"/>
      <c r="Y79" s="201">
        <v>-7939355.0180383623</v>
      </c>
      <c r="Z79" s="201">
        <v>-7939355.0180383623</v>
      </c>
      <c r="AA79" s="201">
        <v>-6635370.4530067956</v>
      </c>
      <c r="AB79" s="201">
        <v>-1303984.5650315657</v>
      </c>
      <c r="AC79" s="170"/>
      <c r="AD79" s="144"/>
      <c r="AE79" s="83"/>
      <c r="AF79" s="100"/>
      <c r="AG79" s="100"/>
      <c r="AH79" s="89"/>
      <c r="AI79" s="41"/>
      <c r="AJ79" s="41"/>
      <c r="AK79" s="41"/>
      <c r="AL79" s="41"/>
      <c r="AM79" s="41"/>
      <c r="AN79" s="41"/>
      <c r="AO79" s="41"/>
    </row>
    <row r="80" spans="1:41" s="88" customFormat="1" ht="15.6" x14ac:dyDescent="0.25">
      <c r="A80" s="144"/>
      <c r="B80" s="144"/>
      <c r="C80" s="144"/>
      <c r="D80" s="144"/>
      <c r="E80" s="200"/>
      <c r="F80" s="200"/>
      <c r="G80" s="200"/>
      <c r="H80" s="144"/>
      <c r="I80" s="144"/>
      <c r="J80" s="144"/>
      <c r="K80" s="202"/>
      <c r="L80" s="144"/>
      <c r="M80" s="144"/>
      <c r="N80" s="144"/>
      <c r="O80" s="202"/>
      <c r="P80" s="144"/>
      <c r="Q80" s="144"/>
      <c r="R80" s="203"/>
      <c r="S80" s="203"/>
      <c r="T80" s="202"/>
      <c r="U80" s="202"/>
      <c r="V80" s="144"/>
      <c r="W80" s="203"/>
      <c r="X80" s="203"/>
      <c r="Y80" s="202"/>
      <c r="Z80" s="202"/>
      <c r="AA80" s="202"/>
      <c r="AB80" s="202"/>
      <c r="AC80" s="170"/>
      <c r="AD80" s="144"/>
      <c r="AE80" s="83"/>
      <c r="AF80" s="100"/>
      <c r="AG80" s="100"/>
      <c r="AH80" s="89"/>
      <c r="AI80" s="41"/>
      <c r="AJ80" s="41"/>
      <c r="AK80" s="41"/>
      <c r="AL80" s="41"/>
      <c r="AM80" s="41"/>
      <c r="AN80" s="41"/>
      <c r="AO80" s="41"/>
    </row>
    <row r="81" spans="1:41" s="88" customFormat="1" ht="15.6" x14ac:dyDescent="0.25">
      <c r="A81" s="143">
        <v>2017</v>
      </c>
      <c r="B81" s="143" t="s">
        <v>124</v>
      </c>
      <c r="C81" s="143">
        <v>513</v>
      </c>
      <c r="D81" s="143" t="s">
        <v>65</v>
      </c>
      <c r="E81" s="191">
        <v>42202</v>
      </c>
      <c r="F81" s="191">
        <v>42720</v>
      </c>
      <c r="G81" s="191">
        <v>42724</v>
      </c>
      <c r="H81" s="143" t="s">
        <v>87</v>
      </c>
      <c r="I81" s="143" t="s">
        <v>89</v>
      </c>
      <c r="J81" s="143" t="s">
        <v>23</v>
      </c>
      <c r="K81" s="193">
        <v>4372173.9130434804</v>
      </c>
      <c r="L81" s="143" t="s">
        <v>87</v>
      </c>
      <c r="M81" s="143" t="s">
        <v>88</v>
      </c>
      <c r="N81" s="143" t="s">
        <v>116</v>
      </c>
      <c r="O81" s="192">
        <v>-5028000</v>
      </c>
      <c r="P81" s="143"/>
      <c r="Q81" s="143" t="s">
        <v>27</v>
      </c>
      <c r="R81" s="194">
        <v>1.1499999999999999</v>
      </c>
      <c r="S81" s="194"/>
      <c r="T81" s="193"/>
      <c r="U81" s="193">
        <v>0</v>
      </c>
      <c r="V81" s="143"/>
      <c r="W81" s="194">
        <v>1.1102000000000001</v>
      </c>
      <c r="X81" s="194">
        <v>1.1171563353298348</v>
      </c>
      <c r="Y81" s="193">
        <v>60464.174312873554</v>
      </c>
      <c r="Z81" s="260">
        <v>32407.823462949433</v>
      </c>
      <c r="AA81" s="193">
        <v>0</v>
      </c>
      <c r="AB81" s="193">
        <v>60464.174312873554</v>
      </c>
      <c r="AC81" s="170">
        <f t="shared" ref="AC81:AC135" si="14">VLOOKUP(G81,$AK$17:$AP$23,6,TRUE)+1</f>
        <v>21</v>
      </c>
      <c r="AD81" s="143" t="s">
        <v>25</v>
      </c>
      <c r="AE81" s="83"/>
      <c r="AF81" s="100">
        <f t="shared" ref="AF81:AF135" si="15">-IF($Y81&gt;0,$Y81*(1-VLOOKUP($D81,$AI$27:$AN$39,6,FALSE))*VLOOKUP($D81,$AI$27:$AN$39,IF(($G81-$B$2)/365&lt;1,4,5),FALSE),0)</f>
        <v>-130.60261651580686</v>
      </c>
      <c r="AG81" s="100">
        <f t="shared" ref="AG81:AG135" si="16">-IF($Y81&lt;0,$Y81*(1-VLOOKUP($AC81,$AI$18:$AN$24,6,FALSE))*VLOOKUP($AC81,$AI$18:$AN$24,5,FALSE),0)</f>
        <v>0</v>
      </c>
      <c r="AH81" s="89"/>
      <c r="AI81" s="41"/>
      <c r="AJ81" s="41"/>
      <c r="AK81" s="41"/>
      <c r="AL81" s="41"/>
      <c r="AM81" s="41"/>
      <c r="AN81" s="41"/>
      <c r="AO81" s="41"/>
    </row>
    <row r="82" spans="1:41" s="88" customFormat="1" ht="15.6" x14ac:dyDescent="0.25">
      <c r="A82" s="143">
        <v>2017</v>
      </c>
      <c r="B82" s="143" t="s">
        <v>124</v>
      </c>
      <c r="C82" s="143">
        <v>514</v>
      </c>
      <c r="D82" s="143" t="s">
        <v>65</v>
      </c>
      <c r="E82" s="191">
        <v>42202</v>
      </c>
      <c r="F82" s="191">
        <v>42720</v>
      </c>
      <c r="G82" s="191">
        <v>42724</v>
      </c>
      <c r="H82" s="143" t="s">
        <v>91</v>
      </c>
      <c r="I82" s="143" t="s">
        <v>88</v>
      </c>
      <c r="J82" s="143" t="s">
        <v>23</v>
      </c>
      <c r="K82" s="193">
        <v>5002985.0746268705</v>
      </c>
      <c r="L82" s="143" t="s">
        <v>91</v>
      </c>
      <c r="M82" s="143" t="s">
        <v>89</v>
      </c>
      <c r="N82" s="143" t="s">
        <v>116</v>
      </c>
      <c r="O82" s="192">
        <v>-5028000</v>
      </c>
      <c r="P82" s="143"/>
      <c r="Q82" s="143" t="s">
        <v>27</v>
      </c>
      <c r="R82" s="194">
        <v>1.0049999999999999</v>
      </c>
      <c r="S82" s="194"/>
      <c r="T82" s="193"/>
      <c r="U82" s="193">
        <v>0</v>
      </c>
      <c r="V82" s="143"/>
      <c r="W82" s="194">
        <v>1.1102000000000001</v>
      </c>
      <c r="X82" s="194">
        <v>1.1171563353298348</v>
      </c>
      <c r="Y82" s="192">
        <v>-19827.542328319723</v>
      </c>
      <c r="Z82" s="260"/>
      <c r="AA82" s="193">
        <v>0</v>
      </c>
      <c r="AB82" s="192">
        <v>-19827.542328319723</v>
      </c>
      <c r="AC82" s="170">
        <f t="shared" si="14"/>
        <v>21</v>
      </c>
      <c r="AD82" s="143" t="s">
        <v>25</v>
      </c>
      <c r="AE82" s="83"/>
      <c r="AF82" s="100">
        <f t="shared" si="15"/>
        <v>0</v>
      </c>
      <c r="AG82" s="100">
        <f t="shared" si="16"/>
        <v>463.96449048268153</v>
      </c>
      <c r="AH82" s="89"/>
      <c r="AI82" s="41"/>
      <c r="AJ82" s="41"/>
      <c r="AK82" s="41"/>
      <c r="AL82" s="41"/>
      <c r="AM82" s="41"/>
      <c r="AN82" s="41"/>
      <c r="AO82" s="41"/>
    </row>
    <row r="83" spans="1:41" s="88" customFormat="1" ht="15.6" x14ac:dyDescent="0.25">
      <c r="A83" s="143">
        <v>2017</v>
      </c>
      <c r="B83" s="143" t="s">
        <v>124</v>
      </c>
      <c r="C83" s="143">
        <v>515</v>
      </c>
      <c r="D83" s="143" t="s">
        <v>65</v>
      </c>
      <c r="E83" s="191">
        <v>42202</v>
      </c>
      <c r="F83" s="191">
        <v>42720</v>
      </c>
      <c r="G83" s="191">
        <v>42724</v>
      </c>
      <c r="H83" s="143" t="s">
        <v>91</v>
      </c>
      <c r="I83" s="143" t="s">
        <v>88</v>
      </c>
      <c r="J83" s="143" t="s">
        <v>23</v>
      </c>
      <c r="K83" s="193">
        <v>4570909.0909090899</v>
      </c>
      <c r="L83" s="143" t="s">
        <v>91</v>
      </c>
      <c r="M83" s="143" t="s">
        <v>89</v>
      </c>
      <c r="N83" s="143" t="s">
        <v>116</v>
      </c>
      <c r="O83" s="192">
        <v>-5028000</v>
      </c>
      <c r="P83" s="143"/>
      <c r="Q83" s="143" t="s">
        <v>27</v>
      </c>
      <c r="R83" s="194">
        <v>1.1000000000000001</v>
      </c>
      <c r="S83" s="194">
        <v>1.0049999999999999</v>
      </c>
      <c r="T83" s="193"/>
      <c r="U83" s="193">
        <v>0</v>
      </c>
      <c r="V83" s="143"/>
      <c r="W83" s="194">
        <v>1.1102000000000001</v>
      </c>
      <c r="X83" s="194">
        <v>1.1171563353298348</v>
      </c>
      <c r="Y83" s="192">
        <v>-8228.8085216043964</v>
      </c>
      <c r="Z83" s="260"/>
      <c r="AA83" s="193">
        <v>0</v>
      </c>
      <c r="AB83" s="192">
        <v>-8228.8085216043964</v>
      </c>
      <c r="AC83" s="170">
        <f t="shared" si="14"/>
        <v>21</v>
      </c>
      <c r="AD83" s="143" t="s">
        <v>70</v>
      </c>
      <c r="AE83" s="83"/>
      <c r="AF83" s="100">
        <f t="shared" si="15"/>
        <v>0</v>
      </c>
      <c r="AG83" s="100">
        <f t="shared" si="16"/>
        <v>192.55411940554288</v>
      </c>
      <c r="AH83" s="89"/>
      <c r="AI83" s="41"/>
      <c r="AJ83" s="41"/>
      <c r="AK83" s="41"/>
      <c r="AL83" s="41"/>
      <c r="AM83" s="41"/>
      <c r="AN83" s="41"/>
      <c r="AO83" s="41"/>
    </row>
    <row r="84" spans="1:41" s="88" customFormat="1" ht="15.6" x14ac:dyDescent="0.25">
      <c r="A84" s="143">
        <v>2017</v>
      </c>
      <c r="B84" s="143" t="s">
        <v>125</v>
      </c>
      <c r="C84" s="143">
        <v>516</v>
      </c>
      <c r="D84" s="143" t="s">
        <v>66</v>
      </c>
      <c r="E84" s="191">
        <v>42202</v>
      </c>
      <c r="F84" s="191">
        <v>42720</v>
      </c>
      <c r="G84" s="191">
        <v>42724</v>
      </c>
      <c r="H84" s="143" t="s">
        <v>87</v>
      </c>
      <c r="I84" s="143" t="s">
        <v>89</v>
      </c>
      <c r="J84" s="143" t="s">
        <v>23</v>
      </c>
      <c r="K84" s="193">
        <v>21714782.608695701</v>
      </c>
      <c r="L84" s="143" t="s">
        <v>87</v>
      </c>
      <c r="M84" s="143" t="s">
        <v>88</v>
      </c>
      <c r="N84" s="143" t="s">
        <v>116</v>
      </c>
      <c r="O84" s="192">
        <v>-24972000</v>
      </c>
      <c r="P84" s="143"/>
      <c r="Q84" s="143" t="s">
        <v>27</v>
      </c>
      <c r="R84" s="194">
        <v>1.1499999999999999</v>
      </c>
      <c r="S84" s="194"/>
      <c r="T84" s="193"/>
      <c r="U84" s="193">
        <v>0</v>
      </c>
      <c r="V84" s="143"/>
      <c r="W84" s="194">
        <v>1.1102000000000001</v>
      </c>
      <c r="X84" s="194">
        <v>1.1171563353298348</v>
      </c>
      <c r="Y84" s="193">
        <v>300300.58889042982</v>
      </c>
      <c r="Z84" s="260">
        <v>160956.2783446252</v>
      </c>
      <c r="AA84" s="193">
        <v>0</v>
      </c>
      <c r="AB84" s="193">
        <v>300300.58889042982</v>
      </c>
      <c r="AC84" s="170">
        <f t="shared" si="14"/>
        <v>21</v>
      </c>
      <c r="AD84" s="143" t="s">
        <v>25</v>
      </c>
      <c r="AE84" s="83"/>
      <c r="AF84" s="100">
        <f t="shared" si="15"/>
        <v>-648.64927200332829</v>
      </c>
      <c r="AG84" s="100">
        <f t="shared" si="16"/>
        <v>0</v>
      </c>
      <c r="AH84" s="89"/>
      <c r="AI84" s="41"/>
      <c r="AJ84" s="41"/>
      <c r="AK84" s="41"/>
      <c r="AL84" s="41"/>
      <c r="AM84" s="41"/>
      <c r="AN84" s="41"/>
      <c r="AO84" s="41"/>
    </row>
    <row r="85" spans="1:41" s="88" customFormat="1" ht="15.6" x14ac:dyDescent="0.25">
      <c r="A85" s="143">
        <v>2017</v>
      </c>
      <c r="B85" s="143" t="s">
        <v>125</v>
      </c>
      <c r="C85" s="143">
        <v>517</v>
      </c>
      <c r="D85" s="143" t="s">
        <v>66</v>
      </c>
      <c r="E85" s="191">
        <v>42202</v>
      </c>
      <c r="F85" s="191">
        <v>42720</v>
      </c>
      <c r="G85" s="191">
        <v>42724</v>
      </c>
      <c r="H85" s="143" t="s">
        <v>91</v>
      </c>
      <c r="I85" s="143" t="s">
        <v>88</v>
      </c>
      <c r="J85" s="143" t="s">
        <v>23</v>
      </c>
      <c r="K85" s="193">
        <v>24847761.194029901</v>
      </c>
      <c r="L85" s="143" t="s">
        <v>91</v>
      </c>
      <c r="M85" s="143" t="s">
        <v>89</v>
      </c>
      <c r="N85" s="143" t="s">
        <v>116</v>
      </c>
      <c r="O85" s="192">
        <v>-24972000</v>
      </c>
      <c r="P85" s="143"/>
      <c r="Q85" s="143" t="s">
        <v>27</v>
      </c>
      <c r="R85" s="194">
        <v>1.0049999999999999</v>
      </c>
      <c r="S85" s="194"/>
      <c r="T85" s="193"/>
      <c r="U85" s="193">
        <v>0</v>
      </c>
      <c r="V85" s="143"/>
      <c r="W85" s="194">
        <v>1.1102000000000001</v>
      </c>
      <c r="X85" s="194">
        <v>1.1171563353298348</v>
      </c>
      <c r="Y85" s="192">
        <v>-98475.216193874439</v>
      </c>
      <c r="Z85" s="260"/>
      <c r="AA85" s="193">
        <v>0</v>
      </c>
      <c r="AB85" s="192">
        <v>-98475.216193874439</v>
      </c>
      <c r="AC85" s="170">
        <f t="shared" si="14"/>
        <v>21</v>
      </c>
      <c r="AD85" s="143" t="s">
        <v>25</v>
      </c>
      <c r="AE85" s="83"/>
      <c r="AF85" s="100">
        <f t="shared" si="15"/>
        <v>0</v>
      </c>
      <c r="AG85" s="100">
        <f t="shared" si="16"/>
        <v>2304.320058936662</v>
      </c>
      <c r="AH85" s="89"/>
      <c r="AI85" s="41"/>
      <c r="AJ85" s="41"/>
      <c r="AK85" s="41"/>
      <c r="AL85" s="41"/>
      <c r="AM85" s="41"/>
      <c r="AN85" s="41"/>
      <c r="AO85" s="41"/>
    </row>
    <row r="86" spans="1:41" s="88" customFormat="1" ht="15.6" x14ac:dyDescent="0.25">
      <c r="A86" s="143">
        <v>2017</v>
      </c>
      <c r="B86" s="143" t="s">
        <v>125</v>
      </c>
      <c r="C86" s="143">
        <v>518</v>
      </c>
      <c r="D86" s="143" t="s">
        <v>66</v>
      </c>
      <c r="E86" s="191">
        <v>42202</v>
      </c>
      <c r="F86" s="191">
        <v>42720</v>
      </c>
      <c r="G86" s="191">
        <v>42724</v>
      </c>
      <c r="H86" s="143" t="s">
        <v>91</v>
      </c>
      <c r="I86" s="143" t="s">
        <v>88</v>
      </c>
      <c r="J86" s="143" t="s">
        <v>23</v>
      </c>
      <c r="K86" s="193">
        <v>22701818.181818198</v>
      </c>
      <c r="L86" s="143" t="s">
        <v>91</v>
      </c>
      <c r="M86" s="143" t="s">
        <v>89</v>
      </c>
      <c r="N86" s="143" t="s">
        <v>116</v>
      </c>
      <c r="O86" s="192">
        <v>-24972000</v>
      </c>
      <c r="P86" s="143"/>
      <c r="Q86" s="143" t="s">
        <v>27</v>
      </c>
      <c r="R86" s="194">
        <v>1.1000000000000001</v>
      </c>
      <c r="S86" s="194">
        <v>1.0049999999999999</v>
      </c>
      <c r="T86" s="193"/>
      <c r="U86" s="193">
        <v>0</v>
      </c>
      <c r="V86" s="143"/>
      <c r="W86" s="194">
        <v>1.1102000000000001</v>
      </c>
      <c r="X86" s="194">
        <v>1.1171563353298348</v>
      </c>
      <c r="Y86" s="192">
        <v>-40869.09435193018</v>
      </c>
      <c r="Z86" s="260"/>
      <c r="AA86" s="193">
        <v>0</v>
      </c>
      <c r="AB86" s="192">
        <v>-40869.09435193018</v>
      </c>
      <c r="AC86" s="170">
        <f t="shared" si="14"/>
        <v>21</v>
      </c>
      <c r="AD86" s="143" t="s">
        <v>70</v>
      </c>
      <c r="AE86" s="83"/>
      <c r="AF86" s="100">
        <f t="shared" si="15"/>
        <v>0</v>
      </c>
      <c r="AG86" s="100">
        <f t="shared" si="16"/>
        <v>956.33680783516616</v>
      </c>
      <c r="AH86" s="89"/>
      <c r="AI86" s="41"/>
      <c r="AJ86" s="41"/>
      <c r="AK86" s="41"/>
      <c r="AL86" s="41"/>
      <c r="AM86" s="41"/>
      <c r="AN86" s="41"/>
      <c r="AO86" s="41"/>
    </row>
    <row r="87" spans="1:41" s="88" customFormat="1" ht="15.6" x14ac:dyDescent="0.25">
      <c r="A87" s="143">
        <v>2017</v>
      </c>
      <c r="B87" s="143" t="s">
        <v>126</v>
      </c>
      <c r="C87" s="143">
        <v>510</v>
      </c>
      <c r="D87" s="143" t="s">
        <v>22</v>
      </c>
      <c r="E87" s="191">
        <v>42192</v>
      </c>
      <c r="F87" s="191">
        <v>42732</v>
      </c>
      <c r="G87" s="191">
        <v>42734</v>
      </c>
      <c r="H87" s="143" t="s">
        <v>87</v>
      </c>
      <c r="I87" s="143" t="s">
        <v>89</v>
      </c>
      <c r="J87" s="143" t="s">
        <v>23</v>
      </c>
      <c r="K87" s="193">
        <v>17391304.347826101</v>
      </c>
      <c r="L87" s="143" t="s">
        <v>87</v>
      </c>
      <c r="M87" s="143" t="s">
        <v>88</v>
      </c>
      <c r="N87" s="143" t="s">
        <v>116</v>
      </c>
      <c r="O87" s="192">
        <v>-20000000</v>
      </c>
      <c r="P87" s="143"/>
      <c r="Q87" s="143" t="s">
        <v>27</v>
      </c>
      <c r="R87" s="194">
        <v>1.1499999999999999</v>
      </c>
      <c r="S87" s="194"/>
      <c r="T87" s="193"/>
      <c r="U87" s="193">
        <v>0</v>
      </c>
      <c r="V87" s="143"/>
      <c r="W87" s="194">
        <v>1.1102000000000001</v>
      </c>
      <c r="X87" s="194">
        <v>1.1177153888797462</v>
      </c>
      <c r="Y87" s="193">
        <v>257712.76929283974</v>
      </c>
      <c r="Z87" s="260">
        <v>36336.24136548696</v>
      </c>
      <c r="AA87" s="193">
        <v>0</v>
      </c>
      <c r="AB87" s="193">
        <v>257712.76929283974</v>
      </c>
      <c r="AC87" s="170">
        <f t="shared" si="14"/>
        <v>21</v>
      </c>
      <c r="AD87" s="143" t="s">
        <v>25</v>
      </c>
      <c r="AE87" s="83"/>
      <c r="AF87" s="100">
        <f t="shared" si="15"/>
        <v>-1144.2446956602087</v>
      </c>
      <c r="AG87" s="100">
        <f t="shared" si="16"/>
        <v>0</v>
      </c>
      <c r="AH87" s="89"/>
      <c r="AI87" s="41"/>
      <c r="AJ87" s="41"/>
      <c r="AK87" s="41"/>
      <c r="AL87" s="41"/>
      <c r="AM87" s="41"/>
      <c r="AN87" s="41"/>
      <c r="AO87" s="41"/>
    </row>
    <row r="88" spans="1:41" s="88" customFormat="1" ht="15.6" x14ac:dyDescent="0.25">
      <c r="A88" s="143">
        <v>2017</v>
      </c>
      <c r="B88" s="143" t="s">
        <v>126</v>
      </c>
      <c r="C88" s="143">
        <v>511</v>
      </c>
      <c r="D88" s="143" t="s">
        <v>22</v>
      </c>
      <c r="E88" s="191">
        <v>42192</v>
      </c>
      <c r="F88" s="191">
        <v>42732</v>
      </c>
      <c r="G88" s="191">
        <v>42734</v>
      </c>
      <c r="H88" s="143" t="s">
        <v>91</v>
      </c>
      <c r="I88" s="143" t="s">
        <v>88</v>
      </c>
      <c r="J88" s="143" t="s">
        <v>23</v>
      </c>
      <c r="K88" s="193">
        <v>19230769.230769198</v>
      </c>
      <c r="L88" s="143" t="s">
        <v>91</v>
      </c>
      <c r="M88" s="143" t="s">
        <v>89</v>
      </c>
      <c r="N88" s="143" t="s">
        <v>116</v>
      </c>
      <c r="O88" s="192">
        <v>-20000000</v>
      </c>
      <c r="P88" s="143"/>
      <c r="Q88" s="143" t="s">
        <v>27</v>
      </c>
      <c r="R88" s="194">
        <v>1.04</v>
      </c>
      <c r="S88" s="194"/>
      <c r="T88" s="193"/>
      <c r="U88" s="193">
        <v>0</v>
      </c>
      <c r="V88" s="143"/>
      <c r="W88" s="194">
        <v>1.1102000000000001</v>
      </c>
      <c r="X88" s="194">
        <v>1.1177153888797462</v>
      </c>
      <c r="Y88" s="192">
        <v>-155027.53561453574</v>
      </c>
      <c r="Z88" s="260"/>
      <c r="AA88" s="193">
        <v>0</v>
      </c>
      <c r="AB88" s="192">
        <v>-155027.53561453574</v>
      </c>
      <c r="AC88" s="170">
        <f t="shared" si="14"/>
        <v>21</v>
      </c>
      <c r="AD88" s="143" t="s">
        <v>25</v>
      </c>
      <c r="AE88" s="83"/>
      <c r="AF88" s="100">
        <f t="shared" si="15"/>
        <v>0</v>
      </c>
      <c r="AG88" s="100">
        <f t="shared" si="16"/>
        <v>3627.6443333801362</v>
      </c>
      <c r="AH88" s="89"/>
      <c r="AI88" s="41"/>
      <c r="AJ88" s="41"/>
      <c r="AK88" s="41"/>
      <c r="AL88" s="41"/>
      <c r="AM88" s="41"/>
      <c r="AN88" s="41"/>
      <c r="AO88" s="41"/>
    </row>
    <row r="89" spans="1:41" s="88" customFormat="1" ht="15.6" x14ac:dyDescent="0.25">
      <c r="A89" s="143">
        <v>2017</v>
      </c>
      <c r="B89" s="143" t="s">
        <v>126</v>
      </c>
      <c r="C89" s="143">
        <v>512</v>
      </c>
      <c r="D89" s="143" t="s">
        <v>22</v>
      </c>
      <c r="E89" s="191">
        <v>42192</v>
      </c>
      <c r="F89" s="191">
        <v>42732</v>
      </c>
      <c r="G89" s="191">
        <v>42734</v>
      </c>
      <c r="H89" s="143" t="s">
        <v>91</v>
      </c>
      <c r="I89" s="143" t="s">
        <v>88</v>
      </c>
      <c r="J89" s="143" t="s">
        <v>23</v>
      </c>
      <c r="K89" s="193">
        <v>18691588.7850467</v>
      </c>
      <c r="L89" s="143" t="s">
        <v>91</v>
      </c>
      <c r="M89" s="143" t="s">
        <v>89</v>
      </c>
      <c r="N89" s="143" t="s">
        <v>116</v>
      </c>
      <c r="O89" s="192">
        <v>-20000000</v>
      </c>
      <c r="P89" s="143"/>
      <c r="Q89" s="143" t="s">
        <v>27</v>
      </c>
      <c r="R89" s="194">
        <v>1.07</v>
      </c>
      <c r="S89" s="194">
        <v>1.04</v>
      </c>
      <c r="T89" s="193"/>
      <c r="U89" s="193">
        <v>0</v>
      </c>
      <c r="V89" s="143"/>
      <c r="W89" s="194">
        <v>1.1102000000000001</v>
      </c>
      <c r="X89" s="194">
        <v>1.1177153888797462</v>
      </c>
      <c r="Y89" s="192">
        <v>-66348.992312817049</v>
      </c>
      <c r="Z89" s="260"/>
      <c r="AA89" s="193">
        <v>0</v>
      </c>
      <c r="AB89" s="192">
        <v>-66348.992312817049</v>
      </c>
      <c r="AC89" s="170">
        <f t="shared" si="14"/>
        <v>21</v>
      </c>
      <c r="AD89" s="143" t="s">
        <v>70</v>
      </c>
      <c r="AE89" s="83"/>
      <c r="AF89" s="100">
        <f t="shared" si="15"/>
        <v>0</v>
      </c>
      <c r="AG89" s="100">
        <f t="shared" si="16"/>
        <v>1552.566420119919</v>
      </c>
      <c r="AH89" s="89"/>
      <c r="AI89" s="41"/>
      <c r="AJ89" s="41"/>
      <c r="AK89" s="41"/>
      <c r="AL89" s="41"/>
      <c r="AM89" s="41"/>
      <c r="AN89" s="41"/>
      <c r="AO89" s="41"/>
    </row>
    <row r="90" spans="1:41" s="88" customFormat="1" ht="15.6" x14ac:dyDescent="0.25">
      <c r="A90" s="143">
        <v>2017</v>
      </c>
      <c r="B90" s="143" t="s">
        <v>127</v>
      </c>
      <c r="C90" s="143">
        <v>639</v>
      </c>
      <c r="D90" s="143" t="s">
        <v>68</v>
      </c>
      <c r="E90" s="191">
        <v>42300</v>
      </c>
      <c r="F90" s="191">
        <v>42790</v>
      </c>
      <c r="G90" s="191">
        <v>42794</v>
      </c>
      <c r="H90" s="143" t="s">
        <v>87</v>
      </c>
      <c r="I90" s="143" t="s">
        <v>89</v>
      </c>
      <c r="J90" s="143" t="s">
        <v>23</v>
      </c>
      <c r="K90" s="193">
        <v>17316017.3160173</v>
      </c>
      <c r="L90" s="143" t="s">
        <v>87</v>
      </c>
      <c r="M90" s="143" t="s">
        <v>88</v>
      </c>
      <c r="N90" s="143" t="s">
        <v>116</v>
      </c>
      <c r="O90" s="192">
        <v>-20000000</v>
      </c>
      <c r="P90" s="143"/>
      <c r="Q90" s="143" t="s">
        <v>27</v>
      </c>
      <c r="R90" s="194">
        <v>1.155</v>
      </c>
      <c r="S90" s="194"/>
      <c r="T90" s="193"/>
      <c r="U90" s="193">
        <v>0</v>
      </c>
      <c r="V90" s="143"/>
      <c r="W90" s="194">
        <v>1.1102000000000001</v>
      </c>
      <c r="X90" s="194">
        <v>1.1204007566148728</v>
      </c>
      <c r="Y90" s="193">
        <v>312730.346695396</v>
      </c>
      <c r="Z90" s="259">
        <v>-300413.23596324539</v>
      </c>
      <c r="AA90" s="193">
        <v>0</v>
      </c>
      <c r="AB90" s="193">
        <v>312730.346695396</v>
      </c>
      <c r="AC90" s="170">
        <f t="shared" si="14"/>
        <v>21</v>
      </c>
      <c r="AD90" s="143" t="s">
        <v>25</v>
      </c>
      <c r="AE90" s="83"/>
      <c r="AF90" s="100">
        <f t="shared" si="15"/>
        <v>-4390.73406760336</v>
      </c>
      <c r="AG90" s="100">
        <f t="shared" si="16"/>
        <v>0</v>
      </c>
      <c r="AH90" s="89"/>
      <c r="AI90" s="41"/>
      <c r="AJ90" s="41"/>
      <c r="AK90" s="41"/>
      <c r="AL90" s="41"/>
      <c r="AM90" s="41"/>
      <c r="AN90" s="41"/>
      <c r="AO90" s="41"/>
    </row>
    <row r="91" spans="1:41" s="88" customFormat="1" ht="15.6" x14ac:dyDescent="0.25">
      <c r="A91" s="143">
        <v>2017</v>
      </c>
      <c r="B91" s="143" t="s">
        <v>127</v>
      </c>
      <c r="C91" s="143">
        <v>640</v>
      </c>
      <c r="D91" s="143" t="s">
        <v>68</v>
      </c>
      <c r="E91" s="191">
        <v>42300</v>
      </c>
      <c r="F91" s="191">
        <v>42790</v>
      </c>
      <c r="G91" s="191">
        <v>42794</v>
      </c>
      <c r="H91" s="143" t="s">
        <v>91</v>
      </c>
      <c r="I91" s="143" t="s">
        <v>88</v>
      </c>
      <c r="J91" s="143" t="s">
        <v>23</v>
      </c>
      <c r="K91" s="193">
        <v>18912529.550827399</v>
      </c>
      <c r="L91" s="143" t="s">
        <v>91</v>
      </c>
      <c r="M91" s="143" t="s">
        <v>89</v>
      </c>
      <c r="N91" s="143" t="s">
        <v>116</v>
      </c>
      <c r="O91" s="192">
        <v>-20000000</v>
      </c>
      <c r="P91" s="143"/>
      <c r="Q91" s="143" t="s">
        <v>27</v>
      </c>
      <c r="R91" s="194">
        <v>1.0575000000000001</v>
      </c>
      <c r="S91" s="194"/>
      <c r="T91" s="193"/>
      <c r="U91" s="193">
        <v>0</v>
      </c>
      <c r="V91" s="143"/>
      <c r="W91" s="194">
        <v>1.1102000000000001</v>
      </c>
      <c r="X91" s="194">
        <v>1.1204007566148728</v>
      </c>
      <c r="Y91" s="192">
        <v>-257292.27471553098</v>
      </c>
      <c r="Z91" s="260"/>
      <c r="AA91" s="193">
        <v>0</v>
      </c>
      <c r="AB91" s="192">
        <v>-257292.27471553098</v>
      </c>
      <c r="AC91" s="170">
        <f t="shared" si="14"/>
        <v>21</v>
      </c>
      <c r="AD91" s="143" t="s">
        <v>25</v>
      </c>
      <c r="AE91" s="83"/>
      <c r="AF91" s="100">
        <f t="shared" si="15"/>
        <v>0</v>
      </c>
      <c r="AG91" s="100">
        <f t="shared" si="16"/>
        <v>6020.6392283434243</v>
      </c>
      <c r="AH91" s="89"/>
      <c r="AI91" s="41"/>
      <c r="AJ91" s="41"/>
      <c r="AK91" s="41"/>
      <c r="AL91" s="41"/>
      <c r="AM91" s="41"/>
      <c r="AN91" s="41"/>
      <c r="AO91" s="41"/>
    </row>
    <row r="92" spans="1:41" s="88" customFormat="1" ht="15.6" x14ac:dyDescent="0.25">
      <c r="A92" s="143">
        <v>2017</v>
      </c>
      <c r="B92" s="143" t="s">
        <v>127</v>
      </c>
      <c r="C92" s="143">
        <v>641</v>
      </c>
      <c r="D92" s="143" t="s">
        <v>68</v>
      </c>
      <c r="E92" s="191">
        <v>42300</v>
      </c>
      <c r="F92" s="191">
        <v>42790</v>
      </c>
      <c r="G92" s="191">
        <v>42794</v>
      </c>
      <c r="H92" s="143" t="s">
        <v>91</v>
      </c>
      <c r="I92" s="143" t="s">
        <v>88</v>
      </c>
      <c r="J92" s="143" t="s">
        <v>23</v>
      </c>
      <c r="K92" s="193">
        <v>17467248.908296902</v>
      </c>
      <c r="L92" s="143" t="s">
        <v>91</v>
      </c>
      <c r="M92" s="143" t="s">
        <v>89</v>
      </c>
      <c r="N92" s="143" t="s">
        <v>116</v>
      </c>
      <c r="O92" s="192">
        <v>-20000000</v>
      </c>
      <c r="P92" s="143"/>
      <c r="Q92" s="143" t="s">
        <v>27</v>
      </c>
      <c r="R92" s="194">
        <v>1.145</v>
      </c>
      <c r="S92" s="194">
        <v>1.0575000000000001</v>
      </c>
      <c r="T92" s="193"/>
      <c r="U92" s="193">
        <v>0</v>
      </c>
      <c r="V92" s="143"/>
      <c r="W92" s="194">
        <v>1.1102000000000001</v>
      </c>
      <c r="X92" s="194">
        <v>1.1204007566148728</v>
      </c>
      <c r="Y92" s="192">
        <v>-355851.30794311041</v>
      </c>
      <c r="Z92" s="260"/>
      <c r="AA92" s="193">
        <v>0</v>
      </c>
      <c r="AB92" s="192">
        <v>-355851.30794311041</v>
      </c>
      <c r="AC92" s="170">
        <f t="shared" si="14"/>
        <v>21</v>
      </c>
      <c r="AD92" s="143" t="s">
        <v>70</v>
      </c>
      <c r="AE92" s="83"/>
      <c r="AF92" s="100">
        <f t="shared" si="15"/>
        <v>0</v>
      </c>
      <c r="AG92" s="100">
        <f t="shared" si="16"/>
        <v>8326.9206058687832</v>
      </c>
      <c r="AH92" s="89"/>
      <c r="AI92" s="41"/>
      <c r="AJ92" s="41"/>
      <c r="AK92" s="41"/>
      <c r="AL92" s="41"/>
      <c r="AM92" s="41"/>
      <c r="AN92" s="41"/>
      <c r="AO92" s="41"/>
    </row>
    <row r="93" spans="1:41" s="88" customFormat="1" ht="15.6" x14ac:dyDescent="0.25">
      <c r="A93" s="143">
        <v>2017</v>
      </c>
      <c r="B93" s="143" t="s">
        <v>128</v>
      </c>
      <c r="C93" s="143">
        <v>657</v>
      </c>
      <c r="D93" s="143" t="s">
        <v>22</v>
      </c>
      <c r="E93" s="191">
        <v>42313</v>
      </c>
      <c r="F93" s="191"/>
      <c r="G93" s="191">
        <v>42794</v>
      </c>
      <c r="H93" s="143" t="s">
        <v>87</v>
      </c>
      <c r="I93" s="143" t="s">
        <v>98</v>
      </c>
      <c r="J93" s="143" t="s">
        <v>23</v>
      </c>
      <c r="K93" s="193">
        <v>9025270.7581227403</v>
      </c>
      <c r="L93" s="143" t="s">
        <v>91</v>
      </c>
      <c r="M93" s="143" t="s">
        <v>98</v>
      </c>
      <c r="N93" s="143" t="s">
        <v>116</v>
      </c>
      <c r="O93" s="192">
        <v>-10000000</v>
      </c>
      <c r="P93" s="143"/>
      <c r="Q93" s="143" t="s">
        <v>27</v>
      </c>
      <c r="R93" s="194">
        <v>1.1080000000000001</v>
      </c>
      <c r="S93" s="194"/>
      <c r="T93" s="193"/>
      <c r="U93" s="193">
        <v>0</v>
      </c>
      <c r="V93" s="143"/>
      <c r="W93" s="194">
        <v>1.1102000000000001</v>
      </c>
      <c r="X93" s="194">
        <v>1.1204007566148728</v>
      </c>
      <c r="Y93" s="193">
        <v>100365.85838823687</v>
      </c>
      <c r="Z93" s="193">
        <v>100365.85838823687</v>
      </c>
      <c r="AA93" s="193">
        <v>100365.85838823685</v>
      </c>
      <c r="AB93" s="193">
        <v>1.4551915228366852E-11</v>
      </c>
      <c r="AC93" s="170">
        <f t="shared" si="14"/>
        <v>21</v>
      </c>
      <c r="AD93" s="143" t="s">
        <v>71</v>
      </c>
      <c r="AE93" s="83"/>
      <c r="AF93" s="100">
        <f t="shared" si="15"/>
        <v>-445.6244112437717</v>
      </c>
      <c r="AG93" s="100">
        <f t="shared" si="16"/>
        <v>0</v>
      </c>
      <c r="AH93" s="89"/>
      <c r="AI93" s="41"/>
      <c r="AJ93" s="41"/>
      <c r="AK93" s="41"/>
      <c r="AL93" s="41"/>
      <c r="AM93" s="41"/>
      <c r="AN93" s="41"/>
      <c r="AO93" s="41"/>
    </row>
    <row r="94" spans="1:41" s="88" customFormat="1" ht="15.6" x14ac:dyDescent="0.25">
      <c r="A94" s="143">
        <v>2017</v>
      </c>
      <c r="B94" s="143" t="s">
        <v>129</v>
      </c>
      <c r="C94" s="143">
        <v>504</v>
      </c>
      <c r="D94" s="143" t="s">
        <v>29</v>
      </c>
      <c r="E94" s="191">
        <v>42188</v>
      </c>
      <c r="F94" s="191">
        <v>42821</v>
      </c>
      <c r="G94" s="191">
        <v>42823</v>
      </c>
      <c r="H94" s="143" t="s">
        <v>87</v>
      </c>
      <c r="I94" s="143" t="s">
        <v>89</v>
      </c>
      <c r="J94" s="143" t="s">
        <v>23</v>
      </c>
      <c r="K94" s="193">
        <v>25000000</v>
      </c>
      <c r="L94" s="143" t="s">
        <v>87</v>
      </c>
      <c r="M94" s="143" t="s">
        <v>88</v>
      </c>
      <c r="N94" s="143" t="s">
        <v>116</v>
      </c>
      <c r="O94" s="192">
        <v>-30000000</v>
      </c>
      <c r="P94" s="143"/>
      <c r="Q94" s="143" t="s">
        <v>27</v>
      </c>
      <c r="R94" s="194">
        <v>1.2</v>
      </c>
      <c r="S94" s="194"/>
      <c r="T94" s="193"/>
      <c r="U94" s="193">
        <v>0</v>
      </c>
      <c r="V94" s="143"/>
      <c r="W94" s="194">
        <v>1.1102000000000001</v>
      </c>
      <c r="X94" s="194">
        <v>1.1216550622267023</v>
      </c>
      <c r="Y94" s="193">
        <v>237291.16062100916</v>
      </c>
      <c r="Z94" s="259">
        <v>-291337.92736857117</v>
      </c>
      <c r="AA94" s="193">
        <v>0</v>
      </c>
      <c r="AB94" s="193">
        <v>237291.16062100916</v>
      </c>
      <c r="AC94" s="170">
        <f t="shared" si="14"/>
        <v>21</v>
      </c>
      <c r="AD94" s="143" t="s">
        <v>25</v>
      </c>
      <c r="AE94" s="83"/>
      <c r="AF94" s="100">
        <f t="shared" si="15"/>
        <v>-1138.9975709808439</v>
      </c>
      <c r="AG94" s="100">
        <f t="shared" si="16"/>
        <v>0</v>
      </c>
      <c r="AH94" s="89"/>
      <c r="AI94" s="41"/>
      <c r="AJ94" s="41"/>
      <c r="AK94" s="41"/>
      <c r="AL94" s="41"/>
      <c r="AM94" s="41"/>
      <c r="AN94" s="41"/>
      <c r="AO94" s="41"/>
    </row>
    <row r="95" spans="1:41" s="88" customFormat="1" ht="15.6" x14ac:dyDescent="0.25">
      <c r="A95" s="143">
        <v>2017</v>
      </c>
      <c r="B95" s="143" t="s">
        <v>129</v>
      </c>
      <c r="C95" s="143">
        <v>505</v>
      </c>
      <c r="D95" s="143" t="s">
        <v>29</v>
      </c>
      <c r="E95" s="191">
        <v>42188</v>
      </c>
      <c r="F95" s="191">
        <v>42821</v>
      </c>
      <c r="G95" s="191">
        <v>42823</v>
      </c>
      <c r="H95" s="143" t="s">
        <v>91</v>
      </c>
      <c r="I95" s="143" t="s">
        <v>88</v>
      </c>
      <c r="J95" s="143" t="s">
        <v>23</v>
      </c>
      <c r="K95" s="193">
        <v>29354207.436399199</v>
      </c>
      <c r="L95" s="143" t="s">
        <v>91</v>
      </c>
      <c r="M95" s="143" t="s">
        <v>89</v>
      </c>
      <c r="N95" s="143" t="s">
        <v>116</v>
      </c>
      <c r="O95" s="192">
        <v>-30000000</v>
      </c>
      <c r="P95" s="143"/>
      <c r="Q95" s="143" t="s">
        <v>27</v>
      </c>
      <c r="R95" s="194">
        <v>1.022</v>
      </c>
      <c r="S95" s="194"/>
      <c r="T95" s="193"/>
      <c r="U95" s="193">
        <v>0</v>
      </c>
      <c r="V95" s="143"/>
      <c r="W95" s="194">
        <v>1.1102000000000001</v>
      </c>
      <c r="X95" s="194">
        <v>1.1216550622267023</v>
      </c>
      <c r="Y95" s="192">
        <v>-276382.50616731896</v>
      </c>
      <c r="Z95" s="260"/>
      <c r="AA95" s="193">
        <v>0</v>
      </c>
      <c r="AB95" s="192">
        <v>-276382.50616731896</v>
      </c>
      <c r="AC95" s="170">
        <f t="shared" si="14"/>
        <v>21</v>
      </c>
      <c r="AD95" s="143" t="s">
        <v>25</v>
      </c>
      <c r="AE95" s="83"/>
      <c r="AF95" s="100">
        <f t="shared" si="15"/>
        <v>0</v>
      </c>
      <c r="AG95" s="100">
        <f t="shared" si="16"/>
        <v>6467.3506443152628</v>
      </c>
      <c r="AH95" s="89"/>
      <c r="AI95" s="41"/>
      <c r="AJ95" s="41"/>
      <c r="AK95" s="41"/>
      <c r="AL95" s="41"/>
      <c r="AM95" s="41"/>
      <c r="AN95" s="41"/>
      <c r="AO95" s="41"/>
    </row>
    <row r="96" spans="1:41" s="88" customFormat="1" ht="15.6" x14ac:dyDescent="0.25">
      <c r="A96" s="143">
        <v>2017</v>
      </c>
      <c r="B96" s="143" t="s">
        <v>129</v>
      </c>
      <c r="C96" s="143">
        <v>506</v>
      </c>
      <c r="D96" s="143" t="s">
        <v>29</v>
      </c>
      <c r="E96" s="191">
        <v>42188</v>
      </c>
      <c r="F96" s="191">
        <v>42821</v>
      </c>
      <c r="G96" s="191">
        <v>42823</v>
      </c>
      <c r="H96" s="143" t="s">
        <v>91</v>
      </c>
      <c r="I96" s="143" t="s">
        <v>88</v>
      </c>
      <c r="J96" s="143" t="s">
        <v>23</v>
      </c>
      <c r="K96" s="193">
        <v>27272727.272727299</v>
      </c>
      <c r="L96" s="143" t="s">
        <v>91</v>
      </c>
      <c r="M96" s="143" t="s">
        <v>89</v>
      </c>
      <c r="N96" s="143" t="s">
        <v>116</v>
      </c>
      <c r="O96" s="192">
        <v>-30000000</v>
      </c>
      <c r="P96" s="143"/>
      <c r="Q96" s="143" t="s">
        <v>27</v>
      </c>
      <c r="R96" s="194">
        <v>1.1000000000000001</v>
      </c>
      <c r="S96" s="194">
        <v>1.022</v>
      </c>
      <c r="T96" s="193"/>
      <c r="U96" s="193">
        <v>0</v>
      </c>
      <c r="V96" s="143"/>
      <c r="W96" s="194">
        <v>1.1102000000000001</v>
      </c>
      <c r="X96" s="194">
        <v>1.1216550622267023</v>
      </c>
      <c r="Y96" s="192">
        <v>-252246.58182226139</v>
      </c>
      <c r="Z96" s="260"/>
      <c r="AA96" s="193">
        <v>0</v>
      </c>
      <c r="AB96" s="192">
        <v>-252246.58182226139</v>
      </c>
      <c r="AC96" s="170">
        <f t="shared" si="14"/>
        <v>21</v>
      </c>
      <c r="AD96" s="143" t="s">
        <v>70</v>
      </c>
      <c r="AE96" s="83"/>
      <c r="AF96" s="100">
        <f t="shared" si="15"/>
        <v>0</v>
      </c>
      <c r="AG96" s="100">
        <f t="shared" si="16"/>
        <v>5902.5700146409154</v>
      </c>
      <c r="AH96" s="89"/>
      <c r="AI96" s="41"/>
      <c r="AJ96" s="41"/>
      <c r="AK96" s="41"/>
      <c r="AL96" s="41"/>
      <c r="AM96" s="41"/>
      <c r="AN96" s="41"/>
      <c r="AO96" s="41"/>
    </row>
    <row r="97" spans="1:41" s="88" customFormat="1" ht="15.6" x14ac:dyDescent="0.25">
      <c r="A97" s="143">
        <v>2017</v>
      </c>
      <c r="B97" s="143" t="s">
        <v>130</v>
      </c>
      <c r="C97" s="143">
        <v>509</v>
      </c>
      <c r="D97" s="143" t="s">
        <v>26</v>
      </c>
      <c r="E97" s="191">
        <v>42188</v>
      </c>
      <c r="F97" s="191"/>
      <c r="G97" s="191">
        <v>42853</v>
      </c>
      <c r="H97" s="143" t="s">
        <v>87</v>
      </c>
      <c r="I97" s="143" t="s">
        <v>98</v>
      </c>
      <c r="J97" s="143" t="s">
        <v>23</v>
      </c>
      <c r="K97" s="193">
        <v>13858813.3391078</v>
      </c>
      <c r="L97" s="143" t="s">
        <v>91</v>
      </c>
      <c r="M97" s="143" t="s">
        <v>98</v>
      </c>
      <c r="N97" s="143" t="s">
        <v>116</v>
      </c>
      <c r="O97" s="192">
        <v>-16000000</v>
      </c>
      <c r="P97" s="143"/>
      <c r="Q97" s="143" t="s">
        <v>27</v>
      </c>
      <c r="R97" s="194">
        <v>1.1545000000000001</v>
      </c>
      <c r="S97" s="194"/>
      <c r="T97" s="193"/>
      <c r="U97" s="193">
        <v>0</v>
      </c>
      <c r="V97" s="143"/>
      <c r="W97" s="194">
        <v>1.1102000000000001</v>
      </c>
      <c r="X97" s="194">
        <v>1.1229936503072093</v>
      </c>
      <c r="Y97" s="192">
        <v>-391123.52261385019</v>
      </c>
      <c r="Z97" s="192">
        <v>-391123.52261385019</v>
      </c>
      <c r="AA97" s="192">
        <v>-391123.52261385019</v>
      </c>
      <c r="AB97" s="193">
        <v>0</v>
      </c>
      <c r="AC97" s="170">
        <f t="shared" si="14"/>
        <v>21</v>
      </c>
      <c r="AD97" s="143" t="s">
        <v>71</v>
      </c>
      <c r="AE97" s="83"/>
      <c r="AF97" s="100">
        <f t="shared" si="15"/>
        <v>0</v>
      </c>
      <c r="AG97" s="100">
        <f t="shared" si="16"/>
        <v>9152.2904291640934</v>
      </c>
      <c r="AH97" s="89"/>
      <c r="AI97" s="41"/>
      <c r="AJ97" s="41"/>
      <c r="AK97" s="41"/>
      <c r="AL97" s="41"/>
      <c r="AM97" s="41"/>
      <c r="AN97" s="41"/>
      <c r="AO97" s="41"/>
    </row>
    <row r="98" spans="1:41" s="88" customFormat="1" ht="15.6" x14ac:dyDescent="0.25">
      <c r="A98" s="143">
        <v>2017</v>
      </c>
      <c r="B98" s="143" t="s">
        <v>131</v>
      </c>
      <c r="C98" s="143">
        <v>642</v>
      </c>
      <c r="D98" s="143" t="s">
        <v>68</v>
      </c>
      <c r="E98" s="191">
        <v>42300</v>
      </c>
      <c r="F98" s="191">
        <v>42851</v>
      </c>
      <c r="G98" s="191">
        <v>42853</v>
      </c>
      <c r="H98" s="143" t="s">
        <v>87</v>
      </c>
      <c r="I98" s="143" t="s">
        <v>89</v>
      </c>
      <c r="J98" s="143" t="s">
        <v>23</v>
      </c>
      <c r="K98" s="193">
        <v>12227074.235807899</v>
      </c>
      <c r="L98" s="143" t="s">
        <v>87</v>
      </c>
      <c r="M98" s="143" t="s">
        <v>88</v>
      </c>
      <c r="N98" s="143" t="s">
        <v>116</v>
      </c>
      <c r="O98" s="192">
        <v>-14000000</v>
      </c>
      <c r="P98" s="143"/>
      <c r="Q98" s="143" t="s">
        <v>27</v>
      </c>
      <c r="R98" s="194">
        <v>1.145</v>
      </c>
      <c r="S98" s="194"/>
      <c r="T98" s="193"/>
      <c r="U98" s="193">
        <v>0</v>
      </c>
      <c r="V98" s="143"/>
      <c r="W98" s="194">
        <v>1.1102000000000001</v>
      </c>
      <c r="X98" s="194">
        <v>1.1229936503072093</v>
      </c>
      <c r="Y98" s="193">
        <v>321776.61845184135</v>
      </c>
      <c r="Z98" s="259">
        <v>-108284.15209024347</v>
      </c>
      <c r="AA98" s="193">
        <v>0</v>
      </c>
      <c r="AB98" s="193">
        <v>321776.61845184135</v>
      </c>
      <c r="AC98" s="170">
        <f t="shared" si="14"/>
        <v>21</v>
      </c>
      <c r="AD98" s="143" t="s">
        <v>25</v>
      </c>
      <c r="AE98" s="83"/>
      <c r="AF98" s="100">
        <f t="shared" si="15"/>
        <v>-4517.7437230638525</v>
      </c>
      <c r="AG98" s="100">
        <f t="shared" si="16"/>
        <v>0</v>
      </c>
      <c r="AH98" s="89"/>
      <c r="AI98" s="41"/>
      <c r="AJ98" s="41"/>
      <c r="AK98" s="41"/>
      <c r="AL98" s="41"/>
      <c r="AM98" s="41"/>
      <c r="AN98" s="41"/>
      <c r="AO98" s="41"/>
    </row>
    <row r="99" spans="1:41" s="88" customFormat="1" ht="15.6" x14ac:dyDescent="0.25">
      <c r="A99" s="143">
        <v>2017</v>
      </c>
      <c r="B99" s="143" t="s">
        <v>131</v>
      </c>
      <c r="C99" s="143">
        <v>643</v>
      </c>
      <c r="D99" s="143" t="s">
        <v>68</v>
      </c>
      <c r="E99" s="191">
        <v>42300</v>
      </c>
      <c r="F99" s="191">
        <v>42851</v>
      </c>
      <c r="G99" s="191">
        <v>42853</v>
      </c>
      <c r="H99" s="143" t="s">
        <v>91</v>
      </c>
      <c r="I99" s="143" t="s">
        <v>88</v>
      </c>
      <c r="J99" s="143" t="s">
        <v>23</v>
      </c>
      <c r="K99" s="193">
        <v>13333333.3333333</v>
      </c>
      <c r="L99" s="143" t="s">
        <v>91</v>
      </c>
      <c r="M99" s="143" t="s">
        <v>89</v>
      </c>
      <c r="N99" s="143" t="s">
        <v>116</v>
      </c>
      <c r="O99" s="192">
        <v>-14000000</v>
      </c>
      <c r="P99" s="143"/>
      <c r="Q99" s="143" t="s">
        <v>27</v>
      </c>
      <c r="R99" s="194">
        <v>1.05</v>
      </c>
      <c r="S99" s="194"/>
      <c r="T99" s="193"/>
      <c r="U99" s="193">
        <v>0</v>
      </c>
      <c r="V99" s="143"/>
      <c r="W99" s="194">
        <v>1.1102000000000001</v>
      </c>
      <c r="X99" s="194">
        <v>1.1229936503072093</v>
      </c>
      <c r="Y99" s="192">
        <v>-198057.5253683092</v>
      </c>
      <c r="Z99" s="260"/>
      <c r="AA99" s="193">
        <v>0</v>
      </c>
      <c r="AB99" s="192">
        <v>-198057.5253683092</v>
      </c>
      <c r="AC99" s="170">
        <f t="shared" si="14"/>
        <v>21</v>
      </c>
      <c r="AD99" s="143" t="s">
        <v>25</v>
      </c>
      <c r="AE99" s="83"/>
      <c r="AF99" s="100">
        <f t="shared" si="15"/>
        <v>0</v>
      </c>
      <c r="AG99" s="100">
        <f t="shared" si="16"/>
        <v>4634.5460936184354</v>
      </c>
      <c r="AH99" s="89"/>
      <c r="AI99" s="41"/>
      <c r="AJ99" s="41"/>
      <c r="AK99" s="41"/>
      <c r="AL99" s="41"/>
      <c r="AM99" s="41"/>
      <c r="AN99" s="41"/>
      <c r="AO99" s="41"/>
    </row>
    <row r="100" spans="1:41" s="88" customFormat="1" ht="15.6" x14ac:dyDescent="0.25">
      <c r="A100" s="143">
        <v>2017</v>
      </c>
      <c r="B100" s="143" t="s">
        <v>131</v>
      </c>
      <c r="C100" s="143">
        <v>644</v>
      </c>
      <c r="D100" s="143" t="s">
        <v>68</v>
      </c>
      <c r="E100" s="191">
        <v>42300</v>
      </c>
      <c r="F100" s="191">
        <v>42851</v>
      </c>
      <c r="G100" s="191">
        <v>42853</v>
      </c>
      <c r="H100" s="143" t="s">
        <v>91</v>
      </c>
      <c r="I100" s="143" t="s">
        <v>88</v>
      </c>
      <c r="J100" s="143" t="s">
        <v>23</v>
      </c>
      <c r="K100" s="193">
        <v>12362030.905077299</v>
      </c>
      <c r="L100" s="143" t="s">
        <v>91</v>
      </c>
      <c r="M100" s="143" t="s">
        <v>89</v>
      </c>
      <c r="N100" s="143" t="s">
        <v>116</v>
      </c>
      <c r="O100" s="192">
        <v>-14000000</v>
      </c>
      <c r="P100" s="143"/>
      <c r="Q100" s="143" t="s">
        <v>27</v>
      </c>
      <c r="R100" s="194">
        <v>1.1325000000000001</v>
      </c>
      <c r="S100" s="194">
        <v>1.05</v>
      </c>
      <c r="T100" s="193"/>
      <c r="U100" s="193">
        <v>0</v>
      </c>
      <c r="V100" s="143"/>
      <c r="W100" s="194">
        <v>1.1102000000000001</v>
      </c>
      <c r="X100" s="194">
        <v>1.1229936503072093</v>
      </c>
      <c r="Y100" s="192">
        <v>-232003.24517377562</v>
      </c>
      <c r="Z100" s="260"/>
      <c r="AA100" s="193">
        <v>0</v>
      </c>
      <c r="AB100" s="192">
        <v>-232003.24517377562</v>
      </c>
      <c r="AC100" s="170">
        <f t="shared" si="14"/>
        <v>21</v>
      </c>
      <c r="AD100" s="143" t="s">
        <v>70</v>
      </c>
      <c r="AE100" s="83"/>
      <c r="AF100" s="100">
        <f t="shared" si="15"/>
        <v>0</v>
      </c>
      <c r="AG100" s="100">
        <f t="shared" si="16"/>
        <v>5428.8759370663493</v>
      </c>
      <c r="AH100" s="89"/>
      <c r="AI100" s="41"/>
      <c r="AJ100" s="41"/>
      <c r="AK100" s="41"/>
      <c r="AL100" s="41"/>
      <c r="AM100" s="41"/>
      <c r="AN100" s="41"/>
      <c r="AO100" s="41"/>
    </row>
    <row r="101" spans="1:41" s="88" customFormat="1" ht="15.6" x14ac:dyDescent="0.25">
      <c r="A101" s="143">
        <v>2017</v>
      </c>
      <c r="B101" s="143" t="s">
        <v>132</v>
      </c>
      <c r="C101" s="143">
        <v>508</v>
      </c>
      <c r="D101" s="143" t="s">
        <v>26</v>
      </c>
      <c r="E101" s="191">
        <v>42187</v>
      </c>
      <c r="F101" s="191"/>
      <c r="G101" s="191">
        <v>42885</v>
      </c>
      <c r="H101" s="143" t="s">
        <v>87</v>
      </c>
      <c r="I101" s="143" t="s">
        <v>98</v>
      </c>
      <c r="J101" s="143" t="s">
        <v>23</v>
      </c>
      <c r="K101" s="193">
        <v>17301038.062283698</v>
      </c>
      <c r="L101" s="143" t="s">
        <v>91</v>
      </c>
      <c r="M101" s="143" t="s">
        <v>98</v>
      </c>
      <c r="N101" s="143" t="s">
        <v>116</v>
      </c>
      <c r="O101" s="192">
        <v>-20000000</v>
      </c>
      <c r="P101" s="143"/>
      <c r="Q101" s="143" t="s">
        <v>27</v>
      </c>
      <c r="R101" s="194">
        <v>1.1559999999999999</v>
      </c>
      <c r="S101" s="194"/>
      <c r="T101" s="193"/>
      <c r="U101" s="193">
        <v>0</v>
      </c>
      <c r="V101" s="143"/>
      <c r="W101" s="194">
        <v>1.1102000000000001</v>
      </c>
      <c r="X101" s="194">
        <v>1.1244321846055672</v>
      </c>
      <c r="Y101" s="192">
        <v>-488921.62593965436</v>
      </c>
      <c r="Z101" s="192">
        <v>-488921.62593965436</v>
      </c>
      <c r="AA101" s="192">
        <v>-488921.6259396543</v>
      </c>
      <c r="AB101" s="192">
        <v>-5.8207660913467407E-11</v>
      </c>
      <c r="AC101" s="170">
        <f t="shared" si="14"/>
        <v>21</v>
      </c>
      <c r="AD101" s="143" t="s">
        <v>71</v>
      </c>
      <c r="AE101" s="83"/>
      <c r="AF101" s="100">
        <f t="shared" si="15"/>
        <v>0</v>
      </c>
      <c r="AG101" s="100">
        <f t="shared" si="16"/>
        <v>11440.766046987912</v>
      </c>
      <c r="AH101" s="89"/>
      <c r="AI101" s="41"/>
      <c r="AJ101" s="41"/>
      <c r="AK101" s="41"/>
      <c r="AL101" s="41"/>
      <c r="AM101" s="41"/>
      <c r="AN101" s="41"/>
      <c r="AO101" s="41"/>
    </row>
    <row r="102" spans="1:41" s="88" customFormat="1" ht="15.6" x14ac:dyDescent="0.25">
      <c r="A102" s="143">
        <v>2017</v>
      </c>
      <c r="B102" s="143" t="s">
        <v>133</v>
      </c>
      <c r="C102" s="143">
        <v>645</v>
      </c>
      <c r="D102" s="143" t="s">
        <v>68</v>
      </c>
      <c r="E102" s="191">
        <v>42300</v>
      </c>
      <c r="F102" s="191">
        <v>42884</v>
      </c>
      <c r="G102" s="191">
        <v>42886</v>
      </c>
      <c r="H102" s="143" t="s">
        <v>87</v>
      </c>
      <c r="I102" s="143" t="s">
        <v>89</v>
      </c>
      <c r="J102" s="143" t="s">
        <v>23</v>
      </c>
      <c r="K102" s="193">
        <v>8733624.4541484695</v>
      </c>
      <c r="L102" s="143" t="s">
        <v>87</v>
      </c>
      <c r="M102" s="143" t="s">
        <v>88</v>
      </c>
      <c r="N102" s="143" t="s">
        <v>116</v>
      </c>
      <c r="O102" s="192">
        <v>-10000000</v>
      </c>
      <c r="P102" s="143"/>
      <c r="Q102" s="143" t="s">
        <v>27</v>
      </c>
      <c r="R102" s="194">
        <v>1.145</v>
      </c>
      <c r="S102" s="194"/>
      <c r="T102" s="193"/>
      <c r="U102" s="193">
        <v>0</v>
      </c>
      <c r="V102" s="143"/>
      <c r="W102" s="194">
        <v>1.1102000000000001</v>
      </c>
      <c r="X102" s="194">
        <v>1.1244772018998501</v>
      </c>
      <c r="Y102" s="193">
        <v>251381.86236146695</v>
      </c>
      <c r="Z102" s="259">
        <v>-75386.434289452882</v>
      </c>
      <c r="AA102" s="193">
        <v>0</v>
      </c>
      <c r="AB102" s="193">
        <v>251381.86236146695</v>
      </c>
      <c r="AC102" s="170">
        <f t="shared" si="14"/>
        <v>21</v>
      </c>
      <c r="AD102" s="143" t="s">
        <v>25</v>
      </c>
      <c r="AE102" s="83"/>
      <c r="AF102" s="100">
        <f t="shared" si="15"/>
        <v>-3529.4013475549955</v>
      </c>
      <c r="AG102" s="100">
        <f t="shared" si="16"/>
        <v>0</v>
      </c>
      <c r="AH102" s="89"/>
      <c r="AI102" s="41"/>
      <c r="AJ102" s="41"/>
      <c r="AK102" s="41"/>
      <c r="AL102" s="41"/>
      <c r="AM102" s="41"/>
      <c r="AN102" s="41"/>
      <c r="AO102" s="41"/>
    </row>
    <row r="103" spans="1:41" s="88" customFormat="1" ht="15.6" x14ac:dyDescent="0.25">
      <c r="A103" s="143">
        <v>2017</v>
      </c>
      <c r="B103" s="143" t="s">
        <v>133</v>
      </c>
      <c r="C103" s="143">
        <v>646</v>
      </c>
      <c r="D103" s="143" t="s">
        <v>68</v>
      </c>
      <c r="E103" s="191">
        <v>42300</v>
      </c>
      <c r="F103" s="191">
        <v>42884</v>
      </c>
      <c r="G103" s="191">
        <v>42886</v>
      </c>
      <c r="H103" s="143" t="s">
        <v>91</v>
      </c>
      <c r="I103" s="143" t="s">
        <v>88</v>
      </c>
      <c r="J103" s="143" t="s">
        <v>23</v>
      </c>
      <c r="K103" s="193">
        <v>9523809.5238095205</v>
      </c>
      <c r="L103" s="143" t="s">
        <v>91</v>
      </c>
      <c r="M103" s="143" t="s">
        <v>89</v>
      </c>
      <c r="N103" s="143" t="s">
        <v>116</v>
      </c>
      <c r="O103" s="192">
        <v>-10000000</v>
      </c>
      <c r="P103" s="143"/>
      <c r="Q103" s="143" t="s">
        <v>27</v>
      </c>
      <c r="R103" s="194">
        <v>1.05</v>
      </c>
      <c r="S103" s="194"/>
      <c r="T103" s="193"/>
      <c r="U103" s="193">
        <v>0</v>
      </c>
      <c r="V103" s="143"/>
      <c r="W103" s="194">
        <v>1.1102000000000001</v>
      </c>
      <c r="X103" s="194">
        <v>1.1244772018998501</v>
      </c>
      <c r="Y103" s="192">
        <v>-153322.5849442466</v>
      </c>
      <c r="Z103" s="260"/>
      <c r="AA103" s="193">
        <v>0</v>
      </c>
      <c r="AB103" s="192">
        <v>-153322.5849442466</v>
      </c>
      <c r="AC103" s="170">
        <f t="shared" si="14"/>
        <v>21</v>
      </c>
      <c r="AD103" s="143" t="s">
        <v>25</v>
      </c>
      <c r="AE103" s="83"/>
      <c r="AF103" s="100">
        <f t="shared" si="15"/>
        <v>0</v>
      </c>
      <c r="AG103" s="100">
        <f t="shared" si="16"/>
        <v>3587.7484876953704</v>
      </c>
      <c r="AH103" s="89"/>
      <c r="AI103" s="41"/>
      <c r="AJ103" s="41"/>
      <c r="AK103" s="41"/>
      <c r="AL103" s="41"/>
      <c r="AM103" s="41"/>
      <c r="AN103" s="41"/>
      <c r="AO103" s="41"/>
    </row>
    <row r="104" spans="1:41" s="88" customFormat="1" ht="15.6" x14ac:dyDescent="0.25">
      <c r="A104" s="143">
        <v>2017</v>
      </c>
      <c r="B104" s="143" t="s">
        <v>133</v>
      </c>
      <c r="C104" s="143">
        <v>647</v>
      </c>
      <c r="D104" s="143" t="s">
        <v>68</v>
      </c>
      <c r="E104" s="191">
        <v>42300</v>
      </c>
      <c r="F104" s="191">
        <v>42884</v>
      </c>
      <c r="G104" s="191">
        <v>42886</v>
      </c>
      <c r="H104" s="143" t="s">
        <v>91</v>
      </c>
      <c r="I104" s="143" t="s">
        <v>88</v>
      </c>
      <c r="J104" s="143" t="s">
        <v>23</v>
      </c>
      <c r="K104" s="193">
        <v>8830022.0750551894</v>
      </c>
      <c r="L104" s="143" t="s">
        <v>91</v>
      </c>
      <c r="M104" s="143" t="s">
        <v>89</v>
      </c>
      <c r="N104" s="143" t="s">
        <v>116</v>
      </c>
      <c r="O104" s="192">
        <v>-10000000</v>
      </c>
      <c r="P104" s="143"/>
      <c r="Q104" s="143" t="s">
        <v>27</v>
      </c>
      <c r="R104" s="194">
        <v>1.1325000000000001</v>
      </c>
      <c r="S104" s="194">
        <v>1.05</v>
      </c>
      <c r="T104" s="193"/>
      <c r="U104" s="193">
        <v>0</v>
      </c>
      <c r="V104" s="143"/>
      <c r="W104" s="194">
        <v>1.1102000000000001</v>
      </c>
      <c r="X104" s="194">
        <v>1.1244772018998501</v>
      </c>
      <c r="Y104" s="192">
        <v>-173445.71170667323</v>
      </c>
      <c r="Z104" s="260"/>
      <c r="AA104" s="193">
        <v>0</v>
      </c>
      <c r="AB104" s="192">
        <v>-173445.71170667323</v>
      </c>
      <c r="AC104" s="170">
        <f t="shared" si="14"/>
        <v>21</v>
      </c>
      <c r="AD104" s="143" t="s">
        <v>70</v>
      </c>
      <c r="AE104" s="83"/>
      <c r="AF104" s="100">
        <f t="shared" si="15"/>
        <v>0</v>
      </c>
      <c r="AG104" s="100">
        <f t="shared" si="16"/>
        <v>4058.6296539361533</v>
      </c>
      <c r="AH104" s="89"/>
      <c r="AI104" s="41"/>
      <c r="AJ104" s="41"/>
      <c r="AK104" s="41"/>
      <c r="AL104" s="41"/>
      <c r="AM104" s="41"/>
      <c r="AN104" s="41"/>
      <c r="AO104" s="41"/>
    </row>
    <row r="105" spans="1:41" s="88" customFormat="1" ht="15.6" x14ac:dyDescent="0.25">
      <c r="A105" s="143">
        <v>2017</v>
      </c>
      <c r="B105" s="143" t="s">
        <v>134</v>
      </c>
      <c r="C105" s="143">
        <v>507</v>
      </c>
      <c r="D105" s="143" t="s">
        <v>26</v>
      </c>
      <c r="E105" s="191">
        <v>42178</v>
      </c>
      <c r="F105" s="191"/>
      <c r="G105" s="191">
        <v>42912</v>
      </c>
      <c r="H105" s="143" t="s">
        <v>87</v>
      </c>
      <c r="I105" s="143" t="s">
        <v>98</v>
      </c>
      <c r="J105" s="143" t="s">
        <v>23</v>
      </c>
      <c r="K105" s="193">
        <v>17244352.474564601</v>
      </c>
      <c r="L105" s="143" t="s">
        <v>91</v>
      </c>
      <c r="M105" s="143" t="s">
        <v>98</v>
      </c>
      <c r="N105" s="143" t="s">
        <v>116</v>
      </c>
      <c r="O105" s="192">
        <v>-20000000</v>
      </c>
      <c r="P105" s="143"/>
      <c r="Q105" s="143" t="s">
        <v>27</v>
      </c>
      <c r="R105" s="194">
        <v>1.1597999999999999</v>
      </c>
      <c r="S105" s="194"/>
      <c r="T105" s="193"/>
      <c r="U105" s="193">
        <v>0</v>
      </c>
      <c r="V105" s="143"/>
      <c r="W105" s="194">
        <v>1.1102000000000001</v>
      </c>
      <c r="X105" s="194">
        <v>1.1256484212677096</v>
      </c>
      <c r="Y105" s="192">
        <v>-526927.13586452138</v>
      </c>
      <c r="Z105" s="192">
        <v>-526927.13586452138</v>
      </c>
      <c r="AA105" s="192">
        <v>-526927.13586452138</v>
      </c>
      <c r="AB105" s="193">
        <v>0</v>
      </c>
      <c r="AC105" s="170">
        <f t="shared" si="14"/>
        <v>22</v>
      </c>
      <c r="AD105" s="143" t="s">
        <v>71</v>
      </c>
      <c r="AE105" s="83"/>
      <c r="AF105" s="100">
        <f t="shared" si="15"/>
        <v>0</v>
      </c>
      <c r="AG105" s="100">
        <f t="shared" si="16"/>
        <v>24217.571164333403</v>
      </c>
      <c r="AH105" s="89"/>
      <c r="AI105" s="41"/>
      <c r="AJ105" s="41"/>
      <c r="AK105" s="41"/>
      <c r="AL105" s="41"/>
      <c r="AM105" s="41"/>
      <c r="AN105" s="41"/>
      <c r="AO105" s="41"/>
    </row>
    <row r="106" spans="1:41" s="88" customFormat="1" ht="15.6" x14ac:dyDescent="0.25">
      <c r="A106" s="143">
        <v>2017</v>
      </c>
      <c r="B106" s="143" t="s">
        <v>135</v>
      </c>
      <c r="C106" s="143">
        <v>648</v>
      </c>
      <c r="D106" s="143" t="s">
        <v>68</v>
      </c>
      <c r="E106" s="191">
        <v>42300</v>
      </c>
      <c r="F106" s="191">
        <v>42914</v>
      </c>
      <c r="G106" s="191">
        <v>42916</v>
      </c>
      <c r="H106" s="143" t="s">
        <v>87</v>
      </c>
      <c r="I106" s="143" t="s">
        <v>89</v>
      </c>
      <c r="J106" s="143" t="s">
        <v>23</v>
      </c>
      <c r="K106" s="193">
        <v>8733624.4541484695</v>
      </c>
      <c r="L106" s="143" t="s">
        <v>87</v>
      </c>
      <c r="M106" s="143" t="s">
        <v>88</v>
      </c>
      <c r="N106" s="143" t="s">
        <v>116</v>
      </c>
      <c r="O106" s="192">
        <v>-10000000</v>
      </c>
      <c r="P106" s="143"/>
      <c r="Q106" s="143" t="s">
        <v>27</v>
      </c>
      <c r="R106" s="194">
        <v>1.145</v>
      </c>
      <c r="S106" s="194"/>
      <c r="T106" s="193"/>
      <c r="U106" s="193">
        <v>0</v>
      </c>
      <c r="V106" s="143"/>
      <c r="W106" s="194">
        <v>1.1102000000000001</v>
      </c>
      <c r="X106" s="194">
        <v>1.1258307940238073</v>
      </c>
      <c r="Y106" s="193">
        <v>270413.92998148769</v>
      </c>
      <c r="Z106" s="259">
        <v>-72680.5088580437</v>
      </c>
      <c r="AA106" s="193">
        <v>0</v>
      </c>
      <c r="AB106" s="193">
        <v>270413.92998148769</v>
      </c>
      <c r="AC106" s="170">
        <f t="shared" si="14"/>
        <v>22</v>
      </c>
      <c r="AD106" s="143" t="s">
        <v>25</v>
      </c>
      <c r="AE106" s="83"/>
      <c r="AF106" s="100">
        <f t="shared" si="15"/>
        <v>-8842.5355103946476</v>
      </c>
      <c r="AG106" s="100">
        <f t="shared" si="16"/>
        <v>0</v>
      </c>
      <c r="AH106" s="89"/>
      <c r="AI106" s="41"/>
      <c r="AJ106" s="41"/>
      <c r="AK106" s="41"/>
      <c r="AL106" s="41"/>
      <c r="AM106" s="41"/>
      <c r="AN106" s="41"/>
      <c r="AO106" s="41"/>
    </row>
    <row r="107" spans="1:41" s="88" customFormat="1" ht="15.6" x14ac:dyDescent="0.25">
      <c r="A107" s="143">
        <v>2017</v>
      </c>
      <c r="B107" s="143" t="s">
        <v>135</v>
      </c>
      <c r="C107" s="143">
        <v>649</v>
      </c>
      <c r="D107" s="143" t="s">
        <v>68</v>
      </c>
      <c r="E107" s="191">
        <v>42300</v>
      </c>
      <c r="F107" s="191">
        <v>42914</v>
      </c>
      <c r="G107" s="191">
        <v>42916</v>
      </c>
      <c r="H107" s="143" t="s">
        <v>91</v>
      </c>
      <c r="I107" s="143" t="s">
        <v>88</v>
      </c>
      <c r="J107" s="143" t="s">
        <v>23</v>
      </c>
      <c r="K107" s="193">
        <v>9523809.5238095205</v>
      </c>
      <c r="L107" s="143" t="s">
        <v>91</v>
      </c>
      <c r="M107" s="143" t="s">
        <v>89</v>
      </c>
      <c r="N107" s="143" t="s">
        <v>116</v>
      </c>
      <c r="O107" s="192">
        <v>-10000000</v>
      </c>
      <c r="P107" s="143"/>
      <c r="Q107" s="143" t="s">
        <v>27</v>
      </c>
      <c r="R107" s="194">
        <v>1.05</v>
      </c>
      <c r="S107" s="194"/>
      <c r="T107" s="193"/>
      <c r="U107" s="193">
        <v>0</v>
      </c>
      <c r="V107" s="143"/>
      <c r="W107" s="194">
        <v>1.1102000000000001</v>
      </c>
      <c r="X107" s="194">
        <v>1.1258307940238073</v>
      </c>
      <c r="Y107" s="192">
        <v>-163578.62029380249</v>
      </c>
      <c r="Z107" s="260"/>
      <c r="AA107" s="193">
        <v>0</v>
      </c>
      <c r="AB107" s="192">
        <v>-163578.62029380249</v>
      </c>
      <c r="AC107" s="170">
        <f t="shared" si="14"/>
        <v>22</v>
      </c>
      <c r="AD107" s="143" t="s">
        <v>25</v>
      </c>
      <c r="AE107" s="83"/>
      <c r="AF107" s="100">
        <f t="shared" si="15"/>
        <v>0</v>
      </c>
      <c r="AG107" s="100">
        <f t="shared" si="16"/>
        <v>7518.0733887031629</v>
      </c>
      <c r="AH107" s="89"/>
      <c r="AI107" s="41"/>
      <c r="AJ107" s="41"/>
      <c r="AK107" s="41"/>
      <c r="AL107" s="41"/>
      <c r="AM107" s="41"/>
      <c r="AN107" s="41"/>
      <c r="AO107" s="41"/>
    </row>
    <row r="108" spans="1:41" s="88" customFormat="1" ht="15.6" x14ac:dyDescent="0.25">
      <c r="A108" s="143">
        <v>2017</v>
      </c>
      <c r="B108" s="143" t="s">
        <v>135</v>
      </c>
      <c r="C108" s="143">
        <v>650</v>
      </c>
      <c r="D108" s="143" t="s">
        <v>68</v>
      </c>
      <c r="E108" s="191">
        <v>42300</v>
      </c>
      <c r="F108" s="191">
        <v>42914</v>
      </c>
      <c r="G108" s="191">
        <v>42916</v>
      </c>
      <c r="H108" s="143" t="s">
        <v>91</v>
      </c>
      <c r="I108" s="143" t="s">
        <v>88</v>
      </c>
      <c r="J108" s="143" t="s">
        <v>23</v>
      </c>
      <c r="K108" s="193">
        <v>8830022.0750551894</v>
      </c>
      <c r="L108" s="143" t="s">
        <v>91</v>
      </c>
      <c r="M108" s="143" t="s">
        <v>89</v>
      </c>
      <c r="N108" s="143" t="s">
        <v>116</v>
      </c>
      <c r="O108" s="192">
        <v>-10000000</v>
      </c>
      <c r="P108" s="143"/>
      <c r="Q108" s="143" t="s">
        <v>27</v>
      </c>
      <c r="R108" s="194">
        <v>1.1325000000000001</v>
      </c>
      <c r="S108" s="194">
        <v>1.05</v>
      </c>
      <c r="T108" s="193"/>
      <c r="U108" s="193">
        <v>0</v>
      </c>
      <c r="V108" s="143"/>
      <c r="W108" s="194">
        <v>1.1102000000000001</v>
      </c>
      <c r="X108" s="194">
        <v>1.1258307940238073</v>
      </c>
      <c r="Y108" s="192">
        <v>-179515.81854572889</v>
      </c>
      <c r="Z108" s="260"/>
      <c r="AA108" s="193">
        <v>0</v>
      </c>
      <c r="AB108" s="192">
        <v>-179515.81854572889</v>
      </c>
      <c r="AC108" s="170">
        <f t="shared" si="14"/>
        <v>22</v>
      </c>
      <c r="AD108" s="143" t="s">
        <v>70</v>
      </c>
      <c r="AE108" s="83"/>
      <c r="AF108" s="100">
        <f t="shared" si="15"/>
        <v>0</v>
      </c>
      <c r="AG108" s="100">
        <f t="shared" si="16"/>
        <v>8250.5470203616987</v>
      </c>
      <c r="AH108" s="89"/>
      <c r="AI108" s="41"/>
      <c r="AJ108" s="41"/>
      <c r="AK108" s="41"/>
      <c r="AL108" s="41"/>
      <c r="AM108" s="41"/>
      <c r="AN108" s="41"/>
      <c r="AO108" s="41"/>
    </row>
    <row r="109" spans="1:41" s="88" customFormat="1" ht="15.6" x14ac:dyDescent="0.25">
      <c r="A109" s="143">
        <v>2017</v>
      </c>
      <c r="B109" s="143" t="s">
        <v>136</v>
      </c>
      <c r="C109" s="143">
        <v>651</v>
      </c>
      <c r="D109" s="143" t="s">
        <v>68</v>
      </c>
      <c r="E109" s="191">
        <v>42300</v>
      </c>
      <c r="F109" s="191">
        <v>42943</v>
      </c>
      <c r="G109" s="191">
        <v>42947</v>
      </c>
      <c r="H109" s="143" t="s">
        <v>87</v>
      </c>
      <c r="I109" s="143" t="s">
        <v>89</v>
      </c>
      <c r="J109" s="143" t="s">
        <v>23</v>
      </c>
      <c r="K109" s="193">
        <v>25762129.669385999</v>
      </c>
      <c r="L109" s="143" t="s">
        <v>87</v>
      </c>
      <c r="M109" s="143" t="s">
        <v>88</v>
      </c>
      <c r="N109" s="143" t="s">
        <v>116</v>
      </c>
      <c r="O109" s="192">
        <v>-30000000</v>
      </c>
      <c r="P109" s="143"/>
      <c r="Q109" s="143" t="s">
        <v>27</v>
      </c>
      <c r="R109" s="194">
        <v>1.1645000000000001</v>
      </c>
      <c r="S109" s="194"/>
      <c r="T109" s="193"/>
      <c r="U109" s="193">
        <v>0</v>
      </c>
      <c r="V109" s="143"/>
      <c r="W109" s="194">
        <v>1.1102000000000001</v>
      </c>
      <c r="X109" s="194">
        <v>1.1272645182609002</v>
      </c>
      <c r="Y109" s="193">
        <v>666182.25416747527</v>
      </c>
      <c r="Z109" s="259">
        <v>-510870.10712105548</v>
      </c>
      <c r="AA109" s="193">
        <v>0</v>
      </c>
      <c r="AB109" s="193">
        <v>666182.25416747527</v>
      </c>
      <c r="AC109" s="170">
        <f t="shared" si="14"/>
        <v>22</v>
      </c>
      <c r="AD109" s="143" t="s">
        <v>25</v>
      </c>
      <c r="AE109" s="83"/>
      <c r="AF109" s="100">
        <f t="shared" si="15"/>
        <v>-21784.159711276439</v>
      </c>
      <c r="AG109" s="100">
        <f t="shared" si="16"/>
        <v>0</v>
      </c>
      <c r="AH109" s="89"/>
      <c r="AI109" s="41"/>
      <c r="AJ109" s="41"/>
      <c r="AK109" s="41"/>
      <c r="AL109" s="41"/>
      <c r="AM109" s="41"/>
      <c r="AN109" s="41"/>
      <c r="AO109" s="41"/>
    </row>
    <row r="110" spans="1:41" s="88" customFormat="1" ht="15.6" x14ac:dyDescent="0.25">
      <c r="A110" s="143">
        <v>2017</v>
      </c>
      <c r="B110" s="143" t="s">
        <v>136</v>
      </c>
      <c r="C110" s="143">
        <v>652</v>
      </c>
      <c r="D110" s="143" t="s">
        <v>68</v>
      </c>
      <c r="E110" s="191">
        <v>42300</v>
      </c>
      <c r="F110" s="191">
        <v>42943</v>
      </c>
      <c r="G110" s="191">
        <v>42947</v>
      </c>
      <c r="H110" s="143" t="s">
        <v>91</v>
      </c>
      <c r="I110" s="143" t="s">
        <v>88</v>
      </c>
      <c r="J110" s="143" t="s">
        <v>23</v>
      </c>
      <c r="K110" s="193">
        <v>28571428.571428601</v>
      </c>
      <c r="L110" s="143" t="s">
        <v>91</v>
      </c>
      <c r="M110" s="143" t="s">
        <v>89</v>
      </c>
      <c r="N110" s="143" t="s">
        <v>116</v>
      </c>
      <c r="O110" s="192">
        <v>-30000000</v>
      </c>
      <c r="P110" s="143"/>
      <c r="Q110" s="143" t="s">
        <v>27</v>
      </c>
      <c r="R110" s="194">
        <v>1.05</v>
      </c>
      <c r="S110" s="194"/>
      <c r="T110" s="193"/>
      <c r="U110" s="193">
        <v>0</v>
      </c>
      <c r="V110" s="143"/>
      <c r="W110" s="194">
        <v>1.1102000000000001</v>
      </c>
      <c r="X110" s="194">
        <v>1.1272645182609002</v>
      </c>
      <c r="Y110" s="192">
        <v>-517858.29690511158</v>
      </c>
      <c r="Z110" s="260"/>
      <c r="AA110" s="193">
        <v>0</v>
      </c>
      <c r="AB110" s="192">
        <v>-517858.29690511158</v>
      </c>
      <c r="AC110" s="170">
        <f t="shared" si="14"/>
        <v>22</v>
      </c>
      <c r="AD110" s="143" t="s">
        <v>25</v>
      </c>
      <c r="AE110" s="83"/>
      <c r="AF110" s="100">
        <f t="shared" si="15"/>
        <v>0</v>
      </c>
      <c r="AG110" s="100">
        <f t="shared" si="16"/>
        <v>23800.767325758927</v>
      </c>
      <c r="AH110" s="89"/>
      <c r="AI110" s="41"/>
      <c r="AJ110" s="41"/>
      <c r="AK110" s="41"/>
      <c r="AL110" s="41"/>
      <c r="AM110" s="41"/>
      <c r="AN110" s="41"/>
      <c r="AO110" s="41"/>
    </row>
    <row r="111" spans="1:41" s="88" customFormat="1" ht="15.6" x14ac:dyDescent="0.25">
      <c r="A111" s="143">
        <v>2017</v>
      </c>
      <c r="B111" s="143" t="s">
        <v>136</v>
      </c>
      <c r="C111" s="143">
        <v>653</v>
      </c>
      <c r="D111" s="143" t="s">
        <v>68</v>
      </c>
      <c r="E111" s="191">
        <v>42300</v>
      </c>
      <c r="F111" s="191">
        <v>42943</v>
      </c>
      <c r="G111" s="191">
        <v>42947</v>
      </c>
      <c r="H111" s="143" t="s">
        <v>91</v>
      </c>
      <c r="I111" s="143" t="s">
        <v>88</v>
      </c>
      <c r="J111" s="143" t="s">
        <v>23</v>
      </c>
      <c r="K111" s="193">
        <v>26086956.521739099</v>
      </c>
      <c r="L111" s="143" t="s">
        <v>91</v>
      </c>
      <c r="M111" s="143" t="s">
        <v>89</v>
      </c>
      <c r="N111" s="143" t="s">
        <v>116</v>
      </c>
      <c r="O111" s="192">
        <v>-30000000</v>
      </c>
      <c r="P111" s="143"/>
      <c r="Q111" s="143" t="s">
        <v>27</v>
      </c>
      <c r="R111" s="194">
        <v>1.1499999999999999</v>
      </c>
      <c r="S111" s="194">
        <v>1.05</v>
      </c>
      <c r="T111" s="193"/>
      <c r="U111" s="193">
        <v>0</v>
      </c>
      <c r="V111" s="143"/>
      <c r="W111" s="194">
        <v>1.1102000000000001</v>
      </c>
      <c r="X111" s="194">
        <v>1.1272645182609002</v>
      </c>
      <c r="Y111" s="192">
        <v>-659194.06438341911</v>
      </c>
      <c r="Z111" s="260"/>
      <c r="AA111" s="193">
        <v>0</v>
      </c>
      <c r="AB111" s="192">
        <v>-659194.06438341911</v>
      </c>
      <c r="AC111" s="170">
        <f t="shared" si="14"/>
        <v>22</v>
      </c>
      <c r="AD111" s="143" t="s">
        <v>70</v>
      </c>
      <c r="AE111" s="83"/>
      <c r="AF111" s="100">
        <f t="shared" si="15"/>
        <v>0</v>
      </c>
      <c r="AG111" s="100">
        <f t="shared" si="16"/>
        <v>30296.55919906194</v>
      </c>
      <c r="AH111" s="89"/>
      <c r="AI111" s="41"/>
      <c r="AJ111" s="41"/>
      <c r="AK111" s="41"/>
      <c r="AL111" s="41"/>
      <c r="AM111" s="41"/>
      <c r="AN111" s="41"/>
      <c r="AO111" s="41"/>
    </row>
    <row r="112" spans="1:41" s="88" customFormat="1" ht="15.6" x14ac:dyDescent="0.25">
      <c r="A112" s="143">
        <v>2017</v>
      </c>
      <c r="B112" s="143" t="s">
        <v>137</v>
      </c>
      <c r="C112" s="143">
        <v>633</v>
      </c>
      <c r="D112" s="143" t="s">
        <v>68</v>
      </c>
      <c r="E112" s="191">
        <v>42306</v>
      </c>
      <c r="F112" s="191">
        <v>42975</v>
      </c>
      <c r="G112" s="191">
        <v>42977</v>
      </c>
      <c r="H112" s="143" t="s">
        <v>87</v>
      </c>
      <c r="I112" s="143" t="s">
        <v>89</v>
      </c>
      <c r="J112" s="143" t="s">
        <v>23</v>
      </c>
      <c r="K112" s="193">
        <v>13100436.6812227</v>
      </c>
      <c r="L112" s="143" t="s">
        <v>87</v>
      </c>
      <c r="M112" s="143" t="s">
        <v>88</v>
      </c>
      <c r="N112" s="143" t="s">
        <v>116</v>
      </c>
      <c r="O112" s="192">
        <v>-15000000</v>
      </c>
      <c r="P112" s="143"/>
      <c r="Q112" s="143" t="s">
        <v>27</v>
      </c>
      <c r="R112" s="194">
        <v>1.145</v>
      </c>
      <c r="S112" s="194"/>
      <c r="T112" s="193"/>
      <c r="U112" s="193">
        <v>0</v>
      </c>
      <c r="V112" s="143"/>
      <c r="W112" s="194">
        <v>1.1102000000000001</v>
      </c>
      <c r="X112" s="194">
        <v>1.1286926340574213</v>
      </c>
      <c r="Y112" s="193">
        <v>466271.62184802018</v>
      </c>
      <c r="Z112" s="259">
        <v>-29074.637872381194</v>
      </c>
      <c r="AA112" s="193">
        <v>0</v>
      </c>
      <c r="AB112" s="193">
        <v>466271.62184802018</v>
      </c>
      <c r="AC112" s="170">
        <f t="shared" si="14"/>
        <v>22</v>
      </c>
      <c r="AD112" s="143" t="s">
        <v>25</v>
      </c>
      <c r="AE112" s="83"/>
      <c r="AF112" s="100">
        <f t="shared" si="15"/>
        <v>-15247.082034430261</v>
      </c>
      <c r="AG112" s="100">
        <f t="shared" si="16"/>
        <v>0</v>
      </c>
      <c r="AH112" s="89"/>
      <c r="AI112" s="41"/>
      <c r="AJ112" s="41"/>
      <c r="AK112" s="41"/>
      <c r="AL112" s="41"/>
      <c r="AM112" s="41"/>
      <c r="AN112" s="41"/>
      <c r="AO112" s="41"/>
    </row>
    <row r="113" spans="1:41" s="88" customFormat="1" ht="15.6" x14ac:dyDescent="0.25">
      <c r="A113" s="143">
        <v>2017</v>
      </c>
      <c r="B113" s="143" t="s">
        <v>137</v>
      </c>
      <c r="C113" s="143">
        <v>634</v>
      </c>
      <c r="D113" s="143" t="s">
        <v>68</v>
      </c>
      <c r="E113" s="191">
        <v>42306</v>
      </c>
      <c r="F113" s="191">
        <v>42975</v>
      </c>
      <c r="G113" s="191">
        <v>42977</v>
      </c>
      <c r="H113" s="143" t="s">
        <v>91</v>
      </c>
      <c r="I113" s="143" t="s">
        <v>88</v>
      </c>
      <c r="J113" s="143" t="s">
        <v>23</v>
      </c>
      <c r="K113" s="193">
        <v>14423076.9230769</v>
      </c>
      <c r="L113" s="143" t="s">
        <v>91</v>
      </c>
      <c r="M113" s="143" t="s">
        <v>89</v>
      </c>
      <c r="N113" s="143" t="s">
        <v>116</v>
      </c>
      <c r="O113" s="192">
        <v>-15000000</v>
      </c>
      <c r="P113" s="143"/>
      <c r="Q113" s="143" t="s">
        <v>27</v>
      </c>
      <c r="R113" s="194">
        <v>1.04</v>
      </c>
      <c r="S113" s="194"/>
      <c r="T113" s="193"/>
      <c r="U113" s="193">
        <v>0</v>
      </c>
      <c r="V113" s="143"/>
      <c r="W113" s="194">
        <v>1.1102000000000001</v>
      </c>
      <c r="X113" s="194">
        <v>1.1286926340574213</v>
      </c>
      <c r="Y113" s="192">
        <v>-248775.20965248652</v>
      </c>
      <c r="Z113" s="260"/>
      <c r="AA113" s="193">
        <v>0</v>
      </c>
      <c r="AB113" s="192">
        <v>-248775.20965248652</v>
      </c>
      <c r="AC113" s="170">
        <f t="shared" si="14"/>
        <v>22</v>
      </c>
      <c r="AD113" s="143" t="s">
        <v>25</v>
      </c>
      <c r="AE113" s="83"/>
      <c r="AF113" s="100">
        <f t="shared" si="15"/>
        <v>0</v>
      </c>
      <c r="AG113" s="100">
        <f t="shared" si="16"/>
        <v>11433.70863562828</v>
      </c>
      <c r="AH113" s="89"/>
      <c r="AI113" s="41"/>
      <c r="AJ113" s="41"/>
      <c r="AK113" s="41"/>
      <c r="AL113" s="41"/>
      <c r="AM113" s="41"/>
      <c r="AN113" s="41"/>
      <c r="AO113" s="41"/>
    </row>
    <row r="114" spans="1:41" s="88" customFormat="1" ht="15.6" x14ac:dyDescent="0.25">
      <c r="A114" s="143">
        <v>2017</v>
      </c>
      <c r="B114" s="143" t="s">
        <v>137</v>
      </c>
      <c r="C114" s="143">
        <v>635</v>
      </c>
      <c r="D114" s="143" t="s">
        <v>68</v>
      </c>
      <c r="E114" s="191">
        <v>42306</v>
      </c>
      <c r="F114" s="191">
        <v>42975</v>
      </c>
      <c r="G114" s="191">
        <v>42977</v>
      </c>
      <c r="H114" s="143" t="s">
        <v>91</v>
      </c>
      <c r="I114" s="143" t="s">
        <v>88</v>
      </c>
      <c r="J114" s="143" t="s">
        <v>23</v>
      </c>
      <c r="K114" s="193">
        <v>13392857.142857101</v>
      </c>
      <c r="L114" s="143" t="s">
        <v>91</v>
      </c>
      <c r="M114" s="143" t="s">
        <v>89</v>
      </c>
      <c r="N114" s="143" t="s">
        <v>116</v>
      </c>
      <c r="O114" s="192">
        <v>-15000000</v>
      </c>
      <c r="P114" s="143"/>
      <c r="Q114" s="143" t="s">
        <v>27</v>
      </c>
      <c r="R114" s="194">
        <v>1.1200000000000001</v>
      </c>
      <c r="S114" s="194">
        <v>1.04</v>
      </c>
      <c r="T114" s="193"/>
      <c r="U114" s="193">
        <v>0</v>
      </c>
      <c r="V114" s="143"/>
      <c r="W114" s="194">
        <v>1.1102000000000001</v>
      </c>
      <c r="X114" s="194">
        <v>1.1286926340574213</v>
      </c>
      <c r="Y114" s="192">
        <v>-246571.05006791485</v>
      </c>
      <c r="Z114" s="260"/>
      <c r="AA114" s="193">
        <v>0</v>
      </c>
      <c r="AB114" s="192">
        <v>-246571.05006791485</v>
      </c>
      <c r="AC114" s="170">
        <f t="shared" si="14"/>
        <v>22</v>
      </c>
      <c r="AD114" s="143" t="s">
        <v>70</v>
      </c>
      <c r="AE114" s="83"/>
      <c r="AF114" s="100">
        <f t="shared" si="15"/>
        <v>0</v>
      </c>
      <c r="AG114" s="100">
        <f t="shared" si="16"/>
        <v>11332.405461121367</v>
      </c>
      <c r="AH114" s="89"/>
      <c r="AI114" s="41"/>
      <c r="AJ114" s="41"/>
      <c r="AK114" s="41"/>
      <c r="AL114" s="41"/>
      <c r="AM114" s="41"/>
      <c r="AN114" s="41"/>
      <c r="AO114" s="41"/>
    </row>
    <row r="115" spans="1:41" s="88" customFormat="1" ht="15.6" x14ac:dyDescent="0.25">
      <c r="A115" s="143">
        <v>2017</v>
      </c>
      <c r="B115" s="143" t="s">
        <v>138</v>
      </c>
      <c r="C115" s="143">
        <v>525</v>
      </c>
      <c r="D115" s="143" t="s">
        <v>67</v>
      </c>
      <c r="E115" s="191">
        <v>42221</v>
      </c>
      <c r="F115" s="191">
        <v>42976</v>
      </c>
      <c r="G115" s="191">
        <v>42978</v>
      </c>
      <c r="H115" s="143" t="s">
        <v>87</v>
      </c>
      <c r="I115" s="143" t="s">
        <v>89</v>
      </c>
      <c r="J115" s="143" t="s">
        <v>23</v>
      </c>
      <c r="K115" s="193">
        <v>8403361.3445378207</v>
      </c>
      <c r="L115" s="143" t="s">
        <v>87</v>
      </c>
      <c r="M115" s="143" t="s">
        <v>88</v>
      </c>
      <c r="N115" s="143" t="s">
        <v>116</v>
      </c>
      <c r="O115" s="192">
        <v>-10000000</v>
      </c>
      <c r="P115" s="143"/>
      <c r="Q115" s="143" t="s">
        <v>27</v>
      </c>
      <c r="R115" s="194">
        <v>1.19</v>
      </c>
      <c r="S115" s="194">
        <v>0.94799999999999995</v>
      </c>
      <c r="T115" s="193"/>
      <c r="U115" s="193">
        <v>0</v>
      </c>
      <c r="V115" s="143"/>
      <c r="W115" s="194">
        <v>1.1102000000000001</v>
      </c>
      <c r="X115" s="194">
        <v>1.1287404756896497</v>
      </c>
      <c r="Y115" s="193">
        <v>194008.25224615904</v>
      </c>
      <c r="Z115" s="260">
        <v>61838.540387059358</v>
      </c>
      <c r="AA115" s="193">
        <v>0</v>
      </c>
      <c r="AB115" s="193">
        <v>194008.25224615904</v>
      </c>
      <c r="AC115" s="170">
        <f t="shared" si="14"/>
        <v>22</v>
      </c>
      <c r="AD115" s="143" t="s">
        <v>77</v>
      </c>
      <c r="AE115" s="83"/>
      <c r="AF115" s="100">
        <f t="shared" si="15"/>
        <v>-2060.367638854209</v>
      </c>
      <c r="AG115" s="100">
        <f t="shared" si="16"/>
        <v>0</v>
      </c>
      <c r="AH115" s="89"/>
      <c r="AI115" s="41"/>
      <c r="AJ115" s="41"/>
      <c r="AK115" s="41"/>
      <c r="AL115" s="41"/>
      <c r="AM115" s="41"/>
      <c r="AN115" s="41"/>
      <c r="AO115" s="41"/>
    </row>
    <row r="116" spans="1:41" s="88" customFormat="1" ht="15.6" x14ac:dyDescent="0.25">
      <c r="A116" s="143">
        <v>2017</v>
      </c>
      <c r="B116" s="143" t="s">
        <v>138</v>
      </c>
      <c r="C116" s="143">
        <v>526</v>
      </c>
      <c r="D116" s="143" t="s">
        <v>67</v>
      </c>
      <c r="E116" s="191">
        <v>42221</v>
      </c>
      <c r="F116" s="191">
        <v>42976</v>
      </c>
      <c r="G116" s="191">
        <v>42978</v>
      </c>
      <c r="H116" s="143" t="s">
        <v>87</v>
      </c>
      <c r="I116" s="143" t="s">
        <v>89</v>
      </c>
      <c r="J116" s="143" t="s">
        <v>23</v>
      </c>
      <c r="K116" s="193">
        <v>8791208.7912087906</v>
      </c>
      <c r="L116" s="143" t="s">
        <v>87</v>
      </c>
      <c r="M116" s="143" t="s">
        <v>88</v>
      </c>
      <c r="N116" s="143" t="s">
        <v>116</v>
      </c>
      <c r="O116" s="192">
        <v>-10000000</v>
      </c>
      <c r="P116" s="143"/>
      <c r="Q116" s="143" t="s">
        <v>27</v>
      </c>
      <c r="R116" s="194">
        <v>1.1375</v>
      </c>
      <c r="S116" s="194">
        <v>0.94799999999999995</v>
      </c>
      <c r="T116" s="193"/>
      <c r="U116" s="193">
        <v>0</v>
      </c>
      <c r="V116" s="143"/>
      <c r="W116" s="194">
        <v>1.1102000000000001</v>
      </c>
      <c r="X116" s="194">
        <v>1.1287404756896497</v>
      </c>
      <c r="Y116" s="193">
        <v>2515.9036486583818</v>
      </c>
      <c r="Z116" s="260"/>
      <c r="AA116" s="193">
        <v>0</v>
      </c>
      <c r="AB116" s="193">
        <v>2515.9036486583818</v>
      </c>
      <c r="AC116" s="170">
        <f t="shared" si="14"/>
        <v>22</v>
      </c>
      <c r="AD116" s="143" t="s">
        <v>78</v>
      </c>
      <c r="AE116" s="83"/>
      <c r="AF116" s="100">
        <f t="shared" si="15"/>
        <v>-26.718896748752016</v>
      </c>
      <c r="AG116" s="100">
        <f t="shared" si="16"/>
        <v>0</v>
      </c>
      <c r="AH116" s="89"/>
      <c r="AI116" s="41"/>
      <c r="AJ116" s="41"/>
      <c r="AK116" s="41"/>
      <c r="AL116" s="41"/>
      <c r="AM116" s="41"/>
      <c r="AN116" s="41"/>
      <c r="AO116" s="41"/>
    </row>
    <row r="117" spans="1:41" s="88" customFormat="1" ht="15.6" x14ac:dyDescent="0.25">
      <c r="A117" s="143">
        <v>2017</v>
      </c>
      <c r="B117" s="143" t="s">
        <v>138</v>
      </c>
      <c r="C117" s="143">
        <v>527</v>
      </c>
      <c r="D117" s="143" t="s">
        <v>67</v>
      </c>
      <c r="E117" s="191">
        <v>42221</v>
      </c>
      <c r="F117" s="191">
        <v>42976</v>
      </c>
      <c r="G117" s="191">
        <v>42978</v>
      </c>
      <c r="H117" s="143" t="s">
        <v>91</v>
      </c>
      <c r="I117" s="143" t="s">
        <v>88</v>
      </c>
      <c r="J117" s="143" t="s">
        <v>23</v>
      </c>
      <c r="K117" s="193">
        <v>8791208.7912087906</v>
      </c>
      <c r="L117" s="143" t="s">
        <v>91</v>
      </c>
      <c r="M117" s="143" t="s">
        <v>89</v>
      </c>
      <c r="N117" s="143" t="s">
        <v>116</v>
      </c>
      <c r="O117" s="192">
        <v>-10000000</v>
      </c>
      <c r="P117" s="143"/>
      <c r="Q117" s="143" t="s">
        <v>27</v>
      </c>
      <c r="R117" s="194">
        <v>1.1375</v>
      </c>
      <c r="S117" s="194">
        <v>0.94799999999999995</v>
      </c>
      <c r="T117" s="193"/>
      <c r="U117" s="193">
        <v>0</v>
      </c>
      <c r="V117" s="143"/>
      <c r="W117" s="194">
        <v>1.1102000000000001</v>
      </c>
      <c r="X117" s="194">
        <v>1.1287404756896497</v>
      </c>
      <c r="Y117" s="192">
        <v>-134685.61550775808</v>
      </c>
      <c r="Z117" s="260"/>
      <c r="AA117" s="193">
        <v>0</v>
      </c>
      <c r="AB117" s="192">
        <v>-134685.61550775808</v>
      </c>
      <c r="AC117" s="170">
        <f t="shared" si="14"/>
        <v>22</v>
      </c>
      <c r="AD117" s="143" t="s">
        <v>79</v>
      </c>
      <c r="AE117" s="83"/>
      <c r="AF117" s="100">
        <f t="shared" si="15"/>
        <v>0</v>
      </c>
      <c r="AG117" s="100">
        <f t="shared" si="16"/>
        <v>6190.1508887365608</v>
      </c>
      <c r="AH117" s="89"/>
      <c r="AI117" s="41"/>
      <c r="AJ117" s="41"/>
      <c r="AK117" s="41"/>
      <c r="AL117" s="41"/>
      <c r="AM117" s="41"/>
      <c r="AN117" s="41"/>
      <c r="AO117" s="41"/>
    </row>
    <row r="118" spans="1:41" s="88" customFormat="1" ht="15.6" x14ac:dyDescent="0.25">
      <c r="A118" s="143">
        <v>2017</v>
      </c>
      <c r="B118" s="143" t="s">
        <v>139</v>
      </c>
      <c r="C118" s="143">
        <v>528</v>
      </c>
      <c r="D118" s="143" t="s">
        <v>67</v>
      </c>
      <c r="E118" s="191">
        <v>42221</v>
      </c>
      <c r="F118" s="191">
        <v>43005</v>
      </c>
      <c r="G118" s="191">
        <v>43007</v>
      </c>
      <c r="H118" s="143" t="s">
        <v>87</v>
      </c>
      <c r="I118" s="143" t="s">
        <v>89</v>
      </c>
      <c r="J118" s="143" t="s">
        <v>23</v>
      </c>
      <c r="K118" s="193">
        <v>8403361.3445378207</v>
      </c>
      <c r="L118" s="143" t="s">
        <v>87</v>
      </c>
      <c r="M118" s="143" t="s">
        <v>88</v>
      </c>
      <c r="N118" s="143" t="s">
        <v>116</v>
      </c>
      <c r="O118" s="192">
        <v>-10000000</v>
      </c>
      <c r="P118" s="143"/>
      <c r="Q118" s="143" t="s">
        <v>27</v>
      </c>
      <c r="R118" s="194">
        <v>1.19</v>
      </c>
      <c r="S118" s="194">
        <v>0.94799999999999995</v>
      </c>
      <c r="T118" s="193"/>
      <c r="U118" s="193">
        <v>0</v>
      </c>
      <c r="V118" s="143"/>
      <c r="W118" s="194">
        <v>1.1102000000000001</v>
      </c>
      <c r="X118" s="194">
        <v>1.1300785556643265</v>
      </c>
      <c r="Y118" s="193">
        <v>105576.45744006496</v>
      </c>
      <c r="Z118" s="259">
        <v>-34024.045358296862</v>
      </c>
      <c r="AA118" s="193">
        <v>0</v>
      </c>
      <c r="AB118" s="193">
        <v>105576.45744006496</v>
      </c>
      <c r="AC118" s="170">
        <f t="shared" si="14"/>
        <v>22</v>
      </c>
      <c r="AD118" s="143" t="s">
        <v>77</v>
      </c>
      <c r="AE118" s="83"/>
      <c r="AF118" s="100">
        <f t="shared" si="15"/>
        <v>-1121.2219780134899</v>
      </c>
      <c r="AG118" s="100">
        <f t="shared" si="16"/>
        <v>0</v>
      </c>
      <c r="AH118" s="89"/>
      <c r="AI118" s="41"/>
      <c r="AJ118" s="41"/>
      <c r="AK118" s="41"/>
      <c r="AL118" s="41"/>
      <c r="AM118" s="41"/>
      <c r="AN118" s="41"/>
      <c r="AO118" s="41"/>
    </row>
    <row r="119" spans="1:41" s="88" customFormat="1" ht="15.6" x14ac:dyDescent="0.25">
      <c r="A119" s="143">
        <v>2017</v>
      </c>
      <c r="B119" s="143" t="s">
        <v>139</v>
      </c>
      <c r="C119" s="143">
        <v>529</v>
      </c>
      <c r="D119" s="143" t="s">
        <v>67</v>
      </c>
      <c r="E119" s="191">
        <v>42221</v>
      </c>
      <c r="F119" s="191">
        <v>43005</v>
      </c>
      <c r="G119" s="191">
        <v>43007</v>
      </c>
      <c r="H119" s="143" t="s">
        <v>87</v>
      </c>
      <c r="I119" s="143" t="s">
        <v>89</v>
      </c>
      <c r="J119" s="143" t="s">
        <v>23</v>
      </c>
      <c r="K119" s="193">
        <v>8791208.7912087906</v>
      </c>
      <c r="L119" s="143" t="s">
        <v>87</v>
      </c>
      <c r="M119" s="143" t="s">
        <v>88</v>
      </c>
      <c r="N119" s="143" t="s">
        <v>116</v>
      </c>
      <c r="O119" s="192">
        <v>-10000000</v>
      </c>
      <c r="P119" s="143"/>
      <c r="Q119" s="143" t="s">
        <v>27</v>
      </c>
      <c r="R119" s="194">
        <v>1.1375</v>
      </c>
      <c r="S119" s="194">
        <v>0.94799999999999995</v>
      </c>
      <c r="T119" s="193"/>
      <c r="U119" s="193">
        <v>0</v>
      </c>
      <c r="V119" s="143"/>
      <c r="W119" s="194">
        <v>1.1102000000000001</v>
      </c>
      <c r="X119" s="194">
        <v>1.1300785556643265</v>
      </c>
      <c r="Y119" s="193">
        <v>1693.5994150245022</v>
      </c>
      <c r="Z119" s="260"/>
      <c r="AA119" s="193">
        <v>0</v>
      </c>
      <c r="AB119" s="193">
        <v>1693.5994150245022</v>
      </c>
      <c r="AC119" s="170">
        <f t="shared" si="14"/>
        <v>22</v>
      </c>
      <c r="AD119" s="143" t="s">
        <v>78</v>
      </c>
      <c r="AE119" s="83"/>
      <c r="AF119" s="100">
        <f t="shared" si="15"/>
        <v>-17.986025787560212</v>
      </c>
      <c r="AG119" s="100">
        <f t="shared" si="16"/>
        <v>0</v>
      </c>
      <c r="AH119" s="89"/>
      <c r="AI119" s="41"/>
      <c r="AJ119" s="41"/>
      <c r="AK119" s="41"/>
      <c r="AL119" s="41"/>
      <c r="AM119" s="41"/>
      <c r="AN119" s="41"/>
      <c r="AO119" s="41"/>
    </row>
    <row r="120" spans="1:41" s="88" customFormat="1" ht="15.6" x14ac:dyDescent="0.25">
      <c r="A120" s="143">
        <v>2017</v>
      </c>
      <c r="B120" s="143" t="s">
        <v>139</v>
      </c>
      <c r="C120" s="143">
        <v>530</v>
      </c>
      <c r="D120" s="143" t="s">
        <v>67</v>
      </c>
      <c r="E120" s="191">
        <v>42221</v>
      </c>
      <c r="F120" s="191">
        <v>43005</v>
      </c>
      <c r="G120" s="191">
        <v>43007</v>
      </c>
      <c r="H120" s="143" t="s">
        <v>91</v>
      </c>
      <c r="I120" s="143" t="s">
        <v>88</v>
      </c>
      <c r="J120" s="143" t="s">
        <v>23</v>
      </c>
      <c r="K120" s="193">
        <v>8791208.7912087906</v>
      </c>
      <c r="L120" s="143" t="s">
        <v>91</v>
      </c>
      <c r="M120" s="143" t="s">
        <v>89</v>
      </c>
      <c r="N120" s="143" t="s">
        <v>116</v>
      </c>
      <c r="O120" s="192">
        <v>-10000000</v>
      </c>
      <c r="P120" s="143"/>
      <c r="Q120" s="143" t="s">
        <v>27</v>
      </c>
      <c r="R120" s="194">
        <v>1.1375</v>
      </c>
      <c r="S120" s="194">
        <v>0.94799999999999995</v>
      </c>
      <c r="T120" s="193"/>
      <c r="U120" s="193">
        <v>0</v>
      </c>
      <c r="V120" s="143"/>
      <c r="W120" s="194">
        <v>1.1102000000000001</v>
      </c>
      <c r="X120" s="194">
        <v>1.1300785556643265</v>
      </c>
      <c r="Y120" s="192">
        <v>-141294.10221338633</v>
      </c>
      <c r="Z120" s="260"/>
      <c r="AA120" s="193">
        <v>0</v>
      </c>
      <c r="AB120" s="192">
        <v>-141294.10221338633</v>
      </c>
      <c r="AC120" s="170">
        <f t="shared" si="14"/>
        <v>22</v>
      </c>
      <c r="AD120" s="143" t="s">
        <v>79</v>
      </c>
      <c r="AE120" s="83"/>
      <c r="AF120" s="100">
        <f t="shared" si="15"/>
        <v>0</v>
      </c>
      <c r="AG120" s="100">
        <f t="shared" si="16"/>
        <v>6493.8769377272365</v>
      </c>
      <c r="AH120" s="89"/>
      <c r="AI120" s="41"/>
      <c r="AJ120" s="41"/>
      <c r="AK120" s="41"/>
      <c r="AL120" s="41"/>
      <c r="AM120" s="41"/>
      <c r="AN120" s="41"/>
      <c r="AO120" s="41"/>
    </row>
    <row r="121" spans="1:41" s="88" customFormat="1" ht="15.6" x14ac:dyDescent="0.25">
      <c r="A121" s="143">
        <v>2017</v>
      </c>
      <c r="B121" s="143" t="s">
        <v>140</v>
      </c>
      <c r="C121" s="143">
        <v>630</v>
      </c>
      <c r="D121" s="143" t="s">
        <v>68</v>
      </c>
      <c r="E121" s="191">
        <v>42303</v>
      </c>
      <c r="F121" s="191">
        <v>43005</v>
      </c>
      <c r="G121" s="191">
        <v>43007</v>
      </c>
      <c r="H121" s="143" t="s">
        <v>87</v>
      </c>
      <c r="I121" s="143" t="s">
        <v>89</v>
      </c>
      <c r="J121" s="143" t="s">
        <v>23</v>
      </c>
      <c r="K121" s="193">
        <v>17391304.347826101</v>
      </c>
      <c r="L121" s="143" t="s">
        <v>87</v>
      </c>
      <c r="M121" s="143" t="s">
        <v>88</v>
      </c>
      <c r="N121" s="143" t="s">
        <v>116</v>
      </c>
      <c r="O121" s="192">
        <v>-20000000</v>
      </c>
      <c r="P121" s="143"/>
      <c r="Q121" s="143" t="s">
        <v>27</v>
      </c>
      <c r="R121" s="194">
        <v>1.1499999999999999</v>
      </c>
      <c r="S121" s="194"/>
      <c r="T121" s="193"/>
      <c r="U121" s="193">
        <v>0</v>
      </c>
      <c r="V121" s="143"/>
      <c r="W121" s="194">
        <v>1.1102000000000001</v>
      </c>
      <c r="X121" s="194">
        <v>1.1300785556643265</v>
      </c>
      <c r="Y121" s="193">
        <v>621605.65273224108</v>
      </c>
      <c r="Z121" s="259">
        <v>-171368.38418304198</v>
      </c>
      <c r="AA121" s="193">
        <v>0</v>
      </c>
      <c r="AB121" s="193">
        <v>621605.65273224108</v>
      </c>
      <c r="AC121" s="170">
        <f t="shared" si="14"/>
        <v>22</v>
      </c>
      <c r="AD121" s="143" t="s">
        <v>25</v>
      </c>
      <c r="AE121" s="83"/>
      <c r="AF121" s="100">
        <f t="shared" si="15"/>
        <v>-20326.504844344283</v>
      </c>
      <c r="AG121" s="100">
        <f t="shared" si="16"/>
        <v>0</v>
      </c>
      <c r="AH121" s="89"/>
      <c r="AI121" s="41"/>
      <c r="AJ121" s="41"/>
      <c r="AK121" s="41"/>
      <c r="AL121" s="41"/>
      <c r="AM121" s="41"/>
      <c r="AN121" s="41"/>
      <c r="AO121" s="41"/>
    </row>
    <row r="122" spans="1:41" s="88" customFormat="1" ht="15.6" x14ac:dyDescent="0.25">
      <c r="A122" s="143">
        <v>2017</v>
      </c>
      <c r="B122" s="143" t="s">
        <v>140</v>
      </c>
      <c r="C122" s="143">
        <v>631</v>
      </c>
      <c r="D122" s="143" t="s">
        <v>68</v>
      </c>
      <c r="E122" s="191">
        <v>42303</v>
      </c>
      <c r="F122" s="191">
        <v>43005</v>
      </c>
      <c r="G122" s="191">
        <v>43007</v>
      </c>
      <c r="H122" s="143" t="s">
        <v>91</v>
      </c>
      <c r="I122" s="143" t="s">
        <v>88</v>
      </c>
      <c r="J122" s="143" t="s">
        <v>23</v>
      </c>
      <c r="K122" s="193">
        <v>19047619.047619</v>
      </c>
      <c r="L122" s="143" t="s">
        <v>91</v>
      </c>
      <c r="M122" s="143" t="s">
        <v>89</v>
      </c>
      <c r="N122" s="143" t="s">
        <v>116</v>
      </c>
      <c r="O122" s="192">
        <v>-20000000</v>
      </c>
      <c r="P122" s="143"/>
      <c r="Q122" s="143" t="s">
        <v>27</v>
      </c>
      <c r="R122" s="194">
        <v>1.05</v>
      </c>
      <c r="S122" s="194"/>
      <c r="T122" s="193"/>
      <c r="U122" s="193">
        <v>0</v>
      </c>
      <c r="V122" s="143"/>
      <c r="W122" s="194">
        <v>1.1102000000000001</v>
      </c>
      <c r="X122" s="194">
        <v>1.1300785556643265</v>
      </c>
      <c r="Y122" s="192">
        <v>-382537.23192176042</v>
      </c>
      <c r="Z122" s="260"/>
      <c r="AA122" s="193">
        <v>0</v>
      </c>
      <c r="AB122" s="192">
        <v>-382537.23192176042</v>
      </c>
      <c r="AC122" s="170">
        <f t="shared" si="14"/>
        <v>22</v>
      </c>
      <c r="AD122" s="143" t="s">
        <v>25</v>
      </c>
      <c r="AE122" s="83"/>
      <c r="AF122" s="100">
        <f t="shared" si="15"/>
        <v>0</v>
      </c>
      <c r="AG122" s="100">
        <f t="shared" si="16"/>
        <v>17581.411179124108</v>
      </c>
      <c r="AH122" s="89"/>
      <c r="AI122" s="41"/>
      <c r="AJ122" s="41"/>
      <c r="AK122" s="41"/>
      <c r="AL122" s="41"/>
      <c r="AM122" s="41"/>
      <c r="AN122" s="41"/>
      <c r="AO122" s="41"/>
    </row>
    <row r="123" spans="1:41" s="88" customFormat="1" ht="15.6" x14ac:dyDescent="0.25">
      <c r="A123" s="143">
        <v>2017</v>
      </c>
      <c r="B123" s="143" t="s">
        <v>140</v>
      </c>
      <c r="C123" s="143">
        <v>632</v>
      </c>
      <c r="D123" s="143" t="s">
        <v>68</v>
      </c>
      <c r="E123" s="191">
        <v>42303</v>
      </c>
      <c r="F123" s="191">
        <v>43005</v>
      </c>
      <c r="G123" s="191">
        <v>43007</v>
      </c>
      <c r="H123" s="143" t="s">
        <v>91</v>
      </c>
      <c r="I123" s="143" t="s">
        <v>88</v>
      </c>
      <c r="J123" s="143" t="s">
        <v>23</v>
      </c>
      <c r="K123" s="193">
        <v>17551557.700745899</v>
      </c>
      <c r="L123" s="143" t="s">
        <v>91</v>
      </c>
      <c r="M123" s="143" t="s">
        <v>89</v>
      </c>
      <c r="N123" s="143" t="s">
        <v>116</v>
      </c>
      <c r="O123" s="192">
        <v>-20000000</v>
      </c>
      <c r="P123" s="143"/>
      <c r="Q123" s="143" t="s">
        <v>27</v>
      </c>
      <c r="R123" s="194">
        <v>1.1395</v>
      </c>
      <c r="S123" s="194">
        <v>1.05</v>
      </c>
      <c r="T123" s="193"/>
      <c r="U123" s="193">
        <v>0</v>
      </c>
      <c r="V123" s="143"/>
      <c r="W123" s="194">
        <v>1.1102000000000001</v>
      </c>
      <c r="X123" s="194">
        <v>1.1300785556643265</v>
      </c>
      <c r="Y123" s="192">
        <v>-410436.80499352264</v>
      </c>
      <c r="Z123" s="260"/>
      <c r="AA123" s="193">
        <v>0</v>
      </c>
      <c r="AB123" s="192">
        <v>-410436.80499352264</v>
      </c>
      <c r="AC123" s="170">
        <f t="shared" si="14"/>
        <v>22</v>
      </c>
      <c r="AD123" s="143" t="s">
        <v>70</v>
      </c>
      <c r="AE123" s="83"/>
      <c r="AF123" s="100">
        <f t="shared" si="15"/>
        <v>0</v>
      </c>
      <c r="AG123" s="100">
        <f t="shared" si="16"/>
        <v>18863.675557502302</v>
      </c>
      <c r="AH123" s="89"/>
      <c r="AI123" s="41"/>
      <c r="AJ123" s="41"/>
      <c r="AK123" s="41"/>
      <c r="AL123" s="41"/>
      <c r="AM123" s="41"/>
      <c r="AN123" s="41"/>
      <c r="AO123" s="41"/>
    </row>
    <row r="124" spans="1:41" s="88" customFormat="1" ht="15.6" x14ac:dyDescent="0.25">
      <c r="A124" s="143">
        <v>2017</v>
      </c>
      <c r="B124" s="143" t="s">
        <v>141</v>
      </c>
      <c r="C124" s="143">
        <v>531</v>
      </c>
      <c r="D124" s="143" t="s">
        <v>67</v>
      </c>
      <c r="E124" s="191">
        <v>42221</v>
      </c>
      <c r="F124" s="191">
        <v>43035</v>
      </c>
      <c r="G124" s="191">
        <v>43038</v>
      </c>
      <c r="H124" s="143" t="s">
        <v>87</v>
      </c>
      <c r="I124" s="143" t="s">
        <v>89</v>
      </c>
      <c r="J124" s="143" t="s">
        <v>23</v>
      </c>
      <c r="K124" s="193">
        <v>8403361.3445378207</v>
      </c>
      <c r="L124" s="143" t="s">
        <v>87</v>
      </c>
      <c r="M124" s="143" t="s">
        <v>88</v>
      </c>
      <c r="N124" s="143" t="s">
        <v>116</v>
      </c>
      <c r="O124" s="192">
        <v>-10000000</v>
      </c>
      <c r="P124" s="143"/>
      <c r="Q124" s="143" t="s">
        <v>27</v>
      </c>
      <c r="R124" s="194">
        <v>1.19</v>
      </c>
      <c r="S124" s="194">
        <v>0.94799999999999995</v>
      </c>
      <c r="T124" s="193"/>
      <c r="U124" s="193">
        <v>0</v>
      </c>
      <c r="V124" s="143"/>
      <c r="W124" s="194">
        <v>1.1102000000000001</v>
      </c>
      <c r="X124" s="194">
        <v>1.1315954714420691</v>
      </c>
      <c r="Y124" s="193">
        <v>114599.43837011312</v>
      </c>
      <c r="Z124" s="259">
        <v>-31221.902832753491</v>
      </c>
      <c r="AA124" s="193">
        <v>0</v>
      </c>
      <c r="AB124" s="193">
        <v>114599.43837011312</v>
      </c>
      <c r="AC124" s="170">
        <f t="shared" si="14"/>
        <v>22</v>
      </c>
      <c r="AD124" s="143" t="s">
        <v>77</v>
      </c>
      <c r="AE124" s="83"/>
      <c r="AF124" s="100">
        <f t="shared" si="15"/>
        <v>-1217.0460354906013</v>
      </c>
      <c r="AG124" s="100">
        <f t="shared" si="16"/>
        <v>0</v>
      </c>
      <c r="AH124" s="89"/>
      <c r="AI124" s="41"/>
      <c r="AJ124" s="41"/>
      <c r="AK124" s="41"/>
      <c r="AL124" s="41"/>
      <c r="AM124" s="41"/>
      <c r="AN124" s="41"/>
      <c r="AO124" s="41"/>
    </row>
    <row r="125" spans="1:41" s="88" customFormat="1" ht="15.6" x14ac:dyDescent="0.25">
      <c r="A125" s="143">
        <v>2017</v>
      </c>
      <c r="B125" s="143" t="s">
        <v>141</v>
      </c>
      <c r="C125" s="143">
        <v>532</v>
      </c>
      <c r="D125" s="143" t="s">
        <v>67</v>
      </c>
      <c r="E125" s="191">
        <v>42221</v>
      </c>
      <c r="F125" s="191">
        <v>43035</v>
      </c>
      <c r="G125" s="191">
        <v>43038</v>
      </c>
      <c r="H125" s="143" t="s">
        <v>87</v>
      </c>
      <c r="I125" s="143" t="s">
        <v>89</v>
      </c>
      <c r="J125" s="143" t="s">
        <v>23</v>
      </c>
      <c r="K125" s="193">
        <v>8791208.7912087906</v>
      </c>
      <c r="L125" s="143" t="s">
        <v>87</v>
      </c>
      <c r="M125" s="143" t="s">
        <v>88</v>
      </c>
      <c r="N125" s="143" t="s">
        <v>116</v>
      </c>
      <c r="O125" s="192">
        <v>-10000000</v>
      </c>
      <c r="P125" s="143"/>
      <c r="Q125" s="143" t="s">
        <v>27</v>
      </c>
      <c r="R125" s="194">
        <v>1.1375</v>
      </c>
      <c r="S125" s="194">
        <v>0.94799999999999995</v>
      </c>
      <c r="T125" s="193"/>
      <c r="U125" s="193">
        <v>0</v>
      </c>
      <c r="V125" s="143"/>
      <c r="W125" s="194">
        <v>1.1102000000000001</v>
      </c>
      <c r="X125" s="194">
        <v>1.1315954714420691</v>
      </c>
      <c r="Y125" s="193">
        <v>2143.1771609775205</v>
      </c>
      <c r="Z125" s="260"/>
      <c r="AA125" s="193">
        <v>0</v>
      </c>
      <c r="AB125" s="193">
        <v>2143.1771609775205</v>
      </c>
      <c r="AC125" s="170">
        <f t="shared" si="14"/>
        <v>22</v>
      </c>
      <c r="AD125" s="143" t="s">
        <v>78</v>
      </c>
      <c r="AE125" s="83"/>
      <c r="AF125" s="100">
        <f t="shared" si="15"/>
        <v>-22.760541449581268</v>
      </c>
      <c r="AG125" s="100">
        <f t="shared" si="16"/>
        <v>0</v>
      </c>
      <c r="AH125" s="89"/>
      <c r="AI125" s="41"/>
      <c r="AJ125" s="41"/>
      <c r="AK125" s="41"/>
      <c r="AL125" s="41"/>
      <c r="AM125" s="41"/>
      <c r="AN125" s="41"/>
      <c r="AO125" s="41"/>
    </row>
    <row r="126" spans="1:41" s="88" customFormat="1" ht="15.6" x14ac:dyDescent="0.25">
      <c r="A126" s="143">
        <v>2017</v>
      </c>
      <c r="B126" s="143" t="s">
        <v>141</v>
      </c>
      <c r="C126" s="143">
        <v>533</v>
      </c>
      <c r="D126" s="143" t="s">
        <v>67</v>
      </c>
      <c r="E126" s="191">
        <v>42221</v>
      </c>
      <c r="F126" s="191">
        <v>43035</v>
      </c>
      <c r="G126" s="191">
        <v>43038</v>
      </c>
      <c r="H126" s="143" t="s">
        <v>91</v>
      </c>
      <c r="I126" s="143" t="s">
        <v>88</v>
      </c>
      <c r="J126" s="143" t="s">
        <v>23</v>
      </c>
      <c r="K126" s="193">
        <v>8791208.7912087906</v>
      </c>
      <c r="L126" s="143" t="s">
        <v>91</v>
      </c>
      <c r="M126" s="143" t="s">
        <v>89</v>
      </c>
      <c r="N126" s="143" t="s">
        <v>116</v>
      </c>
      <c r="O126" s="192">
        <v>-10000000</v>
      </c>
      <c r="P126" s="143"/>
      <c r="Q126" s="143" t="s">
        <v>27</v>
      </c>
      <c r="R126" s="194">
        <v>1.1375</v>
      </c>
      <c r="S126" s="194">
        <v>0.94799999999999995</v>
      </c>
      <c r="T126" s="193"/>
      <c r="U126" s="193">
        <v>0</v>
      </c>
      <c r="V126" s="143"/>
      <c r="W126" s="194">
        <v>1.1102000000000001</v>
      </c>
      <c r="X126" s="194">
        <v>1.1315954714420691</v>
      </c>
      <c r="Y126" s="192">
        <v>-147964.51836384414</v>
      </c>
      <c r="Z126" s="260"/>
      <c r="AA126" s="193">
        <v>0</v>
      </c>
      <c r="AB126" s="192">
        <v>-147964.51836384414</v>
      </c>
      <c r="AC126" s="170">
        <f t="shared" si="14"/>
        <v>22</v>
      </c>
      <c r="AD126" s="143" t="s">
        <v>79</v>
      </c>
      <c r="AE126" s="83"/>
      <c r="AF126" s="100">
        <f t="shared" si="15"/>
        <v>0</v>
      </c>
      <c r="AG126" s="100">
        <f t="shared" si="16"/>
        <v>6800.4492640022763</v>
      </c>
      <c r="AH126" s="89"/>
      <c r="AI126" s="41"/>
      <c r="AJ126" s="41"/>
      <c r="AK126" s="41"/>
      <c r="AL126" s="41"/>
      <c r="AM126" s="41"/>
      <c r="AN126" s="41"/>
      <c r="AO126" s="41"/>
    </row>
    <row r="127" spans="1:41" s="88" customFormat="1" ht="15.6" x14ac:dyDescent="0.25">
      <c r="A127" s="143">
        <v>2017</v>
      </c>
      <c r="B127" s="143" t="s">
        <v>142</v>
      </c>
      <c r="C127" s="143">
        <v>636</v>
      </c>
      <c r="D127" s="143" t="s">
        <v>68</v>
      </c>
      <c r="E127" s="191">
        <v>42306</v>
      </c>
      <c r="F127" s="191">
        <v>43034</v>
      </c>
      <c r="G127" s="191">
        <v>43038</v>
      </c>
      <c r="H127" s="143" t="s">
        <v>87</v>
      </c>
      <c r="I127" s="143" t="s">
        <v>89</v>
      </c>
      <c r="J127" s="143" t="s">
        <v>23</v>
      </c>
      <c r="K127" s="193">
        <v>17467248.908296902</v>
      </c>
      <c r="L127" s="143" t="s">
        <v>87</v>
      </c>
      <c r="M127" s="143" t="s">
        <v>88</v>
      </c>
      <c r="N127" s="143" t="s">
        <v>116</v>
      </c>
      <c r="O127" s="192">
        <v>-20000000</v>
      </c>
      <c r="P127" s="143"/>
      <c r="Q127" s="143" t="s">
        <v>27</v>
      </c>
      <c r="R127" s="194">
        <v>1.145</v>
      </c>
      <c r="S127" s="194"/>
      <c r="T127" s="193"/>
      <c r="U127" s="193">
        <v>0</v>
      </c>
      <c r="V127" s="143"/>
      <c r="W127" s="194">
        <v>1.1102000000000001</v>
      </c>
      <c r="X127" s="194">
        <v>1.1315954714420691</v>
      </c>
      <c r="Y127" s="193">
        <v>697341.44340821845</v>
      </c>
      <c r="Z127" s="259">
        <v>-9739.8862243300537</v>
      </c>
      <c r="AA127" s="193">
        <v>0</v>
      </c>
      <c r="AB127" s="193">
        <v>697341.44340821845</v>
      </c>
      <c r="AC127" s="170">
        <f t="shared" si="14"/>
        <v>22</v>
      </c>
      <c r="AD127" s="143" t="s">
        <v>25</v>
      </c>
      <c r="AE127" s="83"/>
      <c r="AF127" s="100">
        <f t="shared" si="15"/>
        <v>-22803.065199448742</v>
      </c>
      <c r="AG127" s="100">
        <f t="shared" si="16"/>
        <v>0</v>
      </c>
      <c r="AH127" s="89"/>
      <c r="AI127" s="41"/>
      <c r="AJ127" s="41"/>
      <c r="AK127" s="41"/>
      <c r="AL127" s="41"/>
      <c r="AM127" s="41"/>
      <c r="AN127" s="41"/>
      <c r="AO127" s="41"/>
    </row>
    <row r="128" spans="1:41" s="88" customFormat="1" ht="15.6" x14ac:dyDescent="0.25">
      <c r="A128" s="143">
        <v>2017</v>
      </c>
      <c r="B128" s="143" t="s">
        <v>142</v>
      </c>
      <c r="C128" s="143">
        <v>637</v>
      </c>
      <c r="D128" s="143" t="s">
        <v>68</v>
      </c>
      <c r="E128" s="191">
        <v>42306</v>
      </c>
      <c r="F128" s="191">
        <v>43034</v>
      </c>
      <c r="G128" s="191">
        <v>43038</v>
      </c>
      <c r="H128" s="143" t="s">
        <v>91</v>
      </c>
      <c r="I128" s="143" t="s">
        <v>88</v>
      </c>
      <c r="J128" s="143" t="s">
        <v>23</v>
      </c>
      <c r="K128" s="193">
        <v>19230769.230769198</v>
      </c>
      <c r="L128" s="143" t="s">
        <v>91</v>
      </c>
      <c r="M128" s="143" t="s">
        <v>89</v>
      </c>
      <c r="N128" s="143" t="s">
        <v>116</v>
      </c>
      <c r="O128" s="192">
        <v>-20000000</v>
      </c>
      <c r="P128" s="143"/>
      <c r="Q128" s="143" t="s">
        <v>27</v>
      </c>
      <c r="R128" s="194">
        <v>1.04</v>
      </c>
      <c r="S128" s="194"/>
      <c r="T128" s="193"/>
      <c r="U128" s="193">
        <v>0</v>
      </c>
      <c r="V128" s="143"/>
      <c r="W128" s="194">
        <v>1.1102000000000001</v>
      </c>
      <c r="X128" s="194">
        <v>1.1315954714420691</v>
      </c>
      <c r="Y128" s="192">
        <v>-363724.08021227084</v>
      </c>
      <c r="Z128" s="260"/>
      <c r="AA128" s="193">
        <v>0</v>
      </c>
      <c r="AB128" s="192">
        <v>-363724.08021227084</v>
      </c>
      <c r="AC128" s="170">
        <f t="shared" si="14"/>
        <v>22</v>
      </c>
      <c r="AD128" s="143" t="s">
        <v>25</v>
      </c>
      <c r="AE128" s="83"/>
      <c r="AF128" s="100">
        <f t="shared" si="15"/>
        <v>0</v>
      </c>
      <c r="AG128" s="100">
        <f t="shared" si="16"/>
        <v>16716.758726555967</v>
      </c>
      <c r="AH128" s="89"/>
      <c r="AI128" s="41"/>
      <c r="AJ128" s="41"/>
      <c r="AK128" s="41"/>
      <c r="AL128" s="41"/>
      <c r="AM128" s="41"/>
      <c r="AN128" s="41"/>
      <c r="AO128" s="41"/>
    </row>
    <row r="129" spans="1:41" s="88" customFormat="1" ht="15.6" x14ac:dyDescent="0.25">
      <c r="A129" s="143">
        <v>2017</v>
      </c>
      <c r="B129" s="143" t="s">
        <v>142</v>
      </c>
      <c r="C129" s="143">
        <v>638</v>
      </c>
      <c r="D129" s="143" t="s">
        <v>68</v>
      </c>
      <c r="E129" s="191">
        <v>42306</v>
      </c>
      <c r="F129" s="191">
        <v>43034</v>
      </c>
      <c r="G129" s="191">
        <v>43038</v>
      </c>
      <c r="H129" s="143" t="s">
        <v>91</v>
      </c>
      <c r="I129" s="143" t="s">
        <v>88</v>
      </c>
      <c r="J129" s="143" t="s">
        <v>23</v>
      </c>
      <c r="K129" s="193">
        <v>17857142.857142899</v>
      </c>
      <c r="L129" s="143" t="s">
        <v>91</v>
      </c>
      <c r="M129" s="143" t="s">
        <v>89</v>
      </c>
      <c r="N129" s="143" t="s">
        <v>116</v>
      </c>
      <c r="O129" s="192">
        <v>-20000000</v>
      </c>
      <c r="P129" s="143"/>
      <c r="Q129" s="143" t="s">
        <v>27</v>
      </c>
      <c r="R129" s="194">
        <v>1.1200000000000001</v>
      </c>
      <c r="S129" s="194">
        <v>1.04</v>
      </c>
      <c r="T129" s="193"/>
      <c r="U129" s="193">
        <v>0</v>
      </c>
      <c r="V129" s="143"/>
      <c r="W129" s="194">
        <v>1.1102000000000001</v>
      </c>
      <c r="X129" s="194">
        <v>1.1315954714420691</v>
      </c>
      <c r="Y129" s="192">
        <v>-343357.24942027766</v>
      </c>
      <c r="Z129" s="260"/>
      <c r="AA129" s="193">
        <v>0</v>
      </c>
      <c r="AB129" s="192">
        <v>-343357.24942027766</v>
      </c>
      <c r="AC129" s="170">
        <f t="shared" si="14"/>
        <v>22</v>
      </c>
      <c r="AD129" s="143" t="s">
        <v>70</v>
      </c>
      <c r="AE129" s="83"/>
      <c r="AF129" s="100">
        <f t="shared" si="15"/>
        <v>0</v>
      </c>
      <c r="AG129" s="100">
        <f t="shared" si="16"/>
        <v>15780.699183355962</v>
      </c>
      <c r="AH129" s="89"/>
      <c r="AI129" s="41"/>
      <c r="AJ129" s="41"/>
      <c r="AK129" s="41"/>
      <c r="AL129" s="41"/>
      <c r="AM129" s="41"/>
      <c r="AN129" s="41"/>
      <c r="AO129" s="41"/>
    </row>
    <row r="130" spans="1:41" s="88" customFormat="1" ht="15.6" x14ac:dyDescent="0.25">
      <c r="A130" s="143">
        <v>2017</v>
      </c>
      <c r="B130" s="143" t="s">
        <v>143</v>
      </c>
      <c r="C130" s="143">
        <v>534</v>
      </c>
      <c r="D130" s="143" t="s">
        <v>67</v>
      </c>
      <c r="E130" s="191">
        <v>42221</v>
      </c>
      <c r="F130" s="191">
        <v>43067</v>
      </c>
      <c r="G130" s="191">
        <v>43069</v>
      </c>
      <c r="H130" s="143" t="s">
        <v>87</v>
      </c>
      <c r="I130" s="143" t="s">
        <v>89</v>
      </c>
      <c r="J130" s="143" t="s">
        <v>23</v>
      </c>
      <c r="K130" s="193">
        <v>8403361.3445378207</v>
      </c>
      <c r="L130" s="143" t="s">
        <v>87</v>
      </c>
      <c r="M130" s="143" t="s">
        <v>88</v>
      </c>
      <c r="N130" s="143" t="s">
        <v>116</v>
      </c>
      <c r="O130" s="192">
        <v>-10000000</v>
      </c>
      <c r="P130" s="143"/>
      <c r="Q130" s="143" t="s">
        <v>27</v>
      </c>
      <c r="R130" s="194">
        <v>1.19</v>
      </c>
      <c r="S130" s="194">
        <v>0.94799999999999995</v>
      </c>
      <c r="T130" s="193"/>
      <c r="U130" s="193">
        <v>0</v>
      </c>
      <c r="V130" s="143"/>
      <c r="W130" s="194">
        <v>1.1102000000000001</v>
      </c>
      <c r="X130" s="194">
        <v>1.1331318744491998</v>
      </c>
      <c r="Y130" s="193">
        <v>371473.59608468186</v>
      </c>
      <c r="Z130" s="259">
        <v>-91153.462160373223</v>
      </c>
      <c r="AA130" s="193">
        <v>0</v>
      </c>
      <c r="AB130" s="193">
        <v>371473.59608468186</v>
      </c>
      <c r="AC130" s="170">
        <f t="shared" si="14"/>
        <v>22</v>
      </c>
      <c r="AD130" s="143" t="s">
        <v>77</v>
      </c>
      <c r="AE130" s="83"/>
      <c r="AF130" s="100">
        <f t="shared" si="15"/>
        <v>-3945.0495904193217</v>
      </c>
      <c r="AG130" s="100">
        <f t="shared" si="16"/>
        <v>0</v>
      </c>
      <c r="AH130" s="89"/>
      <c r="AI130" s="41"/>
      <c r="AJ130" s="41"/>
      <c r="AK130" s="41"/>
      <c r="AL130" s="41"/>
      <c r="AM130" s="41"/>
      <c r="AN130" s="41"/>
      <c r="AO130" s="41"/>
    </row>
    <row r="131" spans="1:41" s="88" customFormat="1" ht="15.6" x14ac:dyDescent="0.25">
      <c r="A131" s="143">
        <v>2017</v>
      </c>
      <c r="B131" s="143" t="s">
        <v>143</v>
      </c>
      <c r="C131" s="143">
        <v>535</v>
      </c>
      <c r="D131" s="143" t="s">
        <v>67</v>
      </c>
      <c r="E131" s="191">
        <v>42221</v>
      </c>
      <c r="F131" s="191">
        <v>43067</v>
      </c>
      <c r="G131" s="191">
        <v>43069</v>
      </c>
      <c r="H131" s="143" t="s">
        <v>87</v>
      </c>
      <c r="I131" s="143" t="s">
        <v>89</v>
      </c>
      <c r="J131" s="143" t="s">
        <v>23</v>
      </c>
      <c r="K131" s="193">
        <v>8791208.7912087906</v>
      </c>
      <c r="L131" s="143" t="s">
        <v>87</v>
      </c>
      <c r="M131" s="143" t="s">
        <v>88</v>
      </c>
      <c r="N131" s="143" t="s">
        <v>116</v>
      </c>
      <c r="O131" s="192">
        <v>-10000000</v>
      </c>
      <c r="P131" s="143"/>
      <c r="Q131" s="143" t="s">
        <v>27</v>
      </c>
      <c r="R131" s="194">
        <v>1.1375</v>
      </c>
      <c r="S131" s="194">
        <v>0.94799999999999995</v>
      </c>
      <c r="T131" s="193"/>
      <c r="U131" s="193">
        <v>0</v>
      </c>
      <c r="V131" s="143"/>
      <c r="W131" s="194">
        <v>1.1102000000000001</v>
      </c>
      <c r="X131" s="194">
        <v>1.1331318744491998</v>
      </c>
      <c r="Y131" s="193">
        <v>2672.8413336388321</v>
      </c>
      <c r="Z131" s="260"/>
      <c r="AA131" s="193">
        <v>0</v>
      </c>
      <c r="AB131" s="193">
        <v>2672.8413336388321</v>
      </c>
      <c r="AC131" s="170">
        <f t="shared" si="14"/>
        <v>22</v>
      </c>
      <c r="AD131" s="143" t="s">
        <v>78</v>
      </c>
      <c r="AE131" s="83"/>
      <c r="AF131" s="100">
        <f t="shared" si="15"/>
        <v>-28.385574963244398</v>
      </c>
      <c r="AG131" s="100">
        <f t="shared" si="16"/>
        <v>0</v>
      </c>
      <c r="AH131" s="89"/>
      <c r="AI131" s="41"/>
      <c r="AJ131" s="41"/>
      <c r="AK131" s="41"/>
      <c r="AL131" s="41"/>
      <c r="AM131" s="41"/>
      <c r="AN131" s="41"/>
      <c r="AO131" s="41"/>
    </row>
    <row r="132" spans="1:41" s="88" customFormat="1" ht="15.6" x14ac:dyDescent="0.25">
      <c r="A132" s="143">
        <v>2017</v>
      </c>
      <c r="B132" s="143" t="s">
        <v>143</v>
      </c>
      <c r="C132" s="143">
        <v>536</v>
      </c>
      <c r="D132" s="143" t="s">
        <v>67</v>
      </c>
      <c r="E132" s="191">
        <v>42221</v>
      </c>
      <c r="F132" s="191">
        <v>43067</v>
      </c>
      <c r="G132" s="191">
        <v>43069</v>
      </c>
      <c r="H132" s="143" t="s">
        <v>91</v>
      </c>
      <c r="I132" s="143" t="s">
        <v>88</v>
      </c>
      <c r="J132" s="143" t="s">
        <v>23</v>
      </c>
      <c r="K132" s="193">
        <v>8791208.7912087906</v>
      </c>
      <c r="L132" s="143" t="s">
        <v>91</v>
      </c>
      <c r="M132" s="143" t="s">
        <v>89</v>
      </c>
      <c r="N132" s="143" t="s">
        <v>116</v>
      </c>
      <c r="O132" s="192">
        <v>-10000000</v>
      </c>
      <c r="P132" s="143"/>
      <c r="Q132" s="143" t="s">
        <v>27</v>
      </c>
      <c r="R132" s="194">
        <v>1.1375</v>
      </c>
      <c r="S132" s="194">
        <v>0.94799999999999995</v>
      </c>
      <c r="T132" s="193"/>
      <c r="U132" s="193">
        <v>0</v>
      </c>
      <c r="V132" s="143"/>
      <c r="W132" s="194">
        <v>1.1102000000000001</v>
      </c>
      <c r="X132" s="194">
        <v>1.1331318744491998</v>
      </c>
      <c r="Y132" s="192">
        <v>-465299.8995786939</v>
      </c>
      <c r="Z132" s="260"/>
      <c r="AA132" s="193">
        <v>0</v>
      </c>
      <c r="AB132" s="192">
        <v>-465299.8995786939</v>
      </c>
      <c r="AC132" s="170">
        <f t="shared" si="14"/>
        <v>22</v>
      </c>
      <c r="AD132" s="143" t="s">
        <v>79</v>
      </c>
      <c r="AE132" s="83"/>
      <c r="AF132" s="100">
        <f t="shared" si="15"/>
        <v>0</v>
      </c>
      <c r="AG132" s="100">
        <f t="shared" si="16"/>
        <v>21385.183384636774</v>
      </c>
      <c r="AH132" s="89"/>
      <c r="AI132" s="41"/>
      <c r="AJ132" s="41"/>
      <c r="AK132" s="41"/>
      <c r="AL132" s="41"/>
      <c r="AM132" s="41"/>
      <c r="AN132" s="41"/>
      <c r="AO132" s="41"/>
    </row>
    <row r="133" spans="1:41" s="88" customFormat="1" ht="15.6" x14ac:dyDescent="0.25">
      <c r="A133" s="143">
        <v>2017</v>
      </c>
      <c r="B133" s="143" t="s">
        <v>144</v>
      </c>
      <c r="C133" s="143">
        <v>537</v>
      </c>
      <c r="D133" s="143" t="s">
        <v>67</v>
      </c>
      <c r="E133" s="191">
        <v>42221</v>
      </c>
      <c r="F133" s="191">
        <v>43096</v>
      </c>
      <c r="G133" s="191">
        <v>43098</v>
      </c>
      <c r="H133" s="143" t="s">
        <v>87</v>
      </c>
      <c r="I133" s="143" t="s">
        <v>89</v>
      </c>
      <c r="J133" s="143" t="s">
        <v>23</v>
      </c>
      <c r="K133" s="193">
        <v>12605042.016806699</v>
      </c>
      <c r="L133" s="143" t="s">
        <v>87</v>
      </c>
      <c r="M133" s="143" t="s">
        <v>88</v>
      </c>
      <c r="N133" s="143" t="s">
        <v>116</v>
      </c>
      <c r="O133" s="192">
        <v>-15000000</v>
      </c>
      <c r="P133" s="143"/>
      <c r="Q133" s="143" t="s">
        <v>27</v>
      </c>
      <c r="R133" s="194">
        <v>1.19</v>
      </c>
      <c r="S133" s="194">
        <v>0.94799999999999995</v>
      </c>
      <c r="T133" s="193"/>
      <c r="U133" s="193">
        <v>0</v>
      </c>
      <c r="V133" s="143"/>
      <c r="W133" s="194">
        <v>1.1102000000000001</v>
      </c>
      <c r="X133" s="194">
        <v>1.1345974532329319</v>
      </c>
      <c r="Y133" s="193">
        <v>126432.63683746991</v>
      </c>
      <c r="Z133" s="259">
        <v>-189856.36474608068</v>
      </c>
      <c r="AA133" s="193">
        <v>0</v>
      </c>
      <c r="AB133" s="193">
        <v>126432.63683746991</v>
      </c>
      <c r="AC133" s="170">
        <f t="shared" si="14"/>
        <v>23</v>
      </c>
      <c r="AD133" s="143" t="s">
        <v>77</v>
      </c>
      <c r="AE133" s="83"/>
      <c r="AF133" s="100">
        <f t="shared" si="15"/>
        <v>-1342.7146032139306</v>
      </c>
      <c r="AG133" s="100">
        <f t="shared" si="16"/>
        <v>0</v>
      </c>
      <c r="AH133" s="89"/>
      <c r="AI133" s="41"/>
      <c r="AJ133" s="41"/>
      <c r="AK133" s="41"/>
      <c r="AL133" s="41"/>
      <c r="AM133" s="41"/>
      <c r="AN133" s="41"/>
      <c r="AO133" s="41"/>
    </row>
    <row r="134" spans="1:41" s="88" customFormat="1" ht="15.6" x14ac:dyDescent="0.25">
      <c r="A134" s="143">
        <v>2017</v>
      </c>
      <c r="B134" s="143" t="s">
        <v>144</v>
      </c>
      <c r="C134" s="143">
        <v>538</v>
      </c>
      <c r="D134" s="143" t="s">
        <v>67</v>
      </c>
      <c r="E134" s="191">
        <v>42221</v>
      </c>
      <c r="F134" s="191">
        <v>43096</v>
      </c>
      <c r="G134" s="191">
        <v>43098</v>
      </c>
      <c r="H134" s="143" t="s">
        <v>87</v>
      </c>
      <c r="I134" s="143" t="s">
        <v>89</v>
      </c>
      <c r="J134" s="143" t="s">
        <v>23</v>
      </c>
      <c r="K134" s="193">
        <v>13186813.1868132</v>
      </c>
      <c r="L134" s="143" t="s">
        <v>87</v>
      </c>
      <c r="M134" s="143" t="s">
        <v>88</v>
      </c>
      <c r="N134" s="143" t="s">
        <v>116</v>
      </c>
      <c r="O134" s="192">
        <v>-15000000</v>
      </c>
      <c r="P134" s="143"/>
      <c r="Q134" s="143" t="s">
        <v>27</v>
      </c>
      <c r="R134" s="194">
        <v>1.1375</v>
      </c>
      <c r="S134" s="194">
        <v>0.94799999999999995</v>
      </c>
      <c r="T134" s="193"/>
      <c r="U134" s="193">
        <v>0</v>
      </c>
      <c r="V134" s="143"/>
      <c r="W134" s="194">
        <v>1.1102000000000001</v>
      </c>
      <c r="X134" s="194">
        <v>1.1345974532329319</v>
      </c>
      <c r="Y134" s="193">
        <v>6426.4679889671506</v>
      </c>
      <c r="Z134" s="260"/>
      <c r="AA134" s="193">
        <v>0</v>
      </c>
      <c r="AB134" s="193">
        <v>6426.4679889671506</v>
      </c>
      <c r="AC134" s="170">
        <f t="shared" si="14"/>
        <v>23</v>
      </c>
      <c r="AD134" s="143" t="s">
        <v>78</v>
      </c>
      <c r="AE134" s="83"/>
      <c r="AF134" s="100">
        <f t="shared" si="15"/>
        <v>-68.249090042831142</v>
      </c>
      <c r="AG134" s="100">
        <f t="shared" si="16"/>
        <v>0</v>
      </c>
      <c r="AH134" s="89"/>
      <c r="AI134" s="41"/>
      <c r="AJ134" s="41"/>
      <c r="AK134" s="41"/>
      <c r="AL134" s="41"/>
      <c r="AM134" s="41"/>
      <c r="AN134" s="41"/>
      <c r="AO134" s="41"/>
    </row>
    <row r="135" spans="1:41" s="88" customFormat="1" ht="15.6" x14ac:dyDescent="0.25">
      <c r="A135" s="195">
        <v>2017</v>
      </c>
      <c r="B135" s="195" t="s">
        <v>144</v>
      </c>
      <c r="C135" s="195">
        <v>539</v>
      </c>
      <c r="D135" s="195" t="s">
        <v>67</v>
      </c>
      <c r="E135" s="196">
        <v>42221</v>
      </c>
      <c r="F135" s="196">
        <v>43096</v>
      </c>
      <c r="G135" s="196">
        <v>43098</v>
      </c>
      <c r="H135" s="195" t="s">
        <v>91</v>
      </c>
      <c r="I135" s="195" t="s">
        <v>88</v>
      </c>
      <c r="J135" s="195" t="s">
        <v>23</v>
      </c>
      <c r="K135" s="198">
        <v>13186813.1868132</v>
      </c>
      <c r="L135" s="195" t="s">
        <v>91</v>
      </c>
      <c r="M135" s="195" t="s">
        <v>89</v>
      </c>
      <c r="N135" s="195" t="s">
        <v>116</v>
      </c>
      <c r="O135" s="197">
        <v>-15000000</v>
      </c>
      <c r="P135" s="195"/>
      <c r="Q135" s="195" t="s">
        <v>27</v>
      </c>
      <c r="R135" s="199">
        <v>1.1375</v>
      </c>
      <c r="S135" s="199">
        <v>0.94799999999999995</v>
      </c>
      <c r="T135" s="198"/>
      <c r="U135" s="198">
        <v>0</v>
      </c>
      <c r="V135" s="195"/>
      <c r="W135" s="199">
        <v>1.1102000000000001</v>
      </c>
      <c r="X135" s="199">
        <v>1.1345974532329319</v>
      </c>
      <c r="Y135" s="197">
        <v>-322715.46957251773</v>
      </c>
      <c r="Z135" s="261"/>
      <c r="AA135" s="198">
        <v>0</v>
      </c>
      <c r="AB135" s="197">
        <v>-322715.46957251773</v>
      </c>
      <c r="AC135" s="170">
        <f t="shared" si="14"/>
        <v>23</v>
      </c>
      <c r="AD135" s="195" t="s">
        <v>79</v>
      </c>
      <c r="AE135" s="83"/>
      <c r="AF135" s="100">
        <f t="shared" si="15"/>
        <v>0</v>
      </c>
      <c r="AG135" s="100">
        <f t="shared" si="16"/>
        <v>20292.348726719916</v>
      </c>
      <c r="AH135" s="89"/>
      <c r="AI135" s="41"/>
      <c r="AJ135" s="41"/>
      <c r="AK135" s="41"/>
      <c r="AL135" s="41"/>
      <c r="AM135" s="41"/>
      <c r="AN135" s="41"/>
      <c r="AO135" s="41"/>
    </row>
    <row r="136" spans="1:41" s="88" customFormat="1" ht="15.6" x14ac:dyDescent="0.25">
      <c r="A136" s="144"/>
      <c r="B136" s="144"/>
      <c r="C136" s="144"/>
      <c r="D136" s="144"/>
      <c r="E136" s="200"/>
      <c r="F136" s="200"/>
      <c r="G136" s="200"/>
      <c r="H136" s="144"/>
      <c r="I136" s="144"/>
      <c r="J136" s="144"/>
      <c r="K136" s="202">
        <v>292857682.96545595</v>
      </c>
      <c r="L136" s="144"/>
      <c r="M136" s="144"/>
      <c r="N136" s="144"/>
      <c r="O136" s="201">
        <v>-340000000</v>
      </c>
      <c r="P136" s="144"/>
      <c r="Q136" s="144"/>
      <c r="R136" s="203">
        <v>1.1609734686049016</v>
      </c>
      <c r="S136" s="203"/>
      <c r="T136" s="202"/>
      <c r="U136" s="202"/>
      <c r="V136" s="144"/>
      <c r="W136" s="203"/>
      <c r="X136" s="203"/>
      <c r="Y136" s="201">
        <v>-2930478.5915375389</v>
      </c>
      <c r="Z136" s="201">
        <v>-2930478.5915375389</v>
      </c>
      <c r="AA136" s="201">
        <v>-1306606.426029789</v>
      </c>
      <c r="AB136" s="201">
        <v>-1623872.1655077487</v>
      </c>
      <c r="AC136" s="170"/>
      <c r="AD136" s="144"/>
      <c r="AE136" s="83"/>
      <c r="AF136" s="100"/>
      <c r="AG136" s="100"/>
      <c r="AH136" s="89"/>
      <c r="AI136" s="41"/>
      <c r="AJ136" s="41"/>
      <c r="AK136" s="41"/>
      <c r="AL136" s="41"/>
      <c r="AM136" s="41"/>
      <c r="AN136" s="41"/>
      <c r="AO136" s="41"/>
    </row>
    <row r="137" spans="1:41" s="88" customFormat="1" ht="15.6" x14ac:dyDescent="0.25">
      <c r="A137" s="144"/>
      <c r="B137" s="144"/>
      <c r="C137" s="144"/>
      <c r="D137" s="144"/>
      <c r="E137" s="200"/>
      <c r="F137" s="200"/>
      <c r="G137" s="200"/>
      <c r="H137" s="144"/>
      <c r="I137" s="144"/>
      <c r="J137" s="144"/>
      <c r="K137" s="202"/>
      <c r="L137" s="144"/>
      <c r="M137" s="144"/>
      <c r="N137" s="144"/>
      <c r="O137" s="202"/>
      <c r="P137" s="144"/>
      <c r="Q137" s="144"/>
      <c r="R137" s="203"/>
      <c r="S137" s="203"/>
      <c r="T137" s="202"/>
      <c r="U137" s="202"/>
      <c r="V137" s="144"/>
      <c r="W137" s="203"/>
      <c r="X137" s="203"/>
      <c r="Y137" s="202"/>
      <c r="Z137" s="202"/>
      <c r="AA137" s="202"/>
      <c r="AB137" s="202"/>
      <c r="AC137" s="170"/>
      <c r="AD137" s="144"/>
      <c r="AE137" s="83"/>
      <c r="AF137" s="100"/>
      <c r="AG137" s="100"/>
      <c r="AH137" s="89"/>
      <c r="AI137" s="41"/>
      <c r="AJ137" s="41"/>
      <c r="AK137" s="41"/>
      <c r="AL137" s="41"/>
      <c r="AM137" s="41"/>
      <c r="AN137" s="41"/>
      <c r="AO137" s="41"/>
    </row>
    <row r="138" spans="1:41" s="88" customFormat="1" ht="15.6" x14ac:dyDescent="0.25">
      <c r="A138" s="143">
        <v>2018</v>
      </c>
      <c r="B138" s="143" t="s">
        <v>145</v>
      </c>
      <c r="C138" s="143">
        <v>540</v>
      </c>
      <c r="D138" s="143" t="s">
        <v>67</v>
      </c>
      <c r="E138" s="191">
        <v>42221</v>
      </c>
      <c r="F138" s="191">
        <v>43129</v>
      </c>
      <c r="G138" s="191">
        <v>43131</v>
      </c>
      <c r="H138" s="143" t="s">
        <v>87</v>
      </c>
      <c r="I138" s="143" t="s">
        <v>89</v>
      </c>
      <c r="J138" s="143" t="s">
        <v>23</v>
      </c>
      <c r="K138" s="193">
        <v>4201680.6722689103</v>
      </c>
      <c r="L138" s="143" t="s">
        <v>87</v>
      </c>
      <c r="M138" s="143" t="s">
        <v>88</v>
      </c>
      <c r="N138" s="143" t="s">
        <v>116</v>
      </c>
      <c r="O138" s="192">
        <v>-5000000</v>
      </c>
      <c r="P138" s="143"/>
      <c r="Q138" s="143" t="s">
        <v>27</v>
      </c>
      <c r="R138" s="194">
        <v>1.19</v>
      </c>
      <c r="S138" s="194">
        <v>0.94799999999999995</v>
      </c>
      <c r="T138" s="193"/>
      <c r="U138" s="193">
        <v>0</v>
      </c>
      <c r="V138" s="143"/>
      <c r="W138" s="194">
        <v>1.1102000000000001</v>
      </c>
      <c r="X138" s="194">
        <v>1.1362745777463774</v>
      </c>
      <c r="Y138" s="193">
        <v>283823.6481538217</v>
      </c>
      <c r="Z138" s="259">
        <v>-42860.197590728174</v>
      </c>
      <c r="AA138" s="193">
        <v>0</v>
      </c>
      <c r="AB138" s="193">
        <v>283823.6481538217</v>
      </c>
      <c r="AC138" s="170">
        <f t="shared" ref="AC138:AC188" si="17">VLOOKUP(G138,$AK$17:$AP$23,6,TRUE)+1</f>
        <v>23</v>
      </c>
      <c r="AD138" s="143" t="s">
        <v>77</v>
      </c>
      <c r="AE138" s="83"/>
      <c r="AF138" s="100">
        <f t="shared" ref="AF138:AF188" si="18">-IF($Y138&gt;0,$Y138*(1-VLOOKUP($D138,$AI$27:$AN$39,6,FALSE))*VLOOKUP($D138,$AI$27:$AN$39,IF(($G138-$B$2)/365&lt;1,4,5),FALSE),0)</f>
        <v>-3014.2071433935866</v>
      </c>
      <c r="AG138" s="100">
        <f t="shared" ref="AG138:AG188" si="19">-IF($Y138&lt;0,$Y138*(1-VLOOKUP($AC138,$AI$18:$AN$24,6,FALSE))*VLOOKUP($AC138,$AI$18:$AN$24,5,FALSE),0)</f>
        <v>0</v>
      </c>
      <c r="AH138" s="89"/>
      <c r="AI138" s="41"/>
      <c r="AJ138" s="41"/>
      <c r="AK138" s="41"/>
      <c r="AL138" s="41"/>
      <c r="AM138" s="41"/>
      <c r="AN138" s="41"/>
      <c r="AO138" s="41"/>
    </row>
    <row r="139" spans="1:41" s="88" customFormat="1" ht="15.6" x14ac:dyDescent="0.25">
      <c r="A139" s="143">
        <v>2018</v>
      </c>
      <c r="B139" s="143" t="s">
        <v>145</v>
      </c>
      <c r="C139" s="143">
        <v>541</v>
      </c>
      <c r="D139" s="143" t="s">
        <v>67</v>
      </c>
      <c r="E139" s="191">
        <v>42221</v>
      </c>
      <c r="F139" s="191">
        <v>43129</v>
      </c>
      <c r="G139" s="191">
        <v>43131</v>
      </c>
      <c r="H139" s="143" t="s">
        <v>87</v>
      </c>
      <c r="I139" s="143" t="s">
        <v>89</v>
      </c>
      <c r="J139" s="143" t="s">
        <v>23</v>
      </c>
      <c r="K139" s="193">
        <v>4395604.3956044</v>
      </c>
      <c r="L139" s="143" t="s">
        <v>87</v>
      </c>
      <c r="M139" s="143" t="s">
        <v>88</v>
      </c>
      <c r="N139" s="143" t="s">
        <v>116</v>
      </c>
      <c r="O139" s="192">
        <v>-5000000</v>
      </c>
      <c r="P139" s="143"/>
      <c r="Q139" s="143" t="s">
        <v>27</v>
      </c>
      <c r="R139" s="194">
        <v>1.1375</v>
      </c>
      <c r="S139" s="194">
        <v>0.94799999999999995</v>
      </c>
      <c r="T139" s="193"/>
      <c r="U139" s="193">
        <v>0</v>
      </c>
      <c r="V139" s="143"/>
      <c r="W139" s="194">
        <v>1.1102000000000001</v>
      </c>
      <c r="X139" s="194">
        <v>1.1362745777463774</v>
      </c>
      <c r="Y139" s="193">
        <v>7775.5779389717463</v>
      </c>
      <c r="Z139" s="260"/>
      <c r="AA139" s="193">
        <v>0</v>
      </c>
      <c r="AB139" s="193">
        <v>7775.5779389717463</v>
      </c>
      <c r="AC139" s="170">
        <f t="shared" si="17"/>
        <v>23</v>
      </c>
      <c r="AD139" s="143" t="s">
        <v>78</v>
      </c>
      <c r="AE139" s="83"/>
      <c r="AF139" s="100">
        <f t="shared" si="18"/>
        <v>-82.576637711879954</v>
      </c>
      <c r="AG139" s="100">
        <f t="shared" si="19"/>
        <v>0</v>
      </c>
      <c r="AH139" s="89"/>
      <c r="AI139" s="41"/>
      <c r="AJ139" s="41"/>
      <c r="AK139" s="41"/>
      <c r="AL139" s="41"/>
      <c r="AM139" s="41"/>
      <c r="AN139" s="41"/>
      <c r="AO139" s="41"/>
    </row>
    <row r="140" spans="1:41" s="88" customFormat="1" ht="15.6" x14ac:dyDescent="0.25">
      <c r="A140" s="143">
        <v>2018</v>
      </c>
      <c r="B140" s="143" t="s">
        <v>145</v>
      </c>
      <c r="C140" s="143">
        <v>542</v>
      </c>
      <c r="D140" s="143" t="s">
        <v>67</v>
      </c>
      <c r="E140" s="191">
        <v>42221</v>
      </c>
      <c r="F140" s="191">
        <v>43129</v>
      </c>
      <c r="G140" s="191">
        <v>43131</v>
      </c>
      <c r="H140" s="143" t="s">
        <v>91</v>
      </c>
      <c r="I140" s="143" t="s">
        <v>88</v>
      </c>
      <c r="J140" s="143" t="s">
        <v>23</v>
      </c>
      <c r="K140" s="193">
        <v>4395604.3956044</v>
      </c>
      <c r="L140" s="143" t="s">
        <v>91</v>
      </c>
      <c r="M140" s="143" t="s">
        <v>89</v>
      </c>
      <c r="N140" s="143" t="s">
        <v>116</v>
      </c>
      <c r="O140" s="192">
        <v>-5000000</v>
      </c>
      <c r="P140" s="143"/>
      <c r="Q140" s="143" t="s">
        <v>27</v>
      </c>
      <c r="R140" s="194">
        <v>1.1375</v>
      </c>
      <c r="S140" s="194">
        <v>0.94799999999999995</v>
      </c>
      <c r="T140" s="193"/>
      <c r="U140" s="193">
        <v>0</v>
      </c>
      <c r="V140" s="143"/>
      <c r="W140" s="194">
        <v>1.1102000000000001</v>
      </c>
      <c r="X140" s="194">
        <v>1.1362745777463774</v>
      </c>
      <c r="Y140" s="192">
        <v>-334459.42368352163</v>
      </c>
      <c r="Z140" s="260"/>
      <c r="AA140" s="193">
        <v>0</v>
      </c>
      <c r="AB140" s="192">
        <v>-334459.42368352163</v>
      </c>
      <c r="AC140" s="170">
        <f t="shared" si="17"/>
        <v>23</v>
      </c>
      <c r="AD140" s="143" t="s">
        <v>79</v>
      </c>
      <c r="AE140" s="83"/>
      <c r="AF140" s="100">
        <f t="shared" si="18"/>
        <v>0</v>
      </c>
      <c r="AG140" s="100">
        <f t="shared" si="19"/>
        <v>21030.808561219837</v>
      </c>
      <c r="AH140" s="89"/>
      <c r="AI140" s="41"/>
      <c r="AJ140" s="41"/>
      <c r="AK140" s="41"/>
      <c r="AL140" s="41"/>
      <c r="AM140" s="41"/>
      <c r="AN140" s="41"/>
      <c r="AO140" s="41"/>
    </row>
    <row r="141" spans="1:41" s="88" customFormat="1" ht="15.6" x14ac:dyDescent="0.25">
      <c r="A141" s="143">
        <v>2018</v>
      </c>
      <c r="B141" s="143" t="s">
        <v>146</v>
      </c>
      <c r="C141" s="143">
        <v>543</v>
      </c>
      <c r="D141" s="143" t="s">
        <v>67</v>
      </c>
      <c r="E141" s="191">
        <v>42221</v>
      </c>
      <c r="F141" s="191">
        <v>43157</v>
      </c>
      <c r="G141" s="191">
        <v>43159</v>
      </c>
      <c r="H141" s="143" t="s">
        <v>87</v>
      </c>
      <c r="I141" s="143" t="s">
        <v>89</v>
      </c>
      <c r="J141" s="143" t="s">
        <v>23</v>
      </c>
      <c r="K141" s="193">
        <v>4201680.6722689103</v>
      </c>
      <c r="L141" s="143" t="s">
        <v>87</v>
      </c>
      <c r="M141" s="143" t="s">
        <v>88</v>
      </c>
      <c r="N141" s="143" t="s">
        <v>116</v>
      </c>
      <c r="O141" s="192">
        <v>-5000000</v>
      </c>
      <c r="P141" s="143"/>
      <c r="Q141" s="143" t="s">
        <v>27</v>
      </c>
      <c r="R141" s="194">
        <v>1.19</v>
      </c>
      <c r="S141" s="194">
        <v>0.94799999999999995</v>
      </c>
      <c r="T141" s="193"/>
      <c r="U141" s="193">
        <v>0</v>
      </c>
      <c r="V141" s="143"/>
      <c r="W141" s="194">
        <v>1.1102000000000001</v>
      </c>
      <c r="X141" s="194">
        <v>1.1376957386165369</v>
      </c>
      <c r="Y141" s="193">
        <v>299933.4872432797</v>
      </c>
      <c r="Z141" s="259">
        <v>-35165.988997073437</v>
      </c>
      <c r="AA141" s="193">
        <v>0</v>
      </c>
      <c r="AB141" s="193">
        <v>299933.4872432797</v>
      </c>
      <c r="AC141" s="170">
        <f t="shared" si="17"/>
        <v>23</v>
      </c>
      <c r="AD141" s="143" t="s">
        <v>77</v>
      </c>
      <c r="AE141" s="83"/>
      <c r="AF141" s="100">
        <f t="shared" si="18"/>
        <v>-3185.2936345236303</v>
      </c>
      <c r="AG141" s="100">
        <f t="shared" si="19"/>
        <v>0</v>
      </c>
      <c r="AH141" s="89"/>
      <c r="AI141" s="41"/>
      <c r="AJ141" s="41"/>
      <c r="AK141" s="41"/>
      <c r="AL141" s="41"/>
      <c r="AM141" s="41"/>
      <c r="AN141" s="41"/>
      <c r="AO141" s="41"/>
    </row>
    <row r="142" spans="1:41" s="88" customFormat="1" ht="15.6" x14ac:dyDescent="0.25">
      <c r="A142" s="143">
        <v>2018</v>
      </c>
      <c r="B142" s="143" t="s">
        <v>146</v>
      </c>
      <c r="C142" s="143">
        <v>544</v>
      </c>
      <c r="D142" s="143" t="s">
        <v>67</v>
      </c>
      <c r="E142" s="191">
        <v>42221</v>
      </c>
      <c r="F142" s="191">
        <v>43157</v>
      </c>
      <c r="G142" s="191">
        <v>43159</v>
      </c>
      <c r="H142" s="143" t="s">
        <v>87</v>
      </c>
      <c r="I142" s="143" t="s">
        <v>89</v>
      </c>
      <c r="J142" s="143" t="s">
        <v>23</v>
      </c>
      <c r="K142" s="193">
        <v>4395604.3956044</v>
      </c>
      <c r="L142" s="143" t="s">
        <v>87</v>
      </c>
      <c r="M142" s="143" t="s">
        <v>88</v>
      </c>
      <c r="N142" s="143" t="s">
        <v>116</v>
      </c>
      <c r="O142" s="192">
        <v>-5000000</v>
      </c>
      <c r="P142" s="143"/>
      <c r="Q142" s="143" t="s">
        <v>27</v>
      </c>
      <c r="R142" s="194">
        <v>1.1375</v>
      </c>
      <c r="S142" s="194">
        <v>0.94799999999999995</v>
      </c>
      <c r="T142" s="193"/>
      <c r="U142" s="193">
        <v>0</v>
      </c>
      <c r="V142" s="143"/>
      <c r="W142" s="194">
        <v>1.1102000000000001</v>
      </c>
      <c r="X142" s="194">
        <v>1.1376957386165369</v>
      </c>
      <c r="Y142" s="193">
        <v>9013.4142048842114</v>
      </c>
      <c r="Z142" s="260"/>
      <c r="AA142" s="193">
        <v>0</v>
      </c>
      <c r="AB142" s="193">
        <v>9013.4142048842114</v>
      </c>
      <c r="AC142" s="170">
        <f t="shared" si="17"/>
        <v>23</v>
      </c>
      <c r="AD142" s="143" t="s">
        <v>78</v>
      </c>
      <c r="AE142" s="83"/>
      <c r="AF142" s="100">
        <f t="shared" si="18"/>
        <v>-95.722458855870329</v>
      </c>
      <c r="AG142" s="100">
        <f t="shared" si="19"/>
        <v>0</v>
      </c>
      <c r="AH142" s="89"/>
      <c r="AI142" s="41"/>
      <c r="AJ142" s="41"/>
      <c r="AK142" s="41"/>
      <c r="AL142" s="41"/>
      <c r="AM142" s="41"/>
      <c r="AN142" s="41"/>
      <c r="AO142" s="41"/>
    </row>
    <row r="143" spans="1:41" s="88" customFormat="1" ht="15.6" x14ac:dyDescent="0.25">
      <c r="A143" s="143">
        <v>2018</v>
      </c>
      <c r="B143" s="143" t="s">
        <v>146</v>
      </c>
      <c r="C143" s="143">
        <v>545</v>
      </c>
      <c r="D143" s="143" t="s">
        <v>67</v>
      </c>
      <c r="E143" s="191">
        <v>42221</v>
      </c>
      <c r="F143" s="191">
        <v>43157</v>
      </c>
      <c r="G143" s="191">
        <v>43159</v>
      </c>
      <c r="H143" s="143" t="s">
        <v>91</v>
      </c>
      <c r="I143" s="143" t="s">
        <v>88</v>
      </c>
      <c r="J143" s="143" t="s">
        <v>23</v>
      </c>
      <c r="K143" s="193">
        <v>4395604.3956044</v>
      </c>
      <c r="L143" s="143" t="s">
        <v>91</v>
      </c>
      <c r="M143" s="143" t="s">
        <v>89</v>
      </c>
      <c r="N143" s="143" t="s">
        <v>116</v>
      </c>
      <c r="O143" s="192">
        <v>-5000000</v>
      </c>
      <c r="P143" s="143"/>
      <c r="Q143" s="143" t="s">
        <v>27</v>
      </c>
      <c r="R143" s="194">
        <v>1.1375</v>
      </c>
      <c r="S143" s="194">
        <v>0.94799999999999995</v>
      </c>
      <c r="T143" s="193"/>
      <c r="U143" s="193">
        <v>0</v>
      </c>
      <c r="V143" s="143"/>
      <c r="W143" s="194">
        <v>1.1102000000000001</v>
      </c>
      <c r="X143" s="194">
        <v>1.1376957386165369</v>
      </c>
      <c r="Y143" s="192">
        <v>-344112.89044523734</v>
      </c>
      <c r="Z143" s="260"/>
      <c r="AA143" s="193">
        <v>0</v>
      </c>
      <c r="AB143" s="192">
        <v>-344112.89044523734</v>
      </c>
      <c r="AC143" s="170">
        <f t="shared" si="17"/>
        <v>23</v>
      </c>
      <c r="AD143" s="143" t="s">
        <v>79</v>
      </c>
      <c r="AE143" s="83"/>
      <c r="AF143" s="100">
        <f t="shared" si="18"/>
        <v>0</v>
      </c>
      <c r="AG143" s="100">
        <f t="shared" si="19"/>
        <v>21637.818551196524</v>
      </c>
      <c r="AH143" s="89"/>
      <c r="AI143" s="41"/>
      <c r="AJ143" s="41"/>
      <c r="AK143" s="41"/>
      <c r="AL143" s="41"/>
      <c r="AM143" s="41"/>
      <c r="AN143" s="41"/>
      <c r="AO143" s="41"/>
    </row>
    <row r="144" spans="1:41" s="88" customFormat="1" ht="15.6" x14ac:dyDescent="0.25">
      <c r="A144" s="143">
        <v>2018</v>
      </c>
      <c r="B144" s="143" t="s">
        <v>147</v>
      </c>
      <c r="C144" s="143">
        <v>705</v>
      </c>
      <c r="D144" s="143" t="s">
        <v>22</v>
      </c>
      <c r="E144" s="191">
        <v>42429</v>
      </c>
      <c r="F144" s="191">
        <v>43157</v>
      </c>
      <c r="G144" s="191">
        <v>43159</v>
      </c>
      <c r="H144" s="143" t="s">
        <v>87</v>
      </c>
      <c r="I144" s="143" t="s">
        <v>89</v>
      </c>
      <c r="J144" s="143" t="s">
        <v>23</v>
      </c>
      <c r="K144" s="193">
        <v>17316017.3160173</v>
      </c>
      <c r="L144" s="143" t="s">
        <v>87</v>
      </c>
      <c r="M144" s="143" t="s">
        <v>88</v>
      </c>
      <c r="N144" s="143" t="s">
        <v>116</v>
      </c>
      <c r="O144" s="192">
        <v>-20000000</v>
      </c>
      <c r="P144" s="143"/>
      <c r="Q144" s="143" t="s">
        <v>27</v>
      </c>
      <c r="R144" s="194">
        <v>1.155</v>
      </c>
      <c r="S144" s="194"/>
      <c r="T144" s="193"/>
      <c r="U144" s="193">
        <v>0</v>
      </c>
      <c r="V144" s="143"/>
      <c r="W144" s="194">
        <v>1.1102000000000001</v>
      </c>
      <c r="X144" s="194">
        <v>1.1376957386165369</v>
      </c>
      <c r="Y144" s="193">
        <v>766956.19015776471</v>
      </c>
      <c r="Z144" s="259">
        <v>-37805.607022805605</v>
      </c>
      <c r="AA144" s="193">
        <v>0</v>
      </c>
      <c r="AB144" s="193">
        <v>766956.19015776471</v>
      </c>
      <c r="AC144" s="170">
        <f t="shared" si="17"/>
        <v>23</v>
      </c>
      <c r="AD144" s="143" t="s">
        <v>25</v>
      </c>
      <c r="AE144" s="83"/>
      <c r="AF144" s="100">
        <f t="shared" si="18"/>
        <v>-8835.3353106174472</v>
      </c>
      <c r="AG144" s="100">
        <f t="shared" si="19"/>
        <v>0</v>
      </c>
      <c r="AH144" s="89"/>
      <c r="AI144" s="41"/>
      <c r="AJ144" s="41"/>
      <c r="AK144" s="41"/>
      <c r="AL144" s="41"/>
      <c r="AM144" s="41"/>
      <c r="AN144" s="41"/>
      <c r="AO144" s="41"/>
    </row>
    <row r="145" spans="1:42" s="88" customFormat="1" ht="15.6" x14ac:dyDescent="0.25">
      <c r="A145" s="143">
        <v>2018</v>
      </c>
      <c r="B145" s="143" t="s">
        <v>147</v>
      </c>
      <c r="C145" s="143">
        <v>706</v>
      </c>
      <c r="D145" s="143" t="s">
        <v>22</v>
      </c>
      <c r="E145" s="191">
        <v>42429</v>
      </c>
      <c r="F145" s="191">
        <v>43157</v>
      </c>
      <c r="G145" s="191">
        <v>43159</v>
      </c>
      <c r="H145" s="143" t="s">
        <v>91</v>
      </c>
      <c r="I145" s="143" t="s">
        <v>88</v>
      </c>
      <c r="J145" s="143" t="s">
        <v>23</v>
      </c>
      <c r="K145" s="193">
        <v>19157088.122605398</v>
      </c>
      <c r="L145" s="143" t="s">
        <v>91</v>
      </c>
      <c r="M145" s="143" t="s">
        <v>89</v>
      </c>
      <c r="N145" s="143" t="s">
        <v>116</v>
      </c>
      <c r="O145" s="192">
        <v>-20000000</v>
      </c>
      <c r="P145" s="143"/>
      <c r="Q145" s="143" t="s">
        <v>27</v>
      </c>
      <c r="R145" s="194">
        <v>1.044</v>
      </c>
      <c r="S145" s="194"/>
      <c r="T145" s="193"/>
      <c r="U145" s="193">
        <v>0</v>
      </c>
      <c r="V145" s="143"/>
      <c r="W145" s="194">
        <v>1.1102000000000001</v>
      </c>
      <c r="X145" s="194">
        <v>1.1376957386165369</v>
      </c>
      <c r="Y145" s="192">
        <v>-437869.50466583308</v>
      </c>
      <c r="Z145" s="260"/>
      <c r="AA145" s="193">
        <v>0</v>
      </c>
      <c r="AB145" s="192">
        <v>-437869.50466583308</v>
      </c>
      <c r="AC145" s="170">
        <f t="shared" si="17"/>
        <v>23</v>
      </c>
      <c r="AD145" s="143" t="s">
        <v>25</v>
      </c>
      <c r="AE145" s="83"/>
      <c r="AF145" s="100">
        <f t="shared" si="18"/>
        <v>0</v>
      </c>
      <c r="AG145" s="100">
        <f t="shared" si="19"/>
        <v>27533.234453387584</v>
      </c>
      <c r="AH145" s="89"/>
      <c r="AI145" s="41"/>
      <c r="AJ145" s="41"/>
      <c r="AK145" s="41"/>
      <c r="AL145" s="41"/>
      <c r="AM145" s="41"/>
      <c r="AN145" s="41"/>
      <c r="AO145" s="41"/>
    </row>
    <row r="146" spans="1:42" s="88" customFormat="1" ht="15.6" x14ac:dyDescent="0.25">
      <c r="A146" s="143">
        <v>2018</v>
      </c>
      <c r="B146" s="143" t="s">
        <v>147</v>
      </c>
      <c r="C146" s="143">
        <v>707</v>
      </c>
      <c r="D146" s="143" t="s">
        <v>22</v>
      </c>
      <c r="E146" s="191">
        <v>42429</v>
      </c>
      <c r="F146" s="191">
        <v>43157</v>
      </c>
      <c r="G146" s="191">
        <v>43159</v>
      </c>
      <c r="H146" s="143" t="s">
        <v>91</v>
      </c>
      <c r="I146" s="143" t="s">
        <v>88</v>
      </c>
      <c r="J146" s="143" t="s">
        <v>23</v>
      </c>
      <c r="K146" s="193">
        <v>17857142.857142899</v>
      </c>
      <c r="L146" s="143" t="s">
        <v>91</v>
      </c>
      <c r="M146" s="143" t="s">
        <v>89</v>
      </c>
      <c r="N146" s="143" t="s">
        <v>116</v>
      </c>
      <c r="O146" s="192">
        <v>-20000000</v>
      </c>
      <c r="P146" s="143"/>
      <c r="Q146" s="143" t="s">
        <v>27</v>
      </c>
      <c r="R146" s="194">
        <v>1.1200000000000001</v>
      </c>
      <c r="S146" s="194">
        <v>1.044</v>
      </c>
      <c r="T146" s="193"/>
      <c r="U146" s="193">
        <v>0</v>
      </c>
      <c r="V146" s="143"/>
      <c r="W146" s="194">
        <v>1.1102000000000001</v>
      </c>
      <c r="X146" s="194">
        <v>1.1376957386165369</v>
      </c>
      <c r="Y146" s="192">
        <v>-366892.29251473723</v>
      </c>
      <c r="Z146" s="260"/>
      <c r="AA146" s="193">
        <v>0</v>
      </c>
      <c r="AB146" s="192">
        <v>-366892.29251473723</v>
      </c>
      <c r="AC146" s="170">
        <f t="shared" si="17"/>
        <v>23</v>
      </c>
      <c r="AD146" s="143" t="s">
        <v>70</v>
      </c>
      <c r="AE146" s="83"/>
      <c r="AF146" s="100">
        <f t="shared" si="18"/>
        <v>0</v>
      </c>
      <c r="AG146" s="100">
        <f t="shared" si="19"/>
        <v>23070.187353326677</v>
      </c>
      <c r="AH146" s="89"/>
      <c r="AI146" s="41"/>
      <c r="AJ146" s="41"/>
      <c r="AK146" s="41"/>
      <c r="AL146" s="41"/>
      <c r="AM146" s="41"/>
      <c r="AN146" s="41"/>
      <c r="AO146" s="41"/>
    </row>
    <row r="147" spans="1:42" s="88" customFormat="1" ht="15.6" x14ac:dyDescent="0.25">
      <c r="A147" s="143">
        <v>2018</v>
      </c>
      <c r="B147" s="143" t="s">
        <v>148</v>
      </c>
      <c r="C147" s="143">
        <v>679</v>
      </c>
      <c r="D147" s="143" t="s">
        <v>26</v>
      </c>
      <c r="E147" s="191">
        <v>42338</v>
      </c>
      <c r="F147" s="191"/>
      <c r="G147" s="191">
        <v>43188</v>
      </c>
      <c r="H147" s="143" t="s">
        <v>87</v>
      </c>
      <c r="I147" s="143" t="s">
        <v>98</v>
      </c>
      <c r="J147" s="143" t="s">
        <v>23</v>
      </c>
      <c r="K147" s="193">
        <v>13430029.546065001</v>
      </c>
      <c r="L147" s="143" t="s">
        <v>91</v>
      </c>
      <c r="M147" s="143" t="s">
        <v>98</v>
      </c>
      <c r="N147" s="143" t="s">
        <v>116</v>
      </c>
      <c r="O147" s="192">
        <v>-15000000</v>
      </c>
      <c r="P147" s="143"/>
      <c r="Q147" s="143" t="s">
        <v>27</v>
      </c>
      <c r="R147" s="194">
        <v>1.1169</v>
      </c>
      <c r="S147" s="194"/>
      <c r="T147" s="193"/>
      <c r="U147" s="193">
        <v>0</v>
      </c>
      <c r="V147" s="143"/>
      <c r="W147" s="194">
        <v>1.1102000000000001</v>
      </c>
      <c r="X147" s="194">
        <v>1.1391687872882168</v>
      </c>
      <c r="Y147" s="193">
        <v>266017.84282179899</v>
      </c>
      <c r="Z147" s="193">
        <v>266017.84282179899</v>
      </c>
      <c r="AA147" s="193">
        <v>266017.84282179899</v>
      </c>
      <c r="AB147" s="193">
        <v>0</v>
      </c>
      <c r="AC147" s="170">
        <f t="shared" si="17"/>
        <v>23</v>
      </c>
      <c r="AD147" s="143" t="s">
        <v>71</v>
      </c>
      <c r="AE147" s="83"/>
      <c r="AF147" s="100">
        <f t="shared" si="18"/>
        <v>-2057.6480142266155</v>
      </c>
      <c r="AG147" s="100">
        <f t="shared" si="19"/>
        <v>0</v>
      </c>
      <c r="AH147" s="89"/>
      <c r="AI147" s="41"/>
      <c r="AJ147" s="41"/>
      <c r="AK147" s="41"/>
      <c r="AL147" s="41"/>
      <c r="AM147" s="41"/>
      <c r="AN147" s="41"/>
      <c r="AO147" s="41"/>
    </row>
    <row r="148" spans="1:42" s="93" customFormat="1" ht="15.6" x14ac:dyDescent="0.25">
      <c r="A148" s="143">
        <v>2018</v>
      </c>
      <c r="B148" s="143" t="s">
        <v>149</v>
      </c>
      <c r="C148" s="143">
        <v>708</v>
      </c>
      <c r="D148" s="143" t="s">
        <v>22</v>
      </c>
      <c r="E148" s="191">
        <v>42429</v>
      </c>
      <c r="F148" s="191">
        <v>43186</v>
      </c>
      <c r="G148" s="191">
        <v>43188</v>
      </c>
      <c r="H148" s="143" t="s">
        <v>87</v>
      </c>
      <c r="I148" s="143" t="s">
        <v>89</v>
      </c>
      <c r="J148" s="143" t="s">
        <v>23</v>
      </c>
      <c r="K148" s="193">
        <v>8658008.6580086593</v>
      </c>
      <c r="L148" s="143" t="s">
        <v>87</v>
      </c>
      <c r="M148" s="143" t="s">
        <v>88</v>
      </c>
      <c r="N148" s="143" t="s">
        <v>116</v>
      </c>
      <c r="O148" s="192">
        <v>-10000000</v>
      </c>
      <c r="P148" s="143"/>
      <c r="Q148" s="143" t="s">
        <v>27</v>
      </c>
      <c r="R148" s="194">
        <v>1.155</v>
      </c>
      <c r="S148" s="194"/>
      <c r="T148" s="193"/>
      <c r="U148" s="193">
        <v>0</v>
      </c>
      <c r="V148" s="143"/>
      <c r="W148" s="194">
        <v>1.1102000000000001</v>
      </c>
      <c r="X148" s="194">
        <v>1.1391687872882168</v>
      </c>
      <c r="Y148" s="193">
        <v>400128.24360565946</v>
      </c>
      <c r="Z148" s="259">
        <v>-7550.2125164152239</v>
      </c>
      <c r="AA148" s="193">
        <v>0</v>
      </c>
      <c r="AB148" s="193">
        <v>400128.24360565946</v>
      </c>
      <c r="AC148" s="170">
        <f t="shared" si="17"/>
        <v>23</v>
      </c>
      <c r="AD148" s="143" t="s">
        <v>25</v>
      </c>
      <c r="AE148" s="83"/>
      <c r="AF148" s="100">
        <f t="shared" si="18"/>
        <v>-4609.4773663371961</v>
      </c>
      <c r="AG148" s="100">
        <f t="shared" si="19"/>
        <v>0</v>
      </c>
      <c r="AI148" s="41"/>
      <c r="AJ148" s="41"/>
      <c r="AK148" s="41"/>
      <c r="AL148" s="41"/>
      <c r="AM148" s="41"/>
      <c r="AN148" s="41"/>
      <c r="AO148" s="41"/>
      <c r="AP148" s="88"/>
    </row>
    <row r="149" spans="1:42" s="93" customFormat="1" ht="15.6" x14ac:dyDescent="0.25">
      <c r="A149" s="143">
        <v>2018</v>
      </c>
      <c r="B149" s="143" t="s">
        <v>149</v>
      </c>
      <c r="C149" s="143">
        <v>709</v>
      </c>
      <c r="D149" s="143" t="s">
        <v>22</v>
      </c>
      <c r="E149" s="191">
        <v>42429</v>
      </c>
      <c r="F149" s="191">
        <v>43186</v>
      </c>
      <c r="G149" s="191">
        <v>43188</v>
      </c>
      <c r="H149" s="143" t="s">
        <v>91</v>
      </c>
      <c r="I149" s="143" t="s">
        <v>88</v>
      </c>
      <c r="J149" s="143" t="s">
        <v>23</v>
      </c>
      <c r="K149" s="193">
        <v>9578544.0613026805</v>
      </c>
      <c r="L149" s="143" t="s">
        <v>91</v>
      </c>
      <c r="M149" s="143" t="s">
        <v>89</v>
      </c>
      <c r="N149" s="143" t="s">
        <v>116</v>
      </c>
      <c r="O149" s="192">
        <v>-10000000</v>
      </c>
      <c r="P149" s="143"/>
      <c r="Q149" s="143" t="s">
        <v>27</v>
      </c>
      <c r="R149" s="194">
        <v>1.044</v>
      </c>
      <c r="S149" s="194"/>
      <c r="T149" s="193"/>
      <c r="U149" s="193">
        <v>0</v>
      </c>
      <c r="V149" s="143"/>
      <c r="W149" s="194">
        <v>1.1102000000000001</v>
      </c>
      <c r="X149" s="194">
        <v>1.1391687872882168</v>
      </c>
      <c r="Y149" s="192">
        <v>-225454.98404922485</v>
      </c>
      <c r="Z149" s="260"/>
      <c r="AA149" s="193">
        <v>0</v>
      </c>
      <c r="AB149" s="192">
        <v>-225454.98404922485</v>
      </c>
      <c r="AC149" s="170">
        <f t="shared" si="17"/>
        <v>23</v>
      </c>
      <c r="AD149" s="143" t="s">
        <v>25</v>
      </c>
      <c r="AE149" s="83"/>
      <c r="AF149" s="100">
        <f t="shared" si="18"/>
        <v>0</v>
      </c>
      <c r="AG149" s="100">
        <f t="shared" si="19"/>
        <v>14176.609397015258</v>
      </c>
      <c r="AI149" s="41"/>
      <c r="AJ149" s="41"/>
      <c r="AK149" s="41"/>
      <c r="AL149" s="41"/>
      <c r="AM149" s="41"/>
      <c r="AN149" s="41"/>
      <c r="AO149" s="41"/>
    </row>
    <row r="150" spans="1:42" ht="15.6" x14ac:dyDescent="0.3">
      <c r="A150" s="143">
        <v>2018</v>
      </c>
      <c r="B150" s="143" t="s">
        <v>149</v>
      </c>
      <c r="C150" s="143">
        <v>710</v>
      </c>
      <c r="D150" s="143" t="s">
        <v>22</v>
      </c>
      <c r="E150" s="191">
        <v>42429</v>
      </c>
      <c r="F150" s="191">
        <v>43186</v>
      </c>
      <c r="G150" s="191">
        <v>43188</v>
      </c>
      <c r="H150" s="143" t="s">
        <v>91</v>
      </c>
      <c r="I150" s="143" t="s">
        <v>88</v>
      </c>
      <c r="J150" s="143" t="s">
        <v>23</v>
      </c>
      <c r="K150" s="193">
        <v>8928571.4285714291</v>
      </c>
      <c r="L150" s="143" t="s">
        <v>91</v>
      </c>
      <c r="M150" s="143" t="s">
        <v>89</v>
      </c>
      <c r="N150" s="143" t="s">
        <v>116</v>
      </c>
      <c r="O150" s="192">
        <v>-10000000</v>
      </c>
      <c r="P150" s="143"/>
      <c r="Q150" s="143" t="s">
        <v>27</v>
      </c>
      <c r="R150" s="194">
        <v>1.1200000000000001</v>
      </c>
      <c r="S150" s="194">
        <v>1.044</v>
      </c>
      <c r="T150" s="193"/>
      <c r="U150" s="193">
        <v>0</v>
      </c>
      <c r="V150" s="143"/>
      <c r="W150" s="194">
        <v>1.1102000000000001</v>
      </c>
      <c r="X150" s="194">
        <v>1.1391687872882168</v>
      </c>
      <c r="Y150" s="192">
        <v>-182223.47207284984</v>
      </c>
      <c r="Z150" s="260"/>
      <c r="AA150" s="193">
        <v>0</v>
      </c>
      <c r="AB150" s="192">
        <v>-182223.47207284984</v>
      </c>
      <c r="AC150" s="170">
        <f t="shared" si="17"/>
        <v>23</v>
      </c>
      <c r="AD150" s="143" t="s">
        <v>70</v>
      </c>
      <c r="AE150" s="83"/>
      <c r="AF150" s="100">
        <f t="shared" si="18"/>
        <v>0</v>
      </c>
      <c r="AG150" s="100">
        <f t="shared" si="19"/>
        <v>11458.211923940798</v>
      </c>
      <c r="AI150" s="41"/>
      <c r="AJ150" s="41"/>
      <c r="AK150" s="41"/>
      <c r="AL150" s="41"/>
      <c r="AM150" s="41"/>
      <c r="AN150" s="41"/>
      <c r="AO150" s="42"/>
      <c r="AP150" s="93"/>
    </row>
    <row r="151" spans="1:42" ht="15.6" x14ac:dyDescent="0.3">
      <c r="A151" s="143">
        <v>2018</v>
      </c>
      <c r="B151" s="143" t="s">
        <v>150</v>
      </c>
      <c r="C151" s="143">
        <v>546</v>
      </c>
      <c r="D151" s="143" t="s">
        <v>67</v>
      </c>
      <c r="E151" s="191">
        <v>42221</v>
      </c>
      <c r="F151" s="191">
        <v>43187</v>
      </c>
      <c r="G151" s="191">
        <v>43189</v>
      </c>
      <c r="H151" s="143" t="s">
        <v>87</v>
      </c>
      <c r="I151" s="143" t="s">
        <v>89</v>
      </c>
      <c r="J151" s="143" t="s">
        <v>23</v>
      </c>
      <c r="K151" s="193">
        <v>4201680.6722689103</v>
      </c>
      <c r="L151" s="143" t="s">
        <v>87</v>
      </c>
      <c r="M151" s="143" t="s">
        <v>88</v>
      </c>
      <c r="N151" s="143" t="s">
        <v>116</v>
      </c>
      <c r="O151" s="192">
        <v>-5000000</v>
      </c>
      <c r="P151" s="143"/>
      <c r="Q151" s="143" t="s">
        <v>27</v>
      </c>
      <c r="R151" s="194">
        <v>1.19</v>
      </c>
      <c r="S151" s="194">
        <v>0.94799999999999995</v>
      </c>
      <c r="T151" s="193"/>
      <c r="U151" s="193">
        <v>0</v>
      </c>
      <c r="V151" s="143"/>
      <c r="W151" s="194">
        <v>1.1102000000000001</v>
      </c>
      <c r="X151" s="194">
        <v>1.1392193185883261</v>
      </c>
      <c r="Y151" s="193">
        <v>316926.83135922533</v>
      </c>
      <c r="Z151" s="259">
        <v>-228832.29322334332</v>
      </c>
      <c r="AA151" s="193">
        <v>0</v>
      </c>
      <c r="AB151" s="193">
        <v>316926.83135922533</v>
      </c>
      <c r="AC151" s="170">
        <f t="shared" si="17"/>
        <v>23</v>
      </c>
      <c r="AD151" s="143" t="s">
        <v>77</v>
      </c>
      <c r="AE151" s="83"/>
      <c r="AF151" s="100">
        <f t="shared" si="18"/>
        <v>-3365.7629490349732</v>
      </c>
      <c r="AG151" s="100">
        <f t="shared" si="19"/>
        <v>0</v>
      </c>
      <c r="AI151" s="41"/>
      <c r="AJ151" s="41"/>
      <c r="AK151" s="41"/>
      <c r="AL151" s="41"/>
      <c r="AM151" s="41"/>
      <c r="AN151" s="41"/>
      <c r="AO151" s="42"/>
    </row>
    <row r="152" spans="1:42" ht="15.6" x14ac:dyDescent="0.3">
      <c r="A152" s="143">
        <v>2018</v>
      </c>
      <c r="B152" s="143" t="s">
        <v>150</v>
      </c>
      <c r="C152" s="143">
        <v>547</v>
      </c>
      <c r="D152" s="143" t="s">
        <v>67</v>
      </c>
      <c r="E152" s="191">
        <v>42221</v>
      </c>
      <c r="F152" s="191">
        <v>43187</v>
      </c>
      <c r="G152" s="191">
        <v>43189</v>
      </c>
      <c r="H152" s="143" t="s">
        <v>87</v>
      </c>
      <c r="I152" s="143" t="s">
        <v>89</v>
      </c>
      <c r="J152" s="143" t="s">
        <v>23</v>
      </c>
      <c r="K152" s="193">
        <v>4395604.3956044</v>
      </c>
      <c r="L152" s="143" t="s">
        <v>87</v>
      </c>
      <c r="M152" s="143" t="s">
        <v>88</v>
      </c>
      <c r="N152" s="143" t="s">
        <v>116</v>
      </c>
      <c r="O152" s="192">
        <v>-5000000</v>
      </c>
      <c r="P152" s="143"/>
      <c r="Q152" s="143" t="s">
        <v>27</v>
      </c>
      <c r="R152" s="194">
        <v>1.1375</v>
      </c>
      <c r="S152" s="194">
        <v>0.94799999999999995</v>
      </c>
      <c r="T152" s="193"/>
      <c r="U152" s="193">
        <v>0</v>
      </c>
      <c r="V152" s="143"/>
      <c r="W152" s="194">
        <v>1.1102000000000001</v>
      </c>
      <c r="X152" s="194">
        <v>1.1392193185883261</v>
      </c>
      <c r="Y152" s="193">
        <v>10434.958039757486</v>
      </c>
      <c r="Z152" s="260"/>
      <c r="AA152" s="193">
        <v>0</v>
      </c>
      <c r="AB152" s="193">
        <v>10434.958039757486</v>
      </c>
      <c r="AC152" s="170">
        <f t="shared" si="17"/>
        <v>23</v>
      </c>
      <c r="AD152" s="143" t="s">
        <v>78</v>
      </c>
      <c r="AE152" s="83"/>
      <c r="AF152" s="100">
        <f t="shared" si="18"/>
        <v>-110.8192543822245</v>
      </c>
      <c r="AG152" s="100">
        <f t="shared" si="19"/>
        <v>0</v>
      </c>
      <c r="AI152" s="41"/>
      <c r="AJ152" s="41"/>
      <c r="AK152" s="41"/>
      <c r="AL152" s="41"/>
      <c r="AM152" s="41"/>
      <c r="AN152" s="41"/>
    </row>
    <row r="153" spans="1:42" ht="15.6" x14ac:dyDescent="0.3">
      <c r="A153" s="143">
        <v>2018</v>
      </c>
      <c r="B153" s="143" t="s">
        <v>150</v>
      </c>
      <c r="C153" s="143">
        <v>548</v>
      </c>
      <c r="D153" s="143" t="s">
        <v>67</v>
      </c>
      <c r="E153" s="191">
        <v>42221</v>
      </c>
      <c r="F153" s="191">
        <v>43187</v>
      </c>
      <c r="G153" s="191">
        <v>43189</v>
      </c>
      <c r="H153" s="143" t="s">
        <v>91</v>
      </c>
      <c r="I153" s="143" t="s">
        <v>88</v>
      </c>
      <c r="J153" s="143" t="s">
        <v>23</v>
      </c>
      <c r="K153" s="193">
        <v>4395604.3956044</v>
      </c>
      <c r="L153" s="143" t="s">
        <v>91</v>
      </c>
      <c r="M153" s="143" t="s">
        <v>89</v>
      </c>
      <c r="N153" s="143" t="s">
        <v>116</v>
      </c>
      <c r="O153" s="192">
        <v>-5000000</v>
      </c>
      <c r="P153" s="143"/>
      <c r="Q153" s="143" t="s">
        <v>27</v>
      </c>
      <c r="R153" s="194">
        <v>1.1375</v>
      </c>
      <c r="S153" s="194">
        <v>0.94799999999999995</v>
      </c>
      <c r="T153" s="193"/>
      <c r="U153" s="193">
        <v>0</v>
      </c>
      <c r="V153" s="143"/>
      <c r="W153" s="194">
        <v>1.1102000000000001</v>
      </c>
      <c r="X153" s="194">
        <v>1.1392193185883261</v>
      </c>
      <c r="Y153" s="192">
        <v>-556194.0826223261</v>
      </c>
      <c r="Z153" s="260"/>
      <c r="AA153" s="193">
        <v>0</v>
      </c>
      <c r="AB153" s="192">
        <v>-556194.0826223261</v>
      </c>
      <c r="AC153" s="170">
        <f t="shared" si="17"/>
        <v>23</v>
      </c>
      <c r="AD153" s="143" t="s">
        <v>79</v>
      </c>
      <c r="AE153" s="83"/>
      <c r="AF153" s="100">
        <f t="shared" si="18"/>
        <v>0</v>
      </c>
      <c r="AG153" s="100">
        <f t="shared" si="19"/>
        <v>34973.483915291865</v>
      </c>
      <c r="AI153" s="41"/>
      <c r="AJ153" s="41"/>
      <c r="AK153" s="41"/>
      <c r="AL153" s="41"/>
      <c r="AM153" s="41"/>
      <c r="AN153" s="41"/>
    </row>
    <row r="154" spans="1:42" ht="15.6" x14ac:dyDescent="0.3">
      <c r="A154" s="143">
        <v>2018</v>
      </c>
      <c r="B154" s="143" t="s">
        <v>151</v>
      </c>
      <c r="C154" s="143">
        <v>549</v>
      </c>
      <c r="D154" s="143" t="s">
        <v>67</v>
      </c>
      <c r="E154" s="191">
        <v>42221</v>
      </c>
      <c r="F154" s="191">
        <v>43216</v>
      </c>
      <c r="G154" s="191">
        <v>43220</v>
      </c>
      <c r="H154" s="143" t="s">
        <v>87</v>
      </c>
      <c r="I154" s="143" t="s">
        <v>89</v>
      </c>
      <c r="J154" s="143" t="s">
        <v>23</v>
      </c>
      <c r="K154" s="193">
        <v>4201680.6722689103</v>
      </c>
      <c r="L154" s="143" t="s">
        <v>87</v>
      </c>
      <c r="M154" s="143" t="s">
        <v>88</v>
      </c>
      <c r="N154" s="143" t="s">
        <v>116</v>
      </c>
      <c r="O154" s="192">
        <v>-5000000</v>
      </c>
      <c r="P154" s="143"/>
      <c r="Q154" s="143" t="s">
        <v>27</v>
      </c>
      <c r="R154" s="194">
        <v>1.19</v>
      </c>
      <c r="S154" s="194">
        <v>0.94799999999999995</v>
      </c>
      <c r="T154" s="193"/>
      <c r="U154" s="193">
        <v>0</v>
      </c>
      <c r="V154" s="143"/>
      <c r="W154" s="194">
        <v>1.1102000000000001</v>
      </c>
      <c r="X154" s="194">
        <v>1.140789374014425</v>
      </c>
      <c r="Y154" s="193">
        <v>166732.9312669037</v>
      </c>
      <c r="Z154" s="259">
        <v>-9394.2346506559988</v>
      </c>
      <c r="AA154" s="193">
        <v>0</v>
      </c>
      <c r="AB154" s="193">
        <v>166732.9312669037</v>
      </c>
      <c r="AC154" s="170">
        <f t="shared" si="17"/>
        <v>23</v>
      </c>
      <c r="AD154" s="143" t="s">
        <v>77</v>
      </c>
      <c r="AE154" s="83"/>
      <c r="AF154" s="100">
        <f t="shared" si="18"/>
        <v>-1770.7037300545171</v>
      </c>
      <c r="AG154" s="100">
        <f t="shared" si="19"/>
        <v>0</v>
      </c>
      <c r="AI154" s="42"/>
      <c r="AJ154" s="42"/>
      <c r="AK154" s="42"/>
      <c r="AL154" s="42"/>
      <c r="AM154" s="42"/>
      <c r="AN154" s="42"/>
    </row>
    <row r="155" spans="1:42" ht="15.6" x14ac:dyDescent="0.3">
      <c r="A155" s="143">
        <v>2018</v>
      </c>
      <c r="B155" s="143" t="s">
        <v>151</v>
      </c>
      <c r="C155" s="143">
        <v>550</v>
      </c>
      <c r="D155" s="143" t="s">
        <v>67</v>
      </c>
      <c r="E155" s="191">
        <v>42221</v>
      </c>
      <c r="F155" s="191">
        <v>43216</v>
      </c>
      <c r="G155" s="191">
        <v>43220</v>
      </c>
      <c r="H155" s="143" t="s">
        <v>87</v>
      </c>
      <c r="I155" s="143" t="s">
        <v>89</v>
      </c>
      <c r="J155" s="143" t="s">
        <v>23</v>
      </c>
      <c r="K155" s="193">
        <v>4395604.3956044</v>
      </c>
      <c r="L155" s="143" t="s">
        <v>87</v>
      </c>
      <c r="M155" s="143" t="s">
        <v>88</v>
      </c>
      <c r="N155" s="143" t="s">
        <v>116</v>
      </c>
      <c r="O155" s="192">
        <v>-5000000</v>
      </c>
      <c r="P155" s="143"/>
      <c r="Q155" s="143" t="s">
        <v>27</v>
      </c>
      <c r="R155" s="194">
        <v>1.1375</v>
      </c>
      <c r="S155" s="194">
        <v>0.94799999999999995</v>
      </c>
      <c r="T155" s="193"/>
      <c r="U155" s="193">
        <v>0</v>
      </c>
      <c r="V155" s="143"/>
      <c r="W155" s="194">
        <v>1.1102000000000001</v>
      </c>
      <c r="X155" s="194">
        <v>1.140789374014425</v>
      </c>
      <c r="Y155" s="193">
        <v>5960.4203003922994</v>
      </c>
      <c r="Z155" s="260"/>
      <c r="AA155" s="193">
        <v>0</v>
      </c>
      <c r="AB155" s="193">
        <v>5960.4203003922994</v>
      </c>
      <c r="AC155" s="170">
        <f t="shared" si="17"/>
        <v>23</v>
      </c>
      <c r="AD155" s="143" t="s">
        <v>78</v>
      </c>
      <c r="AE155" s="83"/>
      <c r="AF155" s="100">
        <f t="shared" si="18"/>
        <v>-63.299663590166219</v>
      </c>
      <c r="AG155" s="100">
        <f t="shared" si="19"/>
        <v>0</v>
      </c>
      <c r="AI155" s="42"/>
      <c r="AJ155" s="42"/>
      <c r="AK155" s="42"/>
      <c r="AL155" s="42"/>
      <c r="AM155" s="42"/>
      <c r="AN155" s="42"/>
    </row>
    <row r="156" spans="1:42" ht="15.6" x14ac:dyDescent="0.3">
      <c r="A156" s="143">
        <v>2018</v>
      </c>
      <c r="B156" s="143" t="s">
        <v>151</v>
      </c>
      <c r="C156" s="143">
        <v>551</v>
      </c>
      <c r="D156" s="143" t="s">
        <v>67</v>
      </c>
      <c r="E156" s="191">
        <v>42221</v>
      </c>
      <c r="F156" s="191">
        <v>43216</v>
      </c>
      <c r="G156" s="191">
        <v>43220</v>
      </c>
      <c r="H156" s="143" t="s">
        <v>91</v>
      </c>
      <c r="I156" s="143" t="s">
        <v>88</v>
      </c>
      <c r="J156" s="143" t="s">
        <v>23</v>
      </c>
      <c r="K156" s="193">
        <v>4395604.3956044</v>
      </c>
      <c r="L156" s="143" t="s">
        <v>91</v>
      </c>
      <c r="M156" s="143" t="s">
        <v>89</v>
      </c>
      <c r="N156" s="143" t="s">
        <v>116</v>
      </c>
      <c r="O156" s="192">
        <v>-5000000</v>
      </c>
      <c r="P156" s="143"/>
      <c r="Q156" s="143" t="s">
        <v>27</v>
      </c>
      <c r="R156" s="194">
        <v>1.1375</v>
      </c>
      <c r="S156" s="194">
        <v>0.94799999999999995</v>
      </c>
      <c r="T156" s="193"/>
      <c r="U156" s="193">
        <v>0</v>
      </c>
      <c r="V156" s="143"/>
      <c r="W156" s="194">
        <v>1.1102000000000001</v>
      </c>
      <c r="X156" s="194">
        <v>1.140789374014425</v>
      </c>
      <c r="Y156" s="192">
        <v>-182087.58621795199</v>
      </c>
      <c r="Z156" s="260"/>
      <c r="AA156" s="193">
        <v>0</v>
      </c>
      <c r="AB156" s="192">
        <v>-182087.58621795199</v>
      </c>
      <c r="AC156" s="170">
        <f t="shared" si="17"/>
        <v>23</v>
      </c>
      <c r="AD156" s="143" t="s">
        <v>79</v>
      </c>
      <c r="AE156" s="83"/>
      <c r="AF156" s="100">
        <f t="shared" si="18"/>
        <v>0</v>
      </c>
      <c r="AG156" s="100">
        <f t="shared" si="19"/>
        <v>11449.66742138482</v>
      </c>
    </row>
    <row r="157" spans="1:42" ht="15.6" x14ac:dyDescent="0.3">
      <c r="A157" s="143">
        <v>2018</v>
      </c>
      <c r="B157" s="143" t="s">
        <v>152</v>
      </c>
      <c r="C157" s="143">
        <v>680</v>
      </c>
      <c r="D157" s="143" t="s">
        <v>26</v>
      </c>
      <c r="E157" s="191">
        <v>42338</v>
      </c>
      <c r="F157" s="191"/>
      <c r="G157" s="191">
        <v>43220</v>
      </c>
      <c r="H157" s="143" t="s">
        <v>87</v>
      </c>
      <c r="I157" s="143" t="s">
        <v>98</v>
      </c>
      <c r="J157" s="143" t="s">
        <v>23</v>
      </c>
      <c r="K157" s="193">
        <v>8926180.4873694498</v>
      </c>
      <c r="L157" s="143" t="s">
        <v>91</v>
      </c>
      <c r="M157" s="143" t="s">
        <v>98</v>
      </c>
      <c r="N157" s="143" t="s">
        <v>116</v>
      </c>
      <c r="O157" s="192">
        <v>-10000000</v>
      </c>
      <c r="P157" s="143"/>
      <c r="Q157" s="143" t="s">
        <v>27</v>
      </c>
      <c r="R157" s="194">
        <v>1.1203000000000001</v>
      </c>
      <c r="S157" s="194"/>
      <c r="T157" s="193"/>
      <c r="U157" s="193">
        <v>0</v>
      </c>
      <c r="V157" s="143"/>
      <c r="W157" s="194">
        <v>1.1102000000000001</v>
      </c>
      <c r="X157" s="194">
        <v>1.140789374014425</v>
      </c>
      <c r="Y157" s="193">
        <v>162563.97403754835</v>
      </c>
      <c r="Z157" s="193">
        <v>162563.97403754835</v>
      </c>
      <c r="AA157" s="193">
        <v>162563.97403754832</v>
      </c>
      <c r="AB157" s="193">
        <v>2.9103830456733704E-11</v>
      </c>
      <c r="AC157" s="170">
        <f t="shared" si="17"/>
        <v>23</v>
      </c>
      <c r="AD157" s="143" t="s">
        <v>71</v>
      </c>
      <c r="AE157" s="83"/>
      <c r="AF157" s="100">
        <f t="shared" si="18"/>
        <v>-1257.4323391804367</v>
      </c>
      <c r="AG157" s="100">
        <f t="shared" si="19"/>
        <v>0</v>
      </c>
    </row>
    <row r="158" spans="1:42" ht="15.6" x14ac:dyDescent="0.3">
      <c r="A158" s="143">
        <v>2018</v>
      </c>
      <c r="B158" s="143" t="s">
        <v>153</v>
      </c>
      <c r="C158" s="143">
        <v>552</v>
      </c>
      <c r="D158" s="143" t="s">
        <v>67</v>
      </c>
      <c r="E158" s="191">
        <v>42221</v>
      </c>
      <c r="F158" s="191">
        <v>43249</v>
      </c>
      <c r="G158" s="191">
        <v>43251</v>
      </c>
      <c r="H158" s="143" t="s">
        <v>87</v>
      </c>
      <c r="I158" s="143" t="s">
        <v>89</v>
      </c>
      <c r="J158" s="143" t="s">
        <v>23</v>
      </c>
      <c r="K158" s="193">
        <v>4201680.6722689103</v>
      </c>
      <c r="L158" s="143" t="s">
        <v>87</v>
      </c>
      <c r="M158" s="143" t="s">
        <v>88</v>
      </c>
      <c r="N158" s="143" t="s">
        <v>116</v>
      </c>
      <c r="O158" s="192">
        <v>-5000000</v>
      </c>
      <c r="P158" s="143"/>
      <c r="Q158" s="143" t="s">
        <v>27</v>
      </c>
      <c r="R158" s="194">
        <v>1.19</v>
      </c>
      <c r="S158" s="194">
        <v>0.94799999999999995</v>
      </c>
      <c r="T158" s="193"/>
      <c r="U158" s="193">
        <v>0</v>
      </c>
      <c r="V158" s="143"/>
      <c r="W158" s="194">
        <v>1.1102000000000001</v>
      </c>
      <c r="X158" s="194">
        <v>1.1423663910534942</v>
      </c>
      <c r="Y158" s="193">
        <v>175651.1678549741</v>
      </c>
      <c r="Z158" s="259">
        <v>-5197.1864147413289</v>
      </c>
      <c r="AA158" s="193">
        <v>0</v>
      </c>
      <c r="AB158" s="193">
        <v>175651.1678549741</v>
      </c>
      <c r="AC158" s="170">
        <f t="shared" si="17"/>
        <v>23</v>
      </c>
      <c r="AD158" s="143" t="s">
        <v>77</v>
      </c>
      <c r="AE158" s="83"/>
      <c r="AF158" s="100">
        <f t="shared" si="18"/>
        <v>-1865.415402619825</v>
      </c>
      <c r="AG158" s="100">
        <f t="shared" si="19"/>
        <v>0</v>
      </c>
    </row>
    <row r="159" spans="1:42" ht="15.6" x14ac:dyDescent="0.3">
      <c r="A159" s="143">
        <v>2018</v>
      </c>
      <c r="B159" s="143" t="s">
        <v>153</v>
      </c>
      <c r="C159" s="143">
        <v>553</v>
      </c>
      <c r="D159" s="143" t="s">
        <v>67</v>
      </c>
      <c r="E159" s="191">
        <v>42221</v>
      </c>
      <c r="F159" s="191">
        <v>43249</v>
      </c>
      <c r="G159" s="191">
        <v>43251</v>
      </c>
      <c r="H159" s="143" t="s">
        <v>87</v>
      </c>
      <c r="I159" s="143" t="s">
        <v>89</v>
      </c>
      <c r="J159" s="143" t="s">
        <v>23</v>
      </c>
      <c r="K159" s="193">
        <v>4395604.3956044</v>
      </c>
      <c r="L159" s="143" t="s">
        <v>87</v>
      </c>
      <c r="M159" s="143" t="s">
        <v>88</v>
      </c>
      <c r="N159" s="143" t="s">
        <v>116</v>
      </c>
      <c r="O159" s="192">
        <v>-5000000</v>
      </c>
      <c r="P159" s="143"/>
      <c r="Q159" s="143" t="s">
        <v>27</v>
      </c>
      <c r="R159" s="194">
        <v>1.1375</v>
      </c>
      <c r="S159" s="194">
        <v>0.94799999999999995</v>
      </c>
      <c r="T159" s="193"/>
      <c r="U159" s="193">
        <v>0</v>
      </c>
      <c r="V159" s="143"/>
      <c r="W159" s="194">
        <v>1.1102000000000001</v>
      </c>
      <c r="X159" s="194">
        <v>1.1423663910534942</v>
      </c>
      <c r="Y159" s="193">
        <v>6839.173802424807</v>
      </c>
      <c r="Z159" s="260"/>
      <c r="AA159" s="193">
        <v>0</v>
      </c>
      <c r="AB159" s="193">
        <v>6839.173802424807</v>
      </c>
      <c r="AC159" s="170">
        <f t="shared" si="17"/>
        <v>23</v>
      </c>
      <c r="AD159" s="143" t="s">
        <v>78</v>
      </c>
      <c r="AE159" s="83"/>
      <c r="AF159" s="100">
        <f t="shared" si="18"/>
        <v>-72.632025781751452</v>
      </c>
      <c r="AG159" s="100">
        <f t="shared" si="19"/>
        <v>0</v>
      </c>
    </row>
    <row r="160" spans="1:42" ht="15.6" x14ac:dyDescent="0.3">
      <c r="A160" s="143">
        <v>2018</v>
      </c>
      <c r="B160" s="143" t="s">
        <v>153</v>
      </c>
      <c r="C160" s="143">
        <v>554</v>
      </c>
      <c r="D160" s="143" t="s">
        <v>67</v>
      </c>
      <c r="E160" s="191">
        <v>42221</v>
      </c>
      <c r="F160" s="191">
        <v>43249</v>
      </c>
      <c r="G160" s="191">
        <v>43251</v>
      </c>
      <c r="H160" s="143" t="s">
        <v>91</v>
      </c>
      <c r="I160" s="143" t="s">
        <v>88</v>
      </c>
      <c r="J160" s="143" t="s">
        <v>23</v>
      </c>
      <c r="K160" s="193">
        <v>4395604.3956044</v>
      </c>
      <c r="L160" s="143" t="s">
        <v>91</v>
      </c>
      <c r="M160" s="143" t="s">
        <v>89</v>
      </c>
      <c r="N160" s="143" t="s">
        <v>116</v>
      </c>
      <c r="O160" s="192">
        <v>-5000000</v>
      </c>
      <c r="P160" s="143"/>
      <c r="Q160" s="143" t="s">
        <v>27</v>
      </c>
      <c r="R160" s="194">
        <v>1.1375</v>
      </c>
      <c r="S160" s="194">
        <v>0.94799999999999995</v>
      </c>
      <c r="T160" s="193"/>
      <c r="U160" s="193">
        <v>0</v>
      </c>
      <c r="V160" s="143"/>
      <c r="W160" s="194">
        <v>1.1102000000000001</v>
      </c>
      <c r="X160" s="194">
        <v>1.1423663910534942</v>
      </c>
      <c r="Y160" s="192">
        <v>-187687.52807214024</v>
      </c>
      <c r="Z160" s="260"/>
      <c r="AA160" s="193">
        <v>0</v>
      </c>
      <c r="AB160" s="192">
        <v>-187687.52807214024</v>
      </c>
      <c r="AC160" s="170">
        <f t="shared" si="17"/>
        <v>23</v>
      </c>
      <c r="AD160" s="143" t="s">
        <v>79</v>
      </c>
      <c r="AE160" s="83"/>
      <c r="AF160" s="100">
        <f t="shared" si="18"/>
        <v>0</v>
      </c>
      <c r="AG160" s="100">
        <f t="shared" si="19"/>
        <v>11801.791765176178</v>
      </c>
    </row>
    <row r="161" spans="1:33" ht="15.6" x14ac:dyDescent="0.3">
      <c r="A161" s="143">
        <v>2018</v>
      </c>
      <c r="B161" s="143" t="s">
        <v>154</v>
      </c>
      <c r="C161" s="143">
        <v>815</v>
      </c>
      <c r="D161" s="143" t="s">
        <v>22</v>
      </c>
      <c r="E161" s="191">
        <v>42545</v>
      </c>
      <c r="F161" s="191"/>
      <c r="G161" s="191">
        <v>43251</v>
      </c>
      <c r="H161" s="143" t="s">
        <v>87</v>
      </c>
      <c r="I161" s="143" t="s">
        <v>98</v>
      </c>
      <c r="J161" s="143" t="s">
        <v>23</v>
      </c>
      <c r="K161" s="193">
        <v>17471826.679479301</v>
      </c>
      <c r="L161" s="143" t="s">
        <v>91</v>
      </c>
      <c r="M161" s="143" t="s">
        <v>98</v>
      </c>
      <c r="N161" s="143" t="s">
        <v>116</v>
      </c>
      <c r="O161" s="192">
        <v>-20000000</v>
      </c>
      <c r="P161" s="143"/>
      <c r="Q161" s="143" t="s">
        <v>27</v>
      </c>
      <c r="R161" s="194">
        <v>1.1447000000000001</v>
      </c>
      <c r="S161" s="194"/>
      <c r="T161" s="193"/>
      <c r="U161" s="193">
        <v>0</v>
      </c>
      <c r="V161" s="143"/>
      <c r="W161" s="194">
        <v>1.1102000000000001</v>
      </c>
      <c r="X161" s="194">
        <v>1.1423663910534942</v>
      </c>
      <c r="Y161" s="192">
        <v>-36215.848995070992</v>
      </c>
      <c r="Z161" s="192">
        <v>-36215.848995070992</v>
      </c>
      <c r="AA161" s="192">
        <v>-36215.848995070992</v>
      </c>
      <c r="AB161" s="193">
        <v>0</v>
      </c>
      <c r="AC161" s="170">
        <f t="shared" si="17"/>
        <v>23</v>
      </c>
      <c r="AD161" s="143" t="s">
        <v>71</v>
      </c>
      <c r="AE161" s="83"/>
      <c r="AF161" s="100">
        <f t="shared" si="18"/>
        <v>0</v>
      </c>
      <c r="AG161" s="100">
        <f t="shared" si="19"/>
        <v>2277.252584810064</v>
      </c>
    </row>
    <row r="162" spans="1:33" ht="15.6" x14ac:dyDescent="0.3">
      <c r="A162" s="143">
        <v>2018</v>
      </c>
      <c r="B162" s="143" t="s">
        <v>155</v>
      </c>
      <c r="C162" s="143">
        <v>696</v>
      </c>
      <c r="D162" s="143" t="s">
        <v>65</v>
      </c>
      <c r="E162" s="191">
        <v>42424</v>
      </c>
      <c r="F162" s="191">
        <v>43277</v>
      </c>
      <c r="G162" s="191">
        <v>43279</v>
      </c>
      <c r="H162" s="143" t="s">
        <v>87</v>
      </c>
      <c r="I162" s="143" t="s">
        <v>89</v>
      </c>
      <c r="J162" s="143" t="s">
        <v>23</v>
      </c>
      <c r="K162" s="193">
        <v>3596566.5236051502</v>
      </c>
      <c r="L162" s="143" t="s">
        <v>87</v>
      </c>
      <c r="M162" s="143" t="s">
        <v>88</v>
      </c>
      <c r="N162" s="143" t="s">
        <v>116</v>
      </c>
      <c r="O162" s="192">
        <v>-4190000</v>
      </c>
      <c r="P162" s="143"/>
      <c r="Q162" s="143" t="s">
        <v>27</v>
      </c>
      <c r="R162" s="194">
        <v>1.165</v>
      </c>
      <c r="S162" s="194"/>
      <c r="T162" s="193"/>
      <c r="U162" s="193">
        <v>0</v>
      </c>
      <c r="V162" s="143"/>
      <c r="W162" s="194">
        <v>1.1102000000000001</v>
      </c>
      <c r="X162" s="194">
        <v>1.1437967962238107</v>
      </c>
      <c r="Y162" s="193">
        <v>172783.64849100399</v>
      </c>
      <c r="Z162" s="259">
        <v>-36041.97157195388</v>
      </c>
      <c r="AA162" s="193">
        <v>0</v>
      </c>
      <c r="AB162" s="193">
        <v>172783.64849100399</v>
      </c>
      <c r="AC162" s="170">
        <f t="shared" si="17"/>
        <v>24</v>
      </c>
      <c r="AD162" s="143" t="s">
        <v>25</v>
      </c>
      <c r="AE162" s="83"/>
      <c r="AF162" s="100">
        <f t="shared" si="18"/>
        <v>-756.79238039059749</v>
      </c>
      <c r="AG162" s="100">
        <f t="shared" si="19"/>
        <v>0</v>
      </c>
    </row>
    <row r="163" spans="1:33" ht="15.6" x14ac:dyDescent="0.3">
      <c r="A163" s="143">
        <v>2018</v>
      </c>
      <c r="B163" s="143" t="s">
        <v>155</v>
      </c>
      <c r="C163" s="143">
        <v>697</v>
      </c>
      <c r="D163" s="143" t="s">
        <v>65</v>
      </c>
      <c r="E163" s="191">
        <v>42424</v>
      </c>
      <c r="F163" s="191">
        <v>43277</v>
      </c>
      <c r="G163" s="191">
        <v>43279</v>
      </c>
      <c r="H163" s="143" t="s">
        <v>91</v>
      </c>
      <c r="I163" s="143" t="s">
        <v>88</v>
      </c>
      <c r="J163" s="143" t="s">
        <v>23</v>
      </c>
      <c r="K163" s="193">
        <v>4001910.2196752601</v>
      </c>
      <c r="L163" s="143" t="s">
        <v>91</v>
      </c>
      <c r="M163" s="143" t="s">
        <v>89</v>
      </c>
      <c r="N163" s="143" t="s">
        <v>116</v>
      </c>
      <c r="O163" s="192">
        <v>-4190000</v>
      </c>
      <c r="P163" s="143"/>
      <c r="Q163" s="143" t="s">
        <v>27</v>
      </c>
      <c r="R163" s="194">
        <v>1.0469999999999999</v>
      </c>
      <c r="S163" s="194"/>
      <c r="T163" s="193"/>
      <c r="U163" s="193">
        <v>0</v>
      </c>
      <c r="V163" s="143"/>
      <c r="W163" s="194">
        <v>1.1102000000000001</v>
      </c>
      <c r="X163" s="194">
        <v>1.1437967962238107</v>
      </c>
      <c r="Y163" s="192">
        <v>-104823.58205210837</v>
      </c>
      <c r="Z163" s="260"/>
      <c r="AA163" s="193">
        <v>0</v>
      </c>
      <c r="AB163" s="192">
        <v>-104823.58205210837</v>
      </c>
      <c r="AC163" s="170">
        <f t="shared" si="17"/>
        <v>24</v>
      </c>
      <c r="AD163" s="143" t="s">
        <v>25</v>
      </c>
      <c r="AE163" s="83"/>
      <c r="AF163" s="100">
        <f t="shared" si="18"/>
        <v>0</v>
      </c>
      <c r="AG163" s="100">
        <f t="shared" si="19"/>
        <v>8019.0040269862893</v>
      </c>
    </row>
    <row r="164" spans="1:33" ht="15.6" x14ac:dyDescent="0.3">
      <c r="A164" s="143">
        <v>2018</v>
      </c>
      <c r="B164" s="143" t="s">
        <v>155</v>
      </c>
      <c r="C164" s="143">
        <v>698</v>
      </c>
      <c r="D164" s="143" t="s">
        <v>65</v>
      </c>
      <c r="E164" s="191">
        <v>42424</v>
      </c>
      <c r="F164" s="191">
        <v>43277</v>
      </c>
      <c r="G164" s="191">
        <v>43279</v>
      </c>
      <c r="H164" s="143" t="s">
        <v>91</v>
      </c>
      <c r="I164" s="143" t="s">
        <v>88</v>
      </c>
      <c r="J164" s="143" t="s">
        <v>23</v>
      </c>
      <c r="K164" s="193">
        <v>3627705.6277056299</v>
      </c>
      <c r="L164" s="143" t="s">
        <v>91</v>
      </c>
      <c r="M164" s="143" t="s">
        <v>89</v>
      </c>
      <c r="N164" s="143" t="s">
        <v>116</v>
      </c>
      <c r="O164" s="192">
        <v>-4190000</v>
      </c>
      <c r="P164" s="143"/>
      <c r="Q164" s="143" t="s">
        <v>27</v>
      </c>
      <c r="R164" s="194">
        <v>1.155</v>
      </c>
      <c r="S164" s="194">
        <v>1.0469999999999999</v>
      </c>
      <c r="T164" s="193"/>
      <c r="U164" s="193">
        <v>0</v>
      </c>
      <c r="V164" s="143"/>
      <c r="W164" s="194">
        <v>1.1102000000000001</v>
      </c>
      <c r="X164" s="194">
        <v>1.1437967962238107</v>
      </c>
      <c r="Y164" s="192">
        <v>-104002.03801084952</v>
      </c>
      <c r="Z164" s="260"/>
      <c r="AA164" s="193">
        <v>0</v>
      </c>
      <c r="AB164" s="192">
        <v>-104002.03801084952</v>
      </c>
      <c r="AC164" s="170">
        <f t="shared" si="17"/>
        <v>24</v>
      </c>
      <c r="AD164" s="143" t="s">
        <v>70</v>
      </c>
      <c r="AE164" s="83"/>
      <c r="AF164" s="100">
        <f t="shared" si="18"/>
        <v>0</v>
      </c>
      <c r="AG164" s="100">
        <f t="shared" si="19"/>
        <v>7956.1559078299879</v>
      </c>
    </row>
    <row r="165" spans="1:33" ht="15.6" x14ac:dyDescent="0.3">
      <c r="A165" s="143">
        <v>2018</v>
      </c>
      <c r="B165" s="143" t="s">
        <v>156</v>
      </c>
      <c r="C165" s="143">
        <v>699</v>
      </c>
      <c r="D165" s="143" t="s">
        <v>63</v>
      </c>
      <c r="E165" s="191">
        <v>42424</v>
      </c>
      <c r="F165" s="191">
        <v>43277</v>
      </c>
      <c r="G165" s="191">
        <v>43279</v>
      </c>
      <c r="H165" s="143" t="s">
        <v>87</v>
      </c>
      <c r="I165" s="143" t="s">
        <v>89</v>
      </c>
      <c r="J165" s="143" t="s">
        <v>23</v>
      </c>
      <c r="K165" s="193">
        <v>17862660.944205999</v>
      </c>
      <c r="L165" s="143" t="s">
        <v>87</v>
      </c>
      <c r="M165" s="143" t="s">
        <v>88</v>
      </c>
      <c r="N165" s="143" t="s">
        <v>116</v>
      </c>
      <c r="O165" s="192">
        <v>-20810000</v>
      </c>
      <c r="P165" s="143"/>
      <c r="Q165" s="143" t="s">
        <v>27</v>
      </c>
      <c r="R165" s="194">
        <v>1.165</v>
      </c>
      <c r="S165" s="194"/>
      <c r="T165" s="193"/>
      <c r="U165" s="193">
        <v>0</v>
      </c>
      <c r="V165" s="143"/>
      <c r="W165" s="194">
        <v>1.1102000000000001</v>
      </c>
      <c r="X165" s="194">
        <v>1.1437967962238107</v>
      </c>
      <c r="Y165" s="193">
        <v>858145.04178944894</v>
      </c>
      <c r="Z165" s="259">
        <v>-179005.59150652995</v>
      </c>
      <c r="AA165" s="193">
        <v>0</v>
      </c>
      <c r="AB165" s="193">
        <v>858145.04178944894</v>
      </c>
      <c r="AC165" s="170">
        <f t="shared" si="17"/>
        <v>24</v>
      </c>
      <c r="AD165" s="143" t="s">
        <v>25</v>
      </c>
      <c r="AE165" s="83"/>
      <c r="AF165" s="100">
        <f t="shared" si="18"/>
        <v>-3758.6752830377859</v>
      </c>
      <c r="AG165" s="100">
        <f t="shared" si="19"/>
        <v>0</v>
      </c>
    </row>
    <row r="166" spans="1:33" ht="15.6" x14ac:dyDescent="0.3">
      <c r="A166" s="143">
        <v>2018</v>
      </c>
      <c r="B166" s="143" t="s">
        <v>156</v>
      </c>
      <c r="C166" s="143">
        <v>700</v>
      </c>
      <c r="D166" s="143" t="s">
        <v>63</v>
      </c>
      <c r="E166" s="191">
        <v>42424</v>
      </c>
      <c r="F166" s="191">
        <v>43277</v>
      </c>
      <c r="G166" s="191">
        <v>43279</v>
      </c>
      <c r="H166" s="143" t="s">
        <v>91</v>
      </c>
      <c r="I166" s="143" t="s">
        <v>88</v>
      </c>
      <c r="J166" s="143" t="s">
        <v>23</v>
      </c>
      <c r="K166" s="193">
        <v>19875835.7211079</v>
      </c>
      <c r="L166" s="143" t="s">
        <v>91</v>
      </c>
      <c r="M166" s="143" t="s">
        <v>89</v>
      </c>
      <c r="N166" s="143" t="s">
        <v>116</v>
      </c>
      <c r="O166" s="192">
        <v>-20810000</v>
      </c>
      <c r="P166" s="143"/>
      <c r="Q166" s="143" t="s">
        <v>27</v>
      </c>
      <c r="R166" s="194">
        <v>1.0469999999999999</v>
      </c>
      <c r="S166" s="194"/>
      <c r="T166" s="193"/>
      <c r="U166" s="193">
        <v>0</v>
      </c>
      <c r="V166" s="143"/>
      <c r="W166" s="194">
        <v>1.1102000000000001</v>
      </c>
      <c r="X166" s="194">
        <v>1.1437967962238107</v>
      </c>
      <c r="Y166" s="192">
        <v>-520615.45167168812</v>
      </c>
      <c r="Z166" s="260"/>
      <c r="AA166" s="193">
        <v>0</v>
      </c>
      <c r="AB166" s="192">
        <v>-520615.45167168812</v>
      </c>
      <c r="AC166" s="170">
        <f t="shared" si="17"/>
        <v>24</v>
      </c>
      <c r="AD166" s="143" t="s">
        <v>25</v>
      </c>
      <c r="AE166" s="83"/>
      <c r="AF166" s="100">
        <f t="shared" si="18"/>
        <v>0</v>
      </c>
      <c r="AG166" s="100">
        <f t="shared" si="19"/>
        <v>39827.082052884136</v>
      </c>
    </row>
    <row r="167" spans="1:33" ht="15.6" x14ac:dyDescent="0.3">
      <c r="A167" s="143">
        <v>2018</v>
      </c>
      <c r="B167" s="143" t="s">
        <v>156</v>
      </c>
      <c r="C167" s="143">
        <v>701</v>
      </c>
      <c r="D167" s="143" t="s">
        <v>63</v>
      </c>
      <c r="E167" s="191">
        <v>42424</v>
      </c>
      <c r="F167" s="191">
        <v>43277</v>
      </c>
      <c r="G167" s="191">
        <v>43279</v>
      </c>
      <c r="H167" s="143" t="s">
        <v>91</v>
      </c>
      <c r="I167" s="143" t="s">
        <v>88</v>
      </c>
      <c r="J167" s="143" t="s">
        <v>23</v>
      </c>
      <c r="K167" s="193">
        <v>18017316.017315999</v>
      </c>
      <c r="L167" s="143" t="s">
        <v>91</v>
      </c>
      <c r="M167" s="143" t="s">
        <v>89</v>
      </c>
      <c r="N167" s="143" t="s">
        <v>116</v>
      </c>
      <c r="O167" s="192">
        <v>-20810000</v>
      </c>
      <c r="P167" s="143"/>
      <c r="Q167" s="143" t="s">
        <v>27</v>
      </c>
      <c r="R167" s="194">
        <v>1.155</v>
      </c>
      <c r="S167" s="194">
        <v>1.0469999999999999</v>
      </c>
      <c r="T167" s="193"/>
      <c r="U167" s="193">
        <v>0</v>
      </c>
      <c r="V167" s="143"/>
      <c r="W167" s="194">
        <v>1.1102000000000001</v>
      </c>
      <c r="X167" s="194">
        <v>1.1437967962238107</v>
      </c>
      <c r="Y167" s="192">
        <v>-516535.18162429071</v>
      </c>
      <c r="Z167" s="260"/>
      <c r="AA167" s="193">
        <v>0</v>
      </c>
      <c r="AB167" s="192">
        <v>-516535.18162429071</v>
      </c>
      <c r="AC167" s="170">
        <f t="shared" si="17"/>
        <v>24</v>
      </c>
      <c r="AD167" s="143" t="s">
        <v>70</v>
      </c>
      <c r="AE167" s="83"/>
      <c r="AF167" s="100">
        <f t="shared" si="18"/>
        <v>0</v>
      </c>
      <c r="AG167" s="100">
        <f t="shared" si="19"/>
        <v>39514.94139425824</v>
      </c>
    </row>
    <row r="168" spans="1:33" ht="15.6" x14ac:dyDescent="0.3">
      <c r="A168" s="143">
        <v>2018</v>
      </c>
      <c r="B168" s="143" t="s">
        <v>157</v>
      </c>
      <c r="C168" s="143">
        <v>555</v>
      </c>
      <c r="D168" s="143" t="s">
        <v>67</v>
      </c>
      <c r="E168" s="191">
        <v>42221</v>
      </c>
      <c r="F168" s="191">
        <v>43278</v>
      </c>
      <c r="G168" s="191">
        <v>43280</v>
      </c>
      <c r="H168" s="143" t="s">
        <v>87</v>
      </c>
      <c r="I168" s="143" t="s">
        <v>89</v>
      </c>
      <c r="J168" s="143" t="s">
        <v>23</v>
      </c>
      <c r="K168" s="193">
        <v>4201680.6722689103</v>
      </c>
      <c r="L168" s="143" t="s">
        <v>87</v>
      </c>
      <c r="M168" s="143" t="s">
        <v>88</v>
      </c>
      <c r="N168" s="143" t="s">
        <v>116</v>
      </c>
      <c r="O168" s="192">
        <v>-5000000</v>
      </c>
      <c r="P168" s="143"/>
      <c r="Q168" s="143" t="s">
        <v>27</v>
      </c>
      <c r="R168" s="194">
        <v>1.19</v>
      </c>
      <c r="S168" s="194">
        <v>0.94799999999999995</v>
      </c>
      <c r="T168" s="193"/>
      <c r="U168" s="193">
        <v>0</v>
      </c>
      <c r="V168" s="143"/>
      <c r="W168" s="194">
        <v>1.1102000000000001</v>
      </c>
      <c r="X168" s="194">
        <v>1.1438479877202783</v>
      </c>
      <c r="Y168" s="193">
        <v>183556.01184147529</v>
      </c>
      <c r="Z168" s="259">
        <v>-1197.2704856811615</v>
      </c>
      <c r="AA168" s="193">
        <v>0</v>
      </c>
      <c r="AB168" s="193">
        <v>183556.01184147529</v>
      </c>
      <c r="AC168" s="170">
        <f t="shared" si="17"/>
        <v>24</v>
      </c>
      <c r="AD168" s="143" t="s">
        <v>77</v>
      </c>
      <c r="AE168" s="83"/>
      <c r="AF168" s="100">
        <f t="shared" si="18"/>
        <v>-1949.3648457564677</v>
      </c>
      <c r="AG168" s="100">
        <f t="shared" si="19"/>
        <v>0</v>
      </c>
    </row>
    <row r="169" spans="1:33" ht="15.6" x14ac:dyDescent="0.3">
      <c r="A169" s="143">
        <v>2018</v>
      </c>
      <c r="B169" s="143" t="s">
        <v>157</v>
      </c>
      <c r="C169" s="143">
        <v>556</v>
      </c>
      <c r="D169" s="143" t="s">
        <v>67</v>
      </c>
      <c r="E169" s="191">
        <v>42221</v>
      </c>
      <c r="F169" s="191">
        <v>43278</v>
      </c>
      <c r="G169" s="191">
        <v>43280</v>
      </c>
      <c r="H169" s="143" t="s">
        <v>87</v>
      </c>
      <c r="I169" s="143" t="s">
        <v>89</v>
      </c>
      <c r="J169" s="143" t="s">
        <v>23</v>
      </c>
      <c r="K169" s="193">
        <v>4395604.3956044</v>
      </c>
      <c r="L169" s="143" t="s">
        <v>87</v>
      </c>
      <c r="M169" s="143" t="s">
        <v>88</v>
      </c>
      <c r="N169" s="143" t="s">
        <v>116</v>
      </c>
      <c r="O169" s="192">
        <v>-5000000</v>
      </c>
      <c r="P169" s="143"/>
      <c r="Q169" s="143" t="s">
        <v>27</v>
      </c>
      <c r="R169" s="194">
        <v>1.1375</v>
      </c>
      <c r="S169" s="194">
        <v>0.94799999999999995</v>
      </c>
      <c r="T169" s="193"/>
      <c r="U169" s="193">
        <v>0</v>
      </c>
      <c r="V169" s="143"/>
      <c r="W169" s="194">
        <v>1.1102000000000001</v>
      </c>
      <c r="X169" s="194">
        <v>1.1438479877202783</v>
      </c>
      <c r="Y169" s="193">
        <v>7669.4274110202741</v>
      </c>
      <c r="Z169" s="260"/>
      <c r="AA169" s="193">
        <v>0</v>
      </c>
      <c r="AB169" s="193">
        <v>7669.4274110202741</v>
      </c>
      <c r="AC169" s="170">
        <f t="shared" si="17"/>
        <v>24</v>
      </c>
      <c r="AD169" s="143" t="s">
        <v>78</v>
      </c>
      <c r="AE169" s="83"/>
      <c r="AF169" s="100">
        <f t="shared" si="18"/>
        <v>-81.449319105035315</v>
      </c>
      <c r="AG169" s="100">
        <f t="shared" si="19"/>
        <v>0</v>
      </c>
    </row>
    <row r="170" spans="1:33" ht="15.6" x14ac:dyDescent="0.3">
      <c r="A170" s="143">
        <v>2018</v>
      </c>
      <c r="B170" s="143" t="s">
        <v>157</v>
      </c>
      <c r="C170" s="143">
        <v>557</v>
      </c>
      <c r="D170" s="143" t="s">
        <v>67</v>
      </c>
      <c r="E170" s="191">
        <v>42221</v>
      </c>
      <c r="F170" s="191">
        <v>43278</v>
      </c>
      <c r="G170" s="191">
        <v>43280</v>
      </c>
      <c r="H170" s="143" t="s">
        <v>91</v>
      </c>
      <c r="I170" s="143" t="s">
        <v>88</v>
      </c>
      <c r="J170" s="143" t="s">
        <v>23</v>
      </c>
      <c r="K170" s="193">
        <v>4395604.3956044</v>
      </c>
      <c r="L170" s="143" t="s">
        <v>91</v>
      </c>
      <c r="M170" s="143" t="s">
        <v>89</v>
      </c>
      <c r="N170" s="143" t="s">
        <v>116</v>
      </c>
      <c r="O170" s="192">
        <v>-5000000</v>
      </c>
      <c r="P170" s="143"/>
      <c r="Q170" s="143" t="s">
        <v>27</v>
      </c>
      <c r="R170" s="194">
        <v>1.1375</v>
      </c>
      <c r="S170" s="194">
        <v>0.94799999999999995</v>
      </c>
      <c r="T170" s="193"/>
      <c r="U170" s="193">
        <v>0</v>
      </c>
      <c r="V170" s="143"/>
      <c r="W170" s="194">
        <v>1.1102000000000001</v>
      </c>
      <c r="X170" s="194">
        <v>1.1438479877202783</v>
      </c>
      <c r="Y170" s="192">
        <v>-192422.70973817672</v>
      </c>
      <c r="Z170" s="260"/>
      <c r="AA170" s="193">
        <v>0</v>
      </c>
      <c r="AB170" s="192">
        <v>-192422.70973817672</v>
      </c>
      <c r="AC170" s="170">
        <f t="shared" si="17"/>
        <v>24</v>
      </c>
      <c r="AD170" s="143" t="s">
        <v>79</v>
      </c>
      <c r="AE170" s="83"/>
      <c r="AF170" s="100">
        <f t="shared" si="18"/>
        <v>0</v>
      </c>
      <c r="AG170" s="100">
        <f t="shared" si="19"/>
        <v>14720.337294970519</v>
      </c>
    </row>
    <row r="171" spans="1:33" ht="15.6" x14ac:dyDescent="0.3">
      <c r="A171" s="143">
        <v>2018</v>
      </c>
      <c r="B171" s="143" t="s">
        <v>158</v>
      </c>
      <c r="C171" s="143">
        <v>810</v>
      </c>
      <c r="D171" s="143" t="s">
        <v>64</v>
      </c>
      <c r="E171" s="191">
        <v>42548</v>
      </c>
      <c r="F171" s="191">
        <v>43278</v>
      </c>
      <c r="G171" s="191">
        <v>43280</v>
      </c>
      <c r="H171" s="143" t="s">
        <v>87</v>
      </c>
      <c r="I171" s="143" t="s">
        <v>89</v>
      </c>
      <c r="J171" s="143" t="s">
        <v>23</v>
      </c>
      <c r="K171" s="193">
        <v>21645021.645021599</v>
      </c>
      <c r="L171" s="143" t="s">
        <v>87</v>
      </c>
      <c r="M171" s="143" t="s">
        <v>88</v>
      </c>
      <c r="N171" s="143" t="s">
        <v>116</v>
      </c>
      <c r="O171" s="192">
        <v>-25000000</v>
      </c>
      <c r="P171" s="143"/>
      <c r="Q171" s="143" t="s">
        <v>27</v>
      </c>
      <c r="R171" s="194">
        <v>1.155</v>
      </c>
      <c r="S171" s="194"/>
      <c r="T171" s="193"/>
      <c r="U171" s="193">
        <v>0</v>
      </c>
      <c r="V171" s="143"/>
      <c r="W171" s="194">
        <v>1.1102000000000001</v>
      </c>
      <c r="X171" s="194">
        <v>1.1438479877202783</v>
      </c>
      <c r="Y171" s="193">
        <v>1129025.1444750705</v>
      </c>
      <c r="Z171" s="259">
        <v>-139530.07798799057</v>
      </c>
      <c r="AA171" s="193">
        <v>0</v>
      </c>
      <c r="AB171" s="193">
        <v>1129025.1444750705</v>
      </c>
      <c r="AC171" s="170">
        <f t="shared" si="17"/>
        <v>24</v>
      </c>
      <c r="AD171" s="143" t="s">
        <v>25</v>
      </c>
      <c r="AE171" s="83"/>
      <c r="AF171" s="100">
        <f t="shared" si="18"/>
        <v>-14428.941346391399</v>
      </c>
      <c r="AG171" s="100">
        <f t="shared" si="19"/>
        <v>0</v>
      </c>
    </row>
    <row r="172" spans="1:33" ht="15.6" x14ac:dyDescent="0.3">
      <c r="A172" s="143">
        <v>2018</v>
      </c>
      <c r="B172" s="143" t="s">
        <v>158</v>
      </c>
      <c r="C172" s="143">
        <v>811</v>
      </c>
      <c r="D172" s="143" t="s">
        <v>64</v>
      </c>
      <c r="E172" s="191">
        <v>42548</v>
      </c>
      <c r="F172" s="191">
        <v>43278</v>
      </c>
      <c r="G172" s="191">
        <v>43280</v>
      </c>
      <c r="H172" s="143" t="s">
        <v>91</v>
      </c>
      <c r="I172" s="143" t="s">
        <v>88</v>
      </c>
      <c r="J172" s="143" t="s">
        <v>23</v>
      </c>
      <c r="K172" s="193">
        <v>23707918.444760598</v>
      </c>
      <c r="L172" s="143" t="s">
        <v>91</v>
      </c>
      <c r="M172" s="143" t="s">
        <v>89</v>
      </c>
      <c r="N172" s="143" t="s">
        <v>116</v>
      </c>
      <c r="O172" s="192">
        <v>-25000000</v>
      </c>
      <c r="P172" s="143"/>
      <c r="Q172" s="143" t="s">
        <v>27</v>
      </c>
      <c r="R172" s="194">
        <v>1.0545</v>
      </c>
      <c r="S172" s="194"/>
      <c r="T172" s="193"/>
      <c r="U172" s="193">
        <v>0</v>
      </c>
      <c r="V172" s="143"/>
      <c r="W172" s="194">
        <v>1.1102000000000001</v>
      </c>
      <c r="X172" s="194">
        <v>1.1438479877202783</v>
      </c>
      <c r="Y172" s="192">
        <v>-661435.0209054898</v>
      </c>
      <c r="Z172" s="260"/>
      <c r="AA172" s="193">
        <v>0</v>
      </c>
      <c r="AB172" s="192">
        <v>-661435.0209054898</v>
      </c>
      <c r="AC172" s="170">
        <f t="shared" si="17"/>
        <v>24</v>
      </c>
      <c r="AD172" s="143" t="s">
        <v>25</v>
      </c>
      <c r="AE172" s="83"/>
      <c r="AF172" s="100">
        <f t="shared" si="18"/>
        <v>0</v>
      </c>
      <c r="AG172" s="100">
        <f t="shared" si="19"/>
        <v>50599.779099269974</v>
      </c>
    </row>
    <row r="173" spans="1:33" ht="15.6" x14ac:dyDescent="0.3">
      <c r="A173" s="143">
        <v>2018</v>
      </c>
      <c r="B173" s="143" t="s">
        <v>158</v>
      </c>
      <c r="C173" s="143">
        <v>812</v>
      </c>
      <c r="D173" s="143" t="s">
        <v>64</v>
      </c>
      <c r="E173" s="191">
        <v>42548</v>
      </c>
      <c r="F173" s="191">
        <v>43278</v>
      </c>
      <c r="G173" s="191">
        <v>43280</v>
      </c>
      <c r="H173" s="143" t="s">
        <v>91</v>
      </c>
      <c r="I173" s="143" t="s">
        <v>88</v>
      </c>
      <c r="J173" s="143" t="s">
        <v>23</v>
      </c>
      <c r="K173" s="193">
        <v>21645021.645021599</v>
      </c>
      <c r="L173" s="143" t="s">
        <v>91</v>
      </c>
      <c r="M173" s="143" t="s">
        <v>89</v>
      </c>
      <c r="N173" s="143" t="s">
        <v>116</v>
      </c>
      <c r="O173" s="192">
        <v>-25000000</v>
      </c>
      <c r="P173" s="143"/>
      <c r="Q173" s="143" t="s">
        <v>27</v>
      </c>
      <c r="R173" s="194">
        <v>1.155</v>
      </c>
      <c r="S173" s="194">
        <v>1.0545</v>
      </c>
      <c r="T173" s="193"/>
      <c r="U173" s="193">
        <v>0</v>
      </c>
      <c r="V173" s="143"/>
      <c r="W173" s="194">
        <v>1.1102000000000001</v>
      </c>
      <c r="X173" s="194">
        <v>1.1438479877202783</v>
      </c>
      <c r="Y173" s="192">
        <v>-607120.20155757118</v>
      </c>
      <c r="Z173" s="260"/>
      <c r="AA173" s="193">
        <v>0</v>
      </c>
      <c r="AB173" s="192">
        <v>-607120.20155757118</v>
      </c>
      <c r="AC173" s="170">
        <f t="shared" si="17"/>
        <v>24</v>
      </c>
      <c r="AD173" s="143" t="s">
        <v>70</v>
      </c>
      <c r="AE173" s="83"/>
      <c r="AF173" s="100">
        <f t="shared" si="18"/>
        <v>0</v>
      </c>
      <c r="AG173" s="100">
        <f t="shared" si="19"/>
        <v>46444.695419154195</v>
      </c>
    </row>
    <row r="174" spans="1:33" ht="15.6" x14ac:dyDescent="0.3">
      <c r="A174" s="143">
        <v>2018</v>
      </c>
      <c r="B174" s="143" t="s">
        <v>159</v>
      </c>
      <c r="C174" s="143">
        <v>558</v>
      </c>
      <c r="D174" s="143" t="s">
        <v>67</v>
      </c>
      <c r="E174" s="191">
        <v>42221</v>
      </c>
      <c r="F174" s="191">
        <v>43308</v>
      </c>
      <c r="G174" s="191">
        <v>43312</v>
      </c>
      <c r="H174" s="143" t="s">
        <v>87</v>
      </c>
      <c r="I174" s="143" t="s">
        <v>89</v>
      </c>
      <c r="J174" s="143" t="s">
        <v>23</v>
      </c>
      <c r="K174" s="193">
        <v>4201680.6722689103</v>
      </c>
      <c r="L174" s="143" t="s">
        <v>87</v>
      </c>
      <c r="M174" s="143" t="s">
        <v>88</v>
      </c>
      <c r="N174" s="143" t="s">
        <v>116</v>
      </c>
      <c r="O174" s="192">
        <v>-5000000</v>
      </c>
      <c r="P174" s="143"/>
      <c r="Q174" s="143" t="s">
        <v>27</v>
      </c>
      <c r="R174" s="194">
        <v>1.19</v>
      </c>
      <c r="S174" s="194">
        <v>0.94799999999999995</v>
      </c>
      <c r="T174" s="193"/>
      <c r="U174" s="193">
        <v>0</v>
      </c>
      <c r="V174" s="143"/>
      <c r="W174" s="194">
        <v>1.1102000000000001</v>
      </c>
      <c r="X174" s="194">
        <v>1.1455812947986321</v>
      </c>
      <c r="Y174" s="193">
        <v>193522.19136707453</v>
      </c>
      <c r="Z174" s="260">
        <v>6139.6345699490339</v>
      </c>
      <c r="AA174" s="193">
        <v>0</v>
      </c>
      <c r="AB174" s="193">
        <v>193522.19136707453</v>
      </c>
      <c r="AC174" s="170">
        <f t="shared" si="17"/>
        <v>24</v>
      </c>
      <c r="AD174" s="143" t="s">
        <v>77</v>
      </c>
      <c r="AE174" s="83"/>
      <c r="AF174" s="100">
        <f t="shared" si="18"/>
        <v>-2055.2056723183314</v>
      </c>
      <c r="AG174" s="100">
        <f t="shared" si="19"/>
        <v>0</v>
      </c>
    </row>
    <row r="175" spans="1:33" ht="15.6" x14ac:dyDescent="0.3">
      <c r="A175" s="143">
        <v>2018</v>
      </c>
      <c r="B175" s="143" t="s">
        <v>159</v>
      </c>
      <c r="C175" s="143">
        <v>559</v>
      </c>
      <c r="D175" s="143" t="s">
        <v>67</v>
      </c>
      <c r="E175" s="191">
        <v>42221</v>
      </c>
      <c r="F175" s="191">
        <v>43308</v>
      </c>
      <c r="G175" s="191">
        <v>43312</v>
      </c>
      <c r="H175" s="143" t="s">
        <v>87</v>
      </c>
      <c r="I175" s="143" t="s">
        <v>89</v>
      </c>
      <c r="J175" s="143" t="s">
        <v>23</v>
      </c>
      <c r="K175" s="193">
        <v>4395604.3956044</v>
      </c>
      <c r="L175" s="143" t="s">
        <v>87</v>
      </c>
      <c r="M175" s="143" t="s">
        <v>88</v>
      </c>
      <c r="N175" s="143" t="s">
        <v>116</v>
      </c>
      <c r="O175" s="192">
        <v>-5000000</v>
      </c>
      <c r="P175" s="143"/>
      <c r="Q175" s="143" t="s">
        <v>27</v>
      </c>
      <c r="R175" s="194">
        <v>1.1375</v>
      </c>
      <c r="S175" s="194">
        <v>0.94799999999999995</v>
      </c>
      <c r="T175" s="193"/>
      <c r="U175" s="193">
        <v>0</v>
      </c>
      <c r="V175" s="143"/>
      <c r="W175" s="194">
        <v>1.1102000000000001</v>
      </c>
      <c r="X175" s="194">
        <v>1.1455812947986321</v>
      </c>
      <c r="Y175" s="193">
        <v>8753.2241678629016</v>
      </c>
      <c r="Z175" s="260"/>
      <c r="AA175" s="193">
        <v>0</v>
      </c>
      <c r="AB175" s="193">
        <v>8753.2241678629016</v>
      </c>
      <c r="AC175" s="170">
        <f t="shared" si="17"/>
        <v>24</v>
      </c>
      <c r="AD175" s="143" t="s">
        <v>78</v>
      </c>
      <c r="AE175" s="83"/>
      <c r="AF175" s="100">
        <f t="shared" si="18"/>
        <v>-92.959240662704019</v>
      </c>
      <c r="AG175" s="100">
        <f t="shared" si="19"/>
        <v>0</v>
      </c>
    </row>
    <row r="176" spans="1:33" ht="15.6" x14ac:dyDescent="0.3">
      <c r="A176" s="143">
        <v>2018</v>
      </c>
      <c r="B176" s="143" t="s">
        <v>159</v>
      </c>
      <c r="C176" s="143">
        <v>560</v>
      </c>
      <c r="D176" s="143" t="s">
        <v>67</v>
      </c>
      <c r="E176" s="191">
        <v>42221</v>
      </c>
      <c r="F176" s="191">
        <v>43308</v>
      </c>
      <c r="G176" s="191">
        <v>43312</v>
      </c>
      <c r="H176" s="143" t="s">
        <v>91</v>
      </c>
      <c r="I176" s="143" t="s">
        <v>88</v>
      </c>
      <c r="J176" s="143" t="s">
        <v>23</v>
      </c>
      <c r="K176" s="193">
        <v>4395604.3956044</v>
      </c>
      <c r="L176" s="143" t="s">
        <v>91</v>
      </c>
      <c r="M176" s="143" t="s">
        <v>89</v>
      </c>
      <c r="N176" s="143" t="s">
        <v>116</v>
      </c>
      <c r="O176" s="192">
        <v>-5000000</v>
      </c>
      <c r="P176" s="143"/>
      <c r="Q176" s="143" t="s">
        <v>27</v>
      </c>
      <c r="R176" s="194">
        <v>1.1375</v>
      </c>
      <c r="S176" s="194">
        <v>0.94799999999999995</v>
      </c>
      <c r="T176" s="193"/>
      <c r="U176" s="193">
        <v>0</v>
      </c>
      <c r="V176" s="143"/>
      <c r="W176" s="194">
        <v>1.1102000000000001</v>
      </c>
      <c r="X176" s="194">
        <v>1.1455812947986321</v>
      </c>
      <c r="Y176" s="192">
        <v>-196135.7809649884</v>
      </c>
      <c r="Z176" s="260"/>
      <c r="AA176" s="193">
        <v>0</v>
      </c>
      <c r="AB176" s="192">
        <v>-196135.7809649884</v>
      </c>
      <c r="AC176" s="170">
        <f t="shared" si="17"/>
        <v>24</v>
      </c>
      <c r="AD176" s="143" t="s">
        <v>79</v>
      </c>
      <c r="AE176" s="83"/>
      <c r="AF176" s="100">
        <f t="shared" si="18"/>
        <v>0</v>
      </c>
      <c r="AG176" s="100">
        <f t="shared" si="19"/>
        <v>15004.387243821613</v>
      </c>
    </row>
    <row r="177" spans="1:33" ht="15.6" x14ac:dyDescent="0.3">
      <c r="A177" s="143">
        <v>2018</v>
      </c>
      <c r="B177" s="143" t="s">
        <v>160</v>
      </c>
      <c r="C177" s="143">
        <v>561</v>
      </c>
      <c r="D177" s="143" t="s">
        <v>67</v>
      </c>
      <c r="E177" s="191">
        <v>42221</v>
      </c>
      <c r="F177" s="191">
        <v>43341</v>
      </c>
      <c r="G177" s="191">
        <v>43343</v>
      </c>
      <c r="H177" s="143" t="s">
        <v>87</v>
      </c>
      <c r="I177" s="143" t="s">
        <v>89</v>
      </c>
      <c r="J177" s="143" t="s">
        <v>23</v>
      </c>
      <c r="K177" s="193">
        <v>4201680.6722689103</v>
      </c>
      <c r="L177" s="143" t="s">
        <v>87</v>
      </c>
      <c r="M177" s="143" t="s">
        <v>88</v>
      </c>
      <c r="N177" s="143" t="s">
        <v>116</v>
      </c>
      <c r="O177" s="192">
        <v>-5000000</v>
      </c>
      <c r="P177" s="143"/>
      <c r="Q177" s="143" t="s">
        <v>27</v>
      </c>
      <c r="R177" s="194">
        <v>1.19</v>
      </c>
      <c r="S177" s="194">
        <v>0.94799999999999995</v>
      </c>
      <c r="T177" s="193"/>
      <c r="U177" s="193">
        <v>0</v>
      </c>
      <c r="V177" s="143"/>
      <c r="W177" s="194">
        <v>1.1102000000000001</v>
      </c>
      <c r="X177" s="194">
        <v>1.1472794329505671</v>
      </c>
      <c r="Y177" s="193">
        <v>204135.55410540072</v>
      </c>
      <c r="Z177" s="260">
        <v>13693.220800919284</v>
      </c>
      <c r="AA177" s="193">
        <v>0</v>
      </c>
      <c r="AB177" s="193">
        <v>204135.55410540072</v>
      </c>
      <c r="AC177" s="170">
        <f t="shared" si="17"/>
        <v>24</v>
      </c>
      <c r="AD177" s="143" t="s">
        <v>77</v>
      </c>
      <c r="AE177" s="83"/>
      <c r="AF177" s="100">
        <f t="shared" si="18"/>
        <v>-2167.9195845993554</v>
      </c>
      <c r="AG177" s="100">
        <f t="shared" si="19"/>
        <v>0</v>
      </c>
    </row>
    <row r="178" spans="1:33" ht="15.6" x14ac:dyDescent="0.3">
      <c r="A178" s="143">
        <v>2018</v>
      </c>
      <c r="B178" s="143" t="s">
        <v>160</v>
      </c>
      <c r="C178" s="143">
        <v>562</v>
      </c>
      <c r="D178" s="143" t="s">
        <v>67</v>
      </c>
      <c r="E178" s="191">
        <v>42221</v>
      </c>
      <c r="F178" s="191">
        <v>43341</v>
      </c>
      <c r="G178" s="191">
        <v>43343</v>
      </c>
      <c r="H178" s="143" t="s">
        <v>87</v>
      </c>
      <c r="I178" s="143" t="s">
        <v>89</v>
      </c>
      <c r="J178" s="143" t="s">
        <v>23</v>
      </c>
      <c r="K178" s="193">
        <v>4395604.3956044</v>
      </c>
      <c r="L178" s="143" t="s">
        <v>87</v>
      </c>
      <c r="M178" s="143" t="s">
        <v>88</v>
      </c>
      <c r="N178" s="143" t="s">
        <v>116</v>
      </c>
      <c r="O178" s="192">
        <v>-5000000</v>
      </c>
      <c r="P178" s="143"/>
      <c r="Q178" s="143" t="s">
        <v>27</v>
      </c>
      <c r="R178" s="194">
        <v>1.1375</v>
      </c>
      <c r="S178" s="194">
        <v>0.94799999999999995</v>
      </c>
      <c r="T178" s="193"/>
      <c r="U178" s="193">
        <v>0</v>
      </c>
      <c r="V178" s="143"/>
      <c r="W178" s="194">
        <v>1.1102000000000001</v>
      </c>
      <c r="X178" s="194">
        <v>1.1472794329505671</v>
      </c>
      <c r="Y178" s="193">
        <v>9980.7898839454119</v>
      </c>
      <c r="Z178" s="260"/>
      <c r="AA178" s="193">
        <v>0</v>
      </c>
      <c r="AB178" s="193">
        <v>9980.7898839454119</v>
      </c>
      <c r="AC178" s="170">
        <f t="shared" si="17"/>
        <v>24</v>
      </c>
      <c r="AD178" s="143" t="s">
        <v>78</v>
      </c>
      <c r="AE178" s="83"/>
      <c r="AF178" s="100">
        <f t="shared" si="18"/>
        <v>-105.99598856750028</v>
      </c>
      <c r="AG178" s="100">
        <f t="shared" si="19"/>
        <v>0</v>
      </c>
    </row>
    <row r="179" spans="1:33" ht="15.6" x14ac:dyDescent="0.3">
      <c r="A179" s="143">
        <v>2018</v>
      </c>
      <c r="B179" s="143" t="s">
        <v>160</v>
      </c>
      <c r="C179" s="143">
        <v>563</v>
      </c>
      <c r="D179" s="143" t="s">
        <v>67</v>
      </c>
      <c r="E179" s="191">
        <v>42221</v>
      </c>
      <c r="F179" s="191">
        <v>43341</v>
      </c>
      <c r="G179" s="191">
        <v>43343</v>
      </c>
      <c r="H179" s="143" t="s">
        <v>91</v>
      </c>
      <c r="I179" s="143" t="s">
        <v>88</v>
      </c>
      <c r="J179" s="143" t="s">
        <v>23</v>
      </c>
      <c r="K179" s="193">
        <v>4395604.3956044</v>
      </c>
      <c r="L179" s="143" t="s">
        <v>91</v>
      </c>
      <c r="M179" s="143" t="s">
        <v>89</v>
      </c>
      <c r="N179" s="143" t="s">
        <v>116</v>
      </c>
      <c r="O179" s="192">
        <v>-5000000</v>
      </c>
      <c r="P179" s="143"/>
      <c r="Q179" s="143" t="s">
        <v>27</v>
      </c>
      <c r="R179" s="194">
        <v>1.1375</v>
      </c>
      <c r="S179" s="194">
        <v>0.94799999999999995</v>
      </c>
      <c r="T179" s="193"/>
      <c r="U179" s="193">
        <v>0</v>
      </c>
      <c r="V179" s="143"/>
      <c r="W179" s="194">
        <v>1.1102000000000001</v>
      </c>
      <c r="X179" s="194">
        <v>1.1472794329505671</v>
      </c>
      <c r="Y179" s="192">
        <v>-200423.12318842683</v>
      </c>
      <c r="Z179" s="260"/>
      <c r="AA179" s="193">
        <v>0</v>
      </c>
      <c r="AB179" s="192">
        <v>-200423.12318842683</v>
      </c>
      <c r="AC179" s="170">
        <f t="shared" si="17"/>
        <v>24</v>
      </c>
      <c r="AD179" s="143" t="s">
        <v>79</v>
      </c>
      <c r="AE179" s="83"/>
      <c r="AF179" s="100">
        <f t="shared" si="18"/>
        <v>0</v>
      </c>
      <c r="AG179" s="100">
        <f t="shared" si="19"/>
        <v>15332.368923914653</v>
      </c>
    </row>
    <row r="180" spans="1:33" ht="15.6" x14ac:dyDescent="0.3">
      <c r="A180" s="143">
        <v>2018</v>
      </c>
      <c r="B180" s="143" t="s">
        <v>161</v>
      </c>
      <c r="C180" s="143">
        <v>564</v>
      </c>
      <c r="D180" s="143" t="s">
        <v>67</v>
      </c>
      <c r="E180" s="191">
        <v>42221</v>
      </c>
      <c r="F180" s="191">
        <v>43369</v>
      </c>
      <c r="G180" s="191">
        <v>43371</v>
      </c>
      <c r="H180" s="143" t="s">
        <v>87</v>
      </c>
      <c r="I180" s="143" t="s">
        <v>89</v>
      </c>
      <c r="J180" s="143" t="s">
        <v>23</v>
      </c>
      <c r="K180" s="193">
        <v>4201680.6722689103</v>
      </c>
      <c r="L180" s="143" t="s">
        <v>87</v>
      </c>
      <c r="M180" s="143" t="s">
        <v>88</v>
      </c>
      <c r="N180" s="143" t="s">
        <v>116</v>
      </c>
      <c r="O180" s="192">
        <v>-5000000</v>
      </c>
      <c r="P180" s="143"/>
      <c r="Q180" s="143" t="s">
        <v>27</v>
      </c>
      <c r="R180" s="194">
        <v>1.19</v>
      </c>
      <c r="S180" s="194">
        <v>0.94799999999999995</v>
      </c>
      <c r="T180" s="193"/>
      <c r="U180" s="193">
        <v>0</v>
      </c>
      <c r="V180" s="143"/>
      <c r="W180" s="194">
        <v>1.1102000000000001</v>
      </c>
      <c r="X180" s="194">
        <v>1.1488165311786724</v>
      </c>
      <c r="Y180" s="193">
        <v>213069.20784903437</v>
      </c>
      <c r="Z180" s="260">
        <v>20011.661565913499</v>
      </c>
      <c r="AA180" s="193">
        <v>0</v>
      </c>
      <c r="AB180" s="193">
        <v>213069.20784903437</v>
      </c>
      <c r="AC180" s="170">
        <f t="shared" si="17"/>
        <v>24</v>
      </c>
      <c r="AD180" s="143" t="s">
        <v>77</v>
      </c>
      <c r="AE180" s="83"/>
      <c r="AF180" s="100">
        <f t="shared" si="18"/>
        <v>-2262.794987356745</v>
      </c>
      <c r="AG180" s="100">
        <f t="shared" si="19"/>
        <v>0</v>
      </c>
    </row>
    <row r="181" spans="1:33" ht="15.6" x14ac:dyDescent="0.3">
      <c r="A181" s="143">
        <v>2018</v>
      </c>
      <c r="B181" s="143" t="s">
        <v>161</v>
      </c>
      <c r="C181" s="143">
        <v>565</v>
      </c>
      <c r="D181" s="143" t="s">
        <v>67</v>
      </c>
      <c r="E181" s="191">
        <v>42221</v>
      </c>
      <c r="F181" s="191">
        <v>43369</v>
      </c>
      <c r="G181" s="191">
        <v>43371</v>
      </c>
      <c r="H181" s="143" t="s">
        <v>87</v>
      </c>
      <c r="I181" s="143" t="s">
        <v>89</v>
      </c>
      <c r="J181" s="143" t="s">
        <v>23</v>
      </c>
      <c r="K181" s="193">
        <v>4395604.3956044</v>
      </c>
      <c r="L181" s="143" t="s">
        <v>87</v>
      </c>
      <c r="M181" s="143" t="s">
        <v>88</v>
      </c>
      <c r="N181" s="143" t="s">
        <v>116</v>
      </c>
      <c r="O181" s="192">
        <v>-5000000</v>
      </c>
      <c r="P181" s="143"/>
      <c r="Q181" s="143" t="s">
        <v>27</v>
      </c>
      <c r="R181" s="194">
        <v>1.1375</v>
      </c>
      <c r="S181" s="194">
        <v>0.94799999999999995</v>
      </c>
      <c r="T181" s="193"/>
      <c r="U181" s="193">
        <v>0</v>
      </c>
      <c r="V181" s="143"/>
      <c r="W181" s="194">
        <v>1.1102000000000001</v>
      </c>
      <c r="X181" s="194">
        <v>1.1488165311786724</v>
      </c>
      <c r="Y181" s="193">
        <v>11062.000076881637</v>
      </c>
      <c r="Z181" s="260"/>
      <c r="AA181" s="193">
        <v>0</v>
      </c>
      <c r="AB181" s="193">
        <v>11062.000076881637</v>
      </c>
      <c r="AC181" s="170">
        <f t="shared" si="17"/>
        <v>24</v>
      </c>
      <c r="AD181" s="143" t="s">
        <v>78</v>
      </c>
      <c r="AE181" s="83"/>
      <c r="AF181" s="100">
        <f t="shared" si="18"/>
        <v>-117.47844081648297</v>
      </c>
      <c r="AG181" s="100">
        <f t="shared" si="19"/>
        <v>0</v>
      </c>
    </row>
    <row r="182" spans="1:33" ht="15.6" x14ac:dyDescent="0.3">
      <c r="A182" s="143">
        <v>2018</v>
      </c>
      <c r="B182" s="143" t="s">
        <v>161</v>
      </c>
      <c r="C182" s="143">
        <v>566</v>
      </c>
      <c r="D182" s="143" t="s">
        <v>67</v>
      </c>
      <c r="E182" s="191">
        <v>42221</v>
      </c>
      <c r="F182" s="191">
        <v>43369</v>
      </c>
      <c r="G182" s="191">
        <v>43371</v>
      </c>
      <c r="H182" s="143" t="s">
        <v>91</v>
      </c>
      <c r="I182" s="143" t="s">
        <v>88</v>
      </c>
      <c r="J182" s="143" t="s">
        <v>23</v>
      </c>
      <c r="K182" s="193">
        <v>4395604.3956044</v>
      </c>
      <c r="L182" s="143" t="s">
        <v>91</v>
      </c>
      <c r="M182" s="143" t="s">
        <v>89</v>
      </c>
      <c r="N182" s="143" t="s">
        <v>116</v>
      </c>
      <c r="O182" s="192">
        <v>-5000000</v>
      </c>
      <c r="P182" s="143"/>
      <c r="Q182" s="143" t="s">
        <v>27</v>
      </c>
      <c r="R182" s="194">
        <v>1.1375</v>
      </c>
      <c r="S182" s="194">
        <v>0.94799999999999995</v>
      </c>
      <c r="T182" s="193"/>
      <c r="U182" s="193">
        <v>0</v>
      </c>
      <c r="V182" s="143"/>
      <c r="W182" s="194">
        <v>1.1102000000000001</v>
      </c>
      <c r="X182" s="194">
        <v>1.1488165311786724</v>
      </c>
      <c r="Y182" s="192">
        <v>-204119.54636000251</v>
      </c>
      <c r="Z182" s="260"/>
      <c r="AA182" s="193">
        <v>0</v>
      </c>
      <c r="AB182" s="192">
        <v>-204119.54636000251</v>
      </c>
      <c r="AC182" s="170">
        <f t="shared" si="17"/>
        <v>24</v>
      </c>
      <c r="AD182" s="143" t="s">
        <v>79</v>
      </c>
      <c r="AE182" s="83"/>
      <c r="AF182" s="100">
        <f t="shared" si="18"/>
        <v>0</v>
      </c>
      <c r="AG182" s="100">
        <f t="shared" si="19"/>
        <v>15615.145296540191</v>
      </c>
    </row>
    <row r="183" spans="1:33" ht="15.6" x14ac:dyDescent="0.3">
      <c r="A183" s="143">
        <v>2018</v>
      </c>
      <c r="B183" s="143" t="s">
        <v>162</v>
      </c>
      <c r="C183" s="143">
        <v>567</v>
      </c>
      <c r="D183" s="143" t="s">
        <v>67</v>
      </c>
      <c r="E183" s="191">
        <v>42221</v>
      </c>
      <c r="F183" s="191">
        <v>43402</v>
      </c>
      <c r="G183" s="191">
        <v>43404</v>
      </c>
      <c r="H183" s="143" t="s">
        <v>87</v>
      </c>
      <c r="I183" s="143" t="s">
        <v>89</v>
      </c>
      <c r="J183" s="143" t="s">
        <v>23</v>
      </c>
      <c r="K183" s="193">
        <v>4201680.6722689103</v>
      </c>
      <c r="L183" s="143" t="s">
        <v>87</v>
      </c>
      <c r="M183" s="143" t="s">
        <v>88</v>
      </c>
      <c r="N183" s="143" t="s">
        <v>116</v>
      </c>
      <c r="O183" s="192">
        <v>-5000000</v>
      </c>
      <c r="P183" s="143"/>
      <c r="Q183" s="143" t="s">
        <v>27</v>
      </c>
      <c r="R183" s="194">
        <v>1.19</v>
      </c>
      <c r="S183" s="194">
        <v>0.94799999999999995</v>
      </c>
      <c r="T183" s="193"/>
      <c r="U183" s="193">
        <v>0</v>
      </c>
      <c r="V183" s="143"/>
      <c r="W183" s="194">
        <v>1.1102000000000001</v>
      </c>
      <c r="X183" s="194">
        <v>1.1506321374587769</v>
      </c>
      <c r="Y183" s="193">
        <v>223351.00390178984</v>
      </c>
      <c r="Z183" s="260">
        <v>27152.7470028018</v>
      </c>
      <c r="AA183" s="193">
        <v>0</v>
      </c>
      <c r="AB183" s="193">
        <v>223351.00390178984</v>
      </c>
      <c r="AC183" s="170">
        <f t="shared" si="17"/>
        <v>24</v>
      </c>
      <c r="AD183" s="143" t="s">
        <v>77</v>
      </c>
      <c r="AE183" s="83"/>
      <c r="AF183" s="100">
        <f t="shared" si="18"/>
        <v>-2371.9876614370078</v>
      </c>
      <c r="AG183" s="100">
        <f t="shared" si="19"/>
        <v>0</v>
      </c>
    </row>
    <row r="184" spans="1:33" ht="15.6" x14ac:dyDescent="0.3">
      <c r="A184" s="143">
        <v>2018</v>
      </c>
      <c r="B184" s="143" t="s">
        <v>162</v>
      </c>
      <c r="C184" s="143">
        <v>568</v>
      </c>
      <c r="D184" s="143" t="s">
        <v>67</v>
      </c>
      <c r="E184" s="191">
        <v>42221</v>
      </c>
      <c r="F184" s="191">
        <v>43402</v>
      </c>
      <c r="G184" s="191">
        <v>43404</v>
      </c>
      <c r="H184" s="143" t="s">
        <v>87</v>
      </c>
      <c r="I184" s="143" t="s">
        <v>89</v>
      </c>
      <c r="J184" s="143" t="s">
        <v>23</v>
      </c>
      <c r="K184" s="193">
        <v>4395604.3956044</v>
      </c>
      <c r="L184" s="143" t="s">
        <v>87</v>
      </c>
      <c r="M184" s="143" t="s">
        <v>88</v>
      </c>
      <c r="N184" s="143" t="s">
        <v>116</v>
      </c>
      <c r="O184" s="192">
        <v>-5000000</v>
      </c>
      <c r="P184" s="143"/>
      <c r="Q184" s="143" t="s">
        <v>27</v>
      </c>
      <c r="R184" s="194">
        <v>1.1375</v>
      </c>
      <c r="S184" s="194">
        <v>0.94799999999999995</v>
      </c>
      <c r="T184" s="193"/>
      <c r="U184" s="193">
        <v>0</v>
      </c>
      <c r="V184" s="143"/>
      <c r="W184" s="194">
        <v>1.1102000000000001</v>
      </c>
      <c r="X184" s="194">
        <v>1.1506321374587769</v>
      </c>
      <c r="Y184" s="193">
        <v>12369.489389577397</v>
      </c>
      <c r="Z184" s="260"/>
      <c r="AA184" s="193">
        <v>0</v>
      </c>
      <c r="AB184" s="193">
        <v>12369.489389577397</v>
      </c>
      <c r="AC184" s="170">
        <f t="shared" si="17"/>
        <v>24</v>
      </c>
      <c r="AD184" s="143" t="s">
        <v>78</v>
      </c>
      <c r="AE184" s="83"/>
      <c r="AF184" s="100">
        <f t="shared" si="18"/>
        <v>-131.36397731731194</v>
      </c>
      <c r="AG184" s="100">
        <f t="shared" si="19"/>
        <v>0</v>
      </c>
    </row>
    <row r="185" spans="1:33" ht="15.6" x14ac:dyDescent="0.3">
      <c r="A185" s="143">
        <v>2018</v>
      </c>
      <c r="B185" s="143" t="s">
        <v>162</v>
      </c>
      <c r="C185" s="143">
        <v>569</v>
      </c>
      <c r="D185" s="143" t="s">
        <v>67</v>
      </c>
      <c r="E185" s="191">
        <v>42221</v>
      </c>
      <c r="F185" s="191">
        <v>43402</v>
      </c>
      <c r="G185" s="191">
        <v>43404</v>
      </c>
      <c r="H185" s="143" t="s">
        <v>91</v>
      </c>
      <c r="I185" s="143" t="s">
        <v>88</v>
      </c>
      <c r="J185" s="143" t="s">
        <v>23</v>
      </c>
      <c r="K185" s="193">
        <v>4395604.3956044</v>
      </c>
      <c r="L185" s="143" t="s">
        <v>91</v>
      </c>
      <c r="M185" s="143" t="s">
        <v>89</v>
      </c>
      <c r="N185" s="143" t="s">
        <v>116</v>
      </c>
      <c r="O185" s="192">
        <v>-5000000</v>
      </c>
      <c r="P185" s="143"/>
      <c r="Q185" s="143" t="s">
        <v>27</v>
      </c>
      <c r="R185" s="194">
        <v>1.1375</v>
      </c>
      <c r="S185" s="194">
        <v>0.94799999999999995</v>
      </c>
      <c r="T185" s="193"/>
      <c r="U185" s="193">
        <v>0</v>
      </c>
      <c r="V185" s="143"/>
      <c r="W185" s="194">
        <v>1.1102000000000001</v>
      </c>
      <c r="X185" s="194">
        <v>1.1506321374587769</v>
      </c>
      <c r="Y185" s="192">
        <v>-208567.74628856542</v>
      </c>
      <c r="Z185" s="260"/>
      <c r="AA185" s="193">
        <v>0</v>
      </c>
      <c r="AB185" s="192">
        <v>-208567.74628856542</v>
      </c>
      <c r="AC185" s="170">
        <f t="shared" si="17"/>
        <v>24</v>
      </c>
      <c r="AD185" s="143" t="s">
        <v>79</v>
      </c>
      <c r="AE185" s="83"/>
      <c r="AF185" s="100">
        <f t="shared" si="18"/>
        <v>0</v>
      </c>
      <c r="AG185" s="100">
        <f t="shared" si="19"/>
        <v>15955.432591075254</v>
      </c>
    </row>
    <row r="186" spans="1:33" ht="15.6" x14ac:dyDescent="0.3">
      <c r="A186" s="143">
        <v>2018</v>
      </c>
      <c r="B186" s="143" t="s">
        <v>163</v>
      </c>
      <c r="C186" s="143">
        <v>570</v>
      </c>
      <c r="D186" s="143" t="s">
        <v>67</v>
      </c>
      <c r="E186" s="191">
        <v>42221</v>
      </c>
      <c r="F186" s="191">
        <v>43432</v>
      </c>
      <c r="G186" s="191">
        <v>43434</v>
      </c>
      <c r="H186" s="143" t="s">
        <v>87</v>
      </c>
      <c r="I186" s="143" t="s">
        <v>89</v>
      </c>
      <c r="J186" s="143" t="s">
        <v>23</v>
      </c>
      <c r="K186" s="193">
        <v>4201680.6722689103</v>
      </c>
      <c r="L186" s="143" t="s">
        <v>87</v>
      </c>
      <c r="M186" s="143" t="s">
        <v>88</v>
      </c>
      <c r="N186" s="143" t="s">
        <v>116</v>
      </c>
      <c r="O186" s="192">
        <v>-5000000</v>
      </c>
      <c r="P186" s="143"/>
      <c r="Q186" s="143" t="s">
        <v>27</v>
      </c>
      <c r="R186" s="194">
        <v>1.19</v>
      </c>
      <c r="S186" s="194">
        <v>0.94799999999999995</v>
      </c>
      <c r="T186" s="193"/>
      <c r="U186" s="193">
        <v>0</v>
      </c>
      <c r="V186" s="143"/>
      <c r="W186" s="194">
        <v>1.1102000000000001</v>
      </c>
      <c r="X186" s="194">
        <v>1.1522864780929896</v>
      </c>
      <c r="Y186" s="193">
        <v>232495.17860214831</v>
      </c>
      <c r="Z186" s="260">
        <v>23627.404662252869</v>
      </c>
      <c r="AA186" s="193">
        <v>0</v>
      </c>
      <c r="AB186" s="193">
        <v>232495.17860214831</v>
      </c>
      <c r="AC186" s="170">
        <f t="shared" si="17"/>
        <v>24</v>
      </c>
      <c r="AD186" s="143" t="s">
        <v>77</v>
      </c>
      <c r="AE186" s="83"/>
      <c r="AF186" s="100">
        <f t="shared" si="18"/>
        <v>-2469.0987967548153</v>
      </c>
      <c r="AG186" s="100">
        <f t="shared" si="19"/>
        <v>0</v>
      </c>
    </row>
    <row r="187" spans="1:33" ht="15.6" x14ac:dyDescent="0.3">
      <c r="A187" s="143">
        <v>2018</v>
      </c>
      <c r="B187" s="143" t="s">
        <v>163</v>
      </c>
      <c r="C187" s="143">
        <v>571</v>
      </c>
      <c r="D187" s="143" t="s">
        <v>67</v>
      </c>
      <c r="E187" s="191">
        <v>42221</v>
      </c>
      <c r="F187" s="191">
        <v>43432</v>
      </c>
      <c r="G187" s="191">
        <v>43434</v>
      </c>
      <c r="H187" s="143" t="s">
        <v>87</v>
      </c>
      <c r="I187" s="143" t="s">
        <v>89</v>
      </c>
      <c r="J187" s="143" t="s">
        <v>23</v>
      </c>
      <c r="K187" s="193">
        <v>4395604.3956044</v>
      </c>
      <c r="L187" s="143" t="s">
        <v>87</v>
      </c>
      <c r="M187" s="143" t="s">
        <v>88</v>
      </c>
      <c r="N187" s="143" t="s">
        <v>116</v>
      </c>
      <c r="O187" s="192">
        <v>-5000000</v>
      </c>
      <c r="P187" s="143"/>
      <c r="Q187" s="143" t="s">
        <v>27</v>
      </c>
      <c r="R187" s="194">
        <v>1.1375</v>
      </c>
      <c r="S187" s="194">
        <v>0.94799999999999995</v>
      </c>
      <c r="T187" s="193"/>
      <c r="U187" s="193">
        <v>0</v>
      </c>
      <c r="V187" s="143"/>
      <c r="W187" s="194">
        <v>1.1102000000000001</v>
      </c>
      <c r="X187" s="194">
        <v>1.1522864780929896</v>
      </c>
      <c r="Y187" s="193">
        <v>13589.884021255715</v>
      </c>
      <c r="Z187" s="260"/>
      <c r="AA187" s="193">
        <v>0</v>
      </c>
      <c r="AB187" s="193">
        <v>13589.884021255715</v>
      </c>
      <c r="AC187" s="170">
        <f t="shared" si="17"/>
        <v>24</v>
      </c>
      <c r="AD187" s="143" t="s">
        <v>78</v>
      </c>
      <c r="AE187" s="83"/>
      <c r="AF187" s="100">
        <f t="shared" si="18"/>
        <v>-144.32456830573568</v>
      </c>
      <c r="AG187" s="100">
        <f t="shared" si="19"/>
        <v>0</v>
      </c>
    </row>
    <row r="188" spans="1:33" ht="15.6" x14ac:dyDescent="0.3">
      <c r="A188" s="195">
        <v>2018</v>
      </c>
      <c r="B188" s="195" t="s">
        <v>163</v>
      </c>
      <c r="C188" s="195">
        <v>572</v>
      </c>
      <c r="D188" s="195" t="s">
        <v>67</v>
      </c>
      <c r="E188" s="196">
        <v>42221</v>
      </c>
      <c r="F188" s="196">
        <v>43432</v>
      </c>
      <c r="G188" s="196">
        <v>43434</v>
      </c>
      <c r="H188" s="195" t="s">
        <v>91</v>
      </c>
      <c r="I188" s="195" t="s">
        <v>88</v>
      </c>
      <c r="J188" s="195" t="s">
        <v>23</v>
      </c>
      <c r="K188" s="198">
        <v>4395604.3956044</v>
      </c>
      <c r="L188" s="195" t="s">
        <v>91</v>
      </c>
      <c r="M188" s="195" t="s">
        <v>89</v>
      </c>
      <c r="N188" s="195" t="s">
        <v>116</v>
      </c>
      <c r="O188" s="197">
        <v>-5000000</v>
      </c>
      <c r="P188" s="195"/>
      <c r="Q188" s="195" t="s">
        <v>27</v>
      </c>
      <c r="R188" s="199">
        <v>1.1375</v>
      </c>
      <c r="S188" s="199">
        <v>0.94799999999999995</v>
      </c>
      <c r="T188" s="198"/>
      <c r="U188" s="198">
        <v>0</v>
      </c>
      <c r="V188" s="195"/>
      <c r="W188" s="199">
        <v>1.1102000000000001</v>
      </c>
      <c r="X188" s="199">
        <v>1.1522864780929896</v>
      </c>
      <c r="Y188" s="197">
        <v>-222457.65796115116</v>
      </c>
      <c r="Z188" s="261"/>
      <c r="AA188" s="198">
        <v>0</v>
      </c>
      <c r="AB188" s="197">
        <v>-222457.65796115116</v>
      </c>
      <c r="AC188" s="170">
        <f t="shared" si="17"/>
        <v>24</v>
      </c>
      <c r="AD188" s="195" t="s">
        <v>79</v>
      </c>
      <c r="AE188" s="83"/>
      <c r="AF188" s="100">
        <f t="shared" si="18"/>
        <v>0</v>
      </c>
      <c r="AG188" s="100">
        <f t="shared" si="19"/>
        <v>17018.01083402806</v>
      </c>
    </row>
    <row r="189" spans="1:33" ht="15.6" x14ac:dyDescent="0.3">
      <c r="A189" s="144"/>
      <c r="B189" s="144"/>
      <c r="C189" s="144"/>
      <c r="D189" s="144"/>
      <c r="E189" s="200"/>
      <c r="F189" s="200"/>
      <c r="G189" s="200"/>
      <c r="H189" s="144"/>
      <c r="I189" s="144"/>
      <c r="J189" s="144"/>
      <c r="K189" s="202">
        <v>155124799.19473043</v>
      </c>
      <c r="L189" s="144"/>
      <c r="M189" s="144"/>
      <c r="N189" s="144"/>
      <c r="O189" s="201">
        <v>-180000000</v>
      </c>
      <c r="P189" s="144"/>
      <c r="Q189" s="144"/>
      <c r="R189" s="203">
        <v>1.1603560548306875</v>
      </c>
      <c r="S189" s="203"/>
      <c r="T189" s="202"/>
      <c r="U189" s="202"/>
      <c r="V189" s="144"/>
      <c r="W189" s="203"/>
      <c r="X189" s="203"/>
      <c r="Y189" s="201">
        <v>-239589.99550180562</v>
      </c>
      <c r="Z189" s="201">
        <v>-239589.99550180562</v>
      </c>
      <c r="AA189" s="202">
        <v>392365.96786427626</v>
      </c>
      <c r="AB189" s="201">
        <v>-631955.96336608182</v>
      </c>
      <c r="AC189" s="170"/>
      <c r="AD189" s="144"/>
      <c r="AE189" s="83"/>
      <c r="AF189" s="100"/>
      <c r="AG189" s="100"/>
    </row>
    <row r="190" spans="1:33" ht="15.6" x14ac:dyDescent="0.3">
      <c r="A190" s="144"/>
      <c r="B190" s="144"/>
      <c r="C190" s="144"/>
      <c r="D190" s="144"/>
      <c r="E190" s="200"/>
      <c r="F190" s="200"/>
      <c r="G190" s="200"/>
      <c r="H190" s="144"/>
      <c r="I190" s="144"/>
      <c r="J190" s="144"/>
      <c r="K190" s="202"/>
      <c r="L190" s="144"/>
      <c r="M190" s="144"/>
      <c r="N190" s="144"/>
      <c r="O190" s="202"/>
      <c r="P190" s="144"/>
      <c r="Q190" s="144"/>
      <c r="R190" s="203"/>
      <c r="S190" s="203"/>
      <c r="T190" s="202"/>
      <c r="U190" s="202"/>
      <c r="V190" s="144"/>
      <c r="W190" s="203"/>
      <c r="X190" s="203"/>
      <c r="Y190" s="202"/>
      <c r="Z190" s="202"/>
      <c r="AA190" s="202"/>
      <c r="AB190" s="202"/>
      <c r="AC190" s="170"/>
      <c r="AD190" s="144"/>
      <c r="AE190" s="83"/>
      <c r="AF190" s="100"/>
      <c r="AG190" s="100"/>
    </row>
    <row r="191" spans="1:33" ht="15.6" x14ac:dyDescent="0.3">
      <c r="A191" s="144"/>
      <c r="B191" s="144"/>
      <c r="C191" s="144"/>
      <c r="D191" s="144"/>
      <c r="E191" s="200"/>
      <c r="F191" s="200"/>
      <c r="G191" s="200"/>
      <c r="H191" s="144"/>
      <c r="I191" s="144" t="s">
        <v>164</v>
      </c>
      <c r="J191" s="144"/>
      <c r="K191" s="206">
        <v>595310638.34262455</v>
      </c>
      <c r="L191" s="205"/>
      <c r="M191" s="205"/>
      <c r="N191" s="205"/>
      <c r="O191" s="204">
        <v>-695000000</v>
      </c>
      <c r="P191" s="205"/>
      <c r="Q191" s="205"/>
      <c r="R191" s="207">
        <v>1.1674577191076507</v>
      </c>
      <c r="S191" s="207"/>
      <c r="T191" s="206"/>
      <c r="U191" s="206"/>
      <c r="V191" s="205"/>
      <c r="W191" s="207"/>
      <c r="X191" s="207"/>
      <c r="Y191" s="204">
        <v>-11109423.605077706</v>
      </c>
      <c r="Z191" s="204">
        <v>-11109423.605077706</v>
      </c>
      <c r="AA191" s="204">
        <v>-7549610.911172309</v>
      </c>
      <c r="AB191" s="204">
        <v>-3559812.6939053964</v>
      </c>
      <c r="AC191" s="170"/>
      <c r="AD191" s="144"/>
      <c r="AE191" s="83"/>
      <c r="AF191" s="100"/>
      <c r="AG191" s="100"/>
    </row>
    <row r="192" spans="1:33" ht="15.6" x14ac:dyDescent="0.3">
      <c r="A192" s="144"/>
      <c r="B192" s="144"/>
      <c r="C192" s="144"/>
      <c r="D192" s="144"/>
      <c r="E192" s="200"/>
      <c r="F192" s="200"/>
      <c r="G192" s="200"/>
      <c r="H192" s="144"/>
      <c r="I192" s="144"/>
      <c r="J192" s="144"/>
      <c r="K192" s="202"/>
      <c r="L192" s="144"/>
      <c r="M192" s="144"/>
      <c r="N192" s="144"/>
      <c r="O192" s="202"/>
      <c r="P192" s="144"/>
      <c r="Q192" s="144"/>
      <c r="R192" s="203"/>
      <c r="S192" s="203"/>
      <c r="T192" s="202"/>
      <c r="U192" s="202"/>
      <c r="V192" s="144"/>
      <c r="W192" s="203"/>
      <c r="X192" s="203"/>
      <c r="Y192" s="202"/>
      <c r="Z192" s="202"/>
      <c r="AA192" s="202"/>
      <c r="AB192" s="202"/>
      <c r="AC192" s="170"/>
      <c r="AD192" s="144"/>
      <c r="AE192" s="83"/>
      <c r="AF192" s="100"/>
      <c r="AG192" s="100"/>
    </row>
    <row r="193" spans="1:33" ht="15.6" x14ac:dyDescent="0.3">
      <c r="A193" s="143">
        <v>2016</v>
      </c>
      <c r="B193" s="143" t="s">
        <v>165</v>
      </c>
      <c r="C193" s="143">
        <v>461</v>
      </c>
      <c r="D193" s="143" t="s">
        <v>29</v>
      </c>
      <c r="E193" s="191">
        <v>42131</v>
      </c>
      <c r="F193" s="191">
        <v>42577</v>
      </c>
      <c r="G193" s="191">
        <v>42579</v>
      </c>
      <c r="H193" s="143" t="s">
        <v>87</v>
      </c>
      <c r="I193" s="143" t="s">
        <v>88</v>
      </c>
      <c r="J193" s="143" t="s">
        <v>116</v>
      </c>
      <c r="K193" s="192">
        <v>-800000</v>
      </c>
      <c r="L193" s="143" t="s">
        <v>87</v>
      </c>
      <c r="M193" s="143" t="s">
        <v>89</v>
      </c>
      <c r="N193" s="143" t="s">
        <v>166</v>
      </c>
      <c r="O193" s="193">
        <v>2560000</v>
      </c>
      <c r="P193" s="143"/>
      <c r="Q193" s="143" t="s">
        <v>31</v>
      </c>
      <c r="R193" s="194">
        <v>3.2</v>
      </c>
      <c r="S193" s="194"/>
      <c r="T193" s="193"/>
      <c r="U193" s="193">
        <v>0</v>
      </c>
      <c r="V193" s="143"/>
      <c r="W193" s="194">
        <v>3.2334714465862002</v>
      </c>
      <c r="X193" s="194">
        <v>3.2568835104854759</v>
      </c>
      <c r="Y193" s="193">
        <v>7076.1553747897515</v>
      </c>
      <c r="Z193" s="260">
        <v>7047.5154574902208</v>
      </c>
      <c r="AA193" s="193">
        <v>0</v>
      </c>
      <c r="AB193" s="193">
        <v>7076.1553747897515</v>
      </c>
      <c r="AC193" s="170">
        <f t="shared" ref="AC193:AC204" si="20">VLOOKUP(G193,$AK$17:$AP$23,6,TRUE)+1</f>
        <v>20</v>
      </c>
      <c r="AD193" s="143" t="s">
        <v>25</v>
      </c>
      <c r="AE193" s="83"/>
      <c r="AF193" s="100">
        <f t="shared" ref="AF193:AF204" si="21">-IF($Y193&gt;0,$Y193*(1-VLOOKUP($D193,$AI$27:$AN$39,6,FALSE))*VLOOKUP($D193,$AI$27:$AN$39,IF(($G193-$B$2)/365&lt;1,4,5),FALSE),0)</f>
        <v>-33.965545798990803</v>
      </c>
      <c r="AG193" s="100">
        <f t="shared" ref="AG193:AG204" si="22">-IF($Y193&lt;0,$Y193*(1-VLOOKUP($AC193,$AI$18:$AN$24,6,FALSE))*VLOOKUP($AC193,$AI$18:$AN$24,5,FALSE),0)</f>
        <v>0</v>
      </c>
    </row>
    <row r="194" spans="1:33" ht="15.6" x14ac:dyDescent="0.3">
      <c r="A194" s="143">
        <v>2016</v>
      </c>
      <c r="B194" s="143" t="s">
        <v>165</v>
      </c>
      <c r="C194" s="143">
        <v>462</v>
      </c>
      <c r="D194" s="143" t="s">
        <v>29</v>
      </c>
      <c r="E194" s="191">
        <v>42131</v>
      </c>
      <c r="F194" s="191">
        <v>42577</v>
      </c>
      <c r="G194" s="191">
        <v>42579</v>
      </c>
      <c r="H194" s="143" t="s">
        <v>91</v>
      </c>
      <c r="I194" s="143" t="s">
        <v>89</v>
      </c>
      <c r="J194" s="143" t="s">
        <v>116</v>
      </c>
      <c r="K194" s="192">
        <v>-800000</v>
      </c>
      <c r="L194" s="143" t="s">
        <v>91</v>
      </c>
      <c r="M194" s="143" t="s">
        <v>88</v>
      </c>
      <c r="N194" s="143" t="s">
        <v>166</v>
      </c>
      <c r="O194" s="193">
        <v>3024000</v>
      </c>
      <c r="P194" s="143"/>
      <c r="Q194" s="143" t="s">
        <v>31</v>
      </c>
      <c r="R194" s="194">
        <v>3.78</v>
      </c>
      <c r="S194" s="194"/>
      <c r="T194" s="193"/>
      <c r="U194" s="193">
        <v>0</v>
      </c>
      <c r="V194" s="143"/>
      <c r="W194" s="194">
        <v>3.2334714465862002</v>
      </c>
      <c r="X194" s="194">
        <v>3.2568835104854759</v>
      </c>
      <c r="Y194" s="192">
        <v>-28.639917299530403</v>
      </c>
      <c r="Z194" s="260"/>
      <c r="AA194" s="193">
        <v>0</v>
      </c>
      <c r="AB194" s="192">
        <v>-28.639917299530403</v>
      </c>
      <c r="AC194" s="170">
        <f t="shared" si="20"/>
        <v>20</v>
      </c>
      <c r="AD194" s="143" t="s">
        <v>25</v>
      </c>
      <c r="AE194" s="83"/>
      <c r="AF194" s="100">
        <f t="shared" si="21"/>
        <v>0</v>
      </c>
      <c r="AG194" s="100">
        <f t="shared" si="22"/>
        <v>0.57050715260664553</v>
      </c>
    </row>
    <row r="195" spans="1:33" ht="15.6" x14ac:dyDescent="0.3">
      <c r="A195" s="143">
        <v>2016</v>
      </c>
      <c r="B195" s="143" t="s">
        <v>167</v>
      </c>
      <c r="C195" s="143">
        <v>463</v>
      </c>
      <c r="D195" s="143" t="s">
        <v>29</v>
      </c>
      <c r="E195" s="191">
        <v>42131</v>
      </c>
      <c r="F195" s="191">
        <v>42607</v>
      </c>
      <c r="G195" s="191">
        <v>42611</v>
      </c>
      <c r="H195" s="143" t="s">
        <v>87</v>
      </c>
      <c r="I195" s="143" t="s">
        <v>88</v>
      </c>
      <c r="J195" s="143" t="s">
        <v>116</v>
      </c>
      <c r="K195" s="192">
        <v>-800000</v>
      </c>
      <c r="L195" s="143" t="s">
        <v>87</v>
      </c>
      <c r="M195" s="143" t="s">
        <v>89</v>
      </c>
      <c r="N195" s="143" t="s">
        <v>166</v>
      </c>
      <c r="O195" s="193">
        <v>2560000</v>
      </c>
      <c r="P195" s="143"/>
      <c r="Q195" s="143" t="s">
        <v>31</v>
      </c>
      <c r="R195" s="194">
        <v>3.2</v>
      </c>
      <c r="S195" s="194"/>
      <c r="T195" s="193"/>
      <c r="U195" s="193">
        <v>0</v>
      </c>
      <c r="V195" s="143"/>
      <c r="W195" s="194">
        <v>3.2334714465862002</v>
      </c>
      <c r="X195" s="194">
        <v>3.2874237240737694</v>
      </c>
      <c r="Y195" s="193">
        <v>10414.256242860813</v>
      </c>
      <c r="Z195" s="260">
        <v>9337.7607198659662</v>
      </c>
      <c r="AA195" s="193">
        <v>0</v>
      </c>
      <c r="AB195" s="193">
        <v>10414.256242860813</v>
      </c>
      <c r="AC195" s="170">
        <f t="shared" si="20"/>
        <v>20</v>
      </c>
      <c r="AD195" s="143" t="s">
        <v>25</v>
      </c>
      <c r="AE195" s="83"/>
      <c r="AF195" s="100">
        <f t="shared" si="21"/>
        <v>-49.988429965731903</v>
      </c>
      <c r="AG195" s="100">
        <f t="shared" si="22"/>
        <v>0</v>
      </c>
    </row>
    <row r="196" spans="1:33" ht="15.6" x14ac:dyDescent="0.3">
      <c r="A196" s="143">
        <v>2016</v>
      </c>
      <c r="B196" s="143" t="s">
        <v>167</v>
      </c>
      <c r="C196" s="143">
        <v>464</v>
      </c>
      <c r="D196" s="143" t="s">
        <v>29</v>
      </c>
      <c r="E196" s="191">
        <v>42131</v>
      </c>
      <c r="F196" s="191">
        <v>42607</v>
      </c>
      <c r="G196" s="191">
        <v>42611</v>
      </c>
      <c r="H196" s="143" t="s">
        <v>91</v>
      </c>
      <c r="I196" s="143" t="s">
        <v>89</v>
      </c>
      <c r="J196" s="143" t="s">
        <v>116</v>
      </c>
      <c r="K196" s="192">
        <v>-800000</v>
      </c>
      <c r="L196" s="143" t="s">
        <v>91</v>
      </c>
      <c r="M196" s="143" t="s">
        <v>88</v>
      </c>
      <c r="N196" s="143" t="s">
        <v>166</v>
      </c>
      <c r="O196" s="193">
        <v>3024000</v>
      </c>
      <c r="P196" s="143"/>
      <c r="Q196" s="143" t="s">
        <v>31</v>
      </c>
      <c r="R196" s="194">
        <v>3.78</v>
      </c>
      <c r="S196" s="194"/>
      <c r="T196" s="193"/>
      <c r="U196" s="193">
        <v>0</v>
      </c>
      <c r="V196" s="143"/>
      <c r="W196" s="194">
        <v>3.2334714465862002</v>
      </c>
      <c r="X196" s="194">
        <v>3.2874237240737694</v>
      </c>
      <c r="Y196" s="192">
        <v>-1076.4955229948469</v>
      </c>
      <c r="Z196" s="260"/>
      <c r="AA196" s="193">
        <v>0</v>
      </c>
      <c r="AB196" s="192">
        <v>-1076.4955229948469</v>
      </c>
      <c r="AC196" s="170">
        <f t="shared" si="20"/>
        <v>20</v>
      </c>
      <c r="AD196" s="143" t="s">
        <v>25</v>
      </c>
      <c r="AE196" s="83"/>
      <c r="AF196" s="100">
        <f t="shared" si="21"/>
        <v>0</v>
      </c>
      <c r="AG196" s="100">
        <f t="shared" si="22"/>
        <v>21.443790818057348</v>
      </c>
    </row>
    <row r="197" spans="1:33" ht="15.6" x14ac:dyDescent="0.3">
      <c r="A197" s="143">
        <v>2016</v>
      </c>
      <c r="B197" s="143" t="s">
        <v>168</v>
      </c>
      <c r="C197" s="143">
        <v>465</v>
      </c>
      <c r="D197" s="143" t="s">
        <v>29</v>
      </c>
      <c r="E197" s="191">
        <v>42131</v>
      </c>
      <c r="F197" s="191">
        <v>42640</v>
      </c>
      <c r="G197" s="191">
        <v>42642</v>
      </c>
      <c r="H197" s="143" t="s">
        <v>87</v>
      </c>
      <c r="I197" s="143" t="s">
        <v>88</v>
      </c>
      <c r="J197" s="143" t="s">
        <v>116</v>
      </c>
      <c r="K197" s="192">
        <v>-800000</v>
      </c>
      <c r="L197" s="143" t="s">
        <v>87</v>
      </c>
      <c r="M197" s="143" t="s">
        <v>89</v>
      </c>
      <c r="N197" s="143" t="s">
        <v>166</v>
      </c>
      <c r="O197" s="193">
        <v>2560000</v>
      </c>
      <c r="P197" s="143"/>
      <c r="Q197" s="143" t="s">
        <v>31</v>
      </c>
      <c r="R197" s="194">
        <v>3.2</v>
      </c>
      <c r="S197" s="194"/>
      <c r="T197" s="193"/>
      <c r="U197" s="193">
        <v>0</v>
      </c>
      <c r="V197" s="143"/>
      <c r="W197" s="194">
        <v>3.2334714465862002</v>
      </c>
      <c r="X197" s="194">
        <v>3.3178391223787953</v>
      </c>
      <c r="Y197" s="193">
        <v>12547.15747481468</v>
      </c>
      <c r="Z197" s="260">
        <v>8611.3200042485405</v>
      </c>
      <c r="AA197" s="193">
        <v>0</v>
      </c>
      <c r="AB197" s="193">
        <v>12547.15747481468</v>
      </c>
      <c r="AC197" s="170">
        <f t="shared" si="20"/>
        <v>20</v>
      </c>
      <c r="AD197" s="143" t="s">
        <v>25</v>
      </c>
      <c r="AE197" s="83"/>
      <c r="AF197" s="100">
        <f t="shared" si="21"/>
        <v>-60.226355879110457</v>
      </c>
      <c r="AG197" s="100">
        <f t="shared" si="22"/>
        <v>0</v>
      </c>
    </row>
    <row r="198" spans="1:33" ht="15.6" x14ac:dyDescent="0.3">
      <c r="A198" s="143">
        <v>2016</v>
      </c>
      <c r="B198" s="143" t="s">
        <v>168</v>
      </c>
      <c r="C198" s="143">
        <v>466</v>
      </c>
      <c r="D198" s="143" t="s">
        <v>29</v>
      </c>
      <c r="E198" s="191">
        <v>42131</v>
      </c>
      <c r="F198" s="191">
        <v>42640</v>
      </c>
      <c r="G198" s="191">
        <v>42642</v>
      </c>
      <c r="H198" s="143" t="s">
        <v>91</v>
      </c>
      <c r="I198" s="143" t="s">
        <v>89</v>
      </c>
      <c r="J198" s="143" t="s">
        <v>116</v>
      </c>
      <c r="K198" s="192">
        <v>-800000</v>
      </c>
      <c r="L198" s="143" t="s">
        <v>91</v>
      </c>
      <c r="M198" s="143" t="s">
        <v>88</v>
      </c>
      <c r="N198" s="143" t="s">
        <v>166</v>
      </c>
      <c r="O198" s="193">
        <v>3024000</v>
      </c>
      <c r="P198" s="143"/>
      <c r="Q198" s="143" t="s">
        <v>31</v>
      </c>
      <c r="R198" s="194">
        <v>3.78</v>
      </c>
      <c r="S198" s="194"/>
      <c r="T198" s="193"/>
      <c r="U198" s="193">
        <v>0</v>
      </c>
      <c r="V198" s="143"/>
      <c r="W198" s="194">
        <v>3.2334714465862002</v>
      </c>
      <c r="X198" s="194">
        <v>3.3178391223787953</v>
      </c>
      <c r="Y198" s="192">
        <v>-3935.8374705661381</v>
      </c>
      <c r="Z198" s="260"/>
      <c r="AA198" s="193">
        <v>0</v>
      </c>
      <c r="AB198" s="192">
        <v>-3935.8374705661381</v>
      </c>
      <c r="AC198" s="170">
        <f t="shared" si="20"/>
        <v>20</v>
      </c>
      <c r="AD198" s="143" t="s">
        <v>25</v>
      </c>
      <c r="AE198" s="83"/>
      <c r="AF198" s="100">
        <f t="shared" si="21"/>
        <v>0</v>
      </c>
      <c r="AG198" s="100">
        <f t="shared" si="22"/>
        <v>78.40188241367747</v>
      </c>
    </row>
    <row r="199" spans="1:33" ht="15.6" x14ac:dyDescent="0.3">
      <c r="A199" s="143">
        <v>2016</v>
      </c>
      <c r="B199" s="143" t="s">
        <v>169</v>
      </c>
      <c r="C199" s="143">
        <v>467</v>
      </c>
      <c r="D199" s="143" t="s">
        <v>29</v>
      </c>
      <c r="E199" s="191">
        <v>42131</v>
      </c>
      <c r="F199" s="191">
        <v>42669</v>
      </c>
      <c r="G199" s="191">
        <v>42669</v>
      </c>
      <c r="H199" s="143" t="s">
        <v>87</v>
      </c>
      <c r="I199" s="143" t="s">
        <v>88</v>
      </c>
      <c r="J199" s="143" t="s">
        <v>116</v>
      </c>
      <c r="K199" s="192">
        <v>-800000</v>
      </c>
      <c r="L199" s="143" t="s">
        <v>87</v>
      </c>
      <c r="M199" s="143" t="s">
        <v>89</v>
      </c>
      <c r="N199" s="143" t="s">
        <v>166</v>
      </c>
      <c r="O199" s="193">
        <v>2560000</v>
      </c>
      <c r="P199" s="143"/>
      <c r="Q199" s="143" t="s">
        <v>31</v>
      </c>
      <c r="R199" s="194">
        <v>3.2</v>
      </c>
      <c r="S199" s="194"/>
      <c r="T199" s="193"/>
      <c r="U199" s="193">
        <v>0</v>
      </c>
      <c r="V199" s="143"/>
      <c r="W199" s="194">
        <v>3.2334714465862002</v>
      </c>
      <c r="X199" s="194">
        <v>3.3432674708476524</v>
      </c>
      <c r="Y199" s="193">
        <v>13943.645759161718</v>
      </c>
      <c r="Z199" s="260">
        <v>6979.0737508525763</v>
      </c>
      <c r="AA199" s="193">
        <v>0</v>
      </c>
      <c r="AB199" s="193">
        <v>13943.645759161718</v>
      </c>
      <c r="AC199" s="170">
        <f t="shared" si="20"/>
        <v>20</v>
      </c>
      <c r="AD199" s="143" t="s">
        <v>25</v>
      </c>
      <c r="AE199" s="83"/>
      <c r="AF199" s="100">
        <f t="shared" si="21"/>
        <v>-66.929499643976243</v>
      </c>
      <c r="AG199" s="100">
        <f t="shared" si="22"/>
        <v>0</v>
      </c>
    </row>
    <row r="200" spans="1:33" ht="15.6" x14ac:dyDescent="0.3">
      <c r="A200" s="143">
        <v>2016</v>
      </c>
      <c r="B200" s="143" t="s">
        <v>169</v>
      </c>
      <c r="C200" s="143">
        <v>468</v>
      </c>
      <c r="D200" s="143" t="s">
        <v>29</v>
      </c>
      <c r="E200" s="191">
        <v>42131</v>
      </c>
      <c r="F200" s="191">
        <v>42669</v>
      </c>
      <c r="G200" s="191">
        <v>42669</v>
      </c>
      <c r="H200" s="143" t="s">
        <v>91</v>
      </c>
      <c r="I200" s="143" t="s">
        <v>89</v>
      </c>
      <c r="J200" s="143" t="s">
        <v>116</v>
      </c>
      <c r="K200" s="192">
        <v>-800000</v>
      </c>
      <c r="L200" s="143" t="s">
        <v>91</v>
      </c>
      <c r="M200" s="143" t="s">
        <v>88</v>
      </c>
      <c r="N200" s="143" t="s">
        <v>166</v>
      </c>
      <c r="O200" s="193">
        <v>3024000</v>
      </c>
      <c r="P200" s="143"/>
      <c r="Q200" s="143" t="s">
        <v>31</v>
      </c>
      <c r="R200" s="194">
        <v>3.78</v>
      </c>
      <c r="S200" s="194"/>
      <c r="T200" s="193"/>
      <c r="U200" s="193">
        <v>0</v>
      </c>
      <c r="V200" s="143"/>
      <c r="W200" s="194">
        <v>3.2334714465862002</v>
      </c>
      <c r="X200" s="194">
        <v>3.3432674708476524</v>
      </c>
      <c r="Y200" s="192">
        <v>-6964.5720083091419</v>
      </c>
      <c r="Z200" s="260"/>
      <c r="AA200" s="193">
        <v>0</v>
      </c>
      <c r="AB200" s="192">
        <v>-6964.5720083091419</v>
      </c>
      <c r="AC200" s="170">
        <f t="shared" si="20"/>
        <v>20</v>
      </c>
      <c r="AD200" s="143" t="s">
        <v>25</v>
      </c>
      <c r="AE200" s="83"/>
      <c r="AF200" s="100">
        <f t="shared" si="21"/>
        <v>0</v>
      </c>
      <c r="AG200" s="100">
        <f t="shared" si="22"/>
        <v>138.73427440551811</v>
      </c>
    </row>
    <row r="201" spans="1:33" ht="15.6" x14ac:dyDescent="0.3">
      <c r="A201" s="143">
        <v>2016</v>
      </c>
      <c r="B201" s="143" t="s">
        <v>170</v>
      </c>
      <c r="C201" s="143">
        <v>469</v>
      </c>
      <c r="D201" s="143" t="s">
        <v>29</v>
      </c>
      <c r="E201" s="191">
        <v>42131</v>
      </c>
      <c r="F201" s="191">
        <v>42699</v>
      </c>
      <c r="G201" s="191">
        <v>42703</v>
      </c>
      <c r="H201" s="143" t="s">
        <v>87</v>
      </c>
      <c r="I201" s="143" t="s">
        <v>88</v>
      </c>
      <c r="J201" s="143" t="s">
        <v>116</v>
      </c>
      <c r="K201" s="192">
        <v>-800000</v>
      </c>
      <c r="L201" s="143" t="s">
        <v>87</v>
      </c>
      <c r="M201" s="143" t="s">
        <v>89</v>
      </c>
      <c r="N201" s="143" t="s">
        <v>166</v>
      </c>
      <c r="O201" s="193">
        <v>2560000</v>
      </c>
      <c r="P201" s="143"/>
      <c r="Q201" s="143" t="s">
        <v>31</v>
      </c>
      <c r="R201" s="194">
        <v>3.2</v>
      </c>
      <c r="S201" s="194"/>
      <c r="T201" s="193"/>
      <c r="U201" s="193">
        <v>0</v>
      </c>
      <c r="V201" s="143"/>
      <c r="W201" s="194">
        <v>3.2334714465862002</v>
      </c>
      <c r="X201" s="194">
        <v>3.3748853512287811</v>
      </c>
      <c r="Y201" s="193">
        <v>14477.388632935847</v>
      </c>
      <c r="Z201" s="260">
        <v>4228.3733110276316</v>
      </c>
      <c r="AA201" s="193">
        <v>0</v>
      </c>
      <c r="AB201" s="193">
        <v>14477.388632935847</v>
      </c>
      <c r="AC201" s="170">
        <f t="shared" si="20"/>
        <v>20</v>
      </c>
      <c r="AD201" s="143" t="s">
        <v>25</v>
      </c>
      <c r="AE201" s="83"/>
      <c r="AF201" s="100">
        <f t="shared" si="21"/>
        <v>-69.49146543809205</v>
      </c>
      <c r="AG201" s="100">
        <f t="shared" si="22"/>
        <v>0</v>
      </c>
    </row>
    <row r="202" spans="1:33" ht="15.6" x14ac:dyDescent="0.3">
      <c r="A202" s="143">
        <v>2016</v>
      </c>
      <c r="B202" s="143" t="s">
        <v>170</v>
      </c>
      <c r="C202" s="143">
        <v>470</v>
      </c>
      <c r="D202" s="143" t="s">
        <v>29</v>
      </c>
      <c r="E202" s="191">
        <v>42131</v>
      </c>
      <c r="F202" s="191">
        <v>42699</v>
      </c>
      <c r="G202" s="191">
        <v>42703</v>
      </c>
      <c r="H202" s="143" t="s">
        <v>91</v>
      </c>
      <c r="I202" s="143" t="s">
        <v>89</v>
      </c>
      <c r="J202" s="143" t="s">
        <v>116</v>
      </c>
      <c r="K202" s="192">
        <v>-800000</v>
      </c>
      <c r="L202" s="143" t="s">
        <v>91</v>
      </c>
      <c r="M202" s="143" t="s">
        <v>88</v>
      </c>
      <c r="N202" s="143" t="s">
        <v>166</v>
      </c>
      <c r="O202" s="193">
        <v>3024000</v>
      </c>
      <c r="P202" s="143"/>
      <c r="Q202" s="143" t="s">
        <v>31</v>
      </c>
      <c r="R202" s="194">
        <v>3.78</v>
      </c>
      <c r="S202" s="194"/>
      <c r="T202" s="193"/>
      <c r="U202" s="193">
        <v>0</v>
      </c>
      <c r="V202" s="143"/>
      <c r="W202" s="194">
        <v>3.2334714465862002</v>
      </c>
      <c r="X202" s="194">
        <v>3.3748853512287811</v>
      </c>
      <c r="Y202" s="192">
        <v>-10249.015321908215</v>
      </c>
      <c r="Z202" s="260"/>
      <c r="AA202" s="193">
        <v>0</v>
      </c>
      <c r="AB202" s="192">
        <v>-10249.015321908215</v>
      </c>
      <c r="AC202" s="170">
        <f t="shared" si="20"/>
        <v>20</v>
      </c>
      <c r="AD202" s="143" t="s">
        <v>25</v>
      </c>
      <c r="AE202" s="83"/>
      <c r="AF202" s="100">
        <f t="shared" si="21"/>
        <v>0</v>
      </c>
      <c r="AG202" s="100">
        <f t="shared" si="22"/>
        <v>204.16038521241163</v>
      </c>
    </row>
    <row r="203" spans="1:33" ht="15.6" x14ac:dyDescent="0.3">
      <c r="A203" s="143">
        <v>2016</v>
      </c>
      <c r="B203" s="143" t="s">
        <v>171</v>
      </c>
      <c r="C203" s="143">
        <v>471</v>
      </c>
      <c r="D203" s="143" t="s">
        <v>29</v>
      </c>
      <c r="E203" s="191">
        <v>42131</v>
      </c>
      <c r="F203" s="191">
        <v>42732</v>
      </c>
      <c r="G203" s="191">
        <v>42734</v>
      </c>
      <c r="H203" s="143" t="s">
        <v>87</v>
      </c>
      <c r="I203" s="143" t="s">
        <v>88</v>
      </c>
      <c r="J203" s="143" t="s">
        <v>116</v>
      </c>
      <c r="K203" s="192">
        <v>-800000</v>
      </c>
      <c r="L203" s="143" t="s">
        <v>87</v>
      </c>
      <c r="M203" s="143" t="s">
        <v>89</v>
      </c>
      <c r="N203" s="143" t="s">
        <v>166</v>
      </c>
      <c r="O203" s="193">
        <v>2560000</v>
      </c>
      <c r="P203" s="143"/>
      <c r="Q203" s="143" t="s">
        <v>31</v>
      </c>
      <c r="R203" s="194">
        <v>3.2</v>
      </c>
      <c r="S203" s="194"/>
      <c r="T203" s="193"/>
      <c r="U203" s="193">
        <v>0</v>
      </c>
      <c r="V203" s="143"/>
      <c r="W203" s="194">
        <v>3.2334714465862002</v>
      </c>
      <c r="X203" s="194">
        <v>3.4034888497034324</v>
      </c>
      <c r="Y203" s="193">
        <v>15136.622482508439</v>
      </c>
      <c r="Z203" s="260">
        <v>1368.683394536105</v>
      </c>
      <c r="AA203" s="193">
        <v>0</v>
      </c>
      <c r="AB203" s="193">
        <v>15136.622482508439</v>
      </c>
      <c r="AC203" s="170">
        <f t="shared" si="20"/>
        <v>21</v>
      </c>
      <c r="AD203" s="143" t="s">
        <v>25</v>
      </c>
      <c r="AE203" s="83"/>
      <c r="AF203" s="100">
        <f t="shared" si="21"/>
        <v>-72.655787916040495</v>
      </c>
      <c r="AG203" s="100">
        <f t="shared" si="22"/>
        <v>0</v>
      </c>
    </row>
    <row r="204" spans="1:33" ht="15.6" x14ac:dyDescent="0.3">
      <c r="A204" s="195">
        <v>2016</v>
      </c>
      <c r="B204" s="195" t="s">
        <v>171</v>
      </c>
      <c r="C204" s="195">
        <v>472</v>
      </c>
      <c r="D204" s="195" t="s">
        <v>29</v>
      </c>
      <c r="E204" s="196">
        <v>42131</v>
      </c>
      <c r="F204" s="196">
        <v>42732</v>
      </c>
      <c r="G204" s="196">
        <v>42734</v>
      </c>
      <c r="H204" s="195" t="s">
        <v>91</v>
      </c>
      <c r="I204" s="195" t="s">
        <v>89</v>
      </c>
      <c r="J204" s="195" t="s">
        <v>116</v>
      </c>
      <c r="K204" s="197">
        <v>-800000</v>
      </c>
      <c r="L204" s="195" t="s">
        <v>91</v>
      </c>
      <c r="M204" s="195" t="s">
        <v>88</v>
      </c>
      <c r="N204" s="195" t="s">
        <v>166</v>
      </c>
      <c r="O204" s="198">
        <v>3024000</v>
      </c>
      <c r="P204" s="195"/>
      <c r="Q204" s="195" t="s">
        <v>31</v>
      </c>
      <c r="R204" s="199">
        <v>3.78</v>
      </c>
      <c r="S204" s="199"/>
      <c r="T204" s="198"/>
      <c r="U204" s="198">
        <v>0</v>
      </c>
      <c r="V204" s="195"/>
      <c r="W204" s="199">
        <v>3.2334714465862002</v>
      </c>
      <c r="X204" s="199">
        <v>3.4034888497034324</v>
      </c>
      <c r="Y204" s="197">
        <v>-13767.939087972334</v>
      </c>
      <c r="Z204" s="261"/>
      <c r="AA204" s="198">
        <v>0</v>
      </c>
      <c r="AB204" s="197">
        <v>-13767.939087972334</v>
      </c>
      <c r="AC204" s="170">
        <f t="shared" si="20"/>
        <v>21</v>
      </c>
      <c r="AD204" s="195" t="s">
        <v>25</v>
      </c>
      <c r="AE204" s="83"/>
      <c r="AF204" s="100">
        <f t="shared" si="21"/>
        <v>0</v>
      </c>
      <c r="AG204" s="100">
        <f t="shared" si="22"/>
        <v>322.16977465855257</v>
      </c>
    </row>
    <row r="205" spans="1:33" ht="15.6" x14ac:dyDescent="0.3">
      <c r="A205" s="144"/>
      <c r="B205" s="144"/>
      <c r="C205" s="144"/>
      <c r="D205" s="144"/>
      <c r="E205" s="200"/>
      <c r="F205" s="200"/>
      <c r="G205" s="200"/>
      <c r="H205" s="144"/>
      <c r="I205" s="144"/>
      <c r="J205" s="144"/>
      <c r="K205" s="201">
        <v>-4800000</v>
      </c>
      <c r="L205" s="144"/>
      <c r="M205" s="144"/>
      <c r="N205" s="144"/>
      <c r="O205" s="202">
        <v>15360000</v>
      </c>
      <c r="P205" s="144"/>
      <c r="Q205" s="144"/>
      <c r="R205" s="203">
        <v>3.2</v>
      </c>
      <c r="S205" s="203"/>
      <c r="T205" s="202"/>
      <c r="U205" s="202"/>
      <c r="V205" s="144"/>
      <c r="W205" s="203"/>
      <c r="X205" s="203"/>
      <c r="Y205" s="202">
        <v>37572.726638021035</v>
      </c>
      <c r="Z205" s="202">
        <v>37572.726638021035</v>
      </c>
      <c r="AA205" s="202">
        <v>0</v>
      </c>
      <c r="AB205" s="202">
        <v>37572.726638021035</v>
      </c>
      <c r="AC205" s="170"/>
      <c r="AD205" s="144"/>
      <c r="AE205" s="83"/>
      <c r="AF205" s="100"/>
      <c r="AG205" s="100"/>
    </row>
    <row r="206" spans="1:33" ht="15.6" x14ac:dyDescent="0.3">
      <c r="A206" s="144"/>
      <c r="B206" s="144"/>
      <c r="C206" s="144"/>
      <c r="D206" s="144"/>
      <c r="E206" s="200"/>
      <c r="F206" s="200"/>
      <c r="G206" s="200"/>
      <c r="H206" s="144"/>
      <c r="I206" s="144"/>
      <c r="J206" s="144"/>
      <c r="K206" s="202"/>
      <c r="L206" s="144"/>
      <c r="M206" s="144"/>
      <c r="N206" s="144"/>
      <c r="O206" s="202"/>
      <c r="P206" s="144"/>
      <c r="Q206" s="144"/>
      <c r="R206" s="203"/>
      <c r="S206" s="203"/>
      <c r="T206" s="202"/>
      <c r="U206" s="202"/>
      <c r="V206" s="144"/>
      <c r="W206" s="203"/>
      <c r="X206" s="203"/>
      <c r="Y206" s="202"/>
      <c r="Z206" s="202"/>
      <c r="AA206" s="202"/>
      <c r="AB206" s="202"/>
      <c r="AC206" s="170"/>
      <c r="AD206" s="144"/>
      <c r="AE206" s="83"/>
      <c r="AF206" s="100"/>
      <c r="AG206" s="100"/>
    </row>
    <row r="207" spans="1:33" ht="15.6" x14ac:dyDescent="0.3">
      <c r="A207" s="143">
        <v>2017</v>
      </c>
      <c r="B207" s="143" t="s">
        <v>172</v>
      </c>
      <c r="C207" s="143">
        <v>720</v>
      </c>
      <c r="D207" s="143" t="s">
        <v>68</v>
      </c>
      <c r="E207" s="191">
        <v>42496</v>
      </c>
      <c r="F207" s="191">
        <v>42762</v>
      </c>
      <c r="G207" s="191">
        <v>42766</v>
      </c>
      <c r="H207" s="143" t="s">
        <v>87</v>
      </c>
      <c r="I207" s="143" t="s">
        <v>88</v>
      </c>
      <c r="J207" s="143" t="s">
        <v>116</v>
      </c>
      <c r="K207" s="192">
        <v>-400000</v>
      </c>
      <c r="L207" s="143" t="s">
        <v>87</v>
      </c>
      <c r="M207" s="143" t="s">
        <v>89</v>
      </c>
      <c r="N207" s="143" t="s">
        <v>166</v>
      </c>
      <c r="O207" s="193">
        <v>1480000</v>
      </c>
      <c r="P207" s="143"/>
      <c r="Q207" s="143" t="s">
        <v>31</v>
      </c>
      <c r="R207" s="194">
        <v>3.7</v>
      </c>
      <c r="S207" s="194"/>
      <c r="T207" s="193"/>
      <c r="U207" s="193">
        <v>0</v>
      </c>
      <c r="V207" s="143"/>
      <c r="W207" s="194">
        <v>3.2334714465862002</v>
      </c>
      <c r="X207" s="194">
        <v>3.433890120043527</v>
      </c>
      <c r="Y207" s="193">
        <v>37603.643647430916</v>
      </c>
      <c r="Z207" s="260">
        <v>32610.100129160375</v>
      </c>
      <c r="AA207" s="193">
        <v>29651.777810069994</v>
      </c>
      <c r="AB207" s="193">
        <v>7951.8658373609214</v>
      </c>
      <c r="AC207" s="170">
        <f t="shared" ref="AC207:AC242" si="23">VLOOKUP(G207,$AK$17:$AP$23,6,TRUE)+1</f>
        <v>21</v>
      </c>
      <c r="AD207" s="143" t="s">
        <v>25</v>
      </c>
      <c r="AE207" s="83"/>
      <c r="AF207" s="100">
        <f t="shared" ref="AF207:AF242" si="24">-IF($Y207&gt;0,$Y207*(1-VLOOKUP($D207,$AI$27:$AN$39,6,FALSE))*VLOOKUP($D207,$AI$27:$AN$39,IF(($G207-$B$2)/365&lt;1,4,5),FALSE),0)</f>
        <v>-527.95515680993003</v>
      </c>
      <c r="AG207" s="100">
        <f t="shared" ref="AG207:AG242" si="25">-IF($Y207&lt;0,$Y207*(1-VLOOKUP($AC207,$AI$18:$AN$24,6,FALSE))*VLOOKUP($AC207,$AI$18:$AN$24,5,FALSE),0)</f>
        <v>0</v>
      </c>
    </row>
    <row r="208" spans="1:33" ht="15.6" x14ac:dyDescent="0.3">
      <c r="A208" s="143">
        <v>2017</v>
      </c>
      <c r="B208" s="143" t="s">
        <v>172</v>
      </c>
      <c r="C208" s="143">
        <v>721</v>
      </c>
      <c r="D208" s="143" t="s">
        <v>68</v>
      </c>
      <c r="E208" s="191">
        <v>42496</v>
      </c>
      <c r="F208" s="191">
        <v>42762</v>
      </c>
      <c r="G208" s="191">
        <v>42766</v>
      </c>
      <c r="H208" s="143" t="s">
        <v>91</v>
      </c>
      <c r="I208" s="143" t="s">
        <v>89</v>
      </c>
      <c r="J208" s="143" t="s">
        <v>116</v>
      </c>
      <c r="K208" s="192">
        <v>-400000</v>
      </c>
      <c r="L208" s="143" t="s">
        <v>91</v>
      </c>
      <c r="M208" s="143" t="s">
        <v>88</v>
      </c>
      <c r="N208" s="143" t="s">
        <v>166</v>
      </c>
      <c r="O208" s="193">
        <v>1800000</v>
      </c>
      <c r="P208" s="143"/>
      <c r="Q208" s="143" t="s">
        <v>31</v>
      </c>
      <c r="R208" s="194">
        <v>4.5</v>
      </c>
      <c r="S208" s="194"/>
      <c r="T208" s="193"/>
      <c r="U208" s="193">
        <v>0</v>
      </c>
      <c r="V208" s="143"/>
      <c r="W208" s="194">
        <v>3.2334714465862002</v>
      </c>
      <c r="X208" s="194">
        <v>3.433890120043527</v>
      </c>
      <c r="Y208" s="192">
        <v>-1839.5563199023122</v>
      </c>
      <c r="Z208" s="260"/>
      <c r="AA208" s="193">
        <v>0</v>
      </c>
      <c r="AB208" s="192">
        <v>-1839.5563199023122</v>
      </c>
      <c r="AC208" s="170">
        <f t="shared" si="23"/>
        <v>21</v>
      </c>
      <c r="AD208" s="143" t="s">
        <v>25</v>
      </c>
      <c r="AE208" s="83"/>
      <c r="AF208" s="100">
        <f t="shared" si="24"/>
        <v>0</v>
      </c>
      <c r="AG208" s="100">
        <f t="shared" si="25"/>
        <v>43.045617885714108</v>
      </c>
    </row>
    <row r="209" spans="1:33" ht="15.6" x14ac:dyDescent="0.3">
      <c r="A209" s="143">
        <v>2017</v>
      </c>
      <c r="B209" s="143" t="s">
        <v>172</v>
      </c>
      <c r="C209" s="143">
        <v>722</v>
      </c>
      <c r="D209" s="143" t="s">
        <v>68</v>
      </c>
      <c r="E209" s="191">
        <v>42496</v>
      </c>
      <c r="F209" s="191">
        <v>42762</v>
      </c>
      <c r="G209" s="191">
        <v>42766</v>
      </c>
      <c r="H209" s="143" t="s">
        <v>91</v>
      </c>
      <c r="I209" s="143" t="s">
        <v>89</v>
      </c>
      <c r="J209" s="143" t="s">
        <v>116</v>
      </c>
      <c r="K209" s="192">
        <v>-400000</v>
      </c>
      <c r="L209" s="143" t="s">
        <v>91</v>
      </c>
      <c r="M209" s="143" t="s">
        <v>88</v>
      </c>
      <c r="N209" s="143" t="s">
        <v>166</v>
      </c>
      <c r="O209" s="193">
        <v>1600000</v>
      </c>
      <c r="P209" s="143"/>
      <c r="Q209" s="143" t="s">
        <v>31</v>
      </c>
      <c r="R209" s="194">
        <v>4</v>
      </c>
      <c r="S209" s="194">
        <v>4.5</v>
      </c>
      <c r="T209" s="193"/>
      <c r="U209" s="193">
        <v>0</v>
      </c>
      <c r="V209" s="143"/>
      <c r="W209" s="194">
        <v>3.2334714465862002</v>
      </c>
      <c r="X209" s="194">
        <v>3.433890120043527</v>
      </c>
      <c r="Y209" s="192">
        <v>-3153.9871983682297</v>
      </c>
      <c r="Z209" s="260"/>
      <c r="AA209" s="193">
        <v>0</v>
      </c>
      <c r="AB209" s="192">
        <v>-3153.9871983682297</v>
      </c>
      <c r="AC209" s="170">
        <f t="shared" si="23"/>
        <v>21</v>
      </c>
      <c r="AD209" s="143" t="s">
        <v>70</v>
      </c>
      <c r="AE209" s="83"/>
      <c r="AF209" s="100">
        <f t="shared" si="24"/>
        <v>0</v>
      </c>
      <c r="AG209" s="100">
        <f t="shared" si="25"/>
        <v>73.803300441816575</v>
      </c>
    </row>
    <row r="210" spans="1:33" ht="15.6" x14ac:dyDescent="0.3">
      <c r="A210" s="143">
        <v>2017</v>
      </c>
      <c r="B210" s="143" t="s">
        <v>173</v>
      </c>
      <c r="C210" s="143">
        <v>723</v>
      </c>
      <c r="D210" s="143" t="s">
        <v>68</v>
      </c>
      <c r="E210" s="191">
        <v>42496</v>
      </c>
      <c r="F210" s="191">
        <v>42788</v>
      </c>
      <c r="G210" s="191">
        <v>42790</v>
      </c>
      <c r="H210" s="143" t="s">
        <v>87</v>
      </c>
      <c r="I210" s="143" t="s">
        <v>88</v>
      </c>
      <c r="J210" s="143" t="s">
        <v>116</v>
      </c>
      <c r="K210" s="192">
        <v>-400000</v>
      </c>
      <c r="L210" s="143" t="s">
        <v>87</v>
      </c>
      <c r="M210" s="143" t="s">
        <v>89</v>
      </c>
      <c r="N210" s="143" t="s">
        <v>166</v>
      </c>
      <c r="O210" s="193">
        <v>1480000</v>
      </c>
      <c r="P210" s="143"/>
      <c r="Q210" s="143" t="s">
        <v>31</v>
      </c>
      <c r="R210" s="194">
        <v>3.7</v>
      </c>
      <c r="S210" s="194"/>
      <c r="T210" s="193"/>
      <c r="U210" s="193">
        <v>0</v>
      </c>
      <c r="V210" s="143"/>
      <c r="W210" s="194">
        <v>3.2334714465862002</v>
      </c>
      <c r="X210" s="194">
        <v>3.4560773182616438</v>
      </c>
      <c r="Y210" s="193">
        <v>36719.447405684259</v>
      </c>
      <c r="Z210" s="260">
        <v>30360.213580878175</v>
      </c>
      <c r="AA210" s="193">
        <v>27179.528858249083</v>
      </c>
      <c r="AB210" s="193">
        <v>9539.9185474351762</v>
      </c>
      <c r="AC210" s="170">
        <f t="shared" si="23"/>
        <v>21</v>
      </c>
      <c r="AD210" s="143" t="s">
        <v>25</v>
      </c>
      <c r="AE210" s="83"/>
      <c r="AF210" s="100">
        <f t="shared" si="24"/>
        <v>-515.54104157580696</v>
      </c>
      <c r="AG210" s="100">
        <f t="shared" si="25"/>
        <v>0</v>
      </c>
    </row>
    <row r="211" spans="1:33" ht="15.6" x14ac:dyDescent="0.3">
      <c r="A211" s="143">
        <v>2017</v>
      </c>
      <c r="B211" s="143" t="s">
        <v>173</v>
      </c>
      <c r="C211" s="143">
        <v>724</v>
      </c>
      <c r="D211" s="143" t="s">
        <v>68</v>
      </c>
      <c r="E211" s="191">
        <v>42496</v>
      </c>
      <c r="F211" s="191">
        <v>42788</v>
      </c>
      <c r="G211" s="191">
        <v>42790</v>
      </c>
      <c r="H211" s="143" t="s">
        <v>91</v>
      </c>
      <c r="I211" s="143" t="s">
        <v>89</v>
      </c>
      <c r="J211" s="143" t="s">
        <v>116</v>
      </c>
      <c r="K211" s="192">
        <v>-400000</v>
      </c>
      <c r="L211" s="143" t="s">
        <v>91</v>
      </c>
      <c r="M211" s="143" t="s">
        <v>88</v>
      </c>
      <c r="N211" s="143" t="s">
        <v>166</v>
      </c>
      <c r="O211" s="193">
        <v>1800000</v>
      </c>
      <c r="P211" s="143"/>
      <c r="Q211" s="143" t="s">
        <v>31</v>
      </c>
      <c r="R211" s="194">
        <v>4.5</v>
      </c>
      <c r="S211" s="194"/>
      <c r="T211" s="193"/>
      <c r="U211" s="193">
        <v>0</v>
      </c>
      <c r="V211" s="143"/>
      <c r="W211" s="194">
        <v>3.2334714465862002</v>
      </c>
      <c r="X211" s="194">
        <v>3.4560773182616438</v>
      </c>
      <c r="Y211" s="192">
        <v>-2572.8059073379045</v>
      </c>
      <c r="Z211" s="260"/>
      <c r="AA211" s="193">
        <v>0</v>
      </c>
      <c r="AB211" s="192">
        <v>-2572.8059073379045</v>
      </c>
      <c r="AC211" s="170">
        <f t="shared" si="23"/>
        <v>21</v>
      </c>
      <c r="AD211" s="143" t="s">
        <v>25</v>
      </c>
      <c r="AE211" s="83"/>
      <c r="AF211" s="100">
        <f t="shared" si="24"/>
        <v>0</v>
      </c>
      <c r="AG211" s="100">
        <f t="shared" si="25"/>
        <v>60.20365823170696</v>
      </c>
    </row>
    <row r="212" spans="1:33" ht="15.6" x14ac:dyDescent="0.3">
      <c r="A212" s="143">
        <v>2017</v>
      </c>
      <c r="B212" s="143" t="s">
        <v>173</v>
      </c>
      <c r="C212" s="143">
        <v>725</v>
      </c>
      <c r="D212" s="143" t="s">
        <v>68</v>
      </c>
      <c r="E212" s="191">
        <v>42496</v>
      </c>
      <c r="F212" s="191">
        <v>42788</v>
      </c>
      <c r="G212" s="191">
        <v>42790</v>
      </c>
      <c r="H212" s="143" t="s">
        <v>91</v>
      </c>
      <c r="I212" s="143" t="s">
        <v>89</v>
      </c>
      <c r="J212" s="143" t="s">
        <v>116</v>
      </c>
      <c r="K212" s="192">
        <v>-400000</v>
      </c>
      <c r="L212" s="143" t="s">
        <v>91</v>
      </c>
      <c r="M212" s="143" t="s">
        <v>88</v>
      </c>
      <c r="N212" s="143" t="s">
        <v>166</v>
      </c>
      <c r="O212" s="193">
        <v>1600000</v>
      </c>
      <c r="P212" s="143"/>
      <c r="Q212" s="143" t="s">
        <v>31</v>
      </c>
      <c r="R212" s="194">
        <v>4</v>
      </c>
      <c r="S212" s="194">
        <v>4.5</v>
      </c>
      <c r="T212" s="193"/>
      <c r="U212" s="193">
        <v>0</v>
      </c>
      <c r="V212" s="143"/>
      <c r="W212" s="194">
        <v>3.2334714465862002</v>
      </c>
      <c r="X212" s="194">
        <v>3.4560773182616438</v>
      </c>
      <c r="Y212" s="192">
        <v>-3786.4279174681819</v>
      </c>
      <c r="Z212" s="260"/>
      <c r="AA212" s="193">
        <v>0</v>
      </c>
      <c r="AB212" s="192">
        <v>-3786.4279174681819</v>
      </c>
      <c r="AC212" s="170">
        <f t="shared" si="23"/>
        <v>21</v>
      </c>
      <c r="AD212" s="143" t="s">
        <v>70</v>
      </c>
      <c r="AE212" s="83"/>
      <c r="AF212" s="100">
        <f t="shared" si="24"/>
        <v>0</v>
      </c>
      <c r="AG212" s="100">
        <f t="shared" si="25"/>
        <v>88.602413268755441</v>
      </c>
    </row>
    <row r="213" spans="1:33" ht="15.6" x14ac:dyDescent="0.3">
      <c r="A213" s="143">
        <v>2017</v>
      </c>
      <c r="B213" s="143" t="s">
        <v>174</v>
      </c>
      <c r="C213" s="143">
        <v>726</v>
      </c>
      <c r="D213" s="143" t="s">
        <v>68</v>
      </c>
      <c r="E213" s="191">
        <v>42496</v>
      </c>
      <c r="F213" s="191">
        <v>42823</v>
      </c>
      <c r="G213" s="191">
        <v>42825</v>
      </c>
      <c r="H213" s="143" t="s">
        <v>87</v>
      </c>
      <c r="I213" s="143" t="s">
        <v>88</v>
      </c>
      <c r="J213" s="143" t="s">
        <v>116</v>
      </c>
      <c r="K213" s="192">
        <v>-400000</v>
      </c>
      <c r="L213" s="143" t="s">
        <v>87</v>
      </c>
      <c r="M213" s="143" t="s">
        <v>89</v>
      </c>
      <c r="N213" s="143" t="s">
        <v>166</v>
      </c>
      <c r="O213" s="193">
        <v>1480000</v>
      </c>
      <c r="P213" s="143"/>
      <c r="Q213" s="143" t="s">
        <v>31</v>
      </c>
      <c r="R213" s="194">
        <v>3.7</v>
      </c>
      <c r="S213" s="194"/>
      <c r="T213" s="193"/>
      <c r="U213" s="193">
        <v>0</v>
      </c>
      <c r="V213" s="143"/>
      <c r="W213" s="194">
        <v>3.2334714465862002</v>
      </c>
      <c r="X213" s="194">
        <v>3.4878587247890462</v>
      </c>
      <c r="Y213" s="193">
        <v>35465.395778631981</v>
      </c>
      <c r="Z213" s="260">
        <v>27117.687203212932</v>
      </c>
      <c r="AA213" s="193">
        <v>23638.227779926896</v>
      </c>
      <c r="AB213" s="193">
        <v>11827.167998705085</v>
      </c>
      <c r="AC213" s="170">
        <f t="shared" si="23"/>
        <v>21</v>
      </c>
      <c r="AD213" s="143" t="s">
        <v>25</v>
      </c>
      <c r="AE213" s="83"/>
      <c r="AF213" s="100">
        <f t="shared" si="24"/>
        <v>-497.93415673199303</v>
      </c>
      <c r="AG213" s="100">
        <f t="shared" si="25"/>
        <v>0</v>
      </c>
    </row>
    <row r="214" spans="1:33" ht="15.6" x14ac:dyDescent="0.3">
      <c r="A214" s="143">
        <v>2017</v>
      </c>
      <c r="B214" s="143" t="s">
        <v>174</v>
      </c>
      <c r="C214" s="143">
        <v>727</v>
      </c>
      <c r="D214" s="143" t="s">
        <v>68</v>
      </c>
      <c r="E214" s="191">
        <v>42496</v>
      </c>
      <c r="F214" s="191">
        <v>42823</v>
      </c>
      <c r="G214" s="191">
        <v>42825</v>
      </c>
      <c r="H214" s="143" t="s">
        <v>91</v>
      </c>
      <c r="I214" s="143" t="s">
        <v>89</v>
      </c>
      <c r="J214" s="143" t="s">
        <v>116</v>
      </c>
      <c r="K214" s="192">
        <v>-400000</v>
      </c>
      <c r="L214" s="143" t="s">
        <v>91</v>
      </c>
      <c r="M214" s="143" t="s">
        <v>88</v>
      </c>
      <c r="N214" s="143" t="s">
        <v>166</v>
      </c>
      <c r="O214" s="193">
        <v>1800000</v>
      </c>
      <c r="P214" s="143"/>
      <c r="Q214" s="143" t="s">
        <v>31</v>
      </c>
      <c r="R214" s="194">
        <v>4.5</v>
      </c>
      <c r="S214" s="194"/>
      <c r="T214" s="193"/>
      <c r="U214" s="193">
        <v>0</v>
      </c>
      <c r="V214" s="143"/>
      <c r="W214" s="194">
        <v>3.2334714465862002</v>
      </c>
      <c r="X214" s="194">
        <v>3.4878587247890462</v>
      </c>
      <c r="Y214" s="192">
        <v>-3727.8687289430377</v>
      </c>
      <c r="Z214" s="260"/>
      <c r="AA214" s="193">
        <v>0</v>
      </c>
      <c r="AB214" s="192">
        <v>-3727.8687289430377</v>
      </c>
      <c r="AC214" s="170">
        <f t="shared" si="23"/>
        <v>21</v>
      </c>
      <c r="AD214" s="143" t="s">
        <v>25</v>
      </c>
      <c r="AE214" s="83"/>
      <c r="AF214" s="100">
        <f t="shared" si="24"/>
        <v>0</v>
      </c>
      <c r="AG214" s="100">
        <f t="shared" si="25"/>
        <v>87.232128257267078</v>
      </c>
    </row>
    <row r="215" spans="1:33" ht="15.6" x14ac:dyDescent="0.3">
      <c r="A215" s="143">
        <v>2017</v>
      </c>
      <c r="B215" s="143" t="s">
        <v>174</v>
      </c>
      <c r="C215" s="143">
        <v>728</v>
      </c>
      <c r="D215" s="143" t="s">
        <v>68</v>
      </c>
      <c r="E215" s="191">
        <v>42496</v>
      </c>
      <c r="F215" s="191">
        <v>42823</v>
      </c>
      <c r="G215" s="191">
        <v>42825</v>
      </c>
      <c r="H215" s="143" t="s">
        <v>91</v>
      </c>
      <c r="I215" s="143" t="s">
        <v>89</v>
      </c>
      <c r="J215" s="143" t="s">
        <v>116</v>
      </c>
      <c r="K215" s="192">
        <v>-400000</v>
      </c>
      <c r="L215" s="143" t="s">
        <v>91</v>
      </c>
      <c r="M215" s="143" t="s">
        <v>88</v>
      </c>
      <c r="N215" s="143" t="s">
        <v>166</v>
      </c>
      <c r="O215" s="193">
        <v>1600000</v>
      </c>
      <c r="P215" s="143"/>
      <c r="Q215" s="143" t="s">
        <v>31</v>
      </c>
      <c r="R215" s="194">
        <v>4</v>
      </c>
      <c r="S215" s="194">
        <v>4.5</v>
      </c>
      <c r="T215" s="193"/>
      <c r="U215" s="193">
        <v>0</v>
      </c>
      <c r="V215" s="143"/>
      <c r="W215" s="194">
        <v>3.2334714465862002</v>
      </c>
      <c r="X215" s="194">
        <v>3.4878587247890462</v>
      </c>
      <c r="Y215" s="192">
        <v>-4619.8398464760103</v>
      </c>
      <c r="Z215" s="260"/>
      <c r="AA215" s="193">
        <v>0</v>
      </c>
      <c r="AB215" s="192">
        <v>-4619.8398464760103</v>
      </c>
      <c r="AC215" s="170">
        <f t="shared" si="23"/>
        <v>21</v>
      </c>
      <c r="AD215" s="143" t="s">
        <v>70</v>
      </c>
      <c r="AE215" s="83"/>
      <c r="AF215" s="100">
        <f t="shared" si="24"/>
        <v>0</v>
      </c>
      <c r="AG215" s="100">
        <f t="shared" si="25"/>
        <v>108.10425240753864</v>
      </c>
    </row>
    <row r="216" spans="1:33" ht="15.6" x14ac:dyDescent="0.3">
      <c r="A216" s="143">
        <v>2017</v>
      </c>
      <c r="B216" s="143" t="s">
        <v>175</v>
      </c>
      <c r="C216" s="143">
        <v>729</v>
      </c>
      <c r="D216" s="143" t="s">
        <v>68</v>
      </c>
      <c r="E216" s="191">
        <v>42496</v>
      </c>
      <c r="F216" s="191">
        <v>42851</v>
      </c>
      <c r="G216" s="191">
        <v>42853</v>
      </c>
      <c r="H216" s="143" t="s">
        <v>87</v>
      </c>
      <c r="I216" s="143" t="s">
        <v>88</v>
      </c>
      <c r="J216" s="143" t="s">
        <v>116</v>
      </c>
      <c r="K216" s="192">
        <v>-400000</v>
      </c>
      <c r="L216" s="143" t="s">
        <v>87</v>
      </c>
      <c r="M216" s="143" t="s">
        <v>89</v>
      </c>
      <c r="N216" s="143" t="s">
        <v>166</v>
      </c>
      <c r="O216" s="193">
        <v>1480000</v>
      </c>
      <c r="P216" s="143"/>
      <c r="Q216" s="143" t="s">
        <v>31</v>
      </c>
      <c r="R216" s="194">
        <v>3.7</v>
      </c>
      <c r="S216" s="194"/>
      <c r="T216" s="193"/>
      <c r="U216" s="193">
        <v>0</v>
      </c>
      <c r="V216" s="143"/>
      <c r="W216" s="194">
        <v>3.2334714465862002</v>
      </c>
      <c r="X216" s="194">
        <v>3.5117284359094394</v>
      </c>
      <c r="Y216" s="193">
        <v>34544.194866124722</v>
      </c>
      <c r="Z216" s="260">
        <v>24768.422599068832</v>
      </c>
      <c r="AA216" s="193">
        <v>20978.50176506332</v>
      </c>
      <c r="AB216" s="193">
        <v>13565.693101061403</v>
      </c>
      <c r="AC216" s="170">
        <f t="shared" si="23"/>
        <v>21</v>
      </c>
      <c r="AD216" s="143" t="s">
        <v>25</v>
      </c>
      <c r="AE216" s="83"/>
      <c r="AF216" s="100">
        <f t="shared" si="24"/>
        <v>-485.00049592039107</v>
      </c>
      <c r="AG216" s="100">
        <f t="shared" si="25"/>
        <v>0</v>
      </c>
    </row>
    <row r="217" spans="1:33" ht="15.6" x14ac:dyDescent="0.3">
      <c r="A217" s="143">
        <v>2017</v>
      </c>
      <c r="B217" s="143" t="s">
        <v>175</v>
      </c>
      <c r="C217" s="143">
        <v>730</v>
      </c>
      <c r="D217" s="143" t="s">
        <v>68</v>
      </c>
      <c r="E217" s="191">
        <v>42496</v>
      </c>
      <c r="F217" s="191">
        <v>42851</v>
      </c>
      <c r="G217" s="191">
        <v>42853</v>
      </c>
      <c r="H217" s="143" t="s">
        <v>91</v>
      </c>
      <c r="I217" s="143" t="s">
        <v>89</v>
      </c>
      <c r="J217" s="143" t="s">
        <v>116</v>
      </c>
      <c r="K217" s="192">
        <v>-400000</v>
      </c>
      <c r="L217" s="143" t="s">
        <v>91</v>
      </c>
      <c r="M217" s="143" t="s">
        <v>88</v>
      </c>
      <c r="N217" s="143" t="s">
        <v>166</v>
      </c>
      <c r="O217" s="193">
        <v>1800000</v>
      </c>
      <c r="P217" s="143"/>
      <c r="Q217" s="143" t="s">
        <v>31</v>
      </c>
      <c r="R217" s="194">
        <v>4.5</v>
      </c>
      <c r="S217" s="194"/>
      <c r="T217" s="193"/>
      <c r="U217" s="193">
        <v>0</v>
      </c>
      <c r="V217" s="143"/>
      <c r="W217" s="194">
        <v>3.2334714465862002</v>
      </c>
      <c r="X217" s="194">
        <v>3.5117284359094394</v>
      </c>
      <c r="Y217" s="192">
        <v>-4527.6968618609144</v>
      </c>
      <c r="Z217" s="260"/>
      <c r="AA217" s="193">
        <v>0</v>
      </c>
      <c r="AB217" s="192">
        <v>-4527.6968618609144</v>
      </c>
      <c r="AC217" s="170">
        <f t="shared" si="23"/>
        <v>21</v>
      </c>
      <c r="AD217" s="143" t="s">
        <v>25</v>
      </c>
      <c r="AE217" s="83"/>
      <c r="AF217" s="100">
        <f t="shared" si="24"/>
        <v>0</v>
      </c>
      <c r="AG217" s="100">
        <f t="shared" si="25"/>
        <v>105.94810656754539</v>
      </c>
    </row>
    <row r="218" spans="1:33" ht="15.6" x14ac:dyDescent="0.3">
      <c r="A218" s="143">
        <v>2017</v>
      </c>
      <c r="B218" s="143" t="s">
        <v>175</v>
      </c>
      <c r="C218" s="143">
        <v>731</v>
      </c>
      <c r="D218" s="143" t="s">
        <v>68</v>
      </c>
      <c r="E218" s="191">
        <v>42496</v>
      </c>
      <c r="F218" s="191">
        <v>42851</v>
      </c>
      <c r="G218" s="191">
        <v>42853</v>
      </c>
      <c r="H218" s="143" t="s">
        <v>91</v>
      </c>
      <c r="I218" s="143" t="s">
        <v>89</v>
      </c>
      <c r="J218" s="143" t="s">
        <v>116</v>
      </c>
      <c r="K218" s="192">
        <v>-400000</v>
      </c>
      <c r="L218" s="143" t="s">
        <v>91</v>
      </c>
      <c r="M218" s="143" t="s">
        <v>88</v>
      </c>
      <c r="N218" s="143" t="s">
        <v>166</v>
      </c>
      <c r="O218" s="193">
        <v>1600000</v>
      </c>
      <c r="P218" s="143"/>
      <c r="Q218" s="143" t="s">
        <v>31</v>
      </c>
      <c r="R218" s="194">
        <v>4</v>
      </c>
      <c r="S218" s="194">
        <v>4.5</v>
      </c>
      <c r="T218" s="193"/>
      <c r="U218" s="193">
        <v>0</v>
      </c>
      <c r="V218" s="143"/>
      <c r="W218" s="194">
        <v>3.2334714465862002</v>
      </c>
      <c r="X218" s="194">
        <v>3.5117284359094394</v>
      </c>
      <c r="Y218" s="192">
        <v>-5248.0754051949752</v>
      </c>
      <c r="Z218" s="260"/>
      <c r="AA218" s="193">
        <v>0</v>
      </c>
      <c r="AB218" s="192">
        <v>-5248.0754051949752</v>
      </c>
      <c r="AC218" s="170">
        <f t="shared" si="23"/>
        <v>21</v>
      </c>
      <c r="AD218" s="143" t="s">
        <v>70</v>
      </c>
      <c r="AE218" s="83"/>
      <c r="AF218" s="100">
        <f t="shared" si="24"/>
        <v>0</v>
      </c>
      <c r="AG218" s="100">
        <f t="shared" si="25"/>
        <v>122.80496448156241</v>
      </c>
    </row>
    <row r="219" spans="1:33" ht="15.6" x14ac:dyDescent="0.3">
      <c r="A219" s="143">
        <v>2017</v>
      </c>
      <c r="B219" s="143" t="s">
        <v>176</v>
      </c>
      <c r="C219" s="143">
        <v>732</v>
      </c>
      <c r="D219" s="143" t="s">
        <v>68</v>
      </c>
      <c r="E219" s="191">
        <v>42496</v>
      </c>
      <c r="F219" s="191">
        <v>42881</v>
      </c>
      <c r="G219" s="191">
        <v>42885</v>
      </c>
      <c r="H219" s="143" t="s">
        <v>87</v>
      </c>
      <c r="I219" s="143" t="s">
        <v>88</v>
      </c>
      <c r="J219" s="143" t="s">
        <v>116</v>
      </c>
      <c r="K219" s="192">
        <v>-400000</v>
      </c>
      <c r="L219" s="143" t="s">
        <v>87</v>
      </c>
      <c r="M219" s="143" t="s">
        <v>89</v>
      </c>
      <c r="N219" s="143" t="s">
        <v>166</v>
      </c>
      <c r="O219" s="193">
        <v>1480000</v>
      </c>
      <c r="P219" s="143"/>
      <c r="Q219" s="143" t="s">
        <v>31</v>
      </c>
      <c r="R219" s="194">
        <v>3.7</v>
      </c>
      <c r="S219" s="194"/>
      <c r="T219" s="193"/>
      <c r="U219" s="193">
        <v>0</v>
      </c>
      <c r="V219" s="143"/>
      <c r="W219" s="194">
        <v>3.2334714465862002</v>
      </c>
      <c r="X219" s="194">
        <v>3.537767531505243</v>
      </c>
      <c r="Y219" s="193">
        <v>33533.241663085719</v>
      </c>
      <c r="Z219" s="260">
        <v>22275.164749169686</v>
      </c>
      <c r="AA219" s="193">
        <v>18077.048135802233</v>
      </c>
      <c r="AB219" s="193">
        <v>15456.193527283485</v>
      </c>
      <c r="AC219" s="170">
        <f t="shared" si="23"/>
        <v>21</v>
      </c>
      <c r="AD219" s="143" t="s">
        <v>25</v>
      </c>
      <c r="AE219" s="83"/>
      <c r="AF219" s="100">
        <f t="shared" si="24"/>
        <v>-470.80671294972353</v>
      </c>
      <c r="AG219" s="100">
        <f t="shared" si="25"/>
        <v>0</v>
      </c>
    </row>
    <row r="220" spans="1:33" ht="15.6" x14ac:dyDescent="0.3">
      <c r="A220" s="143">
        <v>2017</v>
      </c>
      <c r="B220" s="143" t="s">
        <v>176</v>
      </c>
      <c r="C220" s="143">
        <v>733</v>
      </c>
      <c r="D220" s="143" t="s">
        <v>68</v>
      </c>
      <c r="E220" s="191">
        <v>42496</v>
      </c>
      <c r="F220" s="191">
        <v>42881</v>
      </c>
      <c r="G220" s="191">
        <v>42885</v>
      </c>
      <c r="H220" s="143" t="s">
        <v>91</v>
      </c>
      <c r="I220" s="143" t="s">
        <v>89</v>
      </c>
      <c r="J220" s="143" t="s">
        <v>116</v>
      </c>
      <c r="K220" s="192">
        <v>-400000</v>
      </c>
      <c r="L220" s="143" t="s">
        <v>91</v>
      </c>
      <c r="M220" s="143" t="s">
        <v>88</v>
      </c>
      <c r="N220" s="143" t="s">
        <v>166</v>
      </c>
      <c r="O220" s="193">
        <v>1800000</v>
      </c>
      <c r="P220" s="143"/>
      <c r="Q220" s="143" t="s">
        <v>31</v>
      </c>
      <c r="R220" s="194">
        <v>4.5</v>
      </c>
      <c r="S220" s="194"/>
      <c r="T220" s="193"/>
      <c r="U220" s="193">
        <v>0</v>
      </c>
      <c r="V220" s="143"/>
      <c r="W220" s="194">
        <v>3.2334714465862002</v>
      </c>
      <c r="X220" s="194">
        <v>3.537767531505243</v>
      </c>
      <c r="Y220" s="192">
        <v>-5356.0095517094378</v>
      </c>
      <c r="Z220" s="260"/>
      <c r="AA220" s="193">
        <v>0</v>
      </c>
      <c r="AB220" s="192">
        <v>-5356.0095517094378</v>
      </c>
      <c r="AC220" s="170">
        <f t="shared" si="23"/>
        <v>21</v>
      </c>
      <c r="AD220" s="143" t="s">
        <v>25</v>
      </c>
      <c r="AE220" s="83"/>
      <c r="AF220" s="100">
        <f t="shared" si="24"/>
        <v>0</v>
      </c>
      <c r="AG220" s="100">
        <f t="shared" si="25"/>
        <v>125.33062351000083</v>
      </c>
    </row>
    <row r="221" spans="1:33" ht="15.6" x14ac:dyDescent="0.3">
      <c r="A221" s="143">
        <v>2017</v>
      </c>
      <c r="B221" s="143" t="s">
        <v>176</v>
      </c>
      <c r="C221" s="143">
        <v>734</v>
      </c>
      <c r="D221" s="143" t="s">
        <v>68</v>
      </c>
      <c r="E221" s="191">
        <v>42496</v>
      </c>
      <c r="F221" s="191">
        <v>42881</v>
      </c>
      <c r="G221" s="191">
        <v>42885</v>
      </c>
      <c r="H221" s="143" t="s">
        <v>91</v>
      </c>
      <c r="I221" s="143" t="s">
        <v>89</v>
      </c>
      <c r="J221" s="143" t="s">
        <v>116</v>
      </c>
      <c r="K221" s="192">
        <v>-400000</v>
      </c>
      <c r="L221" s="143" t="s">
        <v>91</v>
      </c>
      <c r="M221" s="143" t="s">
        <v>88</v>
      </c>
      <c r="N221" s="143" t="s">
        <v>166</v>
      </c>
      <c r="O221" s="193">
        <v>1600000</v>
      </c>
      <c r="P221" s="143"/>
      <c r="Q221" s="143" t="s">
        <v>31</v>
      </c>
      <c r="R221" s="194">
        <v>4</v>
      </c>
      <c r="S221" s="194">
        <v>4.5</v>
      </c>
      <c r="T221" s="193"/>
      <c r="U221" s="193">
        <v>0</v>
      </c>
      <c r="V221" s="143"/>
      <c r="W221" s="194">
        <v>3.2334714465862002</v>
      </c>
      <c r="X221" s="194">
        <v>3.537767531505243</v>
      </c>
      <c r="Y221" s="192">
        <v>-5902.067362206597</v>
      </c>
      <c r="Z221" s="260"/>
      <c r="AA221" s="193">
        <v>0</v>
      </c>
      <c r="AB221" s="192">
        <v>-5902.067362206597</v>
      </c>
      <c r="AC221" s="170">
        <f t="shared" si="23"/>
        <v>21</v>
      </c>
      <c r="AD221" s="143" t="s">
        <v>70</v>
      </c>
      <c r="AE221" s="83"/>
      <c r="AF221" s="100">
        <f t="shared" si="24"/>
        <v>0</v>
      </c>
      <c r="AG221" s="100">
        <f t="shared" si="25"/>
        <v>138.10837627563436</v>
      </c>
    </row>
    <row r="222" spans="1:33" ht="15.6" x14ac:dyDescent="0.3">
      <c r="A222" s="143">
        <v>2017</v>
      </c>
      <c r="B222" s="143" t="s">
        <v>177</v>
      </c>
      <c r="C222" s="143">
        <v>735</v>
      </c>
      <c r="D222" s="143" t="s">
        <v>68</v>
      </c>
      <c r="E222" s="191">
        <v>42496</v>
      </c>
      <c r="F222" s="191">
        <v>42914</v>
      </c>
      <c r="G222" s="191">
        <v>42916</v>
      </c>
      <c r="H222" s="143" t="s">
        <v>87</v>
      </c>
      <c r="I222" s="143" t="s">
        <v>88</v>
      </c>
      <c r="J222" s="143" t="s">
        <v>116</v>
      </c>
      <c r="K222" s="192">
        <v>-400000</v>
      </c>
      <c r="L222" s="143" t="s">
        <v>87</v>
      </c>
      <c r="M222" s="143" t="s">
        <v>89</v>
      </c>
      <c r="N222" s="143" t="s">
        <v>166</v>
      </c>
      <c r="O222" s="193">
        <v>1480000</v>
      </c>
      <c r="P222" s="143"/>
      <c r="Q222" s="143" t="s">
        <v>31</v>
      </c>
      <c r="R222" s="194">
        <v>3.7</v>
      </c>
      <c r="S222" s="194"/>
      <c r="T222" s="193"/>
      <c r="U222" s="193">
        <v>0</v>
      </c>
      <c r="V222" s="143"/>
      <c r="W222" s="194">
        <v>3.2334714465862002</v>
      </c>
      <c r="X222" s="194">
        <v>3.562731126075275</v>
      </c>
      <c r="Y222" s="193">
        <v>32730.644494785069</v>
      </c>
      <c r="Z222" s="260">
        <v>19938.529487796415</v>
      </c>
      <c r="AA222" s="193">
        <v>15295.434166218194</v>
      </c>
      <c r="AB222" s="193">
        <v>17435.210328566875</v>
      </c>
      <c r="AC222" s="170">
        <f t="shared" si="23"/>
        <v>22</v>
      </c>
      <c r="AD222" s="143" t="s">
        <v>25</v>
      </c>
      <c r="AE222" s="83"/>
      <c r="AF222" s="100">
        <f t="shared" si="24"/>
        <v>-1070.2920749794716</v>
      </c>
      <c r="AG222" s="100">
        <f t="shared" si="25"/>
        <v>0</v>
      </c>
    </row>
    <row r="223" spans="1:33" ht="15.6" x14ac:dyDescent="0.3">
      <c r="A223" s="143">
        <v>2017</v>
      </c>
      <c r="B223" s="143" t="s">
        <v>177</v>
      </c>
      <c r="C223" s="143">
        <v>736</v>
      </c>
      <c r="D223" s="143" t="s">
        <v>68</v>
      </c>
      <c r="E223" s="191">
        <v>42496</v>
      </c>
      <c r="F223" s="191">
        <v>42914</v>
      </c>
      <c r="G223" s="191">
        <v>42916</v>
      </c>
      <c r="H223" s="143" t="s">
        <v>91</v>
      </c>
      <c r="I223" s="143" t="s">
        <v>89</v>
      </c>
      <c r="J223" s="143" t="s">
        <v>116</v>
      </c>
      <c r="K223" s="192">
        <v>-400000</v>
      </c>
      <c r="L223" s="143" t="s">
        <v>91</v>
      </c>
      <c r="M223" s="143" t="s">
        <v>88</v>
      </c>
      <c r="N223" s="143" t="s">
        <v>166</v>
      </c>
      <c r="O223" s="193">
        <v>1800000</v>
      </c>
      <c r="P223" s="143"/>
      <c r="Q223" s="143" t="s">
        <v>31</v>
      </c>
      <c r="R223" s="194">
        <v>4.5</v>
      </c>
      <c r="S223" s="194"/>
      <c r="T223" s="193"/>
      <c r="U223" s="193">
        <v>0</v>
      </c>
      <c r="V223" s="143"/>
      <c r="W223" s="194">
        <v>3.2334714465862002</v>
      </c>
      <c r="X223" s="194">
        <v>3.562731126075275</v>
      </c>
      <c r="Y223" s="192">
        <v>-6273.0573940064596</v>
      </c>
      <c r="Z223" s="260"/>
      <c r="AA223" s="193">
        <v>0</v>
      </c>
      <c r="AB223" s="192">
        <v>-6273.0573940064596</v>
      </c>
      <c r="AC223" s="170">
        <f t="shared" si="23"/>
        <v>22</v>
      </c>
      <c r="AD223" s="143" t="s">
        <v>25</v>
      </c>
      <c r="AE223" s="83"/>
      <c r="AF223" s="100">
        <f t="shared" si="24"/>
        <v>0</v>
      </c>
      <c r="AG223" s="100">
        <f t="shared" si="25"/>
        <v>288.30971782853686</v>
      </c>
    </row>
    <row r="224" spans="1:33" ht="15.6" x14ac:dyDescent="0.3">
      <c r="A224" s="143">
        <v>2017</v>
      </c>
      <c r="B224" s="143" t="s">
        <v>177</v>
      </c>
      <c r="C224" s="143">
        <v>737</v>
      </c>
      <c r="D224" s="143" t="s">
        <v>68</v>
      </c>
      <c r="E224" s="191">
        <v>42496</v>
      </c>
      <c r="F224" s="191">
        <v>42914</v>
      </c>
      <c r="G224" s="191">
        <v>42916</v>
      </c>
      <c r="H224" s="143" t="s">
        <v>91</v>
      </c>
      <c r="I224" s="143" t="s">
        <v>89</v>
      </c>
      <c r="J224" s="143" t="s">
        <v>116</v>
      </c>
      <c r="K224" s="192">
        <v>-400000</v>
      </c>
      <c r="L224" s="143" t="s">
        <v>91</v>
      </c>
      <c r="M224" s="143" t="s">
        <v>88</v>
      </c>
      <c r="N224" s="143" t="s">
        <v>166</v>
      </c>
      <c r="O224" s="193">
        <v>1600000</v>
      </c>
      <c r="P224" s="143"/>
      <c r="Q224" s="143" t="s">
        <v>31</v>
      </c>
      <c r="R224" s="194">
        <v>4</v>
      </c>
      <c r="S224" s="194">
        <v>4.5</v>
      </c>
      <c r="T224" s="193"/>
      <c r="U224" s="193">
        <v>0</v>
      </c>
      <c r="V224" s="143"/>
      <c r="W224" s="194">
        <v>3.2334714465862002</v>
      </c>
      <c r="X224" s="194">
        <v>3.562731126075275</v>
      </c>
      <c r="Y224" s="192">
        <v>-6519.0576129821948</v>
      </c>
      <c r="Z224" s="260"/>
      <c r="AA224" s="193">
        <v>0</v>
      </c>
      <c r="AB224" s="192">
        <v>-6519.0576129821948</v>
      </c>
      <c r="AC224" s="170">
        <f t="shared" si="23"/>
        <v>22</v>
      </c>
      <c r="AD224" s="143" t="s">
        <v>70</v>
      </c>
      <c r="AE224" s="83"/>
      <c r="AF224" s="100">
        <f t="shared" si="24"/>
        <v>0</v>
      </c>
      <c r="AG224" s="100">
        <f t="shared" si="25"/>
        <v>299.61588789266165</v>
      </c>
    </row>
    <row r="225" spans="1:33" ht="15.6" x14ac:dyDescent="0.3">
      <c r="A225" s="143">
        <v>2017</v>
      </c>
      <c r="B225" s="143" t="s">
        <v>178</v>
      </c>
      <c r="C225" s="143">
        <v>738</v>
      </c>
      <c r="D225" s="143" t="s">
        <v>68</v>
      </c>
      <c r="E225" s="191">
        <v>42496</v>
      </c>
      <c r="F225" s="191">
        <v>42943</v>
      </c>
      <c r="G225" s="191">
        <v>42947</v>
      </c>
      <c r="H225" s="143" t="s">
        <v>87</v>
      </c>
      <c r="I225" s="143" t="s">
        <v>88</v>
      </c>
      <c r="J225" s="143" t="s">
        <v>116</v>
      </c>
      <c r="K225" s="192">
        <v>-400000</v>
      </c>
      <c r="L225" s="143" t="s">
        <v>87</v>
      </c>
      <c r="M225" s="143" t="s">
        <v>89</v>
      </c>
      <c r="N225" s="143" t="s">
        <v>166</v>
      </c>
      <c r="O225" s="193">
        <v>1480000</v>
      </c>
      <c r="P225" s="143"/>
      <c r="Q225" s="143" t="s">
        <v>31</v>
      </c>
      <c r="R225" s="194">
        <v>3.7</v>
      </c>
      <c r="S225" s="194"/>
      <c r="T225" s="193"/>
      <c r="U225" s="193">
        <v>0</v>
      </c>
      <c r="V225" s="143"/>
      <c r="W225" s="194">
        <v>3.2334714465862002</v>
      </c>
      <c r="X225" s="194">
        <v>3.5871174109518993</v>
      </c>
      <c r="Y225" s="193">
        <v>31988.339684547467</v>
      </c>
      <c r="Z225" s="260">
        <v>17741.604264918999</v>
      </c>
      <c r="AA225" s="193">
        <v>12578.147980177268</v>
      </c>
      <c r="AB225" s="193">
        <v>19410.191704370198</v>
      </c>
      <c r="AC225" s="170">
        <f t="shared" si="23"/>
        <v>22</v>
      </c>
      <c r="AD225" s="143" t="s">
        <v>25</v>
      </c>
      <c r="AE225" s="83"/>
      <c r="AF225" s="100">
        <f t="shared" si="24"/>
        <v>-1046.0187076847021</v>
      </c>
      <c r="AG225" s="100">
        <f t="shared" si="25"/>
        <v>0</v>
      </c>
    </row>
    <row r="226" spans="1:33" ht="15.6" x14ac:dyDescent="0.3">
      <c r="A226" s="143">
        <v>2017</v>
      </c>
      <c r="B226" s="143" t="s">
        <v>178</v>
      </c>
      <c r="C226" s="143">
        <v>739</v>
      </c>
      <c r="D226" s="143" t="s">
        <v>68</v>
      </c>
      <c r="E226" s="191">
        <v>42496</v>
      </c>
      <c r="F226" s="191">
        <v>42943</v>
      </c>
      <c r="G226" s="191">
        <v>42947</v>
      </c>
      <c r="H226" s="143" t="s">
        <v>91</v>
      </c>
      <c r="I226" s="143" t="s">
        <v>89</v>
      </c>
      <c r="J226" s="143" t="s">
        <v>116</v>
      </c>
      <c r="K226" s="192">
        <v>-400000</v>
      </c>
      <c r="L226" s="143" t="s">
        <v>91</v>
      </c>
      <c r="M226" s="143" t="s">
        <v>88</v>
      </c>
      <c r="N226" s="143" t="s">
        <v>166</v>
      </c>
      <c r="O226" s="193">
        <v>1800000</v>
      </c>
      <c r="P226" s="143"/>
      <c r="Q226" s="143" t="s">
        <v>31</v>
      </c>
      <c r="R226" s="194">
        <v>4.5</v>
      </c>
      <c r="S226" s="194"/>
      <c r="T226" s="193"/>
      <c r="U226" s="193">
        <v>0</v>
      </c>
      <c r="V226" s="143"/>
      <c r="W226" s="194">
        <v>3.2334714465862002</v>
      </c>
      <c r="X226" s="194">
        <v>3.5871174109518993</v>
      </c>
      <c r="Y226" s="192">
        <v>-7187.015700506734</v>
      </c>
      <c r="Z226" s="260"/>
      <c r="AA226" s="193">
        <v>0</v>
      </c>
      <c r="AB226" s="192">
        <v>-7187.015700506734</v>
      </c>
      <c r="AC226" s="170">
        <f t="shared" si="23"/>
        <v>22</v>
      </c>
      <c r="AD226" s="143" t="s">
        <v>25</v>
      </c>
      <c r="AE226" s="83"/>
      <c r="AF226" s="100">
        <f t="shared" si="24"/>
        <v>0</v>
      </c>
      <c r="AG226" s="100">
        <f t="shared" si="25"/>
        <v>330.31524159528954</v>
      </c>
    </row>
    <row r="227" spans="1:33" ht="15.6" x14ac:dyDescent="0.3">
      <c r="A227" s="143">
        <v>2017</v>
      </c>
      <c r="B227" s="143" t="s">
        <v>178</v>
      </c>
      <c r="C227" s="143">
        <v>740</v>
      </c>
      <c r="D227" s="143" t="s">
        <v>68</v>
      </c>
      <c r="E227" s="191">
        <v>42496</v>
      </c>
      <c r="F227" s="191">
        <v>42943</v>
      </c>
      <c r="G227" s="191">
        <v>42947</v>
      </c>
      <c r="H227" s="143" t="s">
        <v>91</v>
      </c>
      <c r="I227" s="143" t="s">
        <v>89</v>
      </c>
      <c r="J227" s="143" t="s">
        <v>116</v>
      </c>
      <c r="K227" s="192">
        <v>-400000</v>
      </c>
      <c r="L227" s="143" t="s">
        <v>91</v>
      </c>
      <c r="M227" s="143" t="s">
        <v>88</v>
      </c>
      <c r="N227" s="143" t="s">
        <v>166</v>
      </c>
      <c r="O227" s="193">
        <v>1600000</v>
      </c>
      <c r="P227" s="143"/>
      <c r="Q227" s="143" t="s">
        <v>31</v>
      </c>
      <c r="R227" s="194">
        <v>4</v>
      </c>
      <c r="S227" s="194">
        <v>4.5</v>
      </c>
      <c r="T227" s="193"/>
      <c r="U227" s="193">
        <v>0</v>
      </c>
      <c r="V227" s="143"/>
      <c r="W227" s="194">
        <v>3.2334714465862002</v>
      </c>
      <c r="X227" s="194">
        <v>3.5871174109518993</v>
      </c>
      <c r="Y227" s="192">
        <v>-7059.7197191217356</v>
      </c>
      <c r="Z227" s="260"/>
      <c r="AA227" s="193">
        <v>0</v>
      </c>
      <c r="AB227" s="192">
        <v>-7059.7197191217356</v>
      </c>
      <c r="AC227" s="170">
        <f t="shared" si="23"/>
        <v>22</v>
      </c>
      <c r="AD227" s="143" t="s">
        <v>70</v>
      </c>
      <c r="AE227" s="83"/>
      <c r="AF227" s="100">
        <f t="shared" si="24"/>
        <v>0</v>
      </c>
      <c r="AG227" s="100">
        <f t="shared" si="25"/>
        <v>324.46471829083498</v>
      </c>
    </row>
    <row r="228" spans="1:33" ht="15.6" x14ac:dyDescent="0.3">
      <c r="A228" s="143">
        <v>2017</v>
      </c>
      <c r="B228" s="143" t="s">
        <v>179</v>
      </c>
      <c r="C228" s="143">
        <v>741</v>
      </c>
      <c r="D228" s="143" t="s">
        <v>68</v>
      </c>
      <c r="E228" s="191">
        <v>42496</v>
      </c>
      <c r="F228" s="191">
        <v>42976</v>
      </c>
      <c r="G228" s="191">
        <v>42978</v>
      </c>
      <c r="H228" s="143" t="s">
        <v>87</v>
      </c>
      <c r="I228" s="143" t="s">
        <v>88</v>
      </c>
      <c r="J228" s="143" t="s">
        <v>116</v>
      </c>
      <c r="K228" s="192">
        <v>-400000</v>
      </c>
      <c r="L228" s="143" t="s">
        <v>87</v>
      </c>
      <c r="M228" s="143" t="s">
        <v>89</v>
      </c>
      <c r="N228" s="143" t="s">
        <v>166</v>
      </c>
      <c r="O228" s="193">
        <v>1480000</v>
      </c>
      <c r="P228" s="143"/>
      <c r="Q228" s="143" t="s">
        <v>31</v>
      </c>
      <c r="R228" s="194">
        <v>3.7</v>
      </c>
      <c r="S228" s="194"/>
      <c r="T228" s="193"/>
      <c r="U228" s="193">
        <v>0</v>
      </c>
      <c r="V228" s="143"/>
      <c r="W228" s="194">
        <v>3.2334714465862002</v>
      </c>
      <c r="X228" s="194">
        <v>3.611158588356862</v>
      </c>
      <c r="Y228" s="193">
        <v>31452.250686907453</v>
      </c>
      <c r="Z228" s="260">
        <v>15651.131794628975</v>
      </c>
      <c r="AA228" s="193">
        <v>9899.3160224121893</v>
      </c>
      <c r="AB228" s="193">
        <v>21552.934664495264</v>
      </c>
      <c r="AC228" s="170">
        <f t="shared" si="23"/>
        <v>22</v>
      </c>
      <c r="AD228" s="143" t="s">
        <v>25</v>
      </c>
      <c r="AE228" s="83"/>
      <c r="AF228" s="100">
        <f t="shared" si="24"/>
        <v>-1028.4885974618737</v>
      </c>
      <c r="AG228" s="100">
        <f t="shared" si="25"/>
        <v>0</v>
      </c>
    </row>
    <row r="229" spans="1:33" ht="15.6" x14ac:dyDescent="0.3">
      <c r="A229" s="143">
        <v>2017</v>
      </c>
      <c r="B229" s="143" t="s">
        <v>179</v>
      </c>
      <c r="C229" s="143">
        <v>742</v>
      </c>
      <c r="D229" s="143" t="s">
        <v>68</v>
      </c>
      <c r="E229" s="191">
        <v>42496</v>
      </c>
      <c r="F229" s="191">
        <v>42976</v>
      </c>
      <c r="G229" s="191">
        <v>42978</v>
      </c>
      <c r="H229" s="143" t="s">
        <v>91</v>
      </c>
      <c r="I229" s="143" t="s">
        <v>89</v>
      </c>
      <c r="J229" s="143" t="s">
        <v>116</v>
      </c>
      <c r="K229" s="192">
        <v>-400000</v>
      </c>
      <c r="L229" s="143" t="s">
        <v>91</v>
      </c>
      <c r="M229" s="143" t="s">
        <v>88</v>
      </c>
      <c r="N229" s="143" t="s">
        <v>166</v>
      </c>
      <c r="O229" s="193">
        <v>1800000</v>
      </c>
      <c r="P229" s="143"/>
      <c r="Q229" s="143" t="s">
        <v>31</v>
      </c>
      <c r="R229" s="194">
        <v>4.5</v>
      </c>
      <c r="S229" s="194"/>
      <c r="T229" s="193"/>
      <c r="U229" s="193">
        <v>0</v>
      </c>
      <c r="V229" s="143"/>
      <c r="W229" s="194">
        <v>3.2334714465862002</v>
      </c>
      <c r="X229" s="194">
        <v>3.611158588356862</v>
      </c>
      <c r="Y229" s="192">
        <v>-8227.4485356975783</v>
      </c>
      <c r="Z229" s="260"/>
      <c r="AA229" s="193">
        <v>0</v>
      </c>
      <c r="AB229" s="192">
        <v>-8227.4485356975783</v>
      </c>
      <c r="AC229" s="170">
        <f t="shared" si="23"/>
        <v>22</v>
      </c>
      <c r="AD229" s="143" t="s">
        <v>25</v>
      </c>
      <c r="AE229" s="83"/>
      <c r="AF229" s="100">
        <f t="shared" si="24"/>
        <v>0</v>
      </c>
      <c r="AG229" s="100">
        <f t="shared" si="25"/>
        <v>378.13353470066068</v>
      </c>
    </row>
    <row r="230" spans="1:33" ht="15.6" x14ac:dyDescent="0.3">
      <c r="A230" s="143">
        <v>2017</v>
      </c>
      <c r="B230" s="143" t="s">
        <v>179</v>
      </c>
      <c r="C230" s="143">
        <v>743</v>
      </c>
      <c r="D230" s="143" t="s">
        <v>68</v>
      </c>
      <c r="E230" s="191">
        <v>42496</v>
      </c>
      <c r="F230" s="191">
        <v>42976</v>
      </c>
      <c r="G230" s="191">
        <v>42978</v>
      </c>
      <c r="H230" s="143" t="s">
        <v>91</v>
      </c>
      <c r="I230" s="143" t="s">
        <v>89</v>
      </c>
      <c r="J230" s="143" t="s">
        <v>116</v>
      </c>
      <c r="K230" s="192">
        <v>-400000</v>
      </c>
      <c r="L230" s="143" t="s">
        <v>91</v>
      </c>
      <c r="M230" s="143" t="s">
        <v>88</v>
      </c>
      <c r="N230" s="143" t="s">
        <v>166</v>
      </c>
      <c r="O230" s="193">
        <v>1600000</v>
      </c>
      <c r="P230" s="143"/>
      <c r="Q230" s="143" t="s">
        <v>31</v>
      </c>
      <c r="R230" s="194">
        <v>4</v>
      </c>
      <c r="S230" s="194">
        <v>4.5</v>
      </c>
      <c r="T230" s="193"/>
      <c r="U230" s="193">
        <v>0</v>
      </c>
      <c r="V230" s="143"/>
      <c r="W230" s="194">
        <v>3.2334714465862002</v>
      </c>
      <c r="X230" s="194">
        <v>3.611158588356862</v>
      </c>
      <c r="Y230" s="192">
        <v>-7573.6703565809003</v>
      </c>
      <c r="Z230" s="260"/>
      <c r="AA230" s="193">
        <v>0</v>
      </c>
      <c r="AB230" s="192">
        <v>-7573.6703565809003</v>
      </c>
      <c r="AC230" s="170">
        <f t="shared" si="23"/>
        <v>22</v>
      </c>
      <c r="AD230" s="143" t="s">
        <v>70</v>
      </c>
      <c r="AE230" s="83"/>
      <c r="AF230" s="100">
        <f t="shared" si="24"/>
        <v>0</v>
      </c>
      <c r="AG230" s="100">
        <f t="shared" si="25"/>
        <v>348.08588958845814</v>
      </c>
    </row>
    <row r="231" spans="1:33" ht="15.6" x14ac:dyDescent="0.3">
      <c r="A231" s="143">
        <v>2017</v>
      </c>
      <c r="B231" s="143" t="s">
        <v>180</v>
      </c>
      <c r="C231" s="143">
        <v>744</v>
      </c>
      <c r="D231" s="143" t="s">
        <v>68</v>
      </c>
      <c r="E231" s="191">
        <v>42496</v>
      </c>
      <c r="F231" s="191">
        <v>43005</v>
      </c>
      <c r="G231" s="191">
        <v>43007</v>
      </c>
      <c r="H231" s="143" t="s">
        <v>87</v>
      </c>
      <c r="I231" s="143" t="s">
        <v>88</v>
      </c>
      <c r="J231" s="143" t="s">
        <v>116</v>
      </c>
      <c r="K231" s="192">
        <v>-400000</v>
      </c>
      <c r="L231" s="143" t="s">
        <v>87</v>
      </c>
      <c r="M231" s="143" t="s">
        <v>89</v>
      </c>
      <c r="N231" s="143" t="s">
        <v>166</v>
      </c>
      <c r="O231" s="193">
        <v>1480000</v>
      </c>
      <c r="P231" s="143"/>
      <c r="Q231" s="143" t="s">
        <v>31</v>
      </c>
      <c r="R231" s="194">
        <v>3.7</v>
      </c>
      <c r="S231" s="194"/>
      <c r="T231" s="193"/>
      <c r="U231" s="193">
        <v>0</v>
      </c>
      <c r="V231" s="143"/>
      <c r="W231" s="194">
        <v>3.2334714465862002</v>
      </c>
      <c r="X231" s="194">
        <v>3.633393807438317</v>
      </c>
      <c r="Y231" s="193">
        <v>30922.908330352173</v>
      </c>
      <c r="Z231" s="260">
        <v>13726.918789086376</v>
      </c>
      <c r="AA231" s="193">
        <v>7421.716258474924</v>
      </c>
      <c r="AB231" s="193">
        <v>23501.192071877249</v>
      </c>
      <c r="AC231" s="170">
        <f t="shared" si="23"/>
        <v>22</v>
      </c>
      <c r="AD231" s="143" t="s">
        <v>25</v>
      </c>
      <c r="AE231" s="83"/>
      <c r="AF231" s="100">
        <f t="shared" si="24"/>
        <v>-1011.179102402516</v>
      </c>
      <c r="AG231" s="100">
        <f t="shared" si="25"/>
        <v>0</v>
      </c>
    </row>
    <row r="232" spans="1:33" ht="15.6" x14ac:dyDescent="0.3">
      <c r="A232" s="143">
        <v>2017</v>
      </c>
      <c r="B232" s="143" t="s">
        <v>180</v>
      </c>
      <c r="C232" s="143">
        <v>745</v>
      </c>
      <c r="D232" s="143" t="s">
        <v>68</v>
      </c>
      <c r="E232" s="191">
        <v>42496</v>
      </c>
      <c r="F232" s="191">
        <v>43005</v>
      </c>
      <c r="G232" s="191">
        <v>43007</v>
      </c>
      <c r="H232" s="143" t="s">
        <v>91</v>
      </c>
      <c r="I232" s="143" t="s">
        <v>89</v>
      </c>
      <c r="J232" s="143" t="s">
        <v>116</v>
      </c>
      <c r="K232" s="192">
        <v>-400000</v>
      </c>
      <c r="L232" s="143" t="s">
        <v>91</v>
      </c>
      <c r="M232" s="143" t="s">
        <v>88</v>
      </c>
      <c r="N232" s="143" t="s">
        <v>166</v>
      </c>
      <c r="O232" s="193">
        <v>1800000</v>
      </c>
      <c r="P232" s="143"/>
      <c r="Q232" s="143" t="s">
        <v>31</v>
      </c>
      <c r="R232" s="194">
        <v>4.5</v>
      </c>
      <c r="S232" s="194"/>
      <c r="T232" s="193"/>
      <c r="U232" s="193">
        <v>0</v>
      </c>
      <c r="V232" s="143"/>
      <c r="W232" s="194">
        <v>3.2334714465862002</v>
      </c>
      <c r="X232" s="194">
        <v>3.633393807438317</v>
      </c>
      <c r="Y232" s="192">
        <v>-9185.1338462158492</v>
      </c>
      <c r="Z232" s="260"/>
      <c r="AA232" s="193">
        <v>0</v>
      </c>
      <c r="AB232" s="192">
        <v>-9185.1338462158492</v>
      </c>
      <c r="AC232" s="170">
        <f t="shared" si="23"/>
        <v>22</v>
      </c>
      <c r="AD232" s="143" t="s">
        <v>25</v>
      </c>
      <c r="AE232" s="83"/>
      <c r="AF232" s="100">
        <f t="shared" si="24"/>
        <v>0</v>
      </c>
      <c r="AG232" s="100">
        <f t="shared" si="25"/>
        <v>422.14875157208041</v>
      </c>
    </row>
    <row r="233" spans="1:33" ht="15.6" x14ac:dyDescent="0.3">
      <c r="A233" s="143">
        <v>2017</v>
      </c>
      <c r="B233" s="143" t="s">
        <v>180</v>
      </c>
      <c r="C233" s="143">
        <v>746</v>
      </c>
      <c r="D233" s="143" t="s">
        <v>68</v>
      </c>
      <c r="E233" s="191">
        <v>42496</v>
      </c>
      <c r="F233" s="191">
        <v>43005</v>
      </c>
      <c r="G233" s="191">
        <v>43007</v>
      </c>
      <c r="H233" s="143" t="s">
        <v>91</v>
      </c>
      <c r="I233" s="143" t="s">
        <v>89</v>
      </c>
      <c r="J233" s="143" t="s">
        <v>116</v>
      </c>
      <c r="K233" s="192">
        <v>-400000</v>
      </c>
      <c r="L233" s="143" t="s">
        <v>91</v>
      </c>
      <c r="M233" s="143" t="s">
        <v>88</v>
      </c>
      <c r="N233" s="143" t="s">
        <v>166</v>
      </c>
      <c r="O233" s="193">
        <v>1600000</v>
      </c>
      <c r="P233" s="143"/>
      <c r="Q233" s="143" t="s">
        <v>31</v>
      </c>
      <c r="R233" s="194">
        <v>4</v>
      </c>
      <c r="S233" s="194">
        <v>4.5</v>
      </c>
      <c r="T233" s="193"/>
      <c r="U233" s="193">
        <v>0</v>
      </c>
      <c r="V233" s="143"/>
      <c r="W233" s="194">
        <v>3.2334714465862002</v>
      </c>
      <c r="X233" s="194">
        <v>3.633393807438317</v>
      </c>
      <c r="Y233" s="192">
        <v>-8010.8556950499469</v>
      </c>
      <c r="Z233" s="260"/>
      <c r="AA233" s="193">
        <v>0</v>
      </c>
      <c r="AB233" s="192">
        <v>-8010.8556950499469</v>
      </c>
      <c r="AC233" s="170">
        <f t="shared" si="23"/>
        <v>22</v>
      </c>
      <c r="AD233" s="143" t="s">
        <v>70</v>
      </c>
      <c r="AE233" s="83"/>
      <c r="AF233" s="100">
        <f t="shared" si="24"/>
        <v>0</v>
      </c>
      <c r="AG233" s="100">
        <f t="shared" si="25"/>
        <v>368.17892774449558</v>
      </c>
    </row>
    <row r="234" spans="1:33" ht="15.6" x14ac:dyDescent="0.3">
      <c r="A234" s="143">
        <v>2017</v>
      </c>
      <c r="B234" s="143" t="s">
        <v>181</v>
      </c>
      <c r="C234" s="143">
        <v>747</v>
      </c>
      <c r="D234" s="143" t="s">
        <v>68</v>
      </c>
      <c r="E234" s="191">
        <v>42496</v>
      </c>
      <c r="F234" s="191">
        <v>43035</v>
      </c>
      <c r="G234" s="191">
        <v>43039</v>
      </c>
      <c r="H234" s="143" t="s">
        <v>87</v>
      </c>
      <c r="I234" s="143" t="s">
        <v>88</v>
      </c>
      <c r="J234" s="143" t="s">
        <v>116</v>
      </c>
      <c r="K234" s="192">
        <v>-400000</v>
      </c>
      <c r="L234" s="143" t="s">
        <v>87</v>
      </c>
      <c r="M234" s="143" t="s">
        <v>89</v>
      </c>
      <c r="N234" s="143" t="s">
        <v>166</v>
      </c>
      <c r="O234" s="193">
        <v>1480000</v>
      </c>
      <c r="P234" s="143"/>
      <c r="Q234" s="143" t="s">
        <v>31</v>
      </c>
      <c r="R234" s="194">
        <v>3.7</v>
      </c>
      <c r="S234" s="194"/>
      <c r="T234" s="193"/>
      <c r="U234" s="193">
        <v>0</v>
      </c>
      <c r="V234" s="143"/>
      <c r="W234" s="194">
        <v>3.2334714465862002</v>
      </c>
      <c r="X234" s="194">
        <v>3.6581713483581875</v>
      </c>
      <c r="Y234" s="193">
        <v>30296.982610512721</v>
      </c>
      <c r="Z234" s="260">
        <v>11614.880193347672</v>
      </c>
      <c r="AA234" s="193">
        <v>4660.8336555588294</v>
      </c>
      <c r="AB234" s="193">
        <v>25636.148954953893</v>
      </c>
      <c r="AC234" s="170">
        <f t="shared" si="23"/>
        <v>22</v>
      </c>
      <c r="AD234" s="143" t="s">
        <v>25</v>
      </c>
      <c r="AE234" s="83"/>
      <c r="AF234" s="100">
        <f t="shared" si="24"/>
        <v>-990.71133136376591</v>
      </c>
      <c r="AG234" s="100">
        <f t="shared" si="25"/>
        <v>0</v>
      </c>
    </row>
    <row r="235" spans="1:33" ht="15.6" x14ac:dyDescent="0.3">
      <c r="A235" s="143">
        <v>2017</v>
      </c>
      <c r="B235" s="143" t="s">
        <v>181</v>
      </c>
      <c r="C235" s="143">
        <v>748</v>
      </c>
      <c r="D235" s="143" t="s">
        <v>68</v>
      </c>
      <c r="E235" s="191">
        <v>42496</v>
      </c>
      <c r="F235" s="191">
        <v>43035</v>
      </c>
      <c r="G235" s="191">
        <v>43039</v>
      </c>
      <c r="H235" s="143" t="s">
        <v>91</v>
      </c>
      <c r="I235" s="143" t="s">
        <v>89</v>
      </c>
      <c r="J235" s="143" t="s">
        <v>116</v>
      </c>
      <c r="K235" s="192">
        <v>-400000</v>
      </c>
      <c r="L235" s="143" t="s">
        <v>91</v>
      </c>
      <c r="M235" s="143" t="s">
        <v>88</v>
      </c>
      <c r="N235" s="143" t="s">
        <v>166</v>
      </c>
      <c r="O235" s="193">
        <v>1800000</v>
      </c>
      <c r="P235" s="143"/>
      <c r="Q235" s="143" t="s">
        <v>31</v>
      </c>
      <c r="R235" s="194">
        <v>4.5</v>
      </c>
      <c r="S235" s="194"/>
      <c r="T235" s="193"/>
      <c r="U235" s="193">
        <v>0</v>
      </c>
      <c r="V235" s="143"/>
      <c r="W235" s="194">
        <v>3.2334714465862002</v>
      </c>
      <c r="X235" s="194">
        <v>3.6581713483581875</v>
      </c>
      <c r="Y235" s="192">
        <v>-10232.144202889116</v>
      </c>
      <c r="Z235" s="260"/>
      <c r="AA235" s="193">
        <v>0</v>
      </c>
      <c r="AB235" s="192">
        <v>-10232.144202889116</v>
      </c>
      <c r="AC235" s="170">
        <f t="shared" si="23"/>
        <v>22</v>
      </c>
      <c r="AD235" s="143" t="s">
        <v>25</v>
      </c>
      <c r="AE235" s="83"/>
      <c r="AF235" s="100">
        <f t="shared" si="24"/>
        <v>0</v>
      </c>
      <c r="AG235" s="100">
        <f t="shared" si="25"/>
        <v>470.26934756478374</v>
      </c>
    </row>
    <row r="236" spans="1:33" ht="15.6" x14ac:dyDescent="0.3">
      <c r="A236" s="143">
        <v>2017</v>
      </c>
      <c r="B236" s="143" t="s">
        <v>181</v>
      </c>
      <c r="C236" s="143">
        <v>749</v>
      </c>
      <c r="D236" s="143" t="s">
        <v>68</v>
      </c>
      <c r="E236" s="191">
        <v>42496</v>
      </c>
      <c r="F236" s="191">
        <v>43035</v>
      </c>
      <c r="G236" s="191">
        <v>43039</v>
      </c>
      <c r="H236" s="143" t="s">
        <v>91</v>
      </c>
      <c r="I236" s="143" t="s">
        <v>89</v>
      </c>
      <c r="J236" s="143" t="s">
        <v>116</v>
      </c>
      <c r="K236" s="192">
        <v>-400000</v>
      </c>
      <c r="L236" s="143" t="s">
        <v>91</v>
      </c>
      <c r="M236" s="143" t="s">
        <v>88</v>
      </c>
      <c r="N236" s="143" t="s">
        <v>166</v>
      </c>
      <c r="O236" s="193">
        <v>1600000</v>
      </c>
      <c r="P236" s="143"/>
      <c r="Q236" s="143" t="s">
        <v>31</v>
      </c>
      <c r="R236" s="194">
        <v>4</v>
      </c>
      <c r="S236" s="194">
        <v>4.5</v>
      </c>
      <c r="T236" s="193"/>
      <c r="U236" s="193">
        <v>0</v>
      </c>
      <c r="V236" s="143"/>
      <c r="W236" s="194">
        <v>3.2334714465862002</v>
      </c>
      <c r="X236" s="194">
        <v>3.6581713483581875</v>
      </c>
      <c r="Y236" s="192">
        <v>-8449.9582142759336</v>
      </c>
      <c r="Z236" s="260"/>
      <c r="AA236" s="193">
        <v>0</v>
      </c>
      <c r="AB236" s="192">
        <v>-8449.9582142759336</v>
      </c>
      <c r="AC236" s="170">
        <f t="shared" si="23"/>
        <v>22</v>
      </c>
      <c r="AD236" s="143" t="s">
        <v>70</v>
      </c>
      <c r="AE236" s="83"/>
      <c r="AF236" s="100">
        <f t="shared" si="24"/>
        <v>0</v>
      </c>
      <c r="AG236" s="100">
        <f t="shared" si="25"/>
        <v>388.3600795281219</v>
      </c>
    </row>
    <row r="237" spans="1:33" ht="15.6" x14ac:dyDescent="0.3">
      <c r="A237" s="143">
        <v>2017</v>
      </c>
      <c r="B237" s="143" t="s">
        <v>182</v>
      </c>
      <c r="C237" s="143">
        <v>750</v>
      </c>
      <c r="D237" s="143" t="s">
        <v>68</v>
      </c>
      <c r="E237" s="191">
        <v>42496</v>
      </c>
      <c r="F237" s="191">
        <v>43067</v>
      </c>
      <c r="G237" s="191">
        <v>43069</v>
      </c>
      <c r="H237" s="143" t="s">
        <v>87</v>
      </c>
      <c r="I237" s="143" t="s">
        <v>88</v>
      </c>
      <c r="J237" s="143" t="s">
        <v>116</v>
      </c>
      <c r="K237" s="192">
        <v>-400000</v>
      </c>
      <c r="L237" s="143" t="s">
        <v>87</v>
      </c>
      <c r="M237" s="143" t="s">
        <v>89</v>
      </c>
      <c r="N237" s="143" t="s">
        <v>166</v>
      </c>
      <c r="O237" s="193">
        <v>1480000</v>
      </c>
      <c r="P237" s="143"/>
      <c r="Q237" s="143" t="s">
        <v>31</v>
      </c>
      <c r="R237" s="194">
        <v>3.7</v>
      </c>
      <c r="S237" s="194"/>
      <c r="T237" s="193"/>
      <c r="U237" s="193">
        <v>0</v>
      </c>
      <c r="V237" s="143"/>
      <c r="W237" s="194">
        <v>3.2334714465862002</v>
      </c>
      <c r="X237" s="194">
        <v>3.6813989504454208</v>
      </c>
      <c r="Y237" s="193">
        <v>29837.956896763561</v>
      </c>
      <c r="Z237" s="260">
        <v>9692.4266788601199</v>
      </c>
      <c r="AA237" s="193">
        <v>2072.6558086332852</v>
      </c>
      <c r="AB237" s="193">
        <v>27765.301088130276</v>
      </c>
      <c r="AC237" s="170">
        <f t="shared" si="23"/>
        <v>22</v>
      </c>
      <c r="AD237" s="143" t="s">
        <v>25</v>
      </c>
      <c r="AE237" s="83"/>
      <c r="AF237" s="100">
        <f t="shared" si="24"/>
        <v>-975.7011905241684</v>
      </c>
      <c r="AG237" s="100">
        <f t="shared" si="25"/>
        <v>0</v>
      </c>
    </row>
    <row r="238" spans="1:33" ht="15.6" x14ac:dyDescent="0.3">
      <c r="A238" s="143">
        <v>2017</v>
      </c>
      <c r="B238" s="143" t="s">
        <v>182</v>
      </c>
      <c r="C238" s="143">
        <v>751</v>
      </c>
      <c r="D238" s="143" t="s">
        <v>68</v>
      </c>
      <c r="E238" s="191">
        <v>42496</v>
      </c>
      <c r="F238" s="191">
        <v>43067</v>
      </c>
      <c r="G238" s="191">
        <v>43069</v>
      </c>
      <c r="H238" s="143" t="s">
        <v>91</v>
      </c>
      <c r="I238" s="143" t="s">
        <v>89</v>
      </c>
      <c r="J238" s="143" t="s">
        <v>116</v>
      </c>
      <c r="K238" s="192">
        <v>-400000</v>
      </c>
      <c r="L238" s="143" t="s">
        <v>91</v>
      </c>
      <c r="M238" s="143" t="s">
        <v>88</v>
      </c>
      <c r="N238" s="143" t="s">
        <v>166</v>
      </c>
      <c r="O238" s="193">
        <v>1800000</v>
      </c>
      <c r="P238" s="143"/>
      <c r="Q238" s="143" t="s">
        <v>31</v>
      </c>
      <c r="R238" s="194">
        <v>4.5</v>
      </c>
      <c r="S238" s="194"/>
      <c r="T238" s="193"/>
      <c r="U238" s="193">
        <v>0</v>
      </c>
      <c r="V238" s="143"/>
      <c r="W238" s="194">
        <v>3.2334714465862002</v>
      </c>
      <c r="X238" s="194">
        <v>3.6813989504454208</v>
      </c>
      <c r="Y238" s="192">
        <v>-11317.733634309718</v>
      </c>
      <c r="Z238" s="260"/>
      <c r="AA238" s="193">
        <v>0</v>
      </c>
      <c r="AB238" s="192">
        <v>-11317.733634309718</v>
      </c>
      <c r="AC238" s="170">
        <f t="shared" si="23"/>
        <v>22</v>
      </c>
      <c r="AD238" s="143" t="s">
        <v>25</v>
      </c>
      <c r="AE238" s="83"/>
      <c r="AF238" s="100">
        <f t="shared" si="24"/>
        <v>0</v>
      </c>
      <c r="AG238" s="100">
        <f t="shared" si="25"/>
        <v>520.16303783287458</v>
      </c>
    </row>
    <row r="239" spans="1:33" ht="15.6" x14ac:dyDescent="0.3">
      <c r="A239" s="143">
        <v>2017</v>
      </c>
      <c r="B239" s="143" t="s">
        <v>182</v>
      </c>
      <c r="C239" s="143">
        <v>752</v>
      </c>
      <c r="D239" s="143" t="s">
        <v>68</v>
      </c>
      <c r="E239" s="191">
        <v>42496</v>
      </c>
      <c r="F239" s="191">
        <v>43067</v>
      </c>
      <c r="G239" s="191">
        <v>43069</v>
      </c>
      <c r="H239" s="143" t="s">
        <v>91</v>
      </c>
      <c r="I239" s="143" t="s">
        <v>89</v>
      </c>
      <c r="J239" s="143" t="s">
        <v>116</v>
      </c>
      <c r="K239" s="192">
        <v>-400000</v>
      </c>
      <c r="L239" s="143" t="s">
        <v>91</v>
      </c>
      <c r="M239" s="143" t="s">
        <v>88</v>
      </c>
      <c r="N239" s="143" t="s">
        <v>166</v>
      </c>
      <c r="O239" s="193">
        <v>1600000</v>
      </c>
      <c r="P239" s="143"/>
      <c r="Q239" s="143" t="s">
        <v>31</v>
      </c>
      <c r="R239" s="194">
        <v>4</v>
      </c>
      <c r="S239" s="194">
        <v>4.5</v>
      </c>
      <c r="T239" s="193"/>
      <c r="U239" s="193">
        <v>0</v>
      </c>
      <c r="V239" s="143"/>
      <c r="W239" s="194">
        <v>3.2334714465862002</v>
      </c>
      <c r="X239" s="194">
        <v>3.6813989504454208</v>
      </c>
      <c r="Y239" s="192">
        <v>-8827.796583593723</v>
      </c>
      <c r="Z239" s="260"/>
      <c r="AA239" s="193">
        <v>0</v>
      </c>
      <c r="AB239" s="192">
        <v>-8827.796583593723</v>
      </c>
      <c r="AC239" s="170">
        <f t="shared" si="23"/>
        <v>22</v>
      </c>
      <c r="AD239" s="143" t="s">
        <v>70</v>
      </c>
      <c r="AE239" s="83"/>
      <c r="AF239" s="100">
        <f t="shared" si="24"/>
        <v>0</v>
      </c>
      <c r="AG239" s="100">
        <f t="shared" si="25"/>
        <v>405.72553098196749</v>
      </c>
    </row>
    <row r="240" spans="1:33" ht="15.6" x14ac:dyDescent="0.3">
      <c r="A240" s="143">
        <v>2017</v>
      </c>
      <c r="B240" s="143" t="s">
        <v>183</v>
      </c>
      <c r="C240" s="143">
        <v>753</v>
      </c>
      <c r="D240" s="143" t="s">
        <v>68</v>
      </c>
      <c r="E240" s="191">
        <v>42496</v>
      </c>
      <c r="F240" s="191">
        <v>43096</v>
      </c>
      <c r="G240" s="191">
        <v>43098</v>
      </c>
      <c r="H240" s="143" t="s">
        <v>87</v>
      </c>
      <c r="I240" s="143" t="s">
        <v>88</v>
      </c>
      <c r="J240" s="143" t="s">
        <v>116</v>
      </c>
      <c r="K240" s="192">
        <v>-400000</v>
      </c>
      <c r="L240" s="143" t="s">
        <v>87</v>
      </c>
      <c r="M240" s="143" t="s">
        <v>89</v>
      </c>
      <c r="N240" s="143" t="s">
        <v>166</v>
      </c>
      <c r="O240" s="193">
        <v>1480000</v>
      </c>
      <c r="P240" s="143"/>
      <c r="Q240" s="143" t="s">
        <v>31</v>
      </c>
      <c r="R240" s="194">
        <v>3.7</v>
      </c>
      <c r="S240" s="194"/>
      <c r="T240" s="193"/>
      <c r="U240" s="193">
        <v>0</v>
      </c>
      <c r="V240" s="143"/>
      <c r="W240" s="194">
        <v>3.2334714465862002</v>
      </c>
      <c r="X240" s="194">
        <v>3.7037817342263826</v>
      </c>
      <c r="Y240" s="193">
        <v>29357.552361078218</v>
      </c>
      <c r="Z240" s="260">
        <v>7854.5887775298106</v>
      </c>
      <c r="AA240" s="193">
        <v>0</v>
      </c>
      <c r="AB240" s="193">
        <v>29357.552361078218</v>
      </c>
      <c r="AC240" s="170">
        <f t="shared" si="23"/>
        <v>23</v>
      </c>
      <c r="AD240" s="143" t="s">
        <v>25</v>
      </c>
      <c r="AE240" s="83"/>
      <c r="AF240" s="100">
        <f t="shared" si="24"/>
        <v>-959.99196220725764</v>
      </c>
      <c r="AG240" s="100">
        <f t="shared" si="25"/>
        <v>0</v>
      </c>
    </row>
    <row r="241" spans="1:33" ht="15.6" x14ac:dyDescent="0.3">
      <c r="A241" s="143">
        <v>2017</v>
      </c>
      <c r="B241" s="143" t="s">
        <v>183</v>
      </c>
      <c r="C241" s="143">
        <v>754</v>
      </c>
      <c r="D241" s="143" t="s">
        <v>68</v>
      </c>
      <c r="E241" s="191">
        <v>42496</v>
      </c>
      <c r="F241" s="191">
        <v>43096</v>
      </c>
      <c r="G241" s="191">
        <v>43098</v>
      </c>
      <c r="H241" s="143" t="s">
        <v>91</v>
      </c>
      <c r="I241" s="143" t="s">
        <v>89</v>
      </c>
      <c r="J241" s="143" t="s">
        <v>116</v>
      </c>
      <c r="K241" s="192">
        <v>-400000</v>
      </c>
      <c r="L241" s="143" t="s">
        <v>91</v>
      </c>
      <c r="M241" s="143" t="s">
        <v>88</v>
      </c>
      <c r="N241" s="143" t="s">
        <v>166</v>
      </c>
      <c r="O241" s="193">
        <v>1800000</v>
      </c>
      <c r="P241" s="143"/>
      <c r="Q241" s="143" t="s">
        <v>31</v>
      </c>
      <c r="R241" s="194">
        <v>4.5</v>
      </c>
      <c r="S241" s="194"/>
      <c r="T241" s="193"/>
      <c r="U241" s="193">
        <v>0</v>
      </c>
      <c r="V241" s="143"/>
      <c r="W241" s="194">
        <v>3.2334714465862002</v>
      </c>
      <c r="X241" s="194">
        <v>3.7037817342263826</v>
      </c>
      <c r="Y241" s="192">
        <v>-12339.902797557877</v>
      </c>
      <c r="Z241" s="260"/>
      <c r="AA241" s="193">
        <v>0</v>
      </c>
      <c r="AB241" s="192">
        <v>-12339.902797557877</v>
      </c>
      <c r="AC241" s="170">
        <f t="shared" si="23"/>
        <v>23</v>
      </c>
      <c r="AD241" s="143" t="s">
        <v>25</v>
      </c>
      <c r="AE241" s="83"/>
      <c r="AF241" s="100">
        <f t="shared" si="24"/>
        <v>0</v>
      </c>
      <c r="AG241" s="100">
        <f t="shared" si="25"/>
        <v>775.93308791043933</v>
      </c>
    </row>
    <row r="242" spans="1:33" ht="15.6" x14ac:dyDescent="0.3">
      <c r="A242" s="195">
        <v>2017</v>
      </c>
      <c r="B242" s="195" t="s">
        <v>183</v>
      </c>
      <c r="C242" s="195">
        <v>755</v>
      </c>
      <c r="D242" s="195" t="s">
        <v>68</v>
      </c>
      <c r="E242" s="196">
        <v>42496</v>
      </c>
      <c r="F242" s="196">
        <v>43096</v>
      </c>
      <c r="G242" s="196">
        <v>43098</v>
      </c>
      <c r="H242" s="195" t="s">
        <v>91</v>
      </c>
      <c r="I242" s="195" t="s">
        <v>89</v>
      </c>
      <c r="J242" s="195" t="s">
        <v>116</v>
      </c>
      <c r="K242" s="197">
        <v>-400000</v>
      </c>
      <c r="L242" s="195" t="s">
        <v>91</v>
      </c>
      <c r="M242" s="195" t="s">
        <v>88</v>
      </c>
      <c r="N242" s="195" t="s">
        <v>166</v>
      </c>
      <c r="O242" s="198">
        <v>1600000</v>
      </c>
      <c r="P242" s="195"/>
      <c r="Q242" s="195" t="s">
        <v>31</v>
      </c>
      <c r="R242" s="199">
        <v>4</v>
      </c>
      <c r="S242" s="199">
        <v>4.5</v>
      </c>
      <c r="T242" s="198"/>
      <c r="U242" s="198">
        <v>0</v>
      </c>
      <c r="V242" s="195"/>
      <c r="W242" s="199">
        <v>3.2334714465862002</v>
      </c>
      <c r="X242" s="199">
        <v>3.7037817342263826</v>
      </c>
      <c r="Y242" s="197">
        <v>-9163.0607859905303</v>
      </c>
      <c r="Z242" s="261"/>
      <c r="AA242" s="198">
        <v>0</v>
      </c>
      <c r="AB242" s="197">
        <v>-9163.0607859905303</v>
      </c>
      <c r="AC242" s="170">
        <f t="shared" si="23"/>
        <v>23</v>
      </c>
      <c r="AD242" s="195" t="s">
        <v>70</v>
      </c>
      <c r="AE242" s="83"/>
      <c r="AF242" s="100">
        <f t="shared" si="24"/>
        <v>0</v>
      </c>
      <c r="AG242" s="100">
        <f t="shared" si="25"/>
        <v>576.17326222308452</v>
      </c>
    </row>
    <row r="243" spans="1:33" ht="15.6" x14ac:dyDescent="0.3">
      <c r="A243" s="144"/>
      <c r="B243" s="144"/>
      <c r="C243" s="144"/>
      <c r="D243" s="144"/>
      <c r="E243" s="200"/>
      <c r="F243" s="200"/>
      <c r="G243" s="200"/>
      <c r="H243" s="144"/>
      <c r="I243" s="144"/>
      <c r="J243" s="144"/>
      <c r="K243" s="201">
        <v>-4800000</v>
      </c>
      <c r="L243" s="144"/>
      <c r="M243" s="144"/>
      <c r="N243" s="144"/>
      <c r="O243" s="202">
        <v>17760000</v>
      </c>
      <c r="P243" s="144"/>
      <c r="Q243" s="144"/>
      <c r="R243" s="203">
        <v>3.7</v>
      </c>
      <c r="S243" s="203"/>
      <c r="T243" s="202"/>
      <c r="U243" s="202"/>
      <c r="V243" s="144"/>
      <c r="W243" s="203"/>
      <c r="X243" s="203"/>
      <c r="Y243" s="202">
        <v>233351.66824765835</v>
      </c>
      <c r="Z243" s="202">
        <v>233351.66824765835</v>
      </c>
      <c r="AA243" s="202">
        <v>171453.1882405862</v>
      </c>
      <c r="AB243" s="202">
        <v>61898.480007072154</v>
      </c>
      <c r="AC243" s="88"/>
      <c r="AD243" s="144"/>
      <c r="AE243" s="83"/>
      <c r="AF243" s="100"/>
      <c r="AG243" s="100"/>
    </row>
    <row r="244" spans="1:33" ht="15.6" x14ac:dyDescent="0.3">
      <c r="A244" s="144"/>
      <c r="B244" s="144"/>
      <c r="C244" s="144"/>
      <c r="D244" s="144"/>
      <c r="E244" s="200"/>
      <c r="F244" s="200"/>
      <c r="G244" s="200"/>
      <c r="H244" s="144"/>
      <c r="I244" s="144"/>
      <c r="J244" s="144"/>
      <c r="K244" s="202"/>
      <c r="L244" s="144"/>
      <c r="M244" s="144"/>
      <c r="N244" s="144"/>
      <c r="O244" s="202"/>
      <c r="P244" s="144"/>
      <c r="Q244" s="144"/>
      <c r="R244" s="203"/>
      <c r="S244" s="203"/>
      <c r="T244" s="202"/>
      <c r="U244" s="202"/>
      <c r="V244" s="144"/>
      <c r="W244" s="203"/>
      <c r="X244" s="203"/>
      <c r="Y244" s="202"/>
      <c r="Z244" s="202"/>
      <c r="AA244" s="202"/>
      <c r="AB244" s="202"/>
      <c r="AC244" s="88"/>
      <c r="AD244" s="144"/>
      <c r="AE244" s="83"/>
      <c r="AF244" s="100"/>
      <c r="AG244" s="100"/>
    </row>
    <row r="245" spans="1:33" ht="15.6" x14ac:dyDescent="0.3">
      <c r="A245" s="144"/>
      <c r="B245" s="144"/>
      <c r="C245" s="144"/>
      <c r="D245" s="144"/>
      <c r="E245" s="200"/>
      <c r="F245" s="200"/>
      <c r="G245" s="200"/>
      <c r="H245" s="144"/>
      <c r="I245" s="144" t="s">
        <v>184</v>
      </c>
      <c r="J245" s="144"/>
      <c r="K245" s="204">
        <v>-9600000</v>
      </c>
      <c r="L245" s="205"/>
      <c r="M245" s="205"/>
      <c r="N245" s="205"/>
      <c r="O245" s="206">
        <v>33120000</v>
      </c>
      <c r="P245" s="205"/>
      <c r="Q245" s="205"/>
      <c r="R245" s="207">
        <v>3.45</v>
      </c>
      <c r="S245" s="207"/>
      <c r="T245" s="206"/>
      <c r="U245" s="206"/>
      <c r="V245" s="205"/>
      <c r="W245" s="207"/>
      <c r="X245" s="207"/>
      <c r="Y245" s="206">
        <v>270924.39488567936</v>
      </c>
      <c r="Z245" s="206">
        <v>270924.39488567936</v>
      </c>
      <c r="AA245" s="206">
        <v>171453.1882405862</v>
      </c>
      <c r="AB245" s="206">
        <v>99471.206645093189</v>
      </c>
      <c r="AC245" s="88"/>
      <c r="AD245" s="144"/>
      <c r="AE245" s="83"/>
      <c r="AF245" s="100"/>
      <c r="AG245" s="100"/>
    </row>
    <row r="246" spans="1:33" ht="15.6" x14ac:dyDescent="0.3">
      <c r="A246" s="144"/>
      <c r="B246" s="144"/>
      <c r="C246" s="144"/>
      <c r="D246" s="144"/>
      <c r="E246" s="200"/>
      <c r="F246" s="200"/>
      <c r="G246" s="200"/>
      <c r="H246" s="144"/>
      <c r="I246" s="144"/>
      <c r="J246" s="144"/>
      <c r="K246" s="202"/>
      <c r="L246" s="144"/>
      <c r="M246" s="144"/>
      <c r="N246" s="144"/>
      <c r="O246" s="202"/>
      <c r="P246" s="144"/>
      <c r="Q246" s="144"/>
      <c r="R246" s="203"/>
      <c r="S246" s="203"/>
      <c r="T246" s="202"/>
      <c r="U246" s="202"/>
      <c r="V246" s="144"/>
      <c r="W246" s="203"/>
      <c r="X246" s="203"/>
      <c r="Y246" s="202"/>
      <c r="Z246" s="202"/>
      <c r="AA246" s="202"/>
      <c r="AB246" s="202"/>
      <c r="AC246" s="88"/>
      <c r="AD246" s="144"/>
      <c r="AE246" s="83"/>
      <c r="AF246" s="100"/>
      <c r="AG246" s="100"/>
    </row>
    <row r="247" spans="1:33" ht="15.6" x14ac:dyDescent="0.3">
      <c r="A247" s="143">
        <v>2017</v>
      </c>
      <c r="B247" s="143" t="s">
        <v>185</v>
      </c>
      <c r="C247" s="143">
        <v>756</v>
      </c>
      <c r="D247" s="143" t="s">
        <v>68</v>
      </c>
      <c r="E247" s="191">
        <v>42473</v>
      </c>
      <c r="F247" s="191">
        <v>42765</v>
      </c>
      <c r="G247" s="191">
        <v>42767</v>
      </c>
      <c r="H247" s="143" t="s">
        <v>87</v>
      </c>
      <c r="I247" s="143" t="s">
        <v>88</v>
      </c>
      <c r="J247" s="143" t="s">
        <v>116</v>
      </c>
      <c r="K247" s="192">
        <v>-500000</v>
      </c>
      <c r="L247" s="143" t="s">
        <v>87</v>
      </c>
      <c r="M247" s="143" t="s">
        <v>89</v>
      </c>
      <c r="N247" s="143" t="s">
        <v>186</v>
      </c>
      <c r="O247" s="193">
        <v>8750000</v>
      </c>
      <c r="P247" s="143"/>
      <c r="Q247" s="143" t="s">
        <v>187</v>
      </c>
      <c r="R247" s="194">
        <v>17.5</v>
      </c>
      <c r="S247" s="194"/>
      <c r="T247" s="193"/>
      <c r="U247" s="193">
        <v>0</v>
      </c>
      <c r="V247" s="143"/>
      <c r="W247" s="194">
        <v>18.586470906143035</v>
      </c>
      <c r="X247" s="194">
        <v>18.980234608228951</v>
      </c>
      <c r="Y247" s="193">
        <v>9531.2849551239615</v>
      </c>
      <c r="Z247" s="259">
        <v>-22365.454967599369</v>
      </c>
      <c r="AA247" s="193">
        <v>0</v>
      </c>
      <c r="AB247" s="193">
        <v>9531.2849551239615</v>
      </c>
      <c r="AC247" s="170">
        <f t="shared" ref="AC247:AC282" si="26">VLOOKUP(G247,$AK$17:$AP$23,6,TRUE)+1</f>
        <v>21</v>
      </c>
      <c r="AD247" s="143" t="s">
        <v>25</v>
      </c>
      <c r="AE247" s="83"/>
      <c r="AF247" s="100">
        <f t="shared" ref="AF247:AF282" si="27">-IF($Y247&gt;0,$Y247*(1-VLOOKUP($D247,$AI$27:$AN$39,6,FALSE))*VLOOKUP($D247,$AI$27:$AN$39,IF(($G247-$B$2)/365&lt;1,4,5),FALSE),0)</f>
        <v>-133.81924076994042</v>
      </c>
      <c r="AG247" s="100">
        <f t="shared" ref="AG247:AG282" si="28">-IF($Y247&lt;0,$Y247*(1-VLOOKUP($AC247,$AI$18:$AN$24,6,FALSE))*VLOOKUP($AC247,$AI$18:$AN$24,5,FALSE),0)</f>
        <v>0</v>
      </c>
    </row>
    <row r="248" spans="1:33" ht="15.6" x14ac:dyDescent="0.3">
      <c r="A248" s="143">
        <v>2017</v>
      </c>
      <c r="B248" s="143" t="s">
        <v>185</v>
      </c>
      <c r="C248" s="143">
        <v>757</v>
      </c>
      <c r="D248" s="143" t="s">
        <v>68</v>
      </c>
      <c r="E248" s="191">
        <v>42473</v>
      </c>
      <c r="F248" s="191">
        <v>42765</v>
      </c>
      <c r="G248" s="191">
        <v>42767</v>
      </c>
      <c r="H248" s="143" t="s">
        <v>91</v>
      </c>
      <c r="I248" s="143" t="s">
        <v>89</v>
      </c>
      <c r="J248" s="143" t="s">
        <v>116</v>
      </c>
      <c r="K248" s="192">
        <v>-500000</v>
      </c>
      <c r="L248" s="143" t="s">
        <v>91</v>
      </c>
      <c r="M248" s="143" t="s">
        <v>88</v>
      </c>
      <c r="N248" s="143" t="s">
        <v>186</v>
      </c>
      <c r="O248" s="193">
        <v>9575000</v>
      </c>
      <c r="P248" s="143"/>
      <c r="Q248" s="143" t="s">
        <v>187</v>
      </c>
      <c r="R248" s="194">
        <v>19.149999999999999</v>
      </c>
      <c r="S248" s="194"/>
      <c r="T248" s="193"/>
      <c r="U248" s="193">
        <v>0</v>
      </c>
      <c r="V248" s="143"/>
      <c r="W248" s="194">
        <v>18.586470906143035</v>
      </c>
      <c r="X248" s="194">
        <v>18.980234608228951</v>
      </c>
      <c r="Y248" s="192">
        <v>-21966.425875700526</v>
      </c>
      <c r="Z248" s="260"/>
      <c r="AA248" s="193">
        <v>0</v>
      </c>
      <c r="AB248" s="192">
        <v>-21966.425875700526</v>
      </c>
      <c r="AC248" s="170">
        <f t="shared" si="26"/>
        <v>21</v>
      </c>
      <c r="AD248" s="143" t="s">
        <v>25</v>
      </c>
      <c r="AE248" s="83"/>
      <c r="AF248" s="100">
        <f t="shared" si="27"/>
        <v>0</v>
      </c>
      <c r="AG248" s="100">
        <f t="shared" si="28"/>
        <v>514.01436549139225</v>
      </c>
    </row>
    <row r="249" spans="1:33" ht="15.6" x14ac:dyDescent="0.3">
      <c r="A249" s="143">
        <v>2017</v>
      </c>
      <c r="B249" s="143" t="s">
        <v>185</v>
      </c>
      <c r="C249" s="143">
        <v>758</v>
      </c>
      <c r="D249" s="143" t="s">
        <v>68</v>
      </c>
      <c r="E249" s="191">
        <v>42473</v>
      </c>
      <c r="F249" s="191">
        <v>42765</v>
      </c>
      <c r="G249" s="191">
        <v>42767</v>
      </c>
      <c r="H249" s="143" t="s">
        <v>91</v>
      </c>
      <c r="I249" s="143" t="s">
        <v>89</v>
      </c>
      <c r="J249" s="143" t="s">
        <v>116</v>
      </c>
      <c r="K249" s="192">
        <v>-500000</v>
      </c>
      <c r="L249" s="143" t="s">
        <v>91</v>
      </c>
      <c r="M249" s="143" t="s">
        <v>88</v>
      </c>
      <c r="N249" s="143" t="s">
        <v>186</v>
      </c>
      <c r="O249" s="193">
        <v>9075000</v>
      </c>
      <c r="P249" s="143"/>
      <c r="Q249" s="143" t="s">
        <v>187</v>
      </c>
      <c r="R249" s="194">
        <v>18.149999999999999</v>
      </c>
      <c r="S249" s="194">
        <v>19.149999999999999</v>
      </c>
      <c r="T249" s="193"/>
      <c r="U249" s="193">
        <v>0</v>
      </c>
      <c r="V249" s="143"/>
      <c r="W249" s="194">
        <v>18.586470906143035</v>
      </c>
      <c r="X249" s="194">
        <v>18.980234608228951</v>
      </c>
      <c r="Y249" s="192">
        <v>-9930.3140470228082</v>
      </c>
      <c r="Z249" s="260"/>
      <c r="AA249" s="193">
        <v>0</v>
      </c>
      <c r="AB249" s="192">
        <v>-9930.3140470228082</v>
      </c>
      <c r="AC249" s="170">
        <f t="shared" si="26"/>
        <v>21</v>
      </c>
      <c r="AD249" s="143" t="s">
        <v>70</v>
      </c>
      <c r="AE249" s="83"/>
      <c r="AF249" s="100">
        <f t="shared" si="27"/>
        <v>0</v>
      </c>
      <c r="AG249" s="100">
        <f t="shared" si="28"/>
        <v>232.36934870033369</v>
      </c>
    </row>
    <row r="250" spans="1:33" ht="15.6" x14ac:dyDescent="0.3">
      <c r="A250" s="143">
        <v>2017</v>
      </c>
      <c r="B250" s="143" t="s">
        <v>188</v>
      </c>
      <c r="C250" s="143">
        <v>759</v>
      </c>
      <c r="D250" s="143" t="s">
        <v>68</v>
      </c>
      <c r="E250" s="191">
        <v>42473</v>
      </c>
      <c r="F250" s="191">
        <v>42794</v>
      </c>
      <c r="G250" s="191">
        <v>42796</v>
      </c>
      <c r="H250" s="143" t="s">
        <v>87</v>
      </c>
      <c r="I250" s="143" t="s">
        <v>88</v>
      </c>
      <c r="J250" s="143" t="s">
        <v>116</v>
      </c>
      <c r="K250" s="192">
        <v>-500000</v>
      </c>
      <c r="L250" s="143" t="s">
        <v>87</v>
      </c>
      <c r="M250" s="143" t="s">
        <v>89</v>
      </c>
      <c r="N250" s="143" t="s">
        <v>186</v>
      </c>
      <c r="O250" s="193">
        <v>8750000</v>
      </c>
      <c r="P250" s="143"/>
      <c r="Q250" s="143" t="s">
        <v>187</v>
      </c>
      <c r="R250" s="194">
        <v>17.5</v>
      </c>
      <c r="S250" s="194"/>
      <c r="T250" s="193"/>
      <c r="U250" s="193">
        <v>0</v>
      </c>
      <c r="V250" s="143"/>
      <c r="W250" s="194">
        <v>18.586470906143035</v>
      </c>
      <c r="X250" s="194">
        <v>19.036198519983632</v>
      </c>
      <c r="Y250" s="193">
        <v>10615.773501130399</v>
      </c>
      <c r="Z250" s="259">
        <v>-23863.488259055379</v>
      </c>
      <c r="AA250" s="193">
        <v>0</v>
      </c>
      <c r="AB250" s="193">
        <v>10615.773501130399</v>
      </c>
      <c r="AC250" s="170">
        <f t="shared" si="26"/>
        <v>21</v>
      </c>
      <c r="AD250" s="143" t="s">
        <v>25</v>
      </c>
      <c r="AE250" s="83"/>
      <c r="AF250" s="100">
        <f t="shared" si="27"/>
        <v>-149.0454599558708</v>
      </c>
      <c r="AG250" s="100">
        <f t="shared" si="28"/>
        <v>0</v>
      </c>
    </row>
    <row r="251" spans="1:33" ht="15.6" x14ac:dyDescent="0.3">
      <c r="A251" s="143">
        <v>2017</v>
      </c>
      <c r="B251" s="143" t="s">
        <v>188</v>
      </c>
      <c r="C251" s="143">
        <v>760</v>
      </c>
      <c r="D251" s="143" t="s">
        <v>68</v>
      </c>
      <c r="E251" s="191">
        <v>42473</v>
      </c>
      <c r="F251" s="191">
        <v>42794</v>
      </c>
      <c r="G251" s="191">
        <v>42796</v>
      </c>
      <c r="H251" s="143" t="s">
        <v>91</v>
      </c>
      <c r="I251" s="143" t="s">
        <v>89</v>
      </c>
      <c r="J251" s="143" t="s">
        <v>116</v>
      </c>
      <c r="K251" s="192">
        <v>-500000</v>
      </c>
      <c r="L251" s="143" t="s">
        <v>91</v>
      </c>
      <c r="M251" s="143" t="s">
        <v>88</v>
      </c>
      <c r="N251" s="143" t="s">
        <v>186</v>
      </c>
      <c r="O251" s="193">
        <v>9575000</v>
      </c>
      <c r="P251" s="143"/>
      <c r="Q251" s="143" t="s">
        <v>187</v>
      </c>
      <c r="R251" s="194">
        <v>19.149999999999999</v>
      </c>
      <c r="S251" s="194"/>
      <c r="T251" s="193"/>
      <c r="U251" s="193">
        <v>0</v>
      </c>
      <c r="V251" s="143"/>
      <c r="W251" s="194">
        <v>18.586470906143035</v>
      </c>
      <c r="X251" s="194">
        <v>19.036198519983632</v>
      </c>
      <c r="Y251" s="192">
        <v>-24359.694112799993</v>
      </c>
      <c r="Z251" s="260"/>
      <c r="AA251" s="193">
        <v>0</v>
      </c>
      <c r="AB251" s="192">
        <v>-24359.694112799993</v>
      </c>
      <c r="AC251" s="170">
        <f t="shared" si="26"/>
        <v>21</v>
      </c>
      <c r="AD251" s="143" t="s">
        <v>25</v>
      </c>
      <c r="AE251" s="83"/>
      <c r="AF251" s="100">
        <f t="shared" si="27"/>
        <v>0</v>
      </c>
      <c r="AG251" s="100">
        <f t="shared" si="28"/>
        <v>570.01684223951986</v>
      </c>
    </row>
    <row r="252" spans="1:33" ht="15.6" x14ac:dyDescent="0.3">
      <c r="A252" s="143">
        <v>2017</v>
      </c>
      <c r="B252" s="143" t="s">
        <v>188</v>
      </c>
      <c r="C252" s="143">
        <v>761</v>
      </c>
      <c r="D252" s="143" t="s">
        <v>68</v>
      </c>
      <c r="E252" s="191">
        <v>42473</v>
      </c>
      <c r="F252" s="191">
        <v>42794</v>
      </c>
      <c r="G252" s="191">
        <v>42796</v>
      </c>
      <c r="H252" s="143" t="s">
        <v>91</v>
      </c>
      <c r="I252" s="143" t="s">
        <v>89</v>
      </c>
      <c r="J252" s="143" t="s">
        <v>116</v>
      </c>
      <c r="K252" s="192">
        <v>-500000</v>
      </c>
      <c r="L252" s="143" t="s">
        <v>91</v>
      </c>
      <c r="M252" s="143" t="s">
        <v>88</v>
      </c>
      <c r="N252" s="143" t="s">
        <v>186</v>
      </c>
      <c r="O252" s="193">
        <v>9075000</v>
      </c>
      <c r="P252" s="143"/>
      <c r="Q252" s="143" t="s">
        <v>187</v>
      </c>
      <c r="R252" s="194">
        <v>18.149999999999999</v>
      </c>
      <c r="S252" s="194">
        <v>19.149999999999999</v>
      </c>
      <c r="T252" s="193"/>
      <c r="U252" s="193">
        <v>0</v>
      </c>
      <c r="V252" s="143"/>
      <c r="W252" s="194">
        <v>18.586470906143035</v>
      </c>
      <c r="X252" s="194">
        <v>19.036198519983632</v>
      </c>
      <c r="Y252" s="192">
        <v>-10119.567647385787</v>
      </c>
      <c r="Z252" s="260"/>
      <c r="AA252" s="193">
        <v>0</v>
      </c>
      <c r="AB252" s="192">
        <v>-10119.567647385787</v>
      </c>
      <c r="AC252" s="170">
        <f t="shared" si="26"/>
        <v>21</v>
      </c>
      <c r="AD252" s="143" t="s">
        <v>70</v>
      </c>
      <c r="AE252" s="83"/>
      <c r="AF252" s="100">
        <f t="shared" si="27"/>
        <v>0</v>
      </c>
      <c r="AG252" s="100">
        <f t="shared" si="28"/>
        <v>236.79788294882741</v>
      </c>
    </row>
    <row r="253" spans="1:33" ht="15.6" x14ac:dyDescent="0.3">
      <c r="A253" s="143">
        <v>2017</v>
      </c>
      <c r="B253" s="143" t="s">
        <v>189</v>
      </c>
      <c r="C253" s="143">
        <v>762</v>
      </c>
      <c r="D253" s="143" t="s">
        <v>68</v>
      </c>
      <c r="E253" s="191">
        <v>42473</v>
      </c>
      <c r="F253" s="191">
        <v>42824</v>
      </c>
      <c r="G253" s="191">
        <v>42828</v>
      </c>
      <c r="H253" s="143" t="s">
        <v>87</v>
      </c>
      <c r="I253" s="143" t="s">
        <v>88</v>
      </c>
      <c r="J253" s="143" t="s">
        <v>116</v>
      </c>
      <c r="K253" s="192">
        <v>-500000</v>
      </c>
      <c r="L253" s="143" t="s">
        <v>87</v>
      </c>
      <c r="M253" s="143" t="s">
        <v>89</v>
      </c>
      <c r="N253" s="143" t="s">
        <v>186</v>
      </c>
      <c r="O253" s="193">
        <v>8750000</v>
      </c>
      <c r="P253" s="143"/>
      <c r="Q253" s="143" t="s">
        <v>187</v>
      </c>
      <c r="R253" s="194">
        <v>17.5</v>
      </c>
      <c r="S253" s="194"/>
      <c r="T253" s="193"/>
      <c r="U253" s="193">
        <v>0</v>
      </c>
      <c r="V253" s="143"/>
      <c r="W253" s="194">
        <v>18.586470906143035</v>
      </c>
      <c r="X253" s="194">
        <v>19.099047344966987</v>
      </c>
      <c r="Y253" s="193">
        <v>11655.771327738223</v>
      </c>
      <c r="Z253" s="259">
        <v>-25459.434789519779</v>
      </c>
      <c r="AA253" s="193">
        <v>0</v>
      </c>
      <c r="AB253" s="193">
        <v>11655.771327738223</v>
      </c>
      <c r="AC253" s="170">
        <f t="shared" si="26"/>
        <v>21</v>
      </c>
      <c r="AD253" s="143" t="s">
        <v>25</v>
      </c>
      <c r="AE253" s="83"/>
      <c r="AF253" s="100">
        <f t="shared" si="27"/>
        <v>-163.64702944144466</v>
      </c>
      <c r="AG253" s="100">
        <f t="shared" si="28"/>
        <v>0</v>
      </c>
    </row>
    <row r="254" spans="1:33" ht="15.6" x14ac:dyDescent="0.3">
      <c r="A254" s="143">
        <v>2017</v>
      </c>
      <c r="B254" s="143" t="s">
        <v>189</v>
      </c>
      <c r="C254" s="143">
        <v>763</v>
      </c>
      <c r="D254" s="143" t="s">
        <v>68</v>
      </c>
      <c r="E254" s="191">
        <v>42473</v>
      </c>
      <c r="F254" s="191">
        <v>42824</v>
      </c>
      <c r="G254" s="191">
        <v>42828</v>
      </c>
      <c r="H254" s="143" t="s">
        <v>91</v>
      </c>
      <c r="I254" s="143" t="s">
        <v>89</v>
      </c>
      <c r="J254" s="143" t="s">
        <v>116</v>
      </c>
      <c r="K254" s="192">
        <v>-500000</v>
      </c>
      <c r="L254" s="143" t="s">
        <v>91</v>
      </c>
      <c r="M254" s="143" t="s">
        <v>88</v>
      </c>
      <c r="N254" s="143" t="s">
        <v>186</v>
      </c>
      <c r="O254" s="193">
        <v>9575000</v>
      </c>
      <c r="P254" s="143"/>
      <c r="Q254" s="143" t="s">
        <v>187</v>
      </c>
      <c r="R254" s="194">
        <v>19.149999999999999</v>
      </c>
      <c r="S254" s="194"/>
      <c r="T254" s="193"/>
      <c r="U254" s="193">
        <v>0</v>
      </c>
      <c r="V254" s="143"/>
      <c r="W254" s="194">
        <v>18.586470906143035</v>
      </c>
      <c r="X254" s="194">
        <v>19.099047344966987</v>
      </c>
      <c r="Y254" s="192">
        <v>-26821.964040569947</v>
      </c>
      <c r="Z254" s="260"/>
      <c r="AA254" s="193">
        <v>0</v>
      </c>
      <c r="AB254" s="192">
        <v>-26821.964040569947</v>
      </c>
      <c r="AC254" s="170">
        <f t="shared" si="26"/>
        <v>21</v>
      </c>
      <c r="AD254" s="143" t="s">
        <v>25</v>
      </c>
      <c r="AE254" s="83"/>
      <c r="AF254" s="100">
        <f t="shared" si="27"/>
        <v>0</v>
      </c>
      <c r="AG254" s="100">
        <f t="shared" si="28"/>
        <v>627.63395854933674</v>
      </c>
    </row>
    <row r="255" spans="1:33" ht="15.6" x14ac:dyDescent="0.3">
      <c r="A255" s="143">
        <v>2017</v>
      </c>
      <c r="B255" s="143" t="s">
        <v>189</v>
      </c>
      <c r="C255" s="143">
        <v>764</v>
      </c>
      <c r="D255" s="143" t="s">
        <v>68</v>
      </c>
      <c r="E255" s="191">
        <v>42473</v>
      </c>
      <c r="F255" s="191">
        <v>42824</v>
      </c>
      <c r="G255" s="191">
        <v>42828</v>
      </c>
      <c r="H255" s="143" t="s">
        <v>91</v>
      </c>
      <c r="I255" s="143" t="s">
        <v>89</v>
      </c>
      <c r="J255" s="143" t="s">
        <v>116</v>
      </c>
      <c r="K255" s="192">
        <v>-500000</v>
      </c>
      <c r="L255" s="143" t="s">
        <v>91</v>
      </c>
      <c r="M255" s="143" t="s">
        <v>88</v>
      </c>
      <c r="N255" s="143" t="s">
        <v>186</v>
      </c>
      <c r="O255" s="193">
        <v>9075000</v>
      </c>
      <c r="P255" s="143"/>
      <c r="Q255" s="143" t="s">
        <v>187</v>
      </c>
      <c r="R255" s="194">
        <v>18.149999999999999</v>
      </c>
      <c r="S255" s="194">
        <v>19.149999999999999</v>
      </c>
      <c r="T255" s="193"/>
      <c r="U255" s="193">
        <v>0</v>
      </c>
      <c r="V255" s="143"/>
      <c r="W255" s="194">
        <v>18.586470906143035</v>
      </c>
      <c r="X255" s="194">
        <v>19.099047344966987</v>
      </c>
      <c r="Y255" s="192">
        <v>-10293.242076688055</v>
      </c>
      <c r="Z255" s="260"/>
      <c r="AA255" s="193">
        <v>0</v>
      </c>
      <c r="AB255" s="192">
        <v>-10293.242076688055</v>
      </c>
      <c r="AC255" s="170">
        <f t="shared" si="26"/>
        <v>21</v>
      </c>
      <c r="AD255" s="143" t="s">
        <v>70</v>
      </c>
      <c r="AE255" s="83"/>
      <c r="AF255" s="100">
        <f t="shared" si="27"/>
        <v>0</v>
      </c>
      <c r="AG255" s="100">
        <f t="shared" si="28"/>
        <v>240.8618645945005</v>
      </c>
    </row>
    <row r="256" spans="1:33" ht="15.6" x14ac:dyDescent="0.3">
      <c r="A256" s="143">
        <v>2017</v>
      </c>
      <c r="B256" s="143" t="s">
        <v>190</v>
      </c>
      <c r="C256" s="143">
        <v>765</v>
      </c>
      <c r="D256" s="143" t="s">
        <v>68</v>
      </c>
      <c r="E256" s="191">
        <v>42473</v>
      </c>
      <c r="F256" s="191">
        <v>42853</v>
      </c>
      <c r="G256" s="191">
        <v>42857</v>
      </c>
      <c r="H256" s="143" t="s">
        <v>87</v>
      </c>
      <c r="I256" s="143" t="s">
        <v>88</v>
      </c>
      <c r="J256" s="143" t="s">
        <v>116</v>
      </c>
      <c r="K256" s="192">
        <v>-500000</v>
      </c>
      <c r="L256" s="143" t="s">
        <v>87</v>
      </c>
      <c r="M256" s="143" t="s">
        <v>89</v>
      </c>
      <c r="N256" s="143" t="s">
        <v>186</v>
      </c>
      <c r="O256" s="193">
        <v>8750000</v>
      </c>
      <c r="P256" s="143"/>
      <c r="Q256" s="143" t="s">
        <v>187</v>
      </c>
      <c r="R256" s="194">
        <v>17.5</v>
      </c>
      <c r="S256" s="194"/>
      <c r="T256" s="193"/>
      <c r="U256" s="193">
        <v>0</v>
      </c>
      <c r="V256" s="143"/>
      <c r="W256" s="194">
        <v>18.586470906143035</v>
      </c>
      <c r="X256" s="194">
        <v>19.154956969746202</v>
      </c>
      <c r="Y256" s="193">
        <v>12669.864838216305</v>
      </c>
      <c r="Z256" s="259">
        <v>-26865.296594491159</v>
      </c>
      <c r="AA256" s="193">
        <v>0</v>
      </c>
      <c r="AB256" s="193">
        <v>12669.864838216305</v>
      </c>
      <c r="AC256" s="170">
        <f t="shared" si="26"/>
        <v>21</v>
      </c>
      <c r="AD256" s="143" t="s">
        <v>25</v>
      </c>
      <c r="AE256" s="83"/>
      <c r="AF256" s="100">
        <f t="shared" si="27"/>
        <v>-177.8849023285569</v>
      </c>
      <c r="AG256" s="100">
        <f t="shared" si="28"/>
        <v>0</v>
      </c>
    </row>
    <row r="257" spans="1:33" ht="15.6" x14ac:dyDescent="0.3">
      <c r="A257" s="143">
        <v>2017</v>
      </c>
      <c r="B257" s="143" t="s">
        <v>190</v>
      </c>
      <c r="C257" s="143">
        <v>766</v>
      </c>
      <c r="D257" s="143" t="s">
        <v>68</v>
      </c>
      <c r="E257" s="191">
        <v>42473</v>
      </c>
      <c r="F257" s="191">
        <v>42853</v>
      </c>
      <c r="G257" s="191">
        <v>42857</v>
      </c>
      <c r="H257" s="143" t="s">
        <v>91</v>
      </c>
      <c r="I257" s="143" t="s">
        <v>89</v>
      </c>
      <c r="J257" s="143" t="s">
        <v>116</v>
      </c>
      <c r="K257" s="192">
        <v>-500000</v>
      </c>
      <c r="L257" s="143" t="s">
        <v>91</v>
      </c>
      <c r="M257" s="143" t="s">
        <v>88</v>
      </c>
      <c r="N257" s="143" t="s">
        <v>186</v>
      </c>
      <c r="O257" s="193">
        <v>9575000</v>
      </c>
      <c r="P257" s="143"/>
      <c r="Q257" s="143" t="s">
        <v>187</v>
      </c>
      <c r="R257" s="194">
        <v>19.149999999999999</v>
      </c>
      <c r="S257" s="194"/>
      <c r="T257" s="193"/>
      <c r="U257" s="193">
        <v>0</v>
      </c>
      <c r="V257" s="143"/>
      <c r="W257" s="194">
        <v>18.586470906143035</v>
      </c>
      <c r="X257" s="194">
        <v>19.154956969746202</v>
      </c>
      <c r="Y257" s="192">
        <v>-29116.030542031418</v>
      </c>
      <c r="Z257" s="260"/>
      <c r="AA257" s="192">
        <v>-120.11247428368959</v>
      </c>
      <c r="AB257" s="192">
        <v>-28995.918067747727</v>
      </c>
      <c r="AC257" s="170">
        <f t="shared" si="26"/>
        <v>21</v>
      </c>
      <c r="AD257" s="143" t="s">
        <v>25</v>
      </c>
      <c r="AE257" s="83"/>
      <c r="AF257" s="100">
        <f t="shared" si="27"/>
        <v>0</v>
      </c>
      <c r="AG257" s="100">
        <f t="shared" si="28"/>
        <v>681.31511468353517</v>
      </c>
    </row>
    <row r="258" spans="1:33" ht="15.6" x14ac:dyDescent="0.3">
      <c r="A258" s="143">
        <v>2017</v>
      </c>
      <c r="B258" s="143" t="s">
        <v>190</v>
      </c>
      <c r="C258" s="143">
        <v>767</v>
      </c>
      <c r="D258" s="143" t="s">
        <v>68</v>
      </c>
      <c r="E258" s="191">
        <v>42473</v>
      </c>
      <c r="F258" s="191">
        <v>42853</v>
      </c>
      <c r="G258" s="191">
        <v>42857</v>
      </c>
      <c r="H258" s="143" t="s">
        <v>91</v>
      </c>
      <c r="I258" s="143" t="s">
        <v>89</v>
      </c>
      <c r="J258" s="143" t="s">
        <v>116</v>
      </c>
      <c r="K258" s="192">
        <v>-500000</v>
      </c>
      <c r="L258" s="143" t="s">
        <v>91</v>
      </c>
      <c r="M258" s="143" t="s">
        <v>88</v>
      </c>
      <c r="N258" s="143" t="s">
        <v>186</v>
      </c>
      <c r="O258" s="193">
        <v>9075000</v>
      </c>
      <c r="P258" s="143"/>
      <c r="Q258" s="143" t="s">
        <v>187</v>
      </c>
      <c r="R258" s="194">
        <v>18.149999999999999</v>
      </c>
      <c r="S258" s="194">
        <v>19.149999999999999</v>
      </c>
      <c r="T258" s="193"/>
      <c r="U258" s="193">
        <v>0</v>
      </c>
      <c r="V258" s="143"/>
      <c r="W258" s="194">
        <v>18.586470906143035</v>
      </c>
      <c r="X258" s="194">
        <v>19.154956969746202</v>
      </c>
      <c r="Y258" s="192">
        <v>-10419.130890676046</v>
      </c>
      <c r="Z258" s="260"/>
      <c r="AA258" s="193">
        <v>0</v>
      </c>
      <c r="AB258" s="192">
        <v>-10419.130890676046</v>
      </c>
      <c r="AC258" s="170">
        <f t="shared" si="26"/>
        <v>21</v>
      </c>
      <c r="AD258" s="143" t="s">
        <v>70</v>
      </c>
      <c r="AE258" s="83"/>
      <c r="AF258" s="100">
        <f t="shared" si="27"/>
        <v>0</v>
      </c>
      <c r="AG258" s="100">
        <f t="shared" si="28"/>
        <v>243.80766284181945</v>
      </c>
    </row>
    <row r="259" spans="1:33" ht="15.6" x14ac:dyDescent="0.3">
      <c r="A259" s="143">
        <v>2017</v>
      </c>
      <c r="B259" s="143" t="s">
        <v>191</v>
      </c>
      <c r="C259" s="143">
        <v>768</v>
      </c>
      <c r="D259" s="143" t="s">
        <v>68</v>
      </c>
      <c r="E259" s="191">
        <v>42473</v>
      </c>
      <c r="F259" s="191">
        <v>42885</v>
      </c>
      <c r="G259" s="191">
        <v>42887</v>
      </c>
      <c r="H259" s="143" t="s">
        <v>87</v>
      </c>
      <c r="I259" s="143" t="s">
        <v>88</v>
      </c>
      <c r="J259" s="143" t="s">
        <v>116</v>
      </c>
      <c r="K259" s="192">
        <v>-500000</v>
      </c>
      <c r="L259" s="143" t="s">
        <v>87</v>
      </c>
      <c r="M259" s="143" t="s">
        <v>89</v>
      </c>
      <c r="N259" s="143" t="s">
        <v>186</v>
      </c>
      <c r="O259" s="193">
        <v>8750000</v>
      </c>
      <c r="P259" s="143"/>
      <c r="Q259" s="143" t="s">
        <v>187</v>
      </c>
      <c r="R259" s="194">
        <v>17.5</v>
      </c>
      <c r="S259" s="194"/>
      <c r="T259" s="193"/>
      <c r="U259" s="193">
        <v>0</v>
      </c>
      <c r="V259" s="143"/>
      <c r="W259" s="194">
        <v>18.586470906143035</v>
      </c>
      <c r="X259" s="194">
        <v>19.212920048639241</v>
      </c>
      <c r="Y259" s="193">
        <v>13780.82051155326</v>
      </c>
      <c r="Z259" s="259">
        <v>-28300.775016073865</v>
      </c>
      <c r="AA259" s="193">
        <v>0</v>
      </c>
      <c r="AB259" s="193">
        <v>13780.82051155326</v>
      </c>
      <c r="AC259" s="170">
        <f t="shared" si="26"/>
        <v>21</v>
      </c>
      <c r="AD259" s="143" t="s">
        <v>25</v>
      </c>
      <c r="AE259" s="83"/>
      <c r="AF259" s="100">
        <f t="shared" si="27"/>
        <v>-193.48271998220775</v>
      </c>
      <c r="AG259" s="100">
        <f t="shared" si="28"/>
        <v>0</v>
      </c>
    </row>
    <row r="260" spans="1:33" ht="15.6" x14ac:dyDescent="0.3">
      <c r="A260" s="143">
        <v>2017</v>
      </c>
      <c r="B260" s="143" t="s">
        <v>191</v>
      </c>
      <c r="C260" s="143">
        <v>769</v>
      </c>
      <c r="D260" s="143" t="s">
        <v>68</v>
      </c>
      <c r="E260" s="191">
        <v>42473</v>
      </c>
      <c r="F260" s="191">
        <v>42885</v>
      </c>
      <c r="G260" s="191">
        <v>42887</v>
      </c>
      <c r="H260" s="143" t="s">
        <v>91</v>
      </c>
      <c r="I260" s="143" t="s">
        <v>89</v>
      </c>
      <c r="J260" s="143" t="s">
        <v>116</v>
      </c>
      <c r="K260" s="192">
        <v>-500000</v>
      </c>
      <c r="L260" s="143" t="s">
        <v>91</v>
      </c>
      <c r="M260" s="143" t="s">
        <v>88</v>
      </c>
      <c r="N260" s="143" t="s">
        <v>186</v>
      </c>
      <c r="O260" s="193">
        <v>9575000</v>
      </c>
      <c r="P260" s="143"/>
      <c r="Q260" s="143" t="s">
        <v>187</v>
      </c>
      <c r="R260" s="194">
        <v>19.149999999999999</v>
      </c>
      <c r="S260" s="194"/>
      <c r="T260" s="193"/>
      <c r="U260" s="193">
        <v>0</v>
      </c>
      <c r="V260" s="143"/>
      <c r="W260" s="194">
        <v>18.586470906143035</v>
      </c>
      <c r="X260" s="194">
        <v>19.212920048639241</v>
      </c>
      <c r="Y260" s="192">
        <v>-31560.123114566017</v>
      </c>
      <c r="Z260" s="260"/>
      <c r="AA260" s="192">
        <v>-1524.6174802454618</v>
      </c>
      <c r="AB260" s="192">
        <v>-30035.505634320554</v>
      </c>
      <c r="AC260" s="170">
        <f t="shared" si="26"/>
        <v>21</v>
      </c>
      <c r="AD260" s="143" t="s">
        <v>25</v>
      </c>
      <c r="AE260" s="83"/>
      <c r="AF260" s="100">
        <f t="shared" si="27"/>
        <v>0</v>
      </c>
      <c r="AG260" s="100">
        <f t="shared" si="28"/>
        <v>738.50688088084473</v>
      </c>
    </row>
    <row r="261" spans="1:33" ht="15.6" x14ac:dyDescent="0.3">
      <c r="A261" s="143">
        <v>2017</v>
      </c>
      <c r="B261" s="143" t="s">
        <v>191</v>
      </c>
      <c r="C261" s="143">
        <v>770</v>
      </c>
      <c r="D261" s="143" t="s">
        <v>68</v>
      </c>
      <c r="E261" s="191">
        <v>42473</v>
      </c>
      <c r="F261" s="191">
        <v>42885</v>
      </c>
      <c r="G261" s="191">
        <v>42887</v>
      </c>
      <c r="H261" s="143" t="s">
        <v>91</v>
      </c>
      <c r="I261" s="143" t="s">
        <v>89</v>
      </c>
      <c r="J261" s="143" t="s">
        <v>116</v>
      </c>
      <c r="K261" s="192">
        <v>-500000</v>
      </c>
      <c r="L261" s="143" t="s">
        <v>91</v>
      </c>
      <c r="M261" s="143" t="s">
        <v>88</v>
      </c>
      <c r="N261" s="143" t="s">
        <v>186</v>
      </c>
      <c r="O261" s="193">
        <v>9075000</v>
      </c>
      <c r="P261" s="143"/>
      <c r="Q261" s="143" t="s">
        <v>187</v>
      </c>
      <c r="R261" s="194">
        <v>18.149999999999999</v>
      </c>
      <c r="S261" s="194">
        <v>19.149999999999999</v>
      </c>
      <c r="T261" s="193"/>
      <c r="U261" s="193">
        <v>0</v>
      </c>
      <c r="V261" s="143"/>
      <c r="W261" s="194">
        <v>18.586470906143035</v>
      </c>
      <c r="X261" s="194">
        <v>19.212920048639241</v>
      </c>
      <c r="Y261" s="192">
        <v>-10521.472413061107</v>
      </c>
      <c r="Z261" s="260"/>
      <c r="AA261" s="193">
        <v>0</v>
      </c>
      <c r="AB261" s="192">
        <v>-10521.472413061107</v>
      </c>
      <c r="AC261" s="170">
        <f t="shared" si="26"/>
        <v>21</v>
      </c>
      <c r="AD261" s="143" t="s">
        <v>70</v>
      </c>
      <c r="AE261" s="83"/>
      <c r="AF261" s="100">
        <f t="shared" si="27"/>
        <v>0</v>
      </c>
      <c r="AG261" s="100">
        <f t="shared" si="28"/>
        <v>246.20245446562987</v>
      </c>
    </row>
    <row r="262" spans="1:33" ht="15.6" x14ac:dyDescent="0.3">
      <c r="A262" s="143">
        <v>2017</v>
      </c>
      <c r="B262" s="143" t="s">
        <v>192</v>
      </c>
      <c r="C262" s="143">
        <v>771</v>
      </c>
      <c r="D262" s="143" t="s">
        <v>68</v>
      </c>
      <c r="E262" s="191">
        <v>42473</v>
      </c>
      <c r="F262" s="191">
        <v>42916</v>
      </c>
      <c r="G262" s="191">
        <v>42920</v>
      </c>
      <c r="H262" s="143" t="s">
        <v>87</v>
      </c>
      <c r="I262" s="143" t="s">
        <v>88</v>
      </c>
      <c r="J262" s="143" t="s">
        <v>116</v>
      </c>
      <c r="K262" s="192">
        <v>-500000</v>
      </c>
      <c r="L262" s="143" t="s">
        <v>87</v>
      </c>
      <c r="M262" s="143" t="s">
        <v>89</v>
      </c>
      <c r="N262" s="143" t="s">
        <v>186</v>
      </c>
      <c r="O262" s="193">
        <v>8750000</v>
      </c>
      <c r="P262" s="143"/>
      <c r="Q262" s="143" t="s">
        <v>187</v>
      </c>
      <c r="R262" s="194">
        <v>17.5</v>
      </c>
      <c r="S262" s="194"/>
      <c r="T262" s="193"/>
      <c r="U262" s="193">
        <v>0</v>
      </c>
      <c r="V262" s="143"/>
      <c r="W262" s="194">
        <v>18.586470906143035</v>
      </c>
      <c r="X262" s="194">
        <v>19.276338781958064</v>
      </c>
      <c r="Y262" s="193">
        <v>14774.096855182837</v>
      </c>
      <c r="Z262" s="259">
        <v>-29809.819519992368</v>
      </c>
      <c r="AA262" s="193">
        <v>0</v>
      </c>
      <c r="AB262" s="193">
        <v>14774.096855182837</v>
      </c>
      <c r="AC262" s="170">
        <f t="shared" si="26"/>
        <v>22</v>
      </c>
      <c r="AD262" s="143" t="s">
        <v>25</v>
      </c>
      <c r="AE262" s="83"/>
      <c r="AF262" s="100">
        <f t="shared" si="27"/>
        <v>-483.11296716447873</v>
      </c>
      <c r="AG262" s="100">
        <f t="shared" si="28"/>
        <v>0</v>
      </c>
    </row>
    <row r="263" spans="1:33" ht="15.6" x14ac:dyDescent="0.3">
      <c r="A263" s="143">
        <v>2017</v>
      </c>
      <c r="B263" s="143" t="s">
        <v>192</v>
      </c>
      <c r="C263" s="143">
        <v>772</v>
      </c>
      <c r="D263" s="143" t="s">
        <v>68</v>
      </c>
      <c r="E263" s="191">
        <v>42473</v>
      </c>
      <c r="F263" s="191">
        <v>42916</v>
      </c>
      <c r="G263" s="191">
        <v>42920</v>
      </c>
      <c r="H263" s="143" t="s">
        <v>91</v>
      </c>
      <c r="I263" s="143" t="s">
        <v>89</v>
      </c>
      <c r="J263" s="143" t="s">
        <v>116</v>
      </c>
      <c r="K263" s="192">
        <v>-500000</v>
      </c>
      <c r="L263" s="143" t="s">
        <v>91</v>
      </c>
      <c r="M263" s="143" t="s">
        <v>88</v>
      </c>
      <c r="N263" s="143" t="s">
        <v>186</v>
      </c>
      <c r="O263" s="193">
        <v>9575000</v>
      </c>
      <c r="P263" s="143"/>
      <c r="Q263" s="143" t="s">
        <v>187</v>
      </c>
      <c r="R263" s="194">
        <v>19.149999999999999</v>
      </c>
      <c r="S263" s="194"/>
      <c r="T263" s="193"/>
      <c r="U263" s="193">
        <v>0</v>
      </c>
      <c r="V263" s="143"/>
      <c r="W263" s="194">
        <v>18.586470906143035</v>
      </c>
      <c r="X263" s="194">
        <v>19.276338781958064</v>
      </c>
      <c r="Y263" s="192">
        <v>-33957.622685504459</v>
      </c>
      <c r="Z263" s="260"/>
      <c r="AA263" s="192">
        <v>-3061.3186030827933</v>
      </c>
      <c r="AB263" s="192">
        <v>-30896.304082421666</v>
      </c>
      <c r="AC263" s="170">
        <f t="shared" si="26"/>
        <v>22</v>
      </c>
      <c r="AD263" s="143" t="s">
        <v>25</v>
      </c>
      <c r="AE263" s="83"/>
      <c r="AF263" s="100">
        <f t="shared" si="27"/>
        <v>0</v>
      </c>
      <c r="AG263" s="100">
        <f t="shared" si="28"/>
        <v>1560.6923386257849</v>
      </c>
    </row>
    <row r="264" spans="1:33" ht="15.6" x14ac:dyDescent="0.3">
      <c r="A264" s="143">
        <v>2017</v>
      </c>
      <c r="B264" s="143" t="s">
        <v>192</v>
      </c>
      <c r="C264" s="143">
        <v>773</v>
      </c>
      <c r="D264" s="143" t="s">
        <v>68</v>
      </c>
      <c r="E264" s="191">
        <v>42473</v>
      </c>
      <c r="F264" s="191">
        <v>42916</v>
      </c>
      <c r="G264" s="191">
        <v>42920</v>
      </c>
      <c r="H264" s="143" t="s">
        <v>91</v>
      </c>
      <c r="I264" s="143" t="s">
        <v>89</v>
      </c>
      <c r="J264" s="143" t="s">
        <v>116</v>
      </c>
      <c r="K264" s="192">
        <v>-500000</v>
      </c>
      <c r="L264" s="143" t="s">
        <v>91</v>
      </c>
      <c r="M264" s="143" t="s">
        <v>88</v>
      </c>
      <c r="N264" s="143" t="s">
        <v>186</v>
      </c>
      <c r="O264" s="193">
        <v>9075000</v>
      </c>
      <c r="P264" s="143"/>
      <c r="Q264" s="143" t="s">
        <v>187</v>
      </c>
      <c r="R264" s="194">
        <v>18.149999999999999</v>
      </c>
      <c r="S264" s="194">
        <v>19.149999999999999</v>
      </c>
      <c r="T264" s="193"/>
      <c r="U264" s="193">
        <v>0</v>
      </c>
      <c r="V264" s="143"/>
      <c r="W264" s="194">
        <v>18.586470906143035</v>
      </c>
      <c r="X264" s="194">
        <v>19.276338781958064</v>
      </c>
      <c r="Y264" s="192">
        <v>-10626.293689670749</v>
      </c>
      <c r="Z264" s="260"/>
      <c r="AA264" s="193">
        <v>0</v>
      </c>
      <c r="AB264" s="192">
        <v>-10626.293689670749</v>
      </c>
      <c r="AC264" s="170">
        <f t="shared" si="26"/>
        <v>22</v>
      </c>
      <c r="AD264" s="143" t="s">
        <v>70</v>
      </c>
      <c r="AE264" s="83"/>
      <c r="AF264" s="100">
        <f t="shared" si="27"/>
        <v>0</v>
      </c>
      <c r="AG264" s="100">
        <f t="shared" si="28"/>
        <v>488.38445797726763</v>
      </c>
    </row>
    <row r="265" spans="1:33" ht="15.6" x14ac:dyDescent="0.3">
      <c r="A265" s="143">
        <v>2017</v>
      </c>
      <c r="B265" s="143" t="s">
        <v>193</v>
      </c>
      <c r="C265" s="143">
        <v>774</v>
      </c>
      <c r="D265" s="143" t="s">
        <v>68</v>
      </c>
      <c r="E265" s="191">
        <v>42473</v>
      </c>
      <c r="F265" s="191">
        <v>42944</v>
      </c>
      <c r="G265" s="191">
        <v>42948</v>
      </c>
      <c r="H265" s="143" t="s">
        <v>87</v>
      </c>
      <c r="I265" s="143" t="s">
        <v>88</v>
      </c>
      <c r="J265" s="143" t="s">
        <v>116</v>
      </c>
      <c r="K265" s="192">
        <v>-500000</v>
      </c>
      <c r="L265" s="143" t="s">
        <v>87</v>
      </c>
      <c r="M265" s="143" t="s">
        <v>89</v>
      </c>
      <c r="N265" s="143" t="s">
        <v>186</v>
      </c>
      <c r="O265" s="193">
        <v>8750000</v>
      </c>
      <c r="P265" s="143"/>
      <c r="Q265" s="143" t="s">
        <v>187</v>
      </c>
      <c r="R265" s="194">
        <v>17.5</v>
      </c>
      <c r="S265" s="194"/>
      <c r="T265" s="193"/>
      <c r="U265" s="193">
        <v>0</v>
      </c>
      <c r="V265" s="143"/>
      <c r="W265" s="194">
        <v>18.586470906143035</v>
      </c>
      <c r="X265" s="194">
        <v>19.333527846390396</v>
      </c>
      <c r="Y265" s="193">
        <v>15568.471087797463</v>
      </c>
      <c r="Z265" s="259">
        <v>-31120.16076451417</v>
      </c>
      <c r="AA265" s="193">
        <v>0</v>
      </c>
      <c r="AB265" s="193">
        <v>15568.471087797463</v>
      </c>
      <c r="AC265" s="170">
        <f t="shared" si="26"/>
        <v>22</v>
      </c>
      <c r="AD265" s="143" t="s">
        <v>25</v>
      </c>
      <c r="AE265" s="83"/>
      <c r="AF265" s="100">
        <f t="shared" si="27"/>
        <v>-509.08900457097695</v>
      </c>
      <c r="AG265" s="100">
        <f t="shared" si="28"/>
        <v>0</v>
      </c>
    </row>
    <row r="266" spans="1:33" ht="15.6" x14ac:dyDescent="0.3">
      <c r="A266" s="143">
        <v>2017</v>
      </c>
      <c r="B266" s="143" t="s">
        <v>193</v>
      </c>
      <c r="C266" s="143">
        <v>775</v>
      </c>
      <c r="D266" s="143" t="s">
        <v>68</v>
      </c>
      <c r="E266" s="191">
        <v>42473</v>
      </c>
      <c r="F266" s="191">
        <v>42944</v>
      </c>
      <c r="G266" s="191">
        <v>42948</v>
      </c>
      <c r="H266" s="143" t="s">
        <v>91</v>
      </c>
      <c r="I266" s="143" t="s">
        <v>89</v>
      </c>
      <c r="J266" s="143" t="s">
        <v>116</v>
      </c>
      <c r="K266" s="192">
        <v>-500000</v>
      </c>
      <c r="L266" s="143" t="s">
        <v>91</v>
      </c>
      <c r="M266" s="143" t="s">
        <v>88</v>
      </c>
      <c r="N266" s="143" t="s">
        <v>186</v>
      </c>
      <c r="O266" s="193">
        <v>9575000</v>
      </c>
      <c r="P266" s="143"/>
      <c r="Q266" s="143" t="s">
        <v>187</v>
      </c>
      <c r="R266" s="194">
        <v>19.149999999999999</v>
      </c>
      <c r="S266" s="194"/>
      <c r="T266" s="193"/>
      <c r="U266" s="193">
        <v>0</v>
      </c>
      <c r="V266" s="143"/>
      <c r="W266" s="194">
        <v>18.586470906143035</v>
      </c>
      <c r="X266" s="194">
        <v>19.333527846390396</v>
      </c>
      <c r="Y266" s="192">
        <v>-35994.818541512854</v>
      </c>
      <c r="Z266" s="260"/>
      <c r="AA266" s="192">
        <v>-4447.0684427299057</v>
      </c>
      <c r="AB266" s="192">
        <v>-31547.750098782948</v>
      </c>
      <c r="AC266" s="170">
        <f t="shared" si="26"/>
        <v>22</v>
      </c>
      <c r="AD266" s="143" t="s">
        <v>25</v>
      </c>
      <c r="AE266" s="83"/>
      <c r="AF266" s="100">
        <f t="shared" si="27"/>
        <v>0</v>
      </c>
      <c r="AG266" s="100">
        <f t="shared" si="28"/>
        <v>1654.3218601679307</v>
      </c>
    </row>
    <row r="267" spans="1:33" ht="15.6" x14ac:dyDescent="0.3">
      <c r="A267" s="143">
        <v>2017</v>
      </c>
      <c r="B267" s="143" t="s">
        <v>193</v>
      </c>
      <c r="C267" s="143">
        <v>776</v>
      </c>
      <c r="D267" s="143" t="s">
        <v>68</v>
      </c>
      <c r="E267" s="191">
        <v>42473</v>
      </c>
      <c r="F267" s="191">
        <v>42944</v>
      </c>
      <c r="G267" s="191">
        <v>42948</v>
      </c>
      <c r="H267" s="143" t="s">
        <v>91</v>
      </c>
      <c r="I267" s="143" t="s">
        <v>89</v>
      </c>
      <c r="J267" s="143" t="s">
        <v>116</v>
      </c>
      <c r="K267" s="192">
        <v>-500000</v>
      </c>
      <c r="L267" s="143" t="s">
        <v>91</v>
      </c>
      <c r="M267" s="143" t="s">
        <v>88</v>
      </c>
      <c r="N267" s="143" t="s">
        <v>186</v>
      </c>
      <c r="O267" s="193">
        <v>9075000</v>
      </c>
      <c r="P267" s="143"/>
      <c r="Q267" s="143" t="s">
        <v>187</v>
      </c>
      <c r="R267" s="194">
        <v>18.149999999999999</v>
      </c>
      <c r="S267" s="194">
        <v>19.149999999999999</v>
      </c>
      <c r="T267" s="193"/>
      <c r="U267" s="193">
        <v>0</v>
      </c>
      <c r="V267" s="143"/>
      <c r="W267" s="194">
        <v>18.586470906143035</v>
      </c>
      <c r="X267" s="194">
        <v>19.333527846390396</v>
      </c>
      <c r="Y267" s="192">
        <v>-10693.813310798781</v>
      </c>
      <c r="Z267" s="260"/>
      <c r="AA267" s="193">
        <v>0</v>
      </c>
      <c r="AB267" s="192">
        <v>-10693.813310798781</v>
      </c>
      <c r="AC267" s="170">
        <f t="shared" si="26"/>
        <v>22</v>
      </c>
      <c r="AD267" s="143" t="s">
        <v>70</v>
      </c>
      <c r="AE267" s="83"/>
      <c r="AF267" s="100">
        <f t="shared" si="27"/>
        <v>0</v>
      </c>
      <c r="AG267" s="100">
        <f t="shared" si="28"/>
        <v>491.48765976431196</v>
      </c>
    </row>
    <row r="268" spans="1:33" ht="15.6" x14ac:dyDescent="0.3">
      <c r="A268" s="143">
        <v>2017</v>
      </c>
      <c r="B268" s="143" t="s">
        <v>194</v>
      </c>
      <c r="C268" s="143">
        <v>777</v>
      </c>
      <c r="D268" s="143" t="s">
        <v>68</v>
      </c>
      <c r="E268" s="191">
        <v>42473</v>
      </c>
      <c r="F268" s="191">
        <v>42977</v>
      </c>
      <c r="G268" s="191">
        <v>42979</v>
      </c>
      <c r="H268" s="143" t="s">
        <v>87</v>
      </c>
      <c r="I268" s="143" t="s">
        <v>88</v>
      </c>
      <c r="J268" s="143" t="s">
        <v>116</v>
      </c>
      <c r="K268" s="192">
        <v>-500000</v>
      </c>
      <c r="L268" s="143" t="s">
        <v>87</v>
      </c>
      <c r="M268" s="143" t="s">
        <v>89</v>
      </c>
      <c r="N268" s="143" t="s">
        <v>186</v>
      </c>
      <c r="O268" s="193">
        <v>8750000</v>
      </c>
      <c r="P268" s="143"/>
      <c r="Q268" s="143" t="s">
        <v>187</v>
      </c>
      <c r="R268" s="194">
        <v>17.5</v>
      </c>
      <c r="S268" s="194"/>
      <c r="T268" s="193"/>
      <c r="U268" s="193">
        <v>0</v>
      </c>
      <c r="V268" s="143"/>
      <c r="W268" s="194">
        <v>18.586470906143035</v>
      </c>
      <c r="X268" s="194">
        <v>19.397042242150931</v>
      </c>
      <c r="Y268" s="193">
        <v>16502.623035008903</v>
      </c>
      <c r="Z268" s="259">
        <v>-32560.047382096614</v>
      </c>
      <c r="AA268" s="193">
        <v>0</v>
      </c>
      <c r="AB268" s="193">
        <v>16502.623035008903</v>
      </c>
      <c r="AC268" s="170">
        <f t="shared" si="26"/>
        <v>22</v>
      </c>
      <c r="AD268" s="143" t="s">
        <v>25</v>
      </c>
      <c r="AE268" s="83"/>
      <c r="AF268" s="100">
        <f t="shared" si="27"/>
        <v>-539.63577324479104</v>
      </c>
      <c r="AG268" s="100">
        <f t="shared" si="28"/>
        <v>0</v>
      </c>
    </row>
    <row r="269" spans="1:33" ht="15.6" x14ac:dyDescent="0.3">
      <c r="A269" s="143">
        <v>2017</v>
      </c>
      <c r="B269" s="143" t="s">
        <v>194</v>
      </c>
      <c r="C269" s="143">
        <v>778</v>
      </c>
      <c r="D269" s="143" t="s">
        <v>68</v>
      </c>
      <c r="E269" s="191">
        <v>42473</v>
      </c>
      <c r="F269" s="191">
        <v>42977</v>
      </c>
      <c r="G269" s="191">
        <v>42979</v>
      </c>
      <c r="H269" s="143" t="s">
        <v>91</v>
      </c>
      <c r="I269" s="143" t="s">
        <v>89</v>
      </c>
      <c r="J269" s="143" t="s">
        <v>116</v>
      </c>
      <c r="K269" s="192">
        <v>-500000</v>
      </c>
      <c r="L269" s="143" t="s">
        <v>91</v>
      </c>
      <c r="M269" s="143" t="s">
        <v>88</v>
      </c>
      <c r="N269" s="143" t="s">
        <v>186</v>
      </c>
      <c r="O269" s="193">
        <v>9575000</v>
      </c>
      <c r="P269" s="143"/>
      <c r="Q269" s="143" t="s">
        <v>187</v>
      </c>
      <c r="R269" s="194">
        <v>19.149999999999999</v>
      </c>
      <c r="S269" s="194"/>
      <c r="T269" s="193"/>
      <c r="U269" s="193">
        <v>0</v>
      </c>
      <c r="V269" s="143"/>
      <c r="W269" s="194">
        <v>18.586470906143035</v>
      </c>
      <c r="X269" s="194">
        <v>19.397042242150931</v>
      </c>
      <c r="Y269" s="192">
        <v>-38313.693345974221</v>
      </c>
      <c r="Z269" s="260"/>
      <c r="AA269" s="192">
        <v>-5986.0875649011768</v>
      </c>
      <c r="AB269" s="192">
        <v>-32327.605781073045</v>
      </c>
      <c r="AC269" s="170">
        <f t="shared" si="26"/>
        <v>22</v>
      </c>
      <c r="AD269" s="143" t="s">
        <v>25</v>
      </c>
      <c r="AE269" s="83"/>
      <c r="AF269" s="100">
        <f t="shared" si="27"/>
        <v>0</v>
      </c>
      <c r="AG269" s="100">
        <f t="shared" si="28"/>
        <v>1760.8973461809751</v>
      </c>
    </row>
    <row r="270" spans="1:33" ht="15.6" x14ac:dyDescent="0.3">
      <c r="A270" s="143">
        <v>2017</v>
      </c>
      <c r="B270" s="143" t="s">
        <v>194</v>
      </c>
      <c r="C270" s="143">
        <v>779</v>
      </c>
      <c r="D270" s="143" t="s">
        <v>68</v>
      </c>
      <c r="E270" s="191">
        <v>42473</v>
      </c>
      <c r="F270" s="191">
        <v>42977</v>
      </c>
      <c r="G270" s="191">
        <v>42979</v>
      </c>
      <c r="H270" s="143" t="s">
        <v>91</v>
      </c>
      <c r="I270" s="143" t="s">
        <v>89</v>
      </c>
      <c r="J270" s="143" t="s">
        <v>116</v>
      </c>
      <c r="K270" s="192">
        <v>-500000</v>
      </c>
      <c r="L270" s="143" t="s">
        <v>91</v>
      </c>
      <c r="M270" s="143" t="s">
        <v>88</v>
      </c>
      <c r="N270" s="143" t="s">
        <v>186</v>
      </c>
      <c r="O270" s="193">
        <v>9075000</v>
      </c>
      <c r="P270" s="143"/>
      <c r="Q270" s="143" t="s">
        <v>187</v>
      </c>
      <c r="R270" s="194">
        <v>18.149999999999999</v>
      </c>
      <c r="S270" s="194">
        <v>19.149999999999999</v>
      </c>
      <c r="T270" s="193"/>
      <c r="U270" s="193">
        <v>0</v>
      </c>
      <c r="V270" s="143"/>
      <c r="W270" s="194">
        <v>18.586470906143035</v>
      </c>
      <c r="X270" s="194">
        <v>19.397042242150931</v>
      </c>
      <c r="Y270" s="192">
        <v>-10748.977071131292</v>
      </c>
      <c r="Z270" s="260"/>
      <c r="AA270" s="193">
        <v>0</v>
      </c>
      <c r="AB270" s="192">
        <v>-10748.977071131292</v>
      </c>
      <c r="AC270" s="170">
        <f t="shared" si="26"/>
        <v>22</v>
      </c>
      <c r="AD270" s="143" t="s">
        <v>70</v>
      </c>
      <c r="AE270" s="83"/>
      <c r="AF270" s="100">
        <f t="shared" si="27"/>
        <v>0</v>
      </c>
      <c r="AG270" s="100">
        <f t="shared" si="28"/>
        <v>494.02298618919423</v>
      </c>
    </row>
    <row r="271" spans="1:33" ht="15.6" x14ac:dyDescent="0.3">
      <c r="A271" s="143">
        <v>2017</v>
      </c>
      <c r="B271" s="143" t="s">
        <v>195</v>
      </c>
      <c r="C271" s="143">
        <v>780</v>
      </c>
      <c r="D271" s="143" t="s">
        <v>68</v>
      </c>
      <c r="E271" s="191">
        <v>42473</v>
      </c>
      <c r="F271" s="191">
        <v>43007</v>
      </c>
      <c r="G271" s="191">
        <v>43011</v>
      </c>
      <c r="H271" s="143" t="s">
        <v>87</v>
      </c>
      <c r="I271" s="143" t="s">
        <v>88</v>
      </c>
      <c r="J271" s="143" t="s">
        <v>116</v>
      </c>
      <c r="K271" s="192">
        <v>-500000</v>
      </c>
      <c r="L271" s="143" t="s">
        <v>87</v>
      </c>
      <c r="M271" s="143" t="s">
        <v>89</v>
      </c>
      <c r="N271" s="143" t="s">
        <v>186</v>
      </c>
      <c r="O271" s="193">
        <v>8750000</v>
      </c>
      <c r="P271" s="143"/>
      <c r="Q271" s="143" t="s">
        <v>187</v>
      </c>
      <c r="R271" s="194">
        <v>17.5</v>
      </c>
      <c r="S271" s="194"/>
      <c r="T271" s="193"/>
      <c r="U271" s="193">
        <v>0</v>
      </c>
      <c r="V271" s="143"/>
      <c r="W271" s="194">
        <v>18.586470906143035</v>
      </c>
      <c r="X271" s="194">
        <v>19.462215651198179</v>
      </c>
      <c r="Y271" s="193">
        <v>17271.114660358584</v>
      </c>
      <c r="Z271" s="259">
        <v>-33997.681928356309</v>
      </c>
      <c r="AA271" s="193">
        <v>0</v>
      </c>
      <c r="AB271" s="193">
        <v>17271.114660358584</v>
      </c>
      <c r="AC271" s="170">
        <f t="shared" si="26"/>
        <v>22</v>
      </c>
      <c r="AD271" s="143" t="s">
        <v>25</v>
      </c>
      <c r="AF271" s="100">
        <f t="shared" si="27"/>
        <v>-564.7654493937257</v>
      </c>
      <c r="AG271" s="100">
        <f t="shared" si="28"/>
        <v>0</v>
      </c>
    </row>
    <row r="272" spans="1:33" ht="15.6" x14ac:dyDescent="0.3">
      <c r="A272" s="143">
        <v>2017</v>
      </c>
      <c r="B272" s="143" t="s">
        <v>195</v>
      </c>
      <c r="C272" s="143">
        <v>781</v>
      </c>
      <c r="D272" s="143" t="s">
        <v>68</v>
      </c>
      <c r="E272" s="191">
        <v>42473</v>
      </c>
      <c r="F272" s="191">
        <v>43007</v>
      </c>
      <c r="G272" s="191">
        <v>43011</v>
      </c>
      <c r="H272" s="143" t="s">
        <v>91</v>
      </c>
      <c r="I272" s="143" t="s">
        <v>89</v>
      </c>
      <c r="J272" s="143" t="s">
        <v>116</v>
      </c>
      <c r="K272" s="192">
        <v>-500000</v>
      </c>
      <c r="L272" s="143" t="s">
        <v>91</v>
      </c>
      <c r="M272" s="143" t="s">
        <v>88</v>
      </c>
      <c r="N272" s="143" t="s">
        <v>186</v>
      </c>
      <c r="O272" s="193">
        <v>9575000</v>
      </c>
      <c r="P272" s="143"/>
      <c r="Q272" s="143" t="s">
        <v>187</v>
      </c>
      <c r="R272" s="194">
        <v>19.149999999999999</v>
      </c>
      <c r="S272" s="194"/>
      <c r="T272" s="193"/>
      <c r="U272" s="193">
        <v>0</v>
      </c>
      <c r="V272" s="143"/>
      <c r="W272" s="194">
        <v>18.586470906143035</v>
      </c>
      <c r="X272" s="194">
        <v>19.462215651198179</v>
      </c>
      <c r="Y272" s="192">
        <v>-40459.922640420431</v>
      </c>
      <c r="Z272" s="260"/>
      <c r="AA272" s="192">
        <v>-7565.3062850000224</v>
      </c>
      <c r="AB272" s="192">
        <v>-32894.61635542041</v>
      </c>
      <c r="AC272" s="170">
        <f t="shared" si="26"/>
        <v>22</v>
      </c>
      <c r="AD272" s="143" t="s">
        <v>25</v>
      </c>
      <c r="AF272" s="100">
        <f t="shared" si="27"/>
        <v>0</v>
      </c>
      <c r="AG272" s="100">
        <f t="shared" si="28"/>
        <v>1859.5380445537228</v>
      </c>
    </row>
    <row r="273" spans="1:33" ht="15.6" x14ac:dyDescent="0.3">
      <c r="A273" s="143">
        <v>2017</v>
      </c>
      <c r="B273" s="143" t="s">
        <v>195</v>
      </c>
      <c r="C273" s="143">
        <v>782</v>
      </c>
      <c r="D273" s="143" t="s">
        <v>68</v>
      </c>
      <c r="E273" s="191">
        <v>42473</v>
      </c>
      <c r="F273" s="191">
        <v>43007</v>
      </c>
      <c r="G273" s="191">
        <v>43011</v>
      </c>
      <c r="H273" s="143" t="s">
        <v>91</v>
      </c>
      <c r="I273" s="143" t="s">
        <v>89</v>
      </c>
      <c r="J273" s="143" t="s">
        <v>116</v>
      </c>
      <c r="K273" s="192">
        <v>-500000</v>
      </c>
      <c r="L273" s="143" t="s">
        <v>91</v>
      </c>
      <c r="M273" s="143" t="s">
        <v>88</v>
      </c>
      <c r="N273" s="143" t="s">
        <v>186</v>
      </c>
      <c r="O273" s="193">
        <v>9075000</v>
      </c>
      <c r="P273" s="143"/>
      <c r="Q273" s="143" t="s">
        <v>187</v>
      </c>
      <c r="R273" s="194">
        <v>18.149999999999999</v>
      </c>
      <c r="S273" s="194">
        <v>19.149999999999999</v>
      </c>
      <c r="T273" s="193"/>
      <c r="U273" s="193">
        <v>0</v>
      </c>
      <c r="V273" s="143"/>
      <c r="W273" s="194">
        <v>18.586470906143035</v>
      </c>
      <c r="X273" s="194">
        <v>19.462215651198179</v>
      </c>
      <c r="Y273" s="192">
        <v>-10808.873948294457</v>
      </c>
      <c r="Z273" s="260"/>
      <c r="AA273" s="193">
        <v>0</v>
      </c>
      <c r="AB273" s="192">
        <v>-10808.873948294457</v>
      </c>
      <c r="AC273" s="170">
        <f t="shared" si="26"/>
        <v>22</v>
      </c>
      <c r="AD273" s="143" t="s">
        <v>70</v>
      </c>
      <c r="AF273" s="100">
        <f t="shared" si="27"/>
        <v>0</v>
      </c>
      <c r="AG273" s="100">
        <f t="shared" si="28"/>
        <v>496.77584666361327</v>
      </c>
    </row>
    <row r="274" spans="1:33" ht="15.6" x14ac:dyDescent="0.3">
      <c r="A274" s="143">
        <v>2017</v>
      </c>
      <c r="B274" s="143" t="s">
        <v>196</v>
      </c>
      <c r="C274" s="143">
        <v>783</v>
      </c>
      <c r="D274" s="143" t="s">
        <v>68</v>
      </c>
      <c r="E274" s="191">
        <v>42473</v>
      </c>
      <c r="F274" s="191">
        <v>43038</v>
      </c>
      <c r="G274" s="191">
        <v>43040</v>
      </c>
      <c r="H274" s="143" t="s">
        <v>87</v>
      </c>
      <c r="I274" s="143" t="s">
        <v>88</v>
      </c>
      <c r="J274" s="143" t="s">
        <v>116</v>
      </c>
      <c r="K274" s="192">
        <v>-500000</v>
      </c>
      <c r="L274" s="143" t="s">
        <v>87</v>
      </c>
      <c r="M274" s="143" t="s">
        <v>89</v>
      </c>
      <c r="N274" s="143" t="s">
        <v>186</v>
      </c>
      <c r="O274" s="193">
        <v>8750000</v>
      </c>
      <c r="P274" s="143"/>
      <c r="Q274" s="143" t="s">
        <v>187</v>
      </c>
      <c r="R274" s="194">
        <v>17.5</v>
      </c>
      <c r="S274" s="194"/>
      <c r="T274" s="193"/>
      <c r="U274" s="193">
        <v>0</v>
      </c>
      <c r="V274" s="143"/>
      <c r="W274" s="194">
        <v>18.586470906143035</v>
      </c>
      <c r="X274" s="194">
        <v>19.520546016455292</v>
      </c>
      <c r="Y274" s="193">
        <v>18108.38270214849</v>
      </c>
      <c r="Z274" s="259">
        <v>-35282.32307377192</v>
      </c>
      <c r="AA274" s="193">
        <v>0</v>
      </c>
      <c r="AB274" s="193">
        <v>18108.38270214849</v>
      </c>
      <c r="AC274" s="170">
        <f t="shared" si="26"/>
        <v>22</v>
      </c>
      <c r="AD274" s="143" t="s">
        <v>25</v>
      </c>
      <c r="AF274" s="100">
        <f t="shared" si="27"/>
        <v>-592.14411436025557</v>
      </c>
      <c r="AG274" s="100">
        <f t="shared" si="28"/>
        <v>0</v>
      </c>
    </row>
    <row r="275" spans="1:33" ht="15.6" x14ac:dyDescent="0.3">
      <c r="A275" s="143">
        <v>2017</v>
      </c>
      <c r="B275" s="143" t="s">
        <v>196</v>
      </c>
      <c r="C275" s="143">
        <v>784</v>
      </c>
      <c r="D275" s="143" t="s">
        <v>68</v>
      </c>
      <c r="E275" s="191">
        <v>42473</v>
      </c>
      <c r="F275" s="191">
        <v>43038</v>
      </c>
      <c r="G275" s="191">
        <v>43040</v>
      </c>
      <c r="H275" s="143" t="s">
        <v>91</v>
      </c>
      <c r="I275" s="143" t="s">
        <v>89</v>
      </c>
      <c r="J275" s="143" t="s">
        <v>116</v>
      </c>
      <c r="K275" s="192">
        <v>-500000</v>
      </c>
      <c r="L275" s="143" t="s">
        <v>91</v>
      </c>
      <c r="M275" s="143" t="s">
        <v>88</v>
      </c>
      <c r="N275" s="143" t="s">
        <v>186</v>
      </c>
      <c r="O275" s="193">
        <v>9575000</v>
      </c>
      <c r="P275" s="143"/>
      <c r="Q275" s="143" t="s">
        <v>187</v>
      </c>
      <c r="R275" s="194">
        <v>19.149999999999999</v>
      </c>
      <c r="S275" s="194"/>
      <c r="T275" s="193"/>
      <c r="U275" s="193">
        <v>0</v>
      </c>
      <c r="V275" s="143"/>
      <c r="W275" s="194">
        <v>18.586470906143035</v>
      </c>
      <c r="X275" s="194">
        <v>19.520546016455292</v>
      </c>
      <c r="Y275" s="192">
        <v>-42550.58991291422</v>
      </c>
      <c r="Z275" s="260"/>
      <c r="AA275" s="192">
        <v>-8978.7110172499033</v>
      </c>
      <c r="AB275" s="192">
        <v>-33571.878895664318</v>
      </c>
      <c r="AC275" s="170">
        <f t="shared" si="26"/>
        <v>22</v>
      </c>
      <c r="AD275" s="143" t="s">
        <v>25</v>
      </c>
      <c r="AF275" s="100">
        <f t="shared" si="27"/>
        <v>0</v>
      </c>
      <c r="AG275" s="100">
        <f t="shared" si="28"/>
        <v>1955.6251123975376</v>
      </c>
    </row>
    <row r="276" spans="1:33" ht="15.6" x14ac:dyDescent="0.3">
      <c r="A276" s="143">
        <v>2017</v>
      </c>
      <c r="B276" s="143" t="s">
        <v>196</v>
      </c>
      <c r="C276" s="143">
        <v>785</v>
      </c>
      <c r="D276" s="143" t="s">
        <v>68</v>
      </c>
      <c r="E276" s="191">
        <v>42473</v>
      </c>
      <c r="F276" s="191">
        <v>43038</v>
      </c>
      <c r="G276" s="191">
        <v>43040</v>
      </c>
      <c r="H276" s="143" t="s">
        <v>91</v>
      </c>
      <c r="I276" s="143" t="s">
        <v>89</v>
      </c>
      <c r="J276" s="143" t="s">
        <v>116</v>
      </c>
      <c r="K276" s="192">
        <v>-500000</v>
      </c>
      <c r="L276" s="143" t="s">
        <v>91</v>
      </c>
      <c r="M276" s="143" t="s">
        <v>88</v>
      </c>
      <c r="N276" s="143" t="s">
        <v>186</v>
      </c>
      <c r="O276" s="193">
        <v>9075000</v>
      </c>
      <c r="P276" s="143"/>
      <c r="Q276" s="143" t="s">
        <v>187</v>
      </c>
      <c r="R276" s="194">
        <v>18.149999999999999</v>
      </c>
      <c r="S276" s="194">
        <v>19.149999999999999</v>
      </c>
      <c r="T276" s="193"/>
      <c r="U276" s="193">
        <v>0</v>
      </c>
      <c r="V276" s="143"/>
      <c r="W276" s="194">
        <v>18.586470906143035</v>
      </c>
      <c r="X276" s="194">
        <v>19.520546016455292</v>
      </c>
      <c r="Y276" s="192">
        <v>-10840.115863006191</v>
      </c>
      <c r="Z276" s="260"/>
      <c r="AA276" s="193">
        <v>0</v>
      </c>
      <c r="AB276" s="192">
        <v>-10840.115863006191</v>
      </c>
      <c r="AC276" s="170">
        <f t="shared" si="26"/>
        <v>22</v>
      </c>
      <c r="AD276" s="143" t="s">
        <v>70</v>
      </c>
      <c r="AF276" s="100">
        <f t="shared" si="27"/>
        <v>0</v>
      </c>
      <c r="AG276" s="100">
        <f t="shared" si="28"/>
        <v>498.2117250637645</v>
      </c>
    </row>
    <row r="277" spans="1:33" ht="15.6" x14ac:dyDescent="0.3">
      <c r="A277" s="143">
        <v>2017</v>
      </c>
      <c r="B277" s="143" t="s">
        <v>197</v>
      </c>
      <c r="C277" s="143">
        <v>786</v>
      </c>
      <c r="D277" s="143" t="s">
        <v>68</v>
      </c>
      <c r="E277" s="191">
        <v>42473</v>
      </c>
      <c r="F277" s="191">
        <v>43069</v>
      </c>
      <c r="G277" s="191">
        <v>43073</v>
      </c>
      <c r="H277" s="143" t="s">
        <v>87</v>
      </c>
      <c r="I277" s="143" t="s">
        <v>88</v>
      </c>
      <c r="J277" s="143" t="s">
        <v>116</v>
      </c>
      <c r="K277" s="192">
        <v>-500000</v>
      </c>
      <c r="L277" s="143" t="s">
        <v>87</v>
      </c>
      <c r="M277" s="143" t="s">
        <v>89</v>
      </c>
      <c r="N277" s="143" t="s">
        <v>186</v>
      </c>
      <c r="O277" s="193">
        <v>8750000</v>
      </c>
      <c r="P277" s="143"/>
      <c r="Q277" s="143" t="s">
        <v>187</v>
      </c>
      <c r="R277" s="194">
        <v>17.5</v>
      </c>
      <c r="S277" s="194"/>
      <c r="T277" s="193"/>
      <c r="U277" s="193">
        <v>0</v>
      </c>
      <c r="V277" s="143"/>
      <c r="W277" s="194">
        <v>18.586470906143035</v>
      </c>
      <c r="X277" s="194">
        <v>19.587134634182245</v>
      </c>
      <c r="Y277" s="193">
        <v>18863.779531028242</v>
      </c>
      <c r="Z277" s="259">
        <v>-36713.287164584064</v>
      </c>
      <c r="AA277" s="193">
        <v>0</v>
      </c>
      <c r="AB277" s="193">
        <v>18863.779531028242</v>
      </c>
      <c r="AC277" s="170">
        <f t="shared" si="26"/>
        <v>22</v>
      </c>
      <c r="AD277" s="143" t="s">
        <v>25</v>
      </c>
      <c r="AF277" s="100">
        <f t="shared" si="27"/>
        <v>-616.8455906646235</v>
      </c>
      <c r="AG277" s="100">
        <f t="shared" si="28"/>
        <v>0</v>
      </c>
    </row>
    <row r="278" spans="1:33" ht="15.6" x14ac:dyDescent="0.3">
      <c r="A278" s="143">
        <v>2017</v>
      </c>
      <c r="B278" s="143" t="s">
        <v>197</v>
      </c>
      <c r="C278" s="143">
        <v>787</v>
      </c>
      <c r="D278" s="143" t="s">
        <v>68</v>
      </c>
      <c r="E278" s="191">
        <v>42473</v>
      </c>
      <c r="F278" s="191">
        <v>43069</v>
      </c>
      <c r="G278" s="191">
        <v>43073</v>
      </c>
      <c r="H278" s="143" t="s">
        <v>91</v>
      </c>
      <c r="I278" s="143" t="s">
        <v>89</v>
      </c>
      <c r="J278" s="143" t="s">
        <v>116</v>
      </c>
      <c r="K278" s="192">
        <v>-500000</v>
      </c>
      <c r="L278" s="143" t="s">
        <v>91</v>
      </c>
      <c r="M278" s="143" t="s">
        <v>88</v>
      </c>
      <c r="N278" s="143" t="s">
        <v>186</v>
      </c>
      <c r="O278" s="193">
        <v>9575000</v>
      </c>
      <c r="P278" s="143"/>
      <c r="Q278" s="143" t="s">
        <v>187</v>
      </c>
      <c r="R278" s="194">
        <v>19.149999999999999</v>
      </c>
      <c r="S278" s="194"/>
      <c r="T278" s="193"/>
      <c r="U278" s="193">
        <v>0</v>
      </c>
      <c r="V278" s="143"/>
      <c r="W278" s="194">
        <v>18.586470906143035</v>
      </c>
      <c r="X278" s="194">
        <v>19.587134634182245</v>
      </c>
      <c r="Y278" s="192">
        <v>-44693.148718184719</v>
      </c>
      <c r="Z278" s="260"/>
      <c r="AA278" s="192">
        <v>-10592.221698940297</v>
      </c>
      <c r="AB278" s="192">
        <v>-34100.927019244424</v>
      </c>
      <c r="AC278" s="170">
        <f t="shared" si="26"/>
        <v>22</v>
      </c>
      <c r="AD278" s="143" t="s">
        <v>25</v>
      </c>
      <c r="AF278" s="100">
        <f t="shared" si="27"/>
        <v>0</v>
      </c>
      <c r="AG278" s="100">
        <f t="shared" si="28"/>
        <v>2054.0971150877695</v>
      </c>
    </row>
    <row r="279" spans="1:33" ht="15.6" x14ac:dyDescent="0.3">
      <c r="A279" s="143">
        <v>2017</v>
      </c>
      <c r="B279" s="143" t="s">
        <v>197</v>
      </c>
      <c r="C279" s="143">
        <v>788</v>
      </c>
      <c r="D279" s="143" t="s">
        <v>68</v>
      </c>
      <c r="E279" s="191">
        <v>42473</v>
      </c>
      <c r="F279" s="191">
        <v>43069</v>
      </c>
      <c r="G279" s="191">
        <v>43073</v>
      </c>
      <c r="H279" s="143" t="s">
        <v>91</v>
      </c>
      <c r="I279" s="143" t="s">
        <v>89</v>
      </c>
      <c r="J279" s="143" t="s">
        <v>116</v>
      </c>
      <c r="K279" s="192">
        <v>-500000</v>
      </c>
      <c r="L279" s="143" t="s">
        <v>91</v>
      </c>
      <c r="M279" s="143" t="s">
        <v>88</v>
      </c>
      <c r="N279" s="143" t="s">
        <v>186</v>
      </c>
      <c r="O279" s="193">
        <v>9075000</v>
      </c>
      <c r="P279" s="143"/>
      <c r="Q279" s="143" t="s">
        <v>187</v>
      </c>
      <c r="R279" s="194">
        <v>18.149999999999999</v>
      </c>
      <c r="S279" s="194">
        <v>19.149999999999999</v>
      </c>
      <c r="T279" s="193"/>
      <c r="U279" s="193">
        <v>0</v>
      </c>
      <c r="V279" s="143"/>
      <c r="W279" s="194">
        <v>18.586470906143035</v>
      </c>
      <c r="X279" s="194">
        <v>19.587134634182245</v>
      </c>
      <c r="Y279" s="192">
        <v>-10883.917977427593</v>
      </c>
      <c r="Z279" s="260"/>
      <c r="AA279" s="193">
        <v>0</v>
      </c>
      <c r="AB279" s="192">
        <v>-10883.917977427593</v>
      </c>
      <c r="AC279" s="170">
        <f t="shared" si="26"/>
        <v>22</v>
      </c>
      <c r="AD279" s="143" t="s">
        <v>70</v>
      </c>
      <c r="AF279" s="100">
        <f t="shared" si="27"/>
        <v>0</v>
      </c>
      <c r="AG279" s="100">
        <f t="shared" si="28"/>
        <v>500.22487024257214</v>
      </c>
    </row>
    <row r="280" spans="1:33" ht="15.6" x14ac:dyDescent="0.3">
      <c r="A280" s="143">
        <v>2017</v>
      </c>
      <c r="B280" s="143" t="s">
        <v>198</v>
      </c>
      <c r="C280" s="143">
        <v>789</v>
      </c>
      <c r="D280" s="143" t="s">
        <v>68</v>
      </c>
      <c r="E280" s="191">
        <v>42473</v>
      </c>
      <c r="F280" s="191">
        <v>43098</v>
      </c>
      <c r="G280" s="191">
        <v>43102</v>
      </c>
      <c r="H280" s="143" t="s">
        <v>87</v>
      </c>
      <c r="I280" s="143" t="s">
        <v>88</v>
      </c>
      <c r="J280" s="143" t="s">
        <v>116</v>
      </c>
      <c r="K280" s="192">
        <v>-500000</v>
      </c>
      <c r="L280" s="143" t="s">
        <v>87</v>
      </c>
      <c r="M280" s="143" t="s">
        <v>89</v>
      </c>
      <c r="N280" s="143" t="s">
        <v>186</v>
      </c>
      <c r="O280" s="193">
        <v>8750000</v>
      </c>
      <c r="P280" s="143"/>
      <c r="Q280" s="143" t="s">
        <v>187</v>
      </c>
      <c r="R280" s="194">
        <v>17.5</v>
      </c>
      <c r="S280" s="194"/>
      <c r="T280" s="193"/>
      <c r="U280" s="193">
        <v>0</v>
      </c>
      <c r="V280" s="143"/>
      <c r="W280" s="194">
        <v>18.586470906143035</v>
      </c>
      <c r="X280" s="194">
        <v>19.645050693044045</v>
      </c>
      <c r="Y280" s="193">
        <v>19585.544010232959</v>
      </c>
      <c r="Z280" s="259">
        <v>-37953.914215542653</v>
      </c>
      <c r="AA280" s="193">
        <v>0</v>
      </c>
      <c r="AB280" s="193">
        <v>19585.544010232959</v>
      </c>
      <c r="AC280" s="170">
        <f t="shared" si="26"/>
        <v>23</v>
      </c>
      <c r="AD280" s="143" t="s">
        <v>25</v>
      </c>
      <c r="AF280" s="100">
        <f t="shared" si="27"/>
        <v>-640.44728913461768</v>
      </c>
      <c r="AG280" s="100">
        <f t="shared" si="28"/>
        <v>0</v>
      </c>
    </row>
    <row r="281" spans="1:33" ht="15.6" x14ac:dyDescent="0.3">
      <c r="A281" s="143">
        <v>2017</v>
      </c>
      <c r="B281" s="143" t="s">
        <v>198</v>
      </c>
      <c r="C281" s="143">
        <v>790</v>
      </c>
      <c r="D281" s="143" t="s">
        <v>68</v>
      </c>
      <c r="E281" s="191">
        <v>42473</v>
      </c>
      <c r="F281" s="191">
        <v>43098</v>
      </c>
      <c r="G281" s="191">
        <v>43102</v>
      </c>
      <c r="H281" s="143" t="s">
        <v>91</v>
      </c>
      <c r="I281" s="143" t="s">
        <v>89</v>
      </c>
      <c r="J281" s="143" t="s">
        <v>116</v>
      </c>
      <c r="K281" s="192">
        <v>-500000</v>
      </c>
      <c r="L281" s="143" t="s">
        <v>91</v>
      </c>
      <c r="M281" s="143" t="s">
        <v>88</v>
      </c>
      <c r="N281" s="143" t="s">
        <v>186</v>
      </c>
      <c r="O281" s="193">
        <v>9575000</v>
      </c>
      <c r="P281" s="143"/>
      <c r="Q281" s="143" t="s">
        <v>187</v>
      </c>
      <c r="R281" s="194">
        <v>19.149999999999999</v>
      </c>
      <c r="S281" s="194"/>
      <c r="T281" s="193"/>
      <c r="U281" s="193">
        <v>0</v>
      </c>
      <c r="V281" s="143"/>
      <c r="W281" s="194">
        <v>18.586470906143035</v>
      </c>
      <c r="X281" s="194">
        <v>19.645050693044045</v>
      </c>
      <c r="Y281" s="192">
        <v>-46625.043846669338</v>
      </c>
      <c r="Z281" s="260"/>
      <c r="AA281" s="192">
        <v>-11995.587361193671</v>
      </c>
      <c r="AB281" s="192">
        <v>-34629.456485475668</v>
      </c>
      <c r="AC281" s="170">
        <f t="shared" si="26"/>
        <v>23</v>
      </c>
      <c r="AD281" s="143" t="s">
        <v>25</v>
      </c>
      <c r="AF281" s="100">
        <f t="shared" si="27"/>
        <v>0</v>
      </c>
      <c r="AG281" s="100">
        <f t="shared" si="28"/>
        <v>2931.782757078568</v>
      </c>
    </row>
    <row r="282" spans="1:33" ht="15.6" x14ac:dyDescent="0.3">
      <c r="A282" s="195">
        <v>2017</v>
      </c>
      <c r="B282" s="195" t="s">
        <v>198</v>
      </c>
      <c r="C282" s="195">
        <v>791</v>
      </c>
      <c r="D282" s="195" t="s">
        <v>68</v>
      </c>
      <c r="E282" s="196">
        <v>42473</v>
      </c>
      <c r="F282" s="196">
        <v>43098</v>
      </c>
      <c r="G282" s="196">
        <v>43102</v>
      </c>
      <c r="H282" s="195" t="s">
        <v>91</v>
      </c>
      <c r="I282" s="195" t="s">
        <v>89</v>
      </c>
      <c r="J282" s="195" t="s">
        <v>116</v>
      </c>
      <c r="K282" s="197">
        <v>-500000</v>
      </c>
      <c r="L282" s="195" t="s">
        <v>91</v>
      </c>
      <c r="M282" s="195" t="s">
        <v>88</v>
      </c>
      <c r="N282" s="195" t="s">
        <v>186</v>
      </c>
      <c r="O282" s="198">
        <v>9075000</v>
      </c>
      <c r="P282" s="195"/>
      <c r="Q282" s="195" t="s">
        <v>187</v>
      </c>
      <c r="R282" s="199">
        <v>18.149999999999999</v>
      </c>
      <c r="S282" s="199">
        <v>19.149999999999999</v>
      </c>
      <c r="T282" s="198"/>
      <c r="U282" s="198">
        <v>0</v>
      </c>
      <c r="V282" s="195"/>
      <c r="W282" s="199">
        <v>18.586470906143035</v>
      </c>
      <c r="X282" s="199">
        <v>19.645050693044045</v>
      </c>
      <c r="Y282" s="197">
        <v>-10914.414379106276</v>
      </c>
      <c r="Z282" s="261"/>
      <c r="AA282" s="198">
        <v>0</v>
      </c>
      <c r="AB282" s="197">
        <v>-10914.414379106276</v>
      </c>
      <c r="AC282" s="170">
        <f t="shared" si="26"/>
        <v>23</v>
      </c>
      <c r="AD282" s="195" t="s">
        <v>70</v>
      </c>
      <c r="AF282" s="100">
        <f t="shared" si="27"/>
        <v>0</v>
      </c>
      <c r="AG282" s="100">
        <f t="shared" si="28"/>
        <v>686.2983761582027</v>
      </c>
    </row>
    <row r="283" spans="1:33" x14ac:dyDescent="0.3">
      <c r="A283" s="144"/>
      <c r="B283" s="144"/>
      <c r="C283" s="144"/>
      <c r="D283" s="144"/>
      <c r="E283" s="200"/>
      <c r="F283" s="200"/>
      <c r="G283" s="200"/>
      <c r="H283" s="144"/>
      <c r="I283" s="144"/>
      <c r="J283" s="144"/>
      <c r="K283" s="201">
        <v>-6000000</v>
      </c>
      <c r="L283" s="144"/>
      <c r="M283" s="144"/>
      <c r="N283" s="144"/>
      <c r="O283" s="202">
        <v>105000000</v>
      </c>
      <c r="P283" s="144"/>
      <c r="Q283" s="144"/>
      <c r="R283" s="203">
        <v>17.5</v>
      </c>
      <c r="S283" s="203"/>
      <c r="T283" s="202"/>
      <c r="U283" s="202"/>
      <c r="V283" s="144"/>
      <c r="W283" s="203"/>
      <c r="X283" s="203"/>
      <c r="Y283" s="201">
        <v>-364291.68367559771</v>
      </c>
      <c r="Z283" s="201">
        <v>-364291.68367559771</v>
      </c>
      <c r="AA283" s="201">
        <v>-54271.030927626918</v>
      </c>
      <c r="AB283" s="201">
        <v>-310020.65274797071</v>
      </c>
      <c r="AD283" s="144"/>
    </row>
    <row r="284" spans="1:33" x14ac:dyDescent="0.3">
      <c r="A284" s="144"/>
      <c r="B284" s="144"/>
      <c r="C284" s="144"/>
      <c r="D284" s="144"/>
      <c r="E284" s="200"/>
      <c r="F284" s="200"/>
      <c r="G284" s="200"/>
      <c r="H284" s="144"/>
      <c r="I284" s="144"/>
      <c r="J284" s="144"/>
      <c r="K284" s="202"/>
      <c r="L284" s="144"/>
      <c r="M284" s="144"/>
      <c r="N284" s="144"/>
      <c r="O284" s="202"/>
      <c r="P284" s="144"/>
      <c r="Q284" s="144"/>
      <c r="R284" s="203"/>
      <c r="S284" s="203"/>
      <c r="T284" s="202"/>
      <c r="U284" s="202"/>
      <c r="V284" s="144"/>
      <c r="W284" s="203"/>
      <c r="X284" s="203"/>
      <c r="Y284" s="202"/>
      <c r="Z284" s="202"/>
      <c r="AA284" s="202"/>
      <c r="AB284" s="202"/>
      <c r="AD284" s="144"/>
    </row>
    <row r="285" spans="1:33" x14ac:dyDescent="0.3">
      <c r="A285" s="144"/>
      <c r="B285" s="144"/>
      <c r="C285" s="144"/>
      <c r="D285" s="144"/>
      <c r="E285" s="200"/>
      <c r="F285" s="200"/>
      <c r="G285" s="200"/>
      <c r="H285" s="144"/>
      <c r="I285" s="144" t="s">
        <v>199</v>
      </c>
      <c r="J285" s="144"/>
      <c r="K285" s="204">
        <v>-6000000</v>
      </c>
      <c r="L285" s="205"/>
      <c r="M285" s="205"/>
      <c r="N285" s="205"/>
      <c r="O285" s="206">
        <v>105000000</v>
      </c>
      <c r="P285" s="205"/>
      <c r="Q285" s="205"/>
      <c r="R285" s="207">
        <v>17.5</v>
      </c>
      <c r="S285" s="207"/>
      <c r="T285" s="206"/>
      <c r="U285" s="206"/>
      <c r="V285" s="205"/>
      <c r="W285" s="207"/>
      <c r="X285" s="207"/>
      <c r="Y285" s="204">
        <v>-364291.68367559771</v>
      </c>
      <c r="Z285" s="204">
        <v>-364291.68367559771</v>
      </c>
      <c r="AA285" s="204">
        <v>-54271.030927626918</v>
      </c>
      <c r="AB285" s="204">
        <v>-310020.65274797071</v>
      </c>
      <c r="AD285" s="144"/>
    </row>
    <row r="286" spans="1:33" x14ac:dyDescent="0.3">
      <c r="A286" s="144"/>
      <c r="B286" s="144"/>
      <c r="C286" s="144"/>
      <c r="D286" s="144"/>
      <c r="E286" s="200"/>
      <c r="F286" s="200"/>
      <c r="G286" s="200"/>
      <c r="H286" s="144"/>
      <c r="I286" s="144"/>
      <c r="J286" s="144"/>
      <c r="K286" s="202"/>
      <c r="L286" s="144"/>
      <c r="M286" s="144"/>
      <c r="N286" s="144"/>
      <c r="O286" s="202"/>
      <c r="P286" s="144"/>
      <c r="Q286" s="144"/>
      <c r="R286" s="203"/>
      <c r="S286" s="203"/>
      <c r="T286" s="202"/>
      <c r="U286" s="202"/>
      <c r="V286" s="144"/>
      <c r="W286" s="203"/>
      <c r="X286" s="203"/>
      <c r="Y286" s="202"/>
      <c r="Z286" s="202"/>
      <c r="AA286" s="202"/>
      <c r="AB286" s="202"/>
      <c r="AD286" s="144"/>
    </row>
    <row r="287" spans="1:33" x14ac:dyDescent="0.3">
      <c r="A287" s="208"/>
      <c r="B287" s="208"/>
      <c r="C287" s="208"/>
      <c r="D287" s="208"/>
      <c r="E287" s="209"/>
      <c r="F287" s="209"/>
      <c r="G287" s="209"/>
      <c r="H287" s="208"/>
      <c r="I287" s="208"/>
      <c r="J287" s="208"/>
      <c r="K287" s="210"/>
      <c r="L287" s="208"/>
      <c r="M287" s="208"/>
      <c r="N287" s="208"/>
      <c r="O287" s="210"/>
      <c r="P287" s="208"/>
      <c r="Q287" s="208"/>
      <c r="R287" s="211" t="s">
        <v>200</v>
      </c>
      <c r="S287" s="211"/>
      <c r="T287" s="210"/>
      <c r="U287" s="210"/>
      <c r="V287" s="208"/>
      <c r="W287" s="207"/>
      <c r="X287" s="207"/>
      <c r="Y287" s="204">
        <v>-11439108.56459658</v>
      </c>
      <c r="Z287" s="204">
        <v>-11439108.56459658</v>
      </c>
      <c r="AA287" s="204">
        <v>-7667071.2547979644</v>
      </c>
      <c r="AB287" s="204">
        <v>-3772037.3097986146</v>
      </c>
      <c r="AD287" s="208"/>
    </row>
    <row r="288" spans="1:33" x14ac:dyDescent="0.3">
      <c r="A288" s="212"/>
      <c r="B288" s="212"/>
      <c r="C288" s="212"/>
      <c r="D288" s="212"/>
      <c r="E288" s="213"/>
      <c r="F288" s="213"/>
      <c r="G288" s="213"/>
      <c r="H288" s="212"/>
      <c r="I288" s="212"/>
      <c r="J288" s="212"/>
      <c r="K288" s="214"/>
      <c r="L288" s="212"/>
      <c r="M288" s="212"/>
      <c r="N288" s="212"/>
      <c r="O288" s="214"/>
      <c r="P288" s="212"/>
      <c r="Q288" s="212"/>
      <c r="R288" s="215"/>
      <c r="S288" s="215"/>
      <c r="T288" s="214"/>
      <c r="U288" s="214"/>
      <c r="V288" s="212"/>
      <c r="W288" s="215"/>
      <c r="X288" s="215"/>
      <c r="Y288" s="214"/>
      <c r="Z288" s="214"/>
      <c r="AA288" s="214"/>
      <c r="AB288" s="214"/>
      <c r="AD288" s="212"/>
    </row>
    <row r="289" spans="1:30" x14ac:dyDescent="0.3">
      <c r="A289"/>
      <c r="B289"/>
      <c r="C289"/>
      <c r="D289"/>
      <c r="E289" s="216"/>
      <c r="F289" s="216"/>
      <c r="G289" s="216"/>
      <c r="H289"/>
      <c r="I289"/>
      <c r="J289"/>
      <c r="K289" s="217"/>
      <c r="L289"/>
      <c r="M289"/>
      <c r="N289"/>
      <c r="O289" s="217"/>
      <c r="P289"/>
      <c r="Q289"/>
      <c r="R289" s="218"/>
      <c r="S289" s="218"/>
      <c r="T289" s="217"/>
      <c r="U289" s="217"/>
      <c r="V289"/>
      <c r="W289" s="218"/>
      <c r="X289" s="218"/>
      <c r="Y289" s="217"/>
      <c r="Z289" s="217"/>
      <c r="AA289" s="217"/>
      <c r="AB289" s="217"/>
      <c r="AD289"/>
    </row>
    <row r="290" spans="1:30" x14ac:dyDescent="0.3">
      <c r="A290"/>
      <c r="B290"/>
      <c r="C290"/>
      <c r="D290"/>
      <c r="E290" s="216"/>
      <c r="F290" s="216"/>
      <c r="G290" s="216"/>
      <c r="H290"/>
      <c r="I290"/>
      <c r="J290"/>
      <c r="K290" s="217"/>
      <c r="L290"/>
      <c r="M290"/>
      <c r="N290"/>
      <c r="O290" s="217"/>
      <c r="P290"/>
      <c r="Q290"/>
      <c r="R290" s="218"/>
      <c r="S290" s="218"/>
      <c r="T290" s="217"/>
      <c r="U290" s="217"/>
      <c r="V290"/>
      <c r="W290" s="218"/>
      <c r="X290" s="218"/>
      <c r="Y290" s="217"/>
      <c r="Z290" s="217"/>
      <c r="AA290" s="217"/>
      <c r="AB290" s="217"/>
      <c r="AD290"/>
    </row>
    <row r="291" spans="1:30" x14ac:dyDescent="0.3">
      <c r="A291"/>
      <c r="B291"/>
      <c r="C291"/>
      <c r="D291"/>
      <c r="E291" s="216"/>
      <c r="F291" s="216"/>
      <c r="G291" s="216"/>
      <c r="H291"/>
      <c r="I291"/>
      <c r="J291"/>
      <c r="K291" s="217"/>
      <c r="L291"/>
      <c r="M291"/>
      <c r="N291"/>
      <c r="O291" s="217"/>
      <c r="P291"/>
      <c r="Q291"/>
      <c r="R291" s="218"/>
      <c r="S291" s="218"/>
      <c r="T291" s="217"/>
      <c r="U291" s="217"/>
      <c r="V291"/>
      <c r="W291" s="218"/>
      <c r="X291" s="218"/>
      <c r="Y291" s="217"/>
      <c r="Z291" s="217"/>
      <c r="AA291" s="217"/>
      <c r="AB291" s="217"/>
      <c r="AD291"/>
    </row>
    <row r="292" spans="1:30" x14ac:dyDescent="0.3">
      <c r="A292"/>
      <c r="B292"/>
      <c r="C292"/>
      <c r="D292"/>
      <c r="E292" s="216"/>
      <c r="F292" s="216"/>
      <c r="G292" s="216"/>
      <c r="H292"/>
      <c r="I292"/>
      <c r="J292"/>
      <c r="K292" s="217"/>
      <c r="L292"/>
      <c r="M292"/>
      <c r="N292"/>
      <c r="O292" s="217"/>
      <c r="P292"/>
      <c r="Q292"/>
      <c r="R292" s="218"/>
      <c r="S292" s="218"/>
      <c r="T292" s="217"/>
      <c r="U292" s="217"/>
      <c r="V292"/>
      <c r="W292" s="218"/>
      <c r="X292" s="218"/>
      <c r="Y292" s="217"/>
      <c r="Z292" s="217"/>
      <c r="AA292" s="217"/>
      <c r="AB292" s="217"/>
      <c r="AD292"/>
    </row>
    <row r="293" spans="1:30" x14ac:dyDescent="0.3">
      <c r="A293"/>
      <c r="B293"/>
      <c r="C293"/>
      <c r="D293"/>
      <c r="E293" s="216"/>
      <c r="F293" s="216"/>
      <c r="G293" s="216"/>
      <c r="H293"/>
      <c r="I293"/>
      <c r="J293"/>
      <c r="K293" s="217"/>
      <c r="L293"/>
      <c r="M293"/>
      <c r="N293"/>
      <c r="O293" s="217"/>
      <c r="P293"/>
      <c r="Q293"/>
      <c r="R293" s="218"/>
      <c r="S293" s="218"/>
      <c r="T293" s="217"/>
      <c r="U293" s="217"/>
      <c r="V293"/>
      <c r="W293" s="218"/>
      <c r="X293" s="218"/>
      <c r="Y293" s="217"/>
      <c r="Z293" s="217"/>
      <c r="AA293" s="217"/>
      <c r="AB293" s="217"/>
      <c r="AD293"/>
    </row>
    <row r="294" spans="1:30" x14ac:dyDescent="0.3">
      <c r="A294"/>
      <c r="B294"/>
      <c r="C294"/>
      <c r="D294"/>
      <c r="E294" s="216"/>
      <c r="F294" s="216"/>
      <c r="G294" s="216"/>
      <c r="H294"/>
      <c r="I294"/>
      <c r="J294"/>
      <c r="K294" s="217"/>
      <c r="L294"/>
      <c r="M294"/>
      <c r="N294"/>
      <c r="O294" s="217"/>
      <c r="P294"/>
      <c r="Q294"/>
      <c r="R294" s="218"/>
      <c r="S294" s="218"/>
      <c r="T294" s="217"/>
      <c r="U294" s="217"/>
      <c r="V294"/>
      <c r="W294" s="218"/>
      <c r="X294" s="218"/>
      <c r="Y294" s="217"/>
      <c r="Z294" s="217"/>
      <c r="AA294" s="217"/>
      <c r="AB294" s="217"/>
      <c r="AD294"/>
    </row>
    <row r="295" spans="1:30" x14ac:dyDescent="0.3">
      <c r="A295"/>
      <c r="B295"/>
      <c r="C295"/>
      <c r="D295"/>
      <c r="E295" s="216"/>
      <c r="F295" s="216"/>
      <c r="G295" s="216"/>
      <c r="H295"/>
      <c r="I295"/>
      <c r="J295"/>
      <c r="K295" s="217"/>
      <c r="L295"/>
      <c r="M295"/>
      <c r="N295"/>
      <c r="O295" s="217"/>
      <c r="P295"/>
      <c r="Q295"/>
      <c r="R295" s="218"/>
      <c r="S295" s="218"/>
      <c r="T295" s="217"/>
      <c r="U295" s="217"/>
      <c r="V295"/>
      <c r="W295" s="218"/>
      <c r="X295" s="218"/>
      <c r="Y295" s="217"/>
      <c r="Z295" s="217"/>
      <c r="AA295" s="217"/>
      <c r="AB295" s="217"/>
      <c r="AD295"/>
    </row>
    <row r="296" spans="1:30" x14ac:dyDescent="0.3">
      <c r="A296"/>
      <c r="B296"/>
      <c r="C296"/>
      <c r="D296"/>
      <c r="E296" s="216"/>
      <c r="F296" s="216"/>
      <c r="G296" s="216"/>
      <c r="H296"/>
      <c r="I296"/>
      <c r="J296"/>
      <c r="K296" s="217"/>
      <c r="L296"/>
      <c r="M296"/>
      <c r="N296"/>
      <c r="O296" s="217"/>
      <c r="P296"/>
      <c r="Q296"/>
      <c r="R296" s="218"/>
      <c r="S296" s="218"/>
      <c r="T296" s="217"/>
      <c r="U296" s="217"/>
      <c r="V296"/>
      <c r="W296" s="218"/>
      <c r="X296" s="218"/>
      <c r="Y296" s="217"/>
      <c r="Z296" s="217"/>
      <c r="AA296" s="217"/>
      <c r="AB296" s="217"/>
      <c r="AD296"/>
    </row>
    <row r="297" spans="1:30" x14ac:dyDescent="0.3">
      <c r="A297"/>
      <c r="B297"/>
      <c r="C297"/>
      <c r="D297"/>
      <c r="E297" s="216"/>
      <c r="F297" s="216"/>
      <c r="G297" s="216"/>
      <c r="H297"/>
      <c r="I297"/>
      <c r="J297"/>
      <c r="K297" s="217"/>
      <c r="L297"/>
      <c r="M297"/>
      <c r="N297"/>
      <c r="O297" s="217"/>
      <c r="P297"/>
      <c r="Q297"/>
      <c r="R297" s="218"/>
      <c r="S297" s="218"/>
      <c r="T297" s="217"/>
      <c r="U297" s="217"/>
      <c r="V297"/>
      <c r="W297" s="218"/>
      <c r="X297" s="218"/>
      <c r="Y297" s="217"/>
      <c r="Z297" s="217"/>
      <c r="AA297" s="217"/>
      <c r="AB297" s="217"/>
      <c r="AD297"/>
    </row>
    <row r="298" spans="1:30" x14ac:dyDescent="0.3">
      <c r="A298"/>
      <c r="B298"/>
      <c r="C298"/>
      <c r="D298"/>
      <c r="E298" s="216"/>
      <c r="F298" s="216"/>
      <c r="G298" s="216"/>
      <c r="H298"/>
      <c r="I298"/>
      <c r="J298"/>
      <c r="K298" s="217"/>
      <c r="L298"/>
      <c r="M298"/>
      <c r="N298"/>
      <c r="O298" s="217"/>
      <c r="P298"/>
      <c r="Q298"/>
      <c r="R298" s="218"/>
      <c r="S298" s="218"/>
      <c r="T298" s="217"/>
      <c r="U298" s="217"/>
      <c r="V298"/>
      <c r="W298" s="218"/>
      <c r="X298" s="218"/>
      <c r="Y298" s="217"/>
      <c r="Z298" s="217"/>
      <c r="AA298" s="217"/>
      <c r="AB298" s="217"/>
      <c r="AD298"/>
    </row>
    <row r="299" spans="1:30" x14ac:dyDescent="0.3">
      <c r="A299"/>
      <c r="B299"/>
      <c r="C299"/>
      <c r="D299"/>
      <c r="E299" s="216"/>
      <c r="F299" s="216"/>
      <c r="G299" s="216"/>
      <c r="H299"/>
      <c r="I299"/>
      <c r="J299"/>
      <c r="K299" s="217"/>
      <c r="L299"/>
      <c r="M299"/>
      <c r="N299"/>
      <c r="O299" s="217"/>
      <c r="P299"/>
      <c r="Q299"/>
      <c r="R299" s="218"/>
      <c r="S299" s="218"/>
      <c r="T299" s="217"/>
      <c r="U299" s="217"/>
      <c r="V299"/>
      <c r="W299" s="218"/>
      <c r="X299" s="218"/>
      <c r="Y299" s="217"/>
      <c r="Z299" s="217"/>
      <c r="AA299" s="217"/>
      <c r="AB299" s="217"/>
      <c r="AD299"/>
    </row>
    <row r="300" spans="1:30" x14ac:dyDescent="0.3">
      <c r="A300"/>
      <c r="B300"/>
      <c r="C300"/>
      <c r="D300"/>
      <c r="E300" s="216"/>
      <c r="F300" s="216"/>
      <c r="G300" s="216"/>
      <c r="H300"/>
      <c r="I300"/>
      <c r="J300"/>
      <c r="K300" s="217"/>
      <c r="L300"/>
      <c r="M300"/>
      <c r="N300"/>
      <c r="O300" s="217"/>
      <c r="P300"/>
      <c r="Q300"/>
      <c r="R300" s="218"/>
      <c r="S300" s="218"/>
      <c r="T300" s="217"/>
      <c r="U300" s="217"/>
      <c r="V300"/>
      <c r="W300" s="218"/>
      <c r="X300" s="218"/>
      <c r="Y300" s="217"/>
      <c r="Z300" s="217"/>
      <c r="AA300" s="217"/>
      <c r="AB300" s="217"/>
      <c r="AD300"/>
    </row>
    <row r="301" spans="1:30" x14ac:dyDescent="0.3">
      <c r="A301"/>
      <c r="B301"/>
      <c r="C301"/>
      <c r="D301"/>
      <c r="E301" s="216"/>
      <c r="F301" s="216"/>
      <c r="G301" s="216"/>
      <c r="H301"/>
      <c r="I301"/>
      <c r="J301"/>
      <c r="K301" s="217"/>
      <c r="L301"/>
      <c r="M301"/>
      <c r="N301"/>
      <c r="O301" s="217"/>
      <c r="P301"/>
      <c r="Q301"/>
      <c r="R301" s="218"/>
      <c r="S301" s="218"/>
      <c r="T301" s="217"/>
      <c r="U301" s="217"/>
      <c r="V301"/>
      <c r="W301" s="218"/>
      <c r="X301" s="218"/>
      <c r="Y301" s="217"/>
      <c r="Z301" s="217"/>
      <c r="AA301" s="217"/>
      <c r="AB301" s="217"/>
      <c r="AD301"/>
    </row>
    <row r="302" spans="1:30" x14ac:dyDescent="0.3">
      <c r="A302"/>
      <c r="B302"/>
      <c r="C302"/>
      <c r="D302"/>
      <c r="E302" s="216"/>
      <c r="F302" s="216"/>
      <c r="G302" s="216"/>
      <c r="H302"/>
      <c r="I302"/>
      <c r="J302"/>
      <c r="K302" s="217"/>
      <c r="L302"/>
      <c r="M302"/>
      <c r="N302"/>
      <c r="O302" s="217"/>
      <c r="P302"/>
      <c r="Q302"/>
      <c r="R302" s="218"/>
      <c r="S302" s="218"/>
      <c r="T302" s="217"/>
      <c r="U302" s="217"/>
      <c r="V302"/>
      <c r="W302" s="218"/>
      <c r="X302" s="218"/>
      <c r="Y302" s="217"/>
      <c r="Z302" s="217"/>
      <c r="AA302" s="217"/>
      <c r="AB302" s="217"/>
      <c r="AD302"/>
    </row>
    <row r="303" spans="1:30" x14ac:dyDescent="0.3">
      <c r="A303"/>
      <c r="B303"/>
      <c r="C303"/>
      <c r="D303"/>
      <c r="E303" s="216"/>
      <c r="F303" s="216"/>
      <c r="G303" s="216"/>
      <c r="H303"/>
      <c r="I303"/>
      <c r="J303"/>
      <c r="K303" s="217"/>
      <c r="L303"/>
      <c r="M303"/>
      <c r="N303"/>
      <c r="O303" s="217"/>
      <c r="P303"/>
      <c r="Q303"/>
      <c r="R303" s="218"/>
      <c r="S303" s="218"/>
      <c r="T303" s="217"/>
      <c r="U303" s="217"/>
      <c r="V303"/>
      <c r="W303" s="218"/>
      <c r="X303" s="218"/>
      <c r="Y303" s="217"/>
      <c r="Z303" s="217"/>
      <c r="AA303" s="217"/>
      <c r="AB303" s="217"/>
      <c r="AD303"/>
    </row>
    <row r="304" spans="1:30" x14ac:dyDescent="0.3">
      <c r="A304"/>
      <c r="B304"/>
      <c r="C304"/>
      <c r="D304"/>
      <c r="E304" s="216"/>
      <c r="F304" s="216"/>
      <c r="G304" s="216"/>
      <c r="H304"/>
      <c r="I304"/>
      <c r="J304"/>
      <c r="K304" s="217"/>
      <c r="L304"/>
      <c r="M304"/>
      <c r="N304"/>
      <c r="O304" s="217"/>
      <c r="P304"/>
      <c r="Q304"/>
      <c r="R304" s="218"/>
      <c r="S304" s="218"/>
      <c r="T304" s="217"/>
      <c r="U304" s="217"/>
      <c r="V304"/>
      <c r="W304" s="218"/>
      <c r="X304" s="218"/>
      <c r="Y304" s="217"/>
      <c r="Z304" s="217"/>
      <c r="AA304" s="217"/>
      <c r="AB304" s="217"/>
      <c r="AD304"/>
    </row>
    <row r="305" spans="1:30" x14ac:dyDescent="0.3">
      <c r="A305"/>
      <c r="B305"/>
      <c r="C305"/>
      <c r="D305"/>
      <c r="E305" s="216"/>
      <c r="F305" s="216"/>
      <c r="G305" s="216"/>
      <c r="H305"/>
      <c r="I305"/>
      <c r="J305"/>
      <c r="K305" s="217"/>
      <c r="L305"/>
      <c r="M305"/>
      <c r="N305"/>
      <c r="O305" s="217"/>
      <c r="P305"/>
      <c r="Q305"/>
      <c r="R305" s="218"/>
      <c r="S305" s="218"/>
      <c r="T305" s="217"/>
      <c r="U305" s="217"/>
      <c r="V305"/>
      <c r="W305" s="218"/>
      <c r="X305" s="218"/>
      <c r="Y305" s="217"/>
      <c r="Z305" s="217"/>
      <c r="AA305" s="217"/>
      <c r="AB305" s="217"/>
      <c r="AD305"/>
    </row>
    <row r="306" spans="1:30" x14ac:dyDescent="0.3">
      <c r="A306"/>
      <c r="B306"/>
      <c r="C306"/>
      <c r="D306"/>
      <c r="E306" s="216"/>
      <c r="F306" s="216"/>
      <c r="G306" s="216"/>
      <c r="H306"/>
      <c r="I306"/>
      <c r="J306"/>
      <c r="K306" s="217"/>
      <c r="L306"/>
      <c r="M306"/>
      <c r="N306"/>
      <c r="O306" s="217"/>
      <c r="P306"/>
      <c r="Q306"/>
      <c r="R306" s="218"/>
      <c r="S306" s="218"/>
      <c r="T306" s="217"/>
      <c r="U306" s="217"/>
      <c r="V306"/>
      <c r="W306" s="218"/>
      <c r="X306" s="218"/>
      <c r="Y306" s="217"/>
      <c r="Z306" s="217"/>
      <c r="AA306" s="217"/>
      <c r="AB306" s="217"/>
      <c r="AD306"/>
    </row>
    <row r="307" spans="1:30" x14ac:dyDescent="0.3">
      <c r="A307"/>
      <c r="B307"/>
      <c r="C307"/>
      <c r="D307"/>
      <c r="E307" s="216"/>
      <c r="F307" s="216"/>
      <c r="G307" s="216"/>
      <c r="H307"/>
      <c r="I307"/>
      <c r="J307"/>
      <c r="K307" s="217"/>
      <c r="L307"/>
      <c r="M307"/>
      <c r="N307"/>
      <c r="O307" s="217"/>
      <c r="P307"/>
      <c r="Q307"/>
      <c r="R307" s="218"/>
      <c r="S307" s="218"/>
      <c r="T307" s="217"/>
      <c r="U307" s="217"/>
      <c r="V307"/>
      <c r="W307" s="218"/>
      <c r="X307" s="218"/>
      <c r="Y307" s="217"/>
      <c r="Z307" s="217"/>
      <c r="AA307" s="217"/>
      <c r="AB307" s="217"/>
      <c r="AD307"/>
    </row>
    <row r="308" spans="1:30" x14ac:dyDescent="0.3">
      <c r="A308"/>
      <c r="B308"/>
      <c r="C308"/>
      <c r="D308"/>
      <c r="E308" s="216"/>
      <c r="F308" s="216"/>
      <c r="G308" s="216"/>
      <c r="H308"/>
      <c r="I308"/>
      <c r="J308"/>
      <c r="K308" s="217"/>
      <c r="L308"/>
      <c r="M308"/>
      <c r="N308"/>
      <c r="O308" s="217"/>
      <c r="P308"/>
      <c r="Q308"/>
      <c r="R308" s="218"/>
      <c r="S308" s="218"/>
      <c r="T308" s="217"/>
      <c r="U308" s="217"/>
      <c r="V308"/>
      <c r="W308" s="218"/>
      <c r="X308" s="218"/>
      <c r="Y308" s="217"/>
      <c r="Z308" s="217"/>
      <c r="AA308" s="217"/>
      <c r="AB308" s="217"/>
      <c r="AD308"/>
    </row>
    <row r="309" spans="1:30" x14ac:dyDescent="0.3">
      <c r="A309"/>
      <c r="B309"/>
      <c r="C309"/>
      <c r="D309"/>
      <c r="E309" s="216"/>
      <c r="F309" s="216"/>
      <c r="G309" s="216"/>
      <c r="H309"/>
      <c r="I309"/>
      <c r="J309"/>
      <c r="K309" s="217"/>
      <c r="L309"/>
      <c r="M309"/>
      <c r="N309"/>
      <c r="O309" s="217"/>
      <c r="P309"/>
      <c r="Q309"/>
      <c r="R309" s="218"/>
      <c r="S309" s="218"/>
      <c r="T309" s="217"/>
      <c r="U309" s="217"/>
      <c r="V309"/>
      <c r="W309" s="218"/>
      <c r="X309" s="218"/>
      <c r="Y309" s="217"/>
      <c r="Z309" s="217"/>
      <c r="AA309" s="217"/>
      <c r="AB309" s="217"/>
      <c r="AD309"/>
    </row>
    <row r="310" spans="1:30" x14ac:dyDescent="0.3">
      <c r="A310"/>
      <c r="B310"/>
      <c r="C310"/>
      <c r="D310"/>
      <c r="E310" s="216"/>
      <c r="F310" s="216"/>
      <c r="G310" s="216"/>
      <c r="H310"/>
      <c r="I310"/>
      <c r="J310"/>
      <c r="K310" s="217"/>
      <c r="L310"/>
      <c r="M310"/>
      <c r="N310"/>
      <c r="O310" s="217"/>
      <c r="P310"/>
      <c r="Q310"/>
      <c r="R310" s="218"/>
      <c r="S310" s="218"/>
      <c r="T310" s="217"/>
      <c r="U310" s="217"/>
      <c r="V310"/>
      <c r="W310" s="218"/>
      <c r="X310" s="218"/>
      <c r="Y310" s="217"/>
      <c r="Z310" s="217"/>
      <c r="AA310" s="217"/>
      <c r="AB310" s="217"/>
      <c r="AD310"/>
    </row>
    <row r="311" spans="1:30" x14ac:dyDescent="0.3">
      <c r="A311"/>
      <c r="B311"/>
      <c r="C311"/>
      <c r="D311"/>
      <c r="E311" s="216"/>
      <c r="F311" s="216"/>
      <c r="G311" s="216"/>
      <c r="H311"/>
      <c r="I311"/>
      <c r="J311"/>
      <c r="K311" s="217"/>
      <c r="L311"/>
      <c r="M311"/>
      <c r="N311"/>
      <c r="O311" s="217"/>
      <c r="P311"/>
      <c r="Q311"/>
      <c r="R311" s="218"/>
      <c r="S311" s="218"/>
      <c r="T311" s="217"/>
      <c r="U311" s="217"/>
      <c r="V311"/>
      <c r="W311" s="218"/>
      <c r="X311" s="218"/>
      <c r="Y311" s="217"/>
      <c r="Z311" s="217"/>
      <c r="AA311" s="217"/>
      <c r="AB311" s="217"/>
      <c r="AD311"/>
    </row>
    <row r="312" spans="1:30" x14ac:dyDescent="0.3">
      <c r="A312"/>
      <c r="B312"/>
      <c r="C312"/>
      <c r="D312"/>
      <c r="E312" s="216"/>
      <c r="F312" s="216"/>
      <c r="G312" s="216"/>
      <c r="H312"/>
      <c r="I312"/>
      <c r="J312"/>
      <c r="K312" s="217"/>
      <c r="L312"/>
      <c r="M312"/>
      <c r="N312"/>
      <c r="O312" s="217"/>
      <c r="P312"/>
      <c r="Q312"/>
      <c r="R312" s="218"/>
      <c r="S312" s="218"/>
      <c r="T312" s="217"/>
      <c r="U312" s="217"/>
      <c r="V312"/>
      <c r="W312" s="218"/>
      <c r="X312" s="218"/>
      <c r="Y312" s="217"/>
      <c r="Z312" s="217"/>
      <c r="AA312" s="217"/>
      <c r="AB312" s="217"/>
      <c r="AD312"/>
    </row>
    <row r="313" spans="1:30" x14ac:dyDescent="0.3">
      <c r="A313"/>
      <c r="B313"/>
      <c r="C313"/>
      <c r="D313"/>
      <c r="E313" s="216"/>
      <c r="F313" s="216"/>
      <c r="G313" s="216"/>
      <c r="H313"/>
      <c r="I313"/>
      <c r="J313"/>
      <c r="K313" s="217"/>
      <c r="L313"/>
      <c r="M313"/>
      <c r="N313"/>
      <c r="O313" s="217"/>
      <c r="P313"/>
      <c r="Q313"/>
      <c r="R313" s="218"/>
      <c r="S313" s="218"/>
      <c r="T313" s="217"/>
      <c r="U313" s="217"/>
      <c r="V313"/>
      <c r="W313" s="218"/>
      <c r="X313" s="218"/>
      <c r="Y313" s="217"/>
      <c r="Z313" s="217"/>
      <c r="AA313" s="217"/>
      <c r="AB313" s="217"/>
      <c r="AD313"/>
    </row>
    <row r="314" spans="1:30" x14ac:dyDescent="0.3">
      <c r="A314"/>
      <c r="B314"/>
      <c r="C314"/>
      <c r="D314"/>
      <c r="E314" s="216"/>
      <c r="F314" s="216"/>
      <c r="G314" s="216"/>
      <c r="H314"/>
      <c r="I314"/>
      <c r="J314"/>
      <c r="K314" s="217"/>
      <c r="L314"/>
      <c r="M314"/>
      <c r="N314"/>
      <c r="O314" s="217"/>
      <c r="P314"/>
      <c r="Q314"/>
      <c r="R314" s="218"/>
      <c r="S314" s="218"/>
      <c r="T314" s="217"/>
      <c r="U314" s="217"/>
      <c r="V314"/>
      <c r="W314" s="218"/>
      <c r="X314" s="218"/>
      <c r="Y314" s="217"/>
      <c r="Z314" s="217"/>
      <c r="AA314" s="217"/>
      <c r="AB314" s="217"/>
      <c r="AD314"/>
    </row>
    <row r="315" spans="1:30" x14ac:dyDescent="0.3">
      <c r="A315"/>
      <c r="B315"/>
      <c r="C315"/>
      <c r="D315"/>
      <c r="E315" s="216"/>
      <c r="F315" s="216"/>
      <c r="G315" s="216"/>
      <c r="H315"/>
      <c r="I315"/>
      <c r="J315"/>
      <c r="K315" s="217"/>
      <c r="L315"/>
      <c r="M315"/>
      <c r="N315"/>
      <c r="O315" s="217"/>
      <c r="P315"/>
      <c r="Q315"/>
      <c r="R315" s="218"/>
      <c r="S315" s="218"/>
      <c r="T315" s="217"/>
      <c r="U315" s="217"/>
      <c r="V315"/>
      <c r="W315" s="218"/>
      <c r="X315" s="218"/>
      <c r="Y315" s="217"/>
      <c r="Z315" s="217"/>
      <c r="AA315" s="217"/>
      <c r="AB315" s="217"/>
      <c r="AD315"/>
    </row>
    <row r="316" spans="1:30" x14ac:dyDescent="0.3">
      <c r="A316"/>
      <c r="B316"/>
      <c r="C316"/>
      <c r="D316"/>
      <c r="E316" s="216"/>
      <c r="F316" s="216"/>
      <c r="G316" s="216"/>
      <c r="H316"/>
      <c r="I316"/>
      <c r="J316"/>
      <c r="K316" s="217"/>
      <c r="L316"/>
      <c r="M316"/>
      <c r="N316"/>
      <c r="O316" s="217"/>
      <c r="P316"/>
      <c r="Q316"/>
      <c r="R316" s="218"/>
      <c r="S316" s="218"/>
      <c r="T316" s="217"/>
      <c r="U316" s="217"/>
      <c r="V316"/>
      <c r="W316" s="218"/>
      <c r="X316" s="218"/>
      <c r="Y316" s="217"/>
      <c r="Z316" s="217"/>
      <c r="AA316" s="217"/>
      <c r="AB316" s="217"/>
      <c r="AD316"/>
    </row>
    <row r="317" spans="1:30" x14ac:dyDescent="0.3">
      <c r="A317"/>
      <c r="B317"/>
      <c r="C317"/>
      <c r="D317"/>
      <c r="E317" s="216"/>
      <c r="F317" s="216"/>
      <c r="G317" s="216"/>
      <c r="H317"/>
      <c r="I317"/>
      <c r="J317"/>
      <c r="K317" s="217"/>
      <c r="L317"/>
      <c r="M317"/>
      <c r="N317"/>
      <c r="O317" s="217"/>
      <c r="P317"/>
      <c r="Q317"/>
      <c r="R317" s="218"/>
      <c r="S317" s="218"/>
      <c r="T317" s="217"/>
      <c r="U317" s="217"/>
      <c r="V317"/>
      <c r="W317" s="218"/>
      <c r="X317" s="218"/>
      <c r="Y317" s="217"/>
      <c r="Z317" s="217"/>
      <c r="AA317" s="217"/>
      <c r="AB317" s="217"/>
      <c r="AD317"/>
    </row>
    <row r="318" spans="1:30" x14ac:dyDescent="0.3">
      <c r="A318"/>
      <c r="B318"/>
      <c r="C318"/>
      <c r="D318"/>
      <c r="E318" s="216"/>
      <c r="F318" s="216"/>
      <c r="G318" s="216"/>
      <c r="H318"/>
      <c r="I318"/>
      <c r="J318"/>
      <c r="K318" s="217"/>
      <c r="L318"/>
      <c r="M318"/>
      <c r="N318"/>
      <c r="O318" s="217"/>
      <c r="P318"/>
      <c r="Q318"/>
      <c r="R318" s="218"/>
      <c r="S318" s="218"/>
      <c r="T318" s="217"/>
      <c r="U318" s="217"/>
      <c r="V318"/>
      <c r="W318" s="218"/>
      <c r="X318" s="218"/>
      <c r="Y318" s="217"/>
      <c r="Z318" s="217"/>
      <c r="AA318" s="217"/>
      <c r="AB318" s="217"/>
      <c r="AD318"/>
    </row>
    <row r="319" spans="1:30" x14ac:dyDescent="0.3">
      <c r="A319"/>
      <c r="B319"/>
      <c r="C319"/>
      <c r="D319"/>
      <c r="E319" s="216"/>
      <c r="F319" s="216"/>
      <c r="G319" s="216"/>
      <c r="H319"/>
      <c r="I319"/>
      <c r="J319"/>
      <c r="K319" s="217"/>
      <c r="L319"/>
      <c r="M319"/>
      <c r="N319"/>
      <c r="O319" s="217"/>
      <c r="P319"/>
      <c r="Q319"/>
      <c r="R319" s="218"/>
      <c r="S319" s="218"/>
      <c r="T319" s="217"/>
      <c r="U319" s="217"/>
      <c r="V319"/>
      <c r="W319" s="218"/>
      <c r="X319" s="218"/>
      <c r="Y319" s="217"/>
      <c r="Z319" s="217"/>
      <c r="AA319" s="217"/>
      <c r="AB319" s="217"/>
      <c r="AD319"/>
    </row>
    <row r="320" spans="1:30" x14ac:dyDescent="0.3">
      <c r="A320"/>
      <c r="B320"/>
      <c r="C320"/>
      <c r="D320"/>
      <c r="E320" s="216"/>
      <c r="F320" s="216"/>
      <c r="G320" s="216"/>
      <c r="H320"/>
      <c r="I320"/>
      <c r="J320"/>
      <c r="K320" s="217"/>
      <c r="L320"/>
      <c r="M320"/>
      <c r="N320"/>
      <c r="O320" s="217"/>
      <c r="P320"/>
      <c r="Q320"/>
      <c r="R320" s="218"/>
      <c r="S320" s="218"/>
      <c r="T320" s="217"/>
      <c r="U320" s="217"/>
      <c r="V320"/>
      <c r="W320" s="218"/>
      <c r="X320" s="218"/>
      <c r="Y320" s="217"/>
      <c r="Z320" s="217"/>
      <c r="AA320" s="217"/>
      <c r="AB320" s="217"/>
      <c r="AD320"/>
    </row>
    <row r="321" spans="1:30" x14ac:dyDescent="0.3">
      <c r="A321"/>
      <c r="B321"/>
      <c r="C321"/>
      <c r="D321"/>
      <c r="E321" s="216"/>
      <c r="F321" s="216"/>
      <c r="G321" s="216"/>
      <c r="H321"/>
      <c r="I321"/>
      <c r="J321"/>
      <c r="K321" s="217"/>
      <c r="L321"/>
      <c r="M321"/>
      <c r="N321"/>
      <c r="O321" s="217"/>
      <c r="P321"/>
      <c r="Q321"/>
      <c r="R321" s="218"/>
      <c r="S321" s="218"/>
      <c r="T321" s="217"/>
      <c r="U321" s="217"/>
      <c r="V321"/>
      <c r="W321" s="218"/>
      <c r="X321" s="218"/>
      <c r="Y321" s="217"/>
      <c r="Z321" s="217"/>
      <c r="AA321" s="217"/>
      <c r="AB321" s="217"/>
      <c r="AD321"/>
    </row>
    <row r="322" spans="1:30" x14ac:dyDescent="0.3">
      <c r="A322"/>
      <c r="B322"/>
      <c r="C322"/>
      <c r="D322"/>
      <c r="E322" s="216"/>
      <c r="F322" s="216"/>
      <c r="G322" s="216"/>
      <c r="H322"/>
      <c r="I322"/>
      <c r="J322"/>
      <c r="K322" s="217"/>
      <c r="L322"/>
      <c r="M322"/>
      <c r="N322"/>
      <c r="O322" s="217"/>
      <c r="P322"/>
      <c r="Q322"/>
      <c r="R322" s="218"/>
      <c r="S322" s="218"/>
      <c r="T322" s="217"/>
      <c r="U322" s="217"/>
      <c r="V322"/>
      <c r="W322" s="218"/>
      <c r="X322" s="218"/>
      <c r="Y322" s="217"/>
      <c r="Z322" s="217"/>
      <c r="AA322" s="217"/>
      <c r="AB322" s="217"/>
      <c r="AD322"/>
    </row>
    <row r="323" spans="1:30" x14ac:dyDescent="0.3">
      <c r="A323"/>
      <c r="B323"/>
      <c r="C323"/>
      <c r="D323"/>
      <c r="E323" s="216"/>
      <c r="F323" s="216"/>
      <c r="G323" s="216"/>
      <c r="H323"/>
      <c r="I323"/>
      <c r="J323"/>
      <c r="K323" s="217"/>
      <c r="L323"/>
      <c r="M323"/>
      <c r="N323"/>
      <c r="O323" s="217"/>
      <c r="P323"/>
      <c r="Q323"/>
      <c r="R323" s="218"/>
      <c r="S323" s="218"/>
      <c r="T323" s="217"/>
      <c r="U323" s="217"/>
      <c r="V323"/>
      <c r="W323" s="218"/>
      <c r="X323" s="218"/>
      <c r="Y323" s="217"/>
      <c r="Z323" s="217"/>
      <c r="AA323" s="217"/>
      <c r="AB323" s="217"/>
      <c r="AD323"/>
    </row>
    <row r="324" spans="1:30" x14ac:dyDescent="0.3">
      <c r="D324" s="82"/>
      <c r="R324" s="96"/>
      <c r="S324" s="96"/>
      <c r="T324" s="95"/>
      <c r="U324" s="95"/>
      <c r="AD324"/>
    </row>
    <row r="325" spans="1:30" x14ac:dyDescent="0.3">
      <c r="D325" s="82"/>
      <c r="R325" s="96"/>
      <c r="S325" s="96"/>
      <c r="T325" s="95"/>
      <c r="U325" s="95"/>
      <c r="AD325"/>
    </row>
    <row r="326" spans="1:30" x14ac:dyDescent="0.3">
      <c r="D326" s="82"/>
      <c r="R326" s="96"/>
      <c r="S326" s="96"/>
      <c r="T326" s="95"/>
      <c r="U326" s="95"/>
      <c r="AD326"/>
    </row>
    <row r="327" spans="1:30" x14ac:dyDescent="0.3">
      <c r="D327" s="82"/>
      <c r="R327" s="96"/>
      <c r="S327" s="96"/>
      <c r="T327" s="95"/>
      <c r="U327" s="95"/>
      <c r="AD327"/>
    </row>
    <row r="328" spans="1:30" x14ac:dyDescent="0.3">
      <c r="D328" s="82"/>
      <c r="R328" s="96"/>
      <c r="S328" s="96"/>
      <c r="T328" s="95"/>
      <c r="U328" s="95"/>
      <c r="AD328"/>
    </row>
    <row r="329" spans="1:30" x14ac:dyDescent="0.3">
      <c r="D329" s="82"/>
      <c r="R329" s="96"/>
      <c r="S329" s="96"/>
      <c r="T329" s="95"/>
      <c r="U329" s="95"/>
      <c r="AD329"/>
    </row>
    <row r="330" spans="1:30" x14ac:dyDescent="0.3">
      <c r="D330" s="82"/>
      <c r="R330" s="96"/>
      <c r="S330" s="96"/>
      <c r="T330" s="95"/>
      <c r="U330" s="95"/>
      <c r="AD330"/>
    </row>
    <row r="331" spans="1:30" x14ac:dyDescent="0.3">
      <c r="D331" s="82"/>
      <c r="R331" s="96"/>
      <c r="S331" s="96"/>
      <c r="T331" s="95"/>
      <c r="U331" s="95"/>
      <c r="AD331"/>
    </row>
    <row r="332" spans="1:30" x14ac:dyDescent="0.3">
      <c r="D332" s="82"/>
      <c r="R332" s="96"/>
      <c r="S332" s="96"/>
      <c r="T332" s="95"/>
      <c r="U332" s="95"/>
      <c r="AD332"/>
    </row>
    <row r="333" spans="1:30" x14ac:dyDescent="0.3">
      <c r="D333" s="82"/>
      <c r="R333" s="96"/>
      <c r="S333" s="96"/>
      <c r="T333" s="95"/>
      <c r="U333" s="95"/>
      <c r="AD333"/>
    </row>
    <row r="334" spans="1:30" x14ac:dyDescent="0.3">
      <c r="D334" s="82"/>
      <c r="R334" s="96"/>
      <c r="S334" s="96"/>
      <c r="T334" s="95"/>
      <c r="U334" s="95"/>
      <c r="AD334"/>
    </row>
    <row r="335" spans="1:30" x14ac:dyDescent="0.3">
      <c r="D335" s="82"/>
      <c r="R335" s="96"/>
      <c r="S335" s="96"/>
      <c r="T335" s="95"/>
      <c r="U335" s="95"/>
      <c r="AD335"/>
    </row>
    <row r="336" spans="1:30" x14ac:dyDescent="0.3">
      <c r="D336" s="82"/>
      <c r="R336" s="96"/>
      <c r="S336" s="96"/>
      <c r="T336" s="95"/>
      <c r="U336" s="95"/>
      <c r="AD336"/>
    </row>
    <row r="337" spans="4:30" x14ac:dyDescent="0.3">
      <c r="D337" s="82"/>
      <c r="R337" s="96"/>
      <c r="S337" s="96"/>
      <c r="T337" s="95"/>
      <c r="U337" s="95"/>
      <c r="AD337"/>
    </row>
    <row r="338" spans="4:30" x14ac:dyDescent="0.3">
      <c r="D338" s="82"/>
      <c r="R338" s="96"/>
      <c r="S338" s="96"/>
      <c r="T338" s="95"/>
      <c r="U338" s="95"/>
      <c r="AD338"/>
    </row>
    <row r="339" spans="4:30" x14ac:dyDescent="0.3">
      <c r="D339" s="82"/>
      <c r="R339" s="96"/>
      <c r="S339" s="96"/>
      <c r="T339" s="95"/>
      <c r="U339" s="95"/>
      <c r="AD339"/>
    </row>
    <row r="340" spans="4:30" x14ac:dyDescent="0.3">
      <c r="D340" s="82"/>
      <c r="R340" s="96"/>
      <c r="S340" s="96"/>
      <c r="T340" s="95"/>
      <c r="U340" s="95"/>
      <c r="AD340"/>
    </row>
    <row r="341" spans="4:30" x14ac:dyDescent="0.3">
      <c r="D341" s="82"/>
      <c r="R341" s="96"/>
      <c r="S341" s="96"/>
      <c r="T341" s="95"/>
      <c r="U341" s="95"/>
      <c r="AD341"/>
    </row>
    <row r="342" spans="4:30" x14ac:dyDescent="0.3">
      <c r="D342" s="82"/>
      <c r="R342" s="96"/>
      <c r="S342" s="96"/>
      <c r="T342" s="95"/>
      <c r="U342" s="95"/>
      <c r="AD342"/>
    </row>
    <row r="343" spans="4:30" x14ac:dyDescent="0.3">
      <c r="D343" s="82"/>
      <c r="R343" s="96"/>
      <c r="S343" s="96"/>
      <c r="T343" s="95"/>
      <c r="U343" s="95"/>
      <c r="AD343"/>
    </row>
    <row r="344" spans="4:30" x14ac:dyDescent="0.3">
      <c r="D344" s="82"/>
      <c r="R344" s="96"/>
      <c r="S344" s="96"/>
      <c r="T344" s="95"/>
      <c r="U344" s="95"/>
      <c r="AD344"/>
    </row>
    <row r="345" spans="4:30" x14ac:dyDescent="0.3">
      <c r="D345" s="82"/>
      <c r="R345" s="96"/>
      <c r="S345" s="96"/>
      <c r="T345" s="95"/>
      <c r="U345" s="95"/>
      <c r="AD345"/>
    </row>
    <row r="346" spans="4:30" x14ac:dyDescent="0.3">
      <c r="D346" s="82"/>
      <c r="R346" s="96"/>
      <c r="S346" s="96"/>
      <c r="T346" s="95"/>
      <c r="U346" s="95"/>
      <c r="AD346"/>
    </row>
    <row r="347" spans="4:30" x14ac:dyDescent="0.3">
      <c r="D347" s="82"/>
      <c r="R347" s="96"/>
      <c r="S347" s="96"/>
      <c r="T347" s="95"/>
      <c r="U347" s="95"/>
      <c r="AD347"/>
    </row>
    <row r="348" spans="4:30" x14ac:dyDescent="0.3">
      <c r="D348" s="82"/>
      <c r="R348" s="96"/>
      <c r="S348" s="96"/>
      <c r="T348" s="95"/>
      <c r="U348" s="95"/>
      <c r="AD348"/>
    </row>
    <row r="349" spans="4:30" x14ac:dyDescent="0.3">
      <c r="D349" s="82"/>
      <c r="R349" s="96"/>
      <c r="S349" s="96"/>
      <c r="T349" s="95"/>
      <c r="U349" s="95"/>
      <c r="AD349"/>
    </row>
    <row r="350" spans="4:30" x14ac:dyDescent="0.3">
      <c r="D350" s="82"/>
      <c r="R350" s="96"/>
      <c r="S350" s="96"/>
      <c r="T350" s="95"/>
      <c r="U350" s="95"/>
      <c r="AD350"/>
    </row>
    <row r="351" spans="4:30" x14ac:dyDescent="0.3">
      <c r="D351" s="82"/>
      <c r="R351" s="96"/>
      <c r="S351" s="96"/>
      <c r="T351" s="95"/>
      <c r="U351" s="95"/>
    </row>
    <row r="352" spans="4:30" x14ac:dyDescent="0.3">
      <c r="D352" s="82"/>
      <c r="R352" s="96"/>
      <c r="S352" s="96"/>
      <c r="T352" s="95"/>
      <c r="U352" s="95"/>
    </row>
    <row r="353" spans="4:21" x14ac:dyDescent="0.3">
      <c r="D353" s="82"/>
      <c r="R353" s="96"/>
      <c r="S353" s="96"/>
      <c r="T353" s="95"/>
      <c r="U353" s="95"/>
    </row>
    <row r="354" spans="4:21" x14ac:dyDescent="0.3">
      <c r="D354" s="82"/>
      <c r="R354" s="96"/>
      <c r="S354" s="96"/>
      <c r="T354" s="95"/>
      <c r="U354" s="95"/>
    </row>
    <row r="355" spans="4:21" x14ac:dyDescent="0.3">
      <c r="D355" s="82"/>
      <c r="R355" s="96"/>
      <c r="S355" s="96"/>
      <c r="T355" s="95"/>
      <c r="U355" s="95"/>
    </row>
    <row r="356" spans="4:21" x14ac:dyDescent="0.3">
      <c r="D356" s="82"/>
      <c r="R356" s="96"/>
      <c r="S356" s="96"/>
      <c r="T356" s="95"/>
      <c r="U356" s="95"/>
    </row>
    <row r="357" spans="4:21" x14ac:dyDescent="0.3">
      <c r="D357" s="82"/>
      <c r="R357" s="96"/>
      <c r="S357" s="96"/>
      <c r="T357" s="95"/>
      <c r="U357" s="95"/>
    </row>
    <row r="358" spans="4:21" x14ac:dyDescent="0.3">
      <c r="D358" s="82"/>
      <c r="R358" s="96"/>
      <c r="S358" s="96"/>
      <c r="T358" s="95"/>
      <c r="U358" s="95"/>
    </row>
    <row r="359" spans="4:21" x14ac:dyDescent="0.3">
      <c r="D359" s="82"/>
      <c r="R359" s="96"/>
      <c r="S359" s="96"/>
      <c r="T359" s="95"/>
      <c r="U359" s="95"/>
    </row>
    <row r="360" spans="4:21" x14ac:dyDescent="0.3">
      <c r="D360" s="82"/>
      <c r="R360" s="96"/>
      <c r="S360" s="96"/>
      <c r="T360" s="95"/>
      <c r="U360" s="95"/>
    </row>
    <row r="361" spans="4:21" x14ac:dyDescent="0.3">
      <c r="D361" s="82"/>
      <c r="R361" s="96"/>
      <c r="S361" s="96"/>
      <c r="T361" s="95"/>
      <c r="U361" s="95"/>
    </row>
    <row r="362" spans="4:21" x14ac:dyDescent="0.3">
      <c r="D362" s="82"/>
      <c r="R362" s="96"/>
      <c r="S362" s="96"/>
      <c r="T362" s="95"/>
      <c r="U362" s="95"/>
    </row>
    <row r="363" spans="4:21" x14ac:dyDescent="0.3">
      <c r="D363" s="82"/>
      <c r="R363" s="96"/>
      <c r="S363" s="96"/>
      <c r="T363" s="95"/>
      <c r="U363" s="95"/>
    </row>
    <row r="364" spans="4:21" x14ac:dyDescent="0.3">
      <c r="D364" s="82"/>
      <c r="R364" s="96"/>
      <c r="S364" s="96"/>
      <c r="T364" s="95"/>
      <c r="U364" s="95"/>
    </row>
    <row r="365" spans="4:21" x14ac:dyDescent="0.3">
      <c r="D365" s="82"/>
      <c r="R365" s="96"/>
      <c r="S365" s="96"/>
      <c r="T365" s="95"/>
      <c r="U365" s="95"/>
    </row>
    <row r="366" spans="4:21" x14ac:dyDescent="0.3">
      <c r="D366" s="82"/>
      <c r="R366" s="96"/>
      <c r="S366" s="96"/>
      <c r="T366" s="95"/>
      <c r="U366" s="95"/>
    </row>
    <row r="367" spans="4:21" x14ac:dyDescent="0.3">
      <c r="D367" s="82"/>
      <c r="R367" s="96"/>
      <c r="S367" s="96"/>
      <c r="T367" s="95"/>
      <c r="U367" s="95"/>
    </row>
    <row r="368" spans="4:21" x14ac:dyDescent="0.3">
      <c r="D368" s="82"/>
      <c r="R368" s="96"/>
      <c r="S368" s="96"/>
      <c r="T368" s="95"/>
      <c r="U368" s="95"/>
    </row>
    <row r="369" spans="4:21" x14ac:dyDescent="0.3">
      <c r="D369" s="82"/>
      <c r="R369" s="96"/>
      <c r="S369" s="96"/>
      <c r="T369" s="95"/>
      <c r="U369" s="95"/>
    </row>
    <row r="370" spans="4:21" x14ac:dyDescent="0.3">
      <c r="D370" s="82"/>
      <c r="R370" s="96"/>
      <c r="S370" s="96"/>
      <c r="T370" s="95"/>
      <c r="U370" s="95"/>
    </row>
    <row r="371" spans="4:21" x14ac:dyDescent="0.3">
      <c r="D371" s="82"/>
      <c r="R371" s="96"/>
      <c r="S371" s="96"/>
      <c r="T371" s="95"/>
      <c r="U371" s="95"/>
    </row>
    <row r="372" spans="4:21" x14ac:dyDescent="0.3">
      <c r="D372" s="82"/>
      <c r="R372" s="96"/>
      <c r="S372" s="96"/>
      <c r="T372" s="95"/>
      <c r="U372" s="95"/>
    </row>
    <row r="373" spans="4:21" x14ac:dyDescent="0.3">
      <c r="D373" s="82"/>
      <c r="R373" s="96"/>
      <c r="S373" s="96"/>
      <c r="T373" s="95"/>
      <c r="U373" s="95"/>
    </row>
    <row r="374" spans="4:21" x14ac:dyDescent="0.3">
      <c r="D374" s="82"/>
      <c r="R374" s="96"/>
      <c r="S374" s="96"/>
      <c r="T374" s="95"/>
      <c r="U374" s="95"/>
    </row>
    <row r="375" spans="4:21" x14ac:dyDescent="0.3">
      <c r="D375" s="82"/>
      <c r="R375" s="96"/>
      <c r="S375" s="96"/>
      <c r="T375" s="95"/>
      <c r="U375" s="95"/>
    </row>
    <row r="376" spans="4:21" x14ac:dyDescent="0.3">
      <c r="D376" s="82"/>
      <c r="R376" s="96"/>
      <c r="S376" s="96"/>
      <c r="T376" s="95"/>
      <c r="U376" s="95"/>
    </row>
    <row r="377" spans="4:21" x14ac:dyDescent="0.3">
      <c r="D377" s="82"/>
      <c r="R377" s="96"/>
      <c r="S377" s="96"/>
      <c r="T377" s="95"/>
      <c r="U377" s="95"/>
    </row>
    <row r="378" spans="4:21" x14ac:dyDescent="0.3">
      <c r="D378" s="82"/>
      <c r="R378" s="96"/>
      <c r="S378" s="96"/>
      <c r="T378" s="95"/>
      <c r="U378" s="95"/>
    </row>
    <row r="379" spans="4:21" x14ac:dyDescent="0.3">
      <c r="D379" s="82"/>
      <c r="R379" s="96"/>
      <c r="S379" s="96"/>
      <c r="T379" s="95"/>
      <c r="U379" s="95"/>
    </row>
    <row r="380" spans="4:21" x14ac:dyDescent="0.3">
      <c r="D380" s="82"/>
      <c r="R380" s="96"/>
      <c r="S380" s="96"/>
      <c r="T380" s="95"/>
      <c r="U380" s="95"/>
    </row>
    <row r="381" spans="4:21" x14ac:dyDescent="0.3">
      <c r="D381" s="82"/>
      <c r="R381" s="96"/>
      <c r="S381" s="96"/>
      <c r="T381" s="95"/>
      <c r="U381" s="95"/>
    </row>
    <row r="382" spans="4:21" x14ac:dyDescent="0.3">
      <c r="D382" s="82"/>
      <c r="R382" s="96"/>
      <c r="S382" s="96"/>
      <c r="T382" s="95"/>
      <c r="U382" s="95"/>
    </row>
    <row r="383" spans="4:21" x14ac:dyDescent="0.3">
      <c r="D383" s="82"/>
      <c r="R383" s="96"/>
      <c r="S383" s="96"/>
      <c r="T383" s="95"/>
      <c r="U383" s="95"/>
    </row>
    <row r="384" spans="4:21" x14ac:dyDescent="0.3">
      <c r="D384" s="82"/>
      <c r="R384" s="96"/>
      <c r="S384" s="96"/>
      <c r="T384" s="95"/>
      <c r="U384" s="95"/>
    </row>
    <row r="385" spans="4:21" x14ac:dyDescent="0.3">
      <c r="D385" s="82"/>
      <c r="R385" s="96"/>
      <c r="S385" s="96"/>
      <c r="T385" s="95"/>
      <c r="U385" s="95"/>
    </row>
    <row r="386" spans="4:21" x14ac:dyDescent="0.3">
      <c r="D386" s="82"/>
      <c r="R386" s="96"/>
      <c r="S386" s="96"/>
      <c r="T386" s="95"/>
      <c r="U386" s="95"/>
    </row>
    <row r="387" spans="4:21" x14ac:dyDescent="0.3">
      <c r="D387" s="82"/>
      <c r="R387" s="96"/>
      <c r="S387" s="96"/>
      <c r="T387" s="95"/>
      <c r="U387" s="95"/>
    </row>
    <row r="388" spans="4:21" x14ac:dyDescent="0.3">
      <c r="D388" s="82"/>
      <c r="R388" s="96"/>
      <c r="S388" s="96"/>
      <c r="T388" s="95"/>
      <c r="U388" s="95"/>
    </row>
    <row r="389" spans="4:21" x14ac:dyDescent="0.3">
      <c r="D389" s="82"/>
      <c r="R389" s="96"/>
      <c r="S389" s="96"/>
      <c r="T389" s="95"/>
      <c r="U389" s="95"/>
    </row>
    <row r="390" spans="4:21" x14ac:dyDescent="0.3">
      <c r="D390" s="82"/>
      <c r="R390" s="96"/>
      <c r="S390" s="96"/>
      <c r="T390" s="95"/>
      <c r="U390" s="95"/>
    </row>
    <row r="391" spans="4:21" x14ac:dyDescent="0.3">
      <c r="D391" s="82"/>
      <c r="R391" s="96"/>
      <c r="S391" s="96"/>
      <c r="T391" s="95"/>
      <c r="U391" s="95"/>
    </row>
    <row r="392" spans="4:21" x14ac:dyDescent="0.3">
      <c r="D392" s="82"/>
      <c r="R392" s="96"/>
      <c r="S392" s="96"/>
      <c r="T392" s="95"/>
      <c r="U392" s="95"/>
    </row>
    <row r="393" spans="4:21" x14ac:dyDescent="0.3">
      <c r="D393" s="82"/>
      <c r="R393" s="96"/>
      <c r="S393" s="96"/>
      <c r="T393" s="95"/>
      <c r="U393" s="95"/>
    </row>
    <row r="394" spans="4:21" x14ac:dyDescent="0.3">
      <c r="D394" s="82"/>
      <c r="R394" s="96"/>
      <c r="S394" s="96"/>
      <c r="T394" s="95"/>
      <c r="U394" s="95"/>
    </row>
    <row r="395" spans="4:21" x14ac:dyDescent="0.3">
      <c r="D395" s="82"/>
      <c r="R395" s="96"/>
      <c r="S395" s="96"/>
      <c r="T395" s="95"/>
      <c r="U395" s="95"/>
    </row>
    <row r="396" spans="4:21" x14ac:dyDescent="0.3">
      <c r="D396" s="82"/>
      <c r="R396" s="96"/>
      <c r="S396" s="96"/>
      <c r="T396" s="95"/>
      <c r="U396" s="95"/>
    </row>
    <row r="397" spans="4:21" x14ac:dyDescent="0.3">
      <c r="D397" s="82"/>
      <c r="R397" s="96"/>
      <c r="S397" s="96"/>
      <c r="T397" s="95"/>
      <c r="U397" s="95"/>
    </row>
    <row r="398" spans="4:21" x14ac:dyDescent="0.3">
      <c r="D398" s="82"/>
      <c r="R398" s="96"/>
      <c r="S398" s="96"/>
      <c r="T398" s="95"/>
      <c r="U398" s="95"/>
    </row>
    <row r="399" spans="4:21" x14ac:dyDescent="0.3">
      <c r="D399" s="82"/>
      <c r="R399" s="96"/>
      <c r="S399" s="96"/>
      <c r="T399" s="95"/>
      <c r="U399" s="95"/>
    </row>
    <row r="400" spans="4:21" x14ac:dyDescent="0.3">
      <c r="D400" s="82"/>
      <c r="R400" s="96"/>
      <c r="S400" s="96"/>
      <c r="T400" s="95"/>
      <c r="U400" s="95"/>
    </row>
    <row r="401" spans="4:21" x14ac:dyDescent="0.3">
      <c r="D401" s="82"/>
      <c r="R401" s="96"/>
      <c r="S401" s="96"/>
      <c r="T401" s="95"/>
      <c r="U401" s="95"/>
    </row>
    <row r="402" spans="4:21" x14ac:dyDescent="0.3">
      <c r="D402" s="82"/>
      <c r="R402" s="96"/>
      <c r="S402" s="96"/>
      <c r="T402" s="95"/>
      <c r="U402" s="95"/>
    </row>
    <row r="403" spans="4:21" x14ac:dyDescent="0.3">
      <c r="D403" s="82"/>
      <c r="R403" s="96"/>
      <c r="S403" s="96"/>
      <c r="T403" s="95"/>
      <c r="U403" s="95"/>
    </row>
    <row r="404" spans="4:21" x14ac:dyDescent="0.3">
      <c r="D404" s="82"/>
      <c r="R404" s="96"/>
      <c r="S404" s="96"/>
      <c r="T404" s="95"/>
      <c r="U404" s="95"/>
    </row>
    <row r="405" spans="4:21" x14ac:dyDescent="0.3">
      <c r="D405" s="82"/>
      <c r="R405" s="96"/>
      <c r="S405" s="96"/>
      <c r="T405" s="95"/>
      <c r="U405" s="95"/>
    </row>
    <row r="406" spans="4:21" x14ac:dyDescent="0.3">
      <c r="D406" s="82"/>
      <c r="R406" s="96"/>
      <c r="S406" s="96"/>
      <c r="T406" s="95"/>
      <c r="U406" s="95"/>
    </row>
    <row r="407" spans="4:21" x14ac:dyDescent="0.3">
      <c r="D407" s="82"/>
      <c r="R407" s="96"/>
      <c r="S407" s="96"/>
      <c r="T407" s="95"/>
      <c r="U407" s="95"/>
    </row>
    <row r="408" spans="4:21" x14ac:dyDescent="0.3">
      <c r="D408" s="82"/>
      <c r="R408" s="96"/>
      <c r="S408" s="96"/>
      <c r="T408" s="95"/>
      <c r="U408" s="95"/>
    </row>
    <row r="409" spans="4:21" x14ac:dyDescent="0.3">
      <c r="D409" s="82"/>
      <c r="R409" s="96"/>
      <c r="S409" s="96"/>
      <c r="T409" s="95"/>
      <c r="U409" s="95"/>
    </row>
    <row r="410" spans="4:21" x14ac:dyDescent="0.3">
      <c r="D410" s="82"/>
      <c r="R410" s="96"/>
      <c r="S410" s="96"/>
      <c r="T410" s="95"/>
      <c r="U410" s="95"/>
    </row>
    <row r="411" spans="4:21" x14ac:dyDescent="0.3">
      <c r="D411" s="82"/>
      <c r="R411" s="96"/>
      <c r="S411" s="96"/>
      <c r="T411" s="95"/>
      <c r="U411" s="95"/>
    </row>
    <row r="412" spans="4:21" x14ac:dyDescent="0.3">
      <c r="D412" s="82"/>
      <c r="R412" s="96"/>
      <c r="S412" s="96"/>
      <c r="T412" s="95"/>
      <c r="U412" s="95"/>
    </row>
    <row r="413" spans="4:21" x14ac:dyDescent="0.3">
      <c r="D413" s="82"/>
      <c r="R413" s="96"/>
      <c r="S413" s="96"/>
      <c r="T413" s="95"/>
      <c r="U413" s="95"/>
    </row>
    <row r="414" spans="4:21" x14ac:dyDescent="0.3">
      <c r="D414" s="82"/>
      <c r="R414" s="96"/>
      <c r="S414" s="96"/>
      <c r="T414" s="95"/>
      <c r="U414" s="95"/>
    </row>
    <row r="415" spans="4:21" x14ac:dyDescent="0.3">
      <c r="D415" s="82"/>
      <c r="R415" s="96"/>
      <c r="S415" s="96"/>
      <c r="T415" s="95"/>
      <c r="U415" s="95"/>
    </row>
    <row r="416" spans="4:21" x14ac:dyDescent="0.3">
      <c r="D416" s="82"/>
      <c r="R416" s="96"/>
      <c r="S416" s="96"/>
      <c r="T416" s="95"/>
      <c r="U416" s="95"/>
    </row>
    <row r="417" spans="4:21" x14ac:dyDescent="0.3">
      <c r="D417" s="82"/>
      <c r="R417" s="96"/>
      <c r="S417" s="96"/>
      <c r="T417" s="95"/>
      <c r="U417" s="95"/>
    </row>
    <row r="418" spans="4:21" x14ac:dyDescent="0.3">
      <c r="D418" s="82"/>
      <c r="R418" s="96"/>
      <c r="S418" s="96"/>
      <c r="T418" s="95"/>
      <c r="U418" s="95"/>
    </row>
    <row r="419" spans="4:21" x14ac:dyDescent="0.3">
      <c r="D419" s="82"/>
      <c r="R419" s="96"/>
      <c r="S419" s="96"/>
      <c r="T419" s="95"/>
      <c r="U419" s="95"/>
    </row>
    <row r="420" spans="4:21" x14ac:dyDescent="0.3">
      <c r="D420" s="82"/>
      <c r="R420" s="96"/>
      <c r="S420" s="96"/>
      <c r="T420" s="95"/>
      <c r="U420" s="95"/>
    </row>
    <row r="421" spans="4:21" x14ac:dyDescent="0.3">
      <c r="D421" s="82"/>
      <c r="R421" s="96"/>
      <c r="S421" s="96"/>
      <c r="T421" s="95"/>
      <c r="U421" s="95"/>
    </row>
    <row r="422" spans="4:21" x14ac:dyDescent="0.3">
      <c r="D422" s="82"/>
      <c r="R422" s="96"/>
      <c r="S422" s="96"/>
      <c r="T422" s="95"/>
      <c r="U422" s="95"/>
    </row>
    <row r="423" spans="4:21" x14ac:dyDescent="0.3">
      <c r="D423" s="82"/>
      <c r="R423" s="96"/>
      <c r="S423" s="96"/>
      <c r="T423" s="95"/>
      <c r="U423" s="95"/>
    </row>
    <row r="424" spans="4:21" x14ac:dyDescent="0.3">
      <c r="D424" s="82"/>
      <c r="R424" s="96"/>
      <c r="S424" s="96"/>
      <c r="T424" s="95"/>
      <c r="U424" s="95"/>
    </row>
    <row r="425" spans="4:21" x14ac:dyDescent="0.3">
      <c r="D425" s="82"/>
      <c r="R425" s="96"/>
      <c r="S425" s="96"/>
      <c r="T425" s="95"/>
      <c r="U425" s="95"/>
    </row>
    <row r="426" spans="4:21" x14ac:dyDescent="0.3">
      <c r="D426" s="82"/>
      <c r="R426" s="96"/>
      <c r="S426" s="96"/>
      <c r="T426" s="95"/>
      <c r="U426" s="95"/>
    </row>
    <row r="427" spans="4:21" x14ac:dyDescent="0.3">
      <c r="D427" s="82"/>
      <c r="R427" s="96"/>
      <c r="S427" s="96"/>
      <c r="T427" s="95"/>
      <c r="U427" s="95"/>
    </row>
    <row r="428" spans="4:21" x14ac:dyDescent="0.3">
      <c r="D428" s="82"/>
      <c r="R428" s="96"/>
      <c r="S428" s="96"/>
      <c r="T428" s="95"/>
      <c r="U428" s="95"/>
    </row>
    <row r="429" spans="4:21" x14ac:dyDescent="0.3">
      <c r="D429" s="82"/>
      <c r="R429" s="96"/>
      <c r="S429" s="96"/>
      <c r="T429" s="95"/>
      <c r="U429" s="95"/>
    </row>
    <row r="430" spans="4:21" x14ac:dyDescent="0.3">
      <c r="D430" s="82"/>
      <c r="R430" s="96"/>
      <c r="S430" s="96"/>
      <c r="T430" s="95"/>
      <c r="U430" s="95"/>
    </row>
    <row r="431" spans="4:21" x14ac:dyDescent="0.3">
      <c r="D431" s="82"/>
      <c r="R431" s="96"/>
      <c r="S431" s="96"/>
      <c r="T431" s="95"/>
      <c r="U431" s="95"/>
    </row>
    <row r="432" spans="4:21" x14ac:dyDescent="0.3">
      <c r="D432" s="82"/>
      <c r="R432" s="96"/>
      <c r="S432" s="96"/>
      <c r="T432" s="95"/>
      <c r="U432" s="95"/>
    </row>
    <row r="433" spans="4:21" x14ac:dyDescent="0.3">
      <c r="D433" s="82"/>
      <c r="R433" s="96"/>
      <c r="S433" s="96"/>
      <c r="T433" s="95"/>
      <c r="U433" s="95"/>
    </row>
    <row r="434" spans="4:21" x14ac:dyDescent="0.3">
      <c r="D434" s="82"/>
      <c r="R434" s="96"/>
      <c r="S434" s="96"/>
      <c r="T434" s="95"/>
      <c r="U434" s="95"/>
    </row>
    <row r="435" spans="4:21" x14ac:dyDescent="0.3">
      <c r="D435" s="82"/>
      <c r="R435" s="96"/>
      <c r="S435" s="96"/>
      <c r="T435" s="95"/>
      <c r="U435" s="95"/>
    </row>
    <row r="436" spans="4:21" x14ac:dyDescent="0.3">
      <c r="D436" s="82"/>
      <c r="R436" s="96"/>
      <c r="S436" s="96"/>
      <c r="T436" s="95"/>
      <c r="U436" s="95"/>
    </row>
    <row r="437" spans="4:21" x14ac:dyDescent="0.3">
      <c r="D437" s="82"/>
      <c r="R437" s="96"/>
      <c r="S437" s="96"/>
      <c r="T437" s="95"/>
      <c r="U437" s="95"/>
    </row>
    <row r="438" spans="4:21" x14ac:dyDescent="0.3">
      <c r="D438" s="82"/>
      <c r="R438" s="96"/>
      <c r="S438" s="96"/>
      <c r="T438" s="95"/>
      <c r="U438" s="95"/>
    </row>
    <row r="439" spans="4:21" x14ac:dyDescent="0.3">
      <c r="D439" s="82"/>
      <c r="R439" s="96"/>
      <c r="S439" s="96"/>
      <c r="T439" s="95"/>
      <c r="U439" s="95"/>
    </row>
    <row r="440" spans="4:21" x14ac:dyDescent="0.3">
      <c r="D440" s="82"/>
      <c r="R440" s="96"/>
      <c r="S440" s="96"/>
      <c r="T440" s="95"/>
      <c r="U440" s="95"/>
    </row>
    <row r="441" spans="4:21" x14ac:dyDescent="0.3">
      <c r="D441" s="82"/>
      <c r="R441" s="96"/>
      <c r="S441" s="96"/>
      <c r="T441" s="95"/>
      <c r="U441" s="95"/>
    </row>
    <row r="442" spans="4:21" x14ac:dyDescent="0.3">
      <c r="D442" s="82"/>
      <c r="R442" s="96"/>
      <c r="S442" s="96"/>
      <c r="T442" s="95"/>
      <c r="U442" s="95"/>
    </row>
    <row r="443" spans="4:21" x14ac:dyDescent="0.3">
      <c r="D443" s="82"/>
      <c r="R443" s="96"/>
      <c r="S443" s="96"/>
      <c r="T443" s="95"/>
      <c r="U443" s="95"/>
    </row>
    <row r="444" spans="4:21" x14ac:dyDescent="0.3">
      <c r="D444" s="82"/>
      <c r="R444" s="96"/>
      <c r="S444" s="96"/>
      <c r="T444" s="95"/>
      <c r="U444" s="95"/>
    </row>
    <row r="445" spans="4:21" x14ac:dyDescent="0.3">
      <c r="D445" s="82"/>
      <c r="R445" s="96"/>
      <c r="S445" s="96"/>
      <c r="T445" s="95"/>
      <c r="U445" s="95"/>
    </row>
    <row r="446" spans="4:21" x14ac:dyDescent="0.3">
      <c r="D446" s="82"/>
      <c r="R446" s="96"/>
      <c r="S446" s="96"/>
      <c r="T446" s="95"/>
      <c r="U446" s="95"/>
    </row>
    <row r="447" spans="4:21" x14ac:dyDescent="0.3">
      <c r="D447" s="82"/>
      <c r="R447" s="96"/>
      <c r="S447" s="96"/>
      <c r="T447" s="95"/>
      <c r="U447" s="95"/>
    </row>
    <row r="448" spans="4:21" x14ac:dyDescent="0.3">
      <c r="D448" s="82"/>
      <c r="R448" s="96"/>
      <c r="S448" s="96"/>
      <c r="T448" s="95"/>
      <c r="U448" s="95"/>
    </row>
    <row r="449" spans="4:21" x14ac:dyDescent="0.3">
      <c r="D449" s="82"/>
      <c r="R449" s="96"/>
      <c r="S449" s="96"/>
      <c r="T449" s="95"/>
      <c r="U449" s="95"/>
    </row>
    <row r="450" spans="4:21" x14ac:dyDescent="0.3">
      <c r="D450" s="82"/>
      <c r="R450" s="96"/>
      <c r="S450" s="96"/>
      <c r="T450" s="95"/>
      <c r="U450" s="95"/>
    </row>
    <row r="451" spans="4:21" x14ac:dyDescent="0.3">
      <c r="D451" s="82"/>
      <c r="R451" s="96"/>
      <c r="S451" s="96"/>
      <c r="T451" s="95"/>
      <c r="U451" s="95"/>
    </row>
    <row r="452" spans="4:21" x14ac:dyDescent="0.3">
      <c r="D452" s="82"/>
      <c r="R452" s="96"/>
      <c r="S452" s="96"/>
      <c r="T452" s="95"/>
      <c r="U452" s="95"/>
    </row>
    <row r="453" spans="4:21" x14ac:dyDescent="0.3">
      <c r="D453" s="82"/>
      <c r="R453" s="96"/>
      <c r="S453" s="96"/>
      <c r="T453" s="95"/>
      <c r="U453" s="95"/>
    </row>
    <row r="454" spans="4:21" x14ac:dyDescent="0.3">
      <c r="D454" s="82"/>
      <c r="R454" s="96"/>
      <c r="S454" s="96"/>
      <c r="T454" s="95"/>
      <c r="U454" s="95"/>
    </row>
    <row r="455" spans="4:21" x14ac:dyDescent="0.3">
      <c r="D455" s="82"/>
      <c r="R455" s="96"/>
      <c r="S455" s="96"/>
      <c r="T455" s="95"/>
      <c r="U455" s="95"/>
    </row>
    <row r="456" spans="4:21" x14ac:dyDescent="0.3">
      <c r="D456" s="82"/>
      <c r="R456" s="96"/>
      <c r="S456" s="96"/>
      <c r="T456" s="95"/>
      <c r="U456" s="95"/>
    </row>
    <row r="457" spans="4:21" x14ac:dyDescent="0.3">
      <c r="D457" s="82"/>
      <c r="R457" s="96"/>
      <c r="S457" s="96"/>
      <c r="T457" s="95"/>
      <c r="U457" s="95"/>
    </row>
    <row r="458" spans="4:21" x14ac:dyDescent="0.3">
      <c r="D458" s="82"/>
      <c r="R458" s="96"/>
      <c r="S458" s="96"/>
      <c r="T458" s="95"/>
      <c r="U458" s="95"/>
    </row>
    <row r="459" spans="4:21" x14ac:dyDescent="0.3">
      <c r="D459" s="82"/>
      <c r="R459" s="96"/>
      <c r="S459" s="96"/>
      <c r="T459" s="95"/>
      <c r="U459" s="95"/>
    </row>
    <row r="460" spans="4:21" x14ac:dyDescent="0.3">
      <c r="D460" s="82"/>
      <c r="R460" s="96"/>
      <c r="S460" s="96"/>
      <c r="T460" s="95"/>
      <c r="U460" s="95"/>
    </row>
    <row r="461" spans="4:21" x14ac:dyDescent="0.3">
      <c r="D461" s="82"/>
      <c r="R461" s="96"/>
      <c r="S461" s="96"/>
      <c r="T461" s="95"/>
      <c r="U461" s="95"/>
    </row>
    <row r="462" spans="4:21" x14ac:dyDescent="0.3">
      <c r="D462" s="82"/>
      <c r="R462" s="96"/>
      <c r="S462" s="96"/>
      <c r="T462" s="95"/>
      <c r="U462" s="95"/>
    </row>
    <row r="463" spans="4:21" x14ac:dyDescent="0.3">
      <c r="D463" s="82"/>
      <c r="R463" s="96"/>
      <c r="S463" s="96"/>
      <c r="T463" s="95"/>
      <c r="U463" s="95"/>
    </row>
    <row r="464" spans="4:21" x14ac:dyDescent="0.3">
      <c r="D464" s="82"/>
      <c r="R464" s="96"/>
      <c r="S464" s="96"/>
      <c r="T464" s="95"/>
      <c r="U464" s="95"/>
    </row>
    <row r="465" spans="4:21" x14ac:dyDescent="0.3">
      <c r="D465" s="82"/>
      <c r="R465" s="96"/>
      <c r="S465" s="96"/>
      <c r="T465" s="95"/>
      <c r="U465" s="95"/>
    </row>
    <row r="466" spans="4:21" x14ac:dyDescent="0.3">
      <c r="D466" s="82"/>
      <c r="R466" s="96"/>
      <c r="S466" s="96"/>
      <c r="T466" s="95"/>
      <c r="U466" s="95"/>
    </row>
    <row r="467" spans="4:21" x14ac:dyDescent="0.3">
      <c r="D467" s="82"/>
      <c r="R467" s="96"/>
      <c r="S467" s="96"/>
      <c r="T467" s="95"/>
      <c r="U467" s="95"/>
    </row>
    <row r="468" spans="4:21" x14ac:dyDescent="0.3">
      <c r="D468" s="82"/>
      <c r="R468" s="96"/>
      <c r="S468" s="96"/>
      <c r="T468" s="95"/>
      <c r="U468" s="95"/>
    </row>
    <row r="469" spans="4:21" x14ac:dyDescent="0.3">
      <c r="D469" s="82"/>
      <c r="R469" s="96"/>
      <c r="S469" s="96"/>
      <c r="T469" s="95"/>
      <c r="U469" s="95"/>
    </row>
    <row r="470" spans="4:21" x14ac:dyDescent="0.3">
      <c r="D470" s="82"/>
      <c r="R470" s="96"/>
      <c r="S470" s="96"/>
      <c r="T470" s="95"/>
      <c r="U470" s="95"/>
    </row>
    <row r="471" spans="4:21" x14ac:dyDescent="0.3">
      <c r="D471" s="82"/>
      <c r="R471" s="96"/>
      <c r="S471" s="96"/>
      <c r="T471" s="95"/>
      <c r="U471" s="95"/>
    </row>
    <row r="472" spans="4:21" x14ac:dyDescent="0.3">
      <c r="D472" s="82"/>
      <c r="R472" s="96"/>
      <c r="S472" s="96"/>
      <c r="T472" s="95"/>
      <c r="U472" s="95"/>
    </row>
    <row r="473" spans="4:21" x14ac:dyDescent="0.3">
      <c r="D473" s="82"/>
      <c r="R473" s="96"/>
      <c r="S473" s="96"/>
      <c r="T473" s="95"/>
      <c r="U473" s="95"/>
    </row>
    <row r="474" spans="4:21" x14ac:dyDescent="0.3">
      <c r="D474" s="82"/>
      <c r="R474" s="96"/>
      <c r="S474" s="96"/>
      <c r="T474" s="95"/>
      <c r="U474" s="95"/>
    </row>
    <row r="475" spans="4:21" x14ac:dyDescent="0.3">
      <c r="D475" s="82"/>
      <c r="R475" s="96"/>
      <c r="S475" s="96"/>
      <c r="T475" s="95"/>
      <c r="U475" s="95"/>
    </row>
    <row r="476" spans="4:21" x14ac:dyDescent="0.3">
      <c r="D476" s="82"/>
      <c r="R476" s="96"/>
      <c r="S476" s="96"/>
      <c r="T476" s="95"/>
      <c r="U476" s="95"/>
    </row>
    <row r="477" spans="4:21" x14ac:dyDescent="0.3">
      <c r="D477" s="82"/>
      <c r="R477" s="96"/>
      <c r="S477" s="96"/>
      <c r="T477" s="95"/>
      <c r="U477" s="95"/>
    </row>
    <row r="478" spans="4:21" x14ac:dyDescent="0.3">
      <c r="D478" s="82"/>
      <c r="R478" s="96"/>
      <c r="S478" s="96"/>
      <c r="T478" s="95"/>
      <c r="U478" s="95"/>
    </row>
    <row r="479" spans="4:21" x14ac:dyDescent="0.3">
      <c r="D479" s="82"/>
      <c r="R479" s="96"/>
      <c r="S479" s="96"/>
      <c r="T479" s="95"/>
      <c r="U479" s="95"/>
    </row>
    <row r="480" spans="4:21" x14ac:dyDescent="0.3">
      <c r="D480" s="82"/>
      <c r="R480" s="96"/>
      <c r="S480" s="96"/>
      <c r="T480" s="95"/>
      <c r="U480" s="95"/>
    </row>
    <row r="481" spans="4:21" x14ac:dyDescent="0.3">
      <c r="D481" s="82"/>
      <c r="R481" s="96"/>
      <c r="S481" s="96"/>
      <c r="T481" s="95"/>
      <c r="U481" s="95"/>
    </row>
    <row r="482" spans="4:21" x14ac:dyDescent="0.3">
      <c r="D482" s="82"/>
      <c r="R482" s="96"/>
      <c r="S482" s="96"/>
      <c r="T482" s="95"/>
      <c r="U482" s="95"/>
    </row>
    <row r="483" spans="4:21" x14ac:dyDescent="0.3">
      <c r="D483" s="82"/>
      <c r="R483" s="96"/>
      <c r="S483" s="96"/>
      <c r="T483" s="95"/>
      <c r="U483" s="95"/>
    </row>
    <row r="484" spans="4:21" x14ac:dyDescent="0.3">
      <c r="D484" s="82"/>
      <c r="R484" s="96"/>
      <c r="S484" s="96"/>
      <c r="T484" s="95"/>
      <c r="U484" s="95"/>
    </row>
    <row r="485" spans="4:21" x14ac:dyDescent="0.3">
      <c r="D485" s="82"/>
      <c r="R485" s="96"/>
      <c r="S485" s="96"/>
      <c r="T485" s="95"/>
      <c r="U485" s="95"/>
    </row>
    <row r="486" spans="4:21" x14ac:dyDescent="0.3">
      <c r="D486" s="82"/>
      <c r="R486" s="96"/>
      <c r="S486" s="96"/>
      <c r="T486" s="95"/>
      <c r="U486" s="95"/>
    </row>
    <row r="487" spans="4:21" x14ac:dyDescent="0.3">
      <c r="D487" s="82"/>
      <c r="R487" s="96"/>
      <c r="S487" s="96"/>
      <c r="T487" s="95"/>
      <c r="U487" s="95"/>
    </row>
    <row r="488" spans="4:21" x14ac:dyDescent="0.3">
      <c r="D488" s="82"/>
      <c r="R488" s="96"/>
      <c r="S488" s="96"/>
      <c r="T488" s="95"/>
      <c r="U488" s="95"/>
    </row>
    <row r="489" spans="4:21" x14ac:dyDescent="0.3">
      <c r="D489" s="82"/>
      <c r="R489" s="96"/>
      <c r="S489" s="96"/>
      <c r="T489" s="95"/>
      <c r="U489" s="95"/>
    </row>
    <row r="490" spans="4:21" x14ac:dyDescent="0.3">
      <c r="D490" s="82"/>
      <c r="R490" s="96"/>
      <c r="S490" s="96"/>
      <c r="T490" s="95"/>
      <c r="U490" s="95"/>
    </row>
    <row r="491" spans="4:21" x14ac:dyDescent="0.3">
      <c r="D491" s="82"/>
      <c r="R491" s="96"/>
      <c r="S491" s="96"/>
      <c r="T491" s="95"/>
      <c r="U491" s="95"/>
    </row>
    <row r="492" spans="4:21" x14ac:dyDescent="0.3">
      <c r="D492" s="82"/>
      <c r="R492" s="96"/>
      <c r="S492" s="96"/>
      <c r="T492" s="95"/>
      <c r="U492" s="95"/>
    </row>
    <row r="493" spans="4:21" x14ac:dyDescent="0.3">
      <c r="D493" s="82"/>
      <c r="R493" s="96"/>
      <c r="S493" s="96"/>
      <c r="T493" s="95"/>
      <c r="U493" s="95"/>
    </row>
    <row r="494" spans="4:21" x14ac:dyDescent="0.3">
      <c r="D494" s="82"/>
      <c r="R494" s="96"/>
      <c r="S494" s="96"/>
      <c r="T494" s="95"/>
      <c r="U494" s="95"/>
    </row>
    <row r="495" spans="4:21" x14ac:dyDescent="0.3">
      <c r="D495" s="82"/>
      <c r="R495" s="96"/>
      <c r="S495" s="96"/>
      <c r="T495" s="95"/>
      <c r="U495" s="95"/>
    </row>
    <row r="496" spans="4:21" x14ac:dyDescent="0.3">
      <c r="D496" s="82"/>
      <c r="R496" s="96"/>
      <c r="S496" s="96"/>
      <c r="T496" s="95"/>
      <c r="U496" s="95"/>
    </row>
    <row r="497" spans="4:21" x14ac:dyDescent="0.3">
      <c r="D497" s="82"/>
      <c r="R497" s="96"/>
      <c r="S497" s="96"/>
      <c r="T497" s="95"/>
      <c r="U497" s="95"/>
    </row>
    <row r="498" spans="4:21" x14ac:dyDescent="0.3">
      <c r="D498" s="82"/>
      <c r="R498" s="96"/>
      <c r="S498" s="96"/>
      <c r="T498" s="95"/>
      <c r="U498" s="95"/>
    </row>
    <row r="499" spans="4:21" x14ac:dyDescent="0.3">
      <c r="D499" s="82"/>
      <c r="R499" s="96"/>
      <c r="S499" s="96"/>
      <c r="T499" s="95"/>
      <c r="U499" s="95"/>
    </row>
    <row r="500" spans="4:21" x14ac:dyDescent="0.3">
      <c r="D500" s="82"/>
      <c r="R500" s="96"/>
      <c r="S500" s="96"/>
      <c r="T500" s="95"/>
      <c r="U500" s="95"/>
    </row>
    <row r="501" spans="4:21" x14ac:dyDescent="0.3">
      <c r="D501" s="82"/>
      <c r="R501" s="96"/>
      <c r="S501" s="96"/>
      <c r="T501" s="95"/>
      <c r="U501" s="95"/>
    </row>
    <row r="502" spans="4:21" x14ac:dyDescent="0.3">
      <c r="D502" s="82"/>
      <c r="R502" s="96"/>
      <c r="S502" s="96"/>
      <c r="T502" s="95"/>
      <c r="U502" s="95"/>
    </row>
    <row r="503" spans="4:21" x14ac:dyDescent="0.3">
      <c r="D503" s="82"/>
      <c r="R503" s="96"/>
      <c r="S503" s="96"/>
      <c r="T503" s="95"/>
      <c r="U503" s="95"/>
    </row>
    <row r="504" spans="4:21" x14ac:dyDescent="0.3">
      <c r="D504" s="82"/>
      <c r="R504" s="96"/>
      <c r="S504" s="96"/>
      <c r="T504" s="95"/>
      <c r="U504" s="95"/>
    </row>
    <row r="505" spans="4:21" x14ac:dyDescent="0.3">
      <c r="D505" s="82"/>
      <c r="R505" s="96"/>
      <c r="S505" s="96"/>
      <c r="T505" s="95"/>
      <c r="U505" s="95"/>
    </row>
    <row r="506" spans="4:21" x14ac:dyDescent="0.3">
      <c r="D506" s="82"/>
      <c r="R506" s="96"/>
      <c r="S506" s="96"/>
      <c r="T506" s="95"/>
      <c r="U506" s="95"/>
    </row>
    <row r="507" spans="4:21" x14ac:dyDescent="0.3">
      <c r="D507" s="82"/>
      <c r="R507" s="96"/>
      <c r="S507" s="96"/>
      <c r="T507" s="95"/>
      <c r="U507" s="95"/>
    </row>
    <row r="508" spans="4:21" x14ac:dyDescent="0.3">
      <c r="D508" s="82"/>
      <c r="R508" s="96"/>
      <c r="S508" s="96"/>
      <c r="T508" s="95"/>
      <c r="U508" s="95"/>
    </row>
    <row r="509" spans="4:21" x14ac:dyDescent="0.3">
      <c r="D509" s="82"/>
      <c r="R509" s="96"/>
      <c r="S509" s="96"/>
      <c r="T509" s="95"/>
      <c r="U509" s="95"/>
    </row>
    <row r="510" spans="4:21" x14ac:dyDescent="0.3">
      <c r="D510" s="82"/>
      <c r="R510" s="96"/>
      <c r="S510" s="96"/>
      <c r="T510" s="95"/>
      <c r="U510" s="95"/>
    </row>
    <row r="511" spans="4:21" x14ac:dyDescent="0.3">
      <c r="D511" s="82"/>
      <c r="R511" s="96"/>
      <c r="S511" s="96"/>
      <c r="T511" s="95"/>
      <c r="U511" s="95"/>
    </row>
    <row r="512" spans="4:21" x14ac:dyDescent="0.3">
      <c r="D512" s="82"/>
      <c r="R512" s="96"/>
      <c r="S512" s="96"/>
      <c r="T512" s="95"/>
      <c r="U512" s="95"/>
    </row>
    <row r="513" spans="4:21" x14ac:dyDescent="0.3">
      <c r="D513" s="82"/>
      <c r="R513" s="96"/>
      <c r="S513" s="96"/>
      <c r="T513" s="95"/>
      <c r="U513" s="95"/>
    </row>
    <row r="514" spans="4:21" x14ac:dyDescent="0.3">
      <c r="D514" s="82"/>
      <c r="R514" s="96"/>
      <c r="S514" s="96"/>
      <c r="T514" s="95"/>
      <c r="U514" s="95"/>
    </row>
    <row r="515" spans="4:21" x14ac:dyDescent="0.3">
      <c r="D515" s="82"/>
      <c r="R515" s="96"/>
      <c r="S515" s="96"/>
      <c r="T515" s="95"/>
      <c r="U515" s="95"/>
    </row>
    <row r="516" spans="4:21" x14ac:dyDescent="0.3">
      <c r="D516" s="82"/>
      <c r="R516" s="96"/>
      <c r="S516" s="96"/>
      <c r="T516" s="95"/>
      <c r="U516" s="95"/>
    </row>
    <row r="517" spans="4:21" x14ac:dyDescent="0.3">
      <c r="D517" s="82"/>
      <c r="R517" s="96"/>
      <c r="S517" s="96"/>
      <c r="T517" s="95"/>
      <c r="U517" s="95"/>
    </row>
    <row r="518" spans="4:21" x14ac:dyDescent="0.3">
      <c r="D518" s="82"/>
      <c r="R518" s="96"/>
      <c r="S518" s="96"/>
      <c r="T518" s="95"/>
      <c r="U518" s="95"/>
    </row>
    <row r="519" spans="4:21" x14ac:dyDescent="0.3">
      <c r="D519" s="82"/>
      <c r="R519" s="96"/>
      <c r="S519" s="96"/>
      <c r="T519" s="95"/>
      <c r="U519" s="95"/>
    </row>
    <row r="520" spans="4:21" x14ac:dyDescent="0.3">
      <c r="D520" s="82"/>
      <c r="R520" s="96"/>
      <c r="S520" s="96"/>
      <c r="T520" s="95"/>
      <c r="U520" s="95"/>
    </row>
    <row r="521" spans="4:21" x14ac:dyDescent="0.3">
      <c r="D521" s="82"/>
      <c r="R521" s="96"/>
      <c r="S521" s="96"/>
      <c r="T521" s="95"/>
      <c r="U521" s="95"/>
    </row>
    <row r="522" spans="4:21" x14ac:dyDescent="0.3">
      <c r="D522" s="82"/>
      <c r="R522" s="96"/>
      <c r="S522" s="96"/>
      <c r="T522" s="95"/>
      <c r="U522" s="95"/>
    </row>
    <row r="523" spans="4:21" x14ac:dyDescent="0.3">
      <c r="D523" s="82"/>
      <c r="R523" s="96"/>
      <c r="S523" s="96"/>
      <c r="T523" s="95"/>
      <c r="U523" s="95"/>
    </row>
    <row r="524" spans="4:21" x14ac:dyDescent="0.3">
      <c r="D524" s="82"/>
      <c r="R524" s="96"/>
      <c r="S524" s="96"/>
      <c r="T524" s="95"/>
      <c r="U524" s="95"/>
    </row>
    <row r="525" spans="4:21" x14ac:dyDescent="0.3">
      <c r="D525" s="82"/>
      <c r="R525" s="96"/>
      <c r="S525" s="96"/>
      <c r="T525" s="95"/>
      <c r="U525" s="95"/>
    </row>
    <row r="526" spans="4:21" x14ac:dyDescent="0.3">
      <c r="D526" s="82"/>
      <c r="R526" s="96"/>
      <c r="S526" s="96"/>
      <c r="T526" s="95"/>
      <c r="U526" s="95"/>
    </row>
    <row r="527" spans="4:21" x14ac:dyDescent="0.3">
      <c r="D527" s="82"/>
      <c r="R527" s="96"/>
      <c r="S527" s="96"/>
      <c r="T527" s="95"/>
      <c r="U527" s="95"/>
    </row>
    <row r="528" spans="4:21" x14ac:dyDescent="0.3">
      <c r="D528" s="82"/>
      <c r="R528" s="96"/>
      <c r="S528" s="96"/>
      <c r="T528" s="95"/>
      <c r="U528" s="95"/>
    </row>
    <row r="529" spans="4:21" x14ac:dyDescent="0.3">
      <c r="D529" s="82"/>
      <c r="R529" s="96"/>
      <c r="S529" s="96"/>
      <c r="T529" s="95"/>
      <c r="U529" s="95"/>
    </row>
    <row r="530" spans="4:21" x14ac:dyDescent="0.3">
      <c r="D530" s="82"/>
      <c r="R530" s="96"/>
      <c r="S530" s="96"/>
      <c r="T530" s="95"/>
      <c r="U530" s="95"/>
    </row>
    <row r="531" spans="4:21" x14ac:dyDescent="0.3">
      <c r="D531" s="82"/>
      <c r="R531" s="96"/>
      <c r="S531" s="96"/>
      <c r="T531" s="95"/>
      <c r="U531" s="95"/>
    </row>
    <row r="532" spans="4:21" x14ac:dyDescent="0.3">
      <c r="D532" s="82"/>
      <c r="R532" s="96"/>
      <c r="S532" s="96"/>
      <c r="T532" s="95"/>
      <c r="U532" s="95"/>
    </row>
    <row r="533" spans="4:21" x14ac:dyDescent="0.3">
      <c r="D533" s="82"/>
      <c r="R533" s="96"/>
      <c r="S533" s="96"/>
      <c r="T533" s="95"/>
      <c r="U533" s="95"/>
    </row>
    <row r="534" spans="4:21" x14ac:dyDescent="0.3">
      <c r="D534" s="82"/>
      <c r="R534" s="96"/>
      <c r="S534" s="96"/>
      <c r="T534" s="95"/>
      <c r="U534" s="95"/>
    </row>
    <row r="535" spans="4:21" x14ac:dyDescent="0.3">
      <c r="D535" s="82"/>
      <c r="R535" s="96"/>
      <c r="S535" s="96"/>
      <c r="T535" s="95"/>
      <c r="U535" s="95"/>
    </row>
    <row r="536" spans="4:21" x14ac:dyDescent="0.3">
      <c r="D536" s="82"/>
      <c r="R536" s="96"/>
      <c r="S536" s="96"/>
      <c r="T536" s="95"/>
      <c r="U536" s="95"/>
    </row>
    <row r="537" spans="4:21" x14ac:dyDescent="0.3">
      <c r="D537" s="82"/>
      <c r="R537" s="96"/>
      <c r="S537" s="96"/>
      <c r="T537" s="95"/>
      <c r="U537" s="95"/>
    </row>
    <row r="538" spans="4:21" x14ac:dyDescent="0.3">
      <c r="D538" s="82"/>
      <c r="R538" s="96"/>
      <c r="S538" s="96"/>
      <c r="T538" s="95"/>
      <c r="U538" s="95"/>
    </row>
    <row r="539" spans="4:21" x14ac:dyDescent="0.3">
      <c r="D539" s="82"/>
      <c r="R539" s="96"/>
      <c r="S539" s="96"/>
      <c r="T539" s="95"/>
      <c r="U539" s="95"/>
    </row>
    <row r="540" spans="4:21" x14ac:dyDescent="0.3">
      <c r="D540" s="82"/>
      <c r="R540" s="96"/>
      <c r="S540" s="96"/>
      <c r="T540" s="95"/>
      <c r="U540" s="95"/>
    </row>
    <row r="541" spans="4:21" x14ac:dyDescent="0.3">
      <c r="D541" s="82"/>
      <c r="R541" s="96"/>
      <c r="S541" s="96"/>
      <c r="T541" s="95"/>
      <c r="U541" s="95"/>
    </row>
    <row r="542" spans="4:21" x14ac:dyDescent="0.3">
      <c r="D542" s="82"/>
      <c r="R542" s="96"/>
      <c r="S542" s="96"/>
      <c r="T542" s="95"/>
      <c r="U542" s="95"/>
    </row>
    <row r="543" spans="4:21" x14ac:dyDescent="0.3">
      <c r="D543" s="82"/>
      <c r="R543" s="96"/>
      <c r="S543" s="96"/>
      <c r="T543" s="95"/>
      <c r="U543" s="95"/>
    </row>
    <row r="544" spans="4:21" x14ac:dyDescent="0.3">
      <c r="D544" s="82"/>
      <c r="R544" s="96"/>
      <c r="S544" s="96"/>
      <c r="T544" s="95"/>
      <c r="U544" s="95"/>
    </row>
    <row r="545" spans="4:21" x14ac:dyDescent="0.3">
      <c r="D545" s="82"/>
      <c r="R545" s="96"/>
      <c r="S545" s="96"/>
      <c r="T545" s="95"/>
      <c r="U545" s="95"/>
    </row>
    <row r="546" spans="4:21" x14ac:dyDescent="0.3">
      <c r="D546" s="82"/>
      <c r="R546" s="96"/>
      <c r="S546" s="96"/>
      <c r="T546" s="95"/>
      <c r="U546" s="95"/>
    </row>
    <row r="547" spans="4:21" x14ac:dyDescent="0.3">
      <c r="D547" s="82"/>
      <c r="R547" s="96"/>
      <c r="S547" s="96"/>
      <c r="T547" s="95"/>
      <c r="U547" s="95"/>
    </row>
    <row r="548" spans="4:21" x14ac:dyDescent="0.3">
      <c r="D548" s="82"/>
      <c r="R548" s="96"/>
      <c r="S548" s="96"/>
      <c r="T548" s="95"/>
      <c r="U548" s="95"/>
    </row>
    <row r="549" spans="4:21" x14ac:dyDescent="0.3">
      <c r="D549" s="82"/>
      <c r="R549" s="96"/>
      <c r="S549" s="96"/>
      <c r="T549" s="95"/>
      <c r="U549" s="95"/>
    </row>
    <row r="550" spans="4:21" x14ac:dyDescent="0.3">
      <c r="D550" s="82"/>
      <c r="R550" s="96"/>
      <c r="S550" s="96"/>
      <c r="T550" s="95"/>
      <c r="U550" s="95"/>
    </row>
    <row r="551" spans="4:21" x14ac:dyDescent="0.3">
      <c r="D551" s="82"/>
      <c r="R551" s="96"/>
      <c r="S551" s="96"/>
      <c r="T551" s="95"/>
      <c r="U551" s="95"/>
    </row>
    <row r="552" spans="4:21" x14ac:dyDescent="0.3">
      <c r="D552" s="82"/>
      <c r="R552" s="96"/>
      <c r="S552" s="96"/>
      <c r="T552" s="95"/>
      <c r="U552" s="95"/>
    </row>
    <row r="553" spans="4:21" x14ac:dyDescent="0.3">
      <c r="D553" s="82"/>
      <c r="R553" s="96"/>
      <c r="S553" s="96"/>
      <c r="T553" s="95"/>
      <c r="U553" s="95"/>
    </row>
    <row r="554" spans="4:21" x14ac:dyDescent="0.3">
      <c r="D554" s="82"/>
      <c r="R554" s="96"/>
      <c r="S554" s="96"/>
      <c r="T554" s="95"/>
      <c r="U554" s="95"/>
    </row>
    <row r="555" spans="4:21" x14ac:dyDescent="0.3">
      <c r="D555" s="82"/>
      <c r="R555" s="96"/>
      <c r="S555" s="96"/>
      <c r="T555" s="95"/>
      <c r="U555" s="95"/>
    </row>
    <row r="556" spans="4:21" x14ac:dyDescent="0.3">
      <c r="D556" s="82"/>
      <c r="R556" s="96"/>
      <c r="S556" s="96"/>
      <c r="T556" s="95"/>
      <c r="U556" s="95"/>
    </row>
    <row r="557" spans="4:21" x14ac:dyDescent="0.3">
      <c r="D557" s="82"/>
      <c r="R557" s="96"/>
      <c r="S557" s="96"/>
      <c r="T557" s="95"/>
      <c r="U557" s="95"/>
    </row>
    <row r="558" spans="4:21" x14ac:dyDescent="0.3">
      <c r="D558" s="82"/>
      <c r="R558" s="96"/>
      <c r="S558" s="96"/>
      <c r="T558" s="95"/>
      <c r="U558" s="95"/>
    </row>
    <row r="559" spans="4:21" x14ac:dyDescent="0.3">
      <c r="D559" s="82"/>
      <c r="R559" s="96"/>
      <c r="S559" s="96"/>
      <c r="T559" s="95"/>
      <c r="U559" s="95"/>
    </row>
    <row r="560" spans="4:21" x14ac:dyDescent="0.3">
      <c r="D560" s="82"/>
      <c r="R560" s="96"/>
      <c r="S560" s="96"/>
      <c r="T560" s="95"/>
      <c r="U560" s="95"/>
    </row>
    <row r="561" spans="4:21" x14ac:dyDescent="0.3">
      <c r="D561" s="82"/>
      <c r="R561" s="96"/>
      <c r="S561" s="96"/>
      <c r="T561" s="95"/>
      <c r="U561" s="95"/>
    </row>
    <row r="562" spans="4:21" x14ac:dyDescent="0.3">
      <c r="D562" s="82"/>
      <c r="R562" s="96"/>
      <c r="S562" s="96"/>
      <c r="T562" s="95"/>
      <c r="U562" s="95"/>
    </row>
    <row r="563" spans="4:21" x14ac:dyDescent="0.3">
      <c r="D563" s="82"/>
      <c r="R563" s="96"/>
      <c r="S563" s="96"/>
      <c r="T563" s="95"/>
      <c r="U563" s="95"/>
    </row>
    <row r="564" spans="4:21" x14ac:dyDescent="0.3">
      <c r="D564" s="82"/>
      <c r="R564" s="96"/>
      <c r="S564" s="96"/>
      <c r="T564" s="95"/>
      <c r="U564" s="95"/>
    </row>
    <row r="565" spans="4:21" x14ac:dyDescent="0.3">
      <c r="D565" s="82"/>
      <c r="R565" s="96"/>
      <c r="S565" s="96"/>
      <c r="T565" s="95"/>
      <c r="U565" s="95"/>
    </row>
    <row r="566" spans="4:21" x14ac:dyDescent="0.3">
      <c r="D566" s="82"/>
      <c r="R566" s="96"/>
      <c r="S566" s="96"/>
      <c r="T566" s="95"/>
      <c r="U566" s="95"/>
    </row>
    <row r="567" spans="4:21" x14ac:dyDescent="0.3">
      <c r="D567" s="82"/>
      <c r="R567" s="96"/>
      <c r="S567" s="96"/>
      <c r="T567" s="95"/>
      <c r="U567" s="95"/>
    </row>
    <row r="568" spans="4:21" x14ac:dyDescent="0.3">
      <c r="D568" s="82"/>
      <c r="R568" s="96"/>
      <c r="S568" s="96"/>
      <c r="T568" s="95"/>
      <c r="U568" s="95"/>
    </row>
    <row r="569" spans="4:21" x14ac:dyDescent="0.3">
      <c r="D569" s="82"/>
      <c r="R569" s="96"/>
      <c r="S569" s="96"/>
      <c r="T569" s="95"/>
      <c r="U569" s="95"/>
    </row>
    <row r="570" spans="4:21" x14ac:dyDescent="0.3">
      <c r="D570" s="82"/>
      <c r="R570" s="96"/>
      <c r="S570" s="96"/>
      <c r="T570" s="95"/>
      <c r="U570" s="95"/>
    </row>
    <row r="571" spans="4:21" x14ac:dyDescent="0.3">
      <c r="D571" s="82"/>
      <c r="R571" s="96"/>
      <c r="S571" s="96"/>
      <c r="T571" s="95"/>
      <c r="U571" s="95"/>
    </row>
    <row r="572" spans="4:21" x14ac:dyDescent="0.3">
      <c r="D572" s="82"/>
      <c r="R572" s="96"/>
      <c r="S572" s="96"/>
      <c r="T572" s="95"/>
      <c r="U572" s="95"/>
    </row>
    <row r="573" spans="4:21" x14ac:dyDescent="0.3">
      <c r="D573" s="82"/>
      <c r="R573" s="96"/>
      <c r="S573" s="96"/>
      <c r="T573" s="95"/>
      <c r="U573" s="95"/>
    </row>
    <row r="574" spans="4:21" x14ac:dyDescent="0.3">
      <c r="D574" s="82"/>
      <c r="R574" s="96"/>
      <c r="S574" s="96"/>
      <c r="T574" s="95"/>
      <c r="U574" s="95"/>
    </row>
    <row r="575" spans="4:21" x14ac:dyDescent="0.3">
      <c r="D575" s="82"/>
      <c r="R575" s="96"/>
      <c r="S575" s="96"/>
      <c r="T575" s="95"/>
      <c r="U575" s="95"/>
    </row>
    <row r="576" spans="4:21" x14ac:dyDescent="0.3">
      <c r="D576" s="82"/>
      <c r="R576" s="96"/>
      <c r="S576" s="96"/>
      <c r="T576" s="95"/>
      <c r="U576" s="95"/>
    </row>
    <row r="577" spans="4:21" x14ac:dyDescent="0.3">
      <c r="D577" s="82"/>
      <c r="R577" s="96"/>
      <c r="S577" s="96"/>
      <c r="T577" s="95"/>
      <c r="U577" s="95"/>
    </row>
    <row r="578" spans="4:21" x14ac:dyDescent="0.3">
      <c r="D578" s="82"/>
      <c r="R578" s="96"/>
      <c r="S578" s="96"/>
      <c r="T578" s="95"/>
      <c r="U578" s="95"/>
    </row>
    <row r="579" spans="4:21" x14ac:dyDescent="0.3">
      <c r="D579" s="82"/>
      <c r="R579" s="96"/>
      <c r="S579" s="96"/>
      <c r="T579" s="95"/>
      <c r="U579" s="95"/>
    </row>
    <row r="580" spans="4:21" x14ac:dyDescent="0.3">
      <c r="D580" s="82"/>
      <c r="R580" s="96"/>
      <c r="S580" s="96"/>
      <c r="T580" s="95"/>
      <c r="U580" s="95"/>
    </row>
    <row r="581" spans="4:21" x14ac:dyDescent="0.3">
      <c r="D581" s="82"/>
      <c r="R581" s="96"/>
      <c r="S581" s="96"/>
      <c r="T581" s="95"/>
      <c r="U581" s="95"/>
    </row>
    <row r="582" spans="4:21" x14ac:dyDescent="0.3">
      <c r="D582" s="82"/>
      <c r="R582" s="96"/>
      <c r="S582" s="96"/>
      <c r="T582" s="95"/>
      <c r="U582" s="95"/>
    </row>
    <row r="583" spans="4:21" x14ac:dyDescent="0.3">
      <c r="D583" s="82"/>
      <c r="R583" s="96"/>
      <c r="S583" s="96"/>
      <c r="T583" s="95"/>
      <c r="U583" s="95"/>
    </row>
    <row r="584" spans="4:21" x14ac:dyDescent="0.3">
      <c r="D584" s="82"/>
      <c r="R584" s="96"/>
      <c r="S584" s="96"/>
      <c r="T584" s="95"/>
      <c r="U584" s="95"/>
    </row>
    <row r="585" spans="4:21" x14ac:dyDescent="0.3">
      <c r="D585" s="82"/>
      <c r="R585" s="96"/>
      <c r="S585" s="96"/>
      <c r="T585" s="95"/>
      <c r="U585" s="95"/>
    </row>
    <row r="586" spans="4:21" x14ac:dyDescent="0.3">
      <c r="D586" s="82"/>
      <c r="R586" s="96"/>
      <c r="S586" s="96"/>
      <c r="T586" s="95"/>
      <c r="U586" s="95"/>
    </row>
    <row r="587" spans="4:21" x14ac:dyDescent="0.3">
      <c r="D587" s="82"/>
      <c r="R587" s="96"/>
      <c r="S587" s="96"/>
      <c r="T587" s="95"/>
      <c r="U587" s="95"/>
    </row>
    <row r="588" spans="4:21" x14ac:dyDescent="0.3">
      <c r="D588" s="82"/>
      <c r="R588" s="96"/>
      <c r="S588" s="96"/>
      <c r="T588" s="95"/>
      <c r="U588" s="95"/>
    </row>
    <row r="589" spans="4:21" x14ac:dyDescent="0.3">
      <c r="D589" s="82"/>
      <c r="R589" s="96"/>
      <c r="S589" s="96"/>
      <c r="T589" s="95"/>
      <c r="U589" s="95"/>
    </row>
    <row r="590" spans="4:21" x14ac:dyDescent="0.3">
      <c r="D590" s="82"/>
      <c r="R590" s="96"/>
      <c r="S590" s="96"/>
      <c r="T590" s="95"/>
      <c r="U590" s="95"/>
    </row>
    <row r="591" spans="4:21" x14ac:dyDescent="0.3">
      <c r="D591" s="82"/>
      <c r="R591" s="96"/>
      <c r="S591" s="96"/>
      <c r="T591" s="95"/>
      <c r="U591" s="95"/>
    </row>
    <row r="592" spans="4:21" x14ac:dyDescent="0.3">
      <c r="D592" s="82"/>
      <c r="R592" s="96"/>
      <c r="S592" s="96"/>
      <c r="T592" s="95"/>
      <c r="U592" s="95"/>
    </row>
    <row r="593" spans="4:21" x14ac:dyDescent="0.3">
      <c r="D593" s="82"/>
      <c r="R593" s="96"/>
      <c r="S593" s="96"/>
      <c r="T593" s="95"/>
      <c r="U593" s="95"/>
    </row>
    <row r="594" spans="4:21" x14ac:dyDescent="0.3">
      <c r="D594" s="82"/>
      <c r="R594" s="96"/>
      <c r="S594" s="96"/>
      <c r="T594" s="95"/>
      <c r="U594" s="95"/>
    </row>
    <row r="595" spans="4:21" x14ac:dyDescent="0.3">
      <c r="D595" s="82"/>
      <c r="R595" s="96"/>
      <c r="S595" s="96"/>
      <c r="T595" s="95"/>
      <c r="U595" s="95"/>
    </row>
    <row r="596" spans="4:21" x14ac:dyDescent="0.3">
      <c r="D596" s="82"/>
      <c r="R596" s="96"/>
      <c r="S596" s="96"/>
      <c r="T596" s="95"/>
      <c r="U596" s="95"/>
    </row>
    <row r="597" spans="4:21" x14ac:dyDescent="0.3">
      <c r="D597" s="82"/>
      <c r="R597" s="96"/>
      <c r="S597" s="96"/>
      <c r="T597" s="95"/>
      <c r="U597" s="95"/>
    </row>
    <row r="598" spans="4:21" x14ac:dyDescent="0.3">
      <c r="D598" s="82"/>
      <c r="R598" s="96"/>
      <c r="S598" s="96"/>
      <c r="T598" s="95"/>
      <c r="U598" s="95"/>
    </row>
    <row r="599" spans="4:21" x14ac:dyDescent="0.3">
      <c r="D599" s="82"/>
      <c r="R599" s="96"/>
      <c r="S599" s="96"/>
      <c r="T599" s="95"/>
      <c r="U599" s="95"/>
    </row>
    <row r="600" spans="4:21" x14ac:dyDescent="0.3">
      <c r="D600" s="82"/>
      <c r="R600" s="96"/>
      <c r="S600" s="96"/>
      <c r="T600" s="95"/>
      <c r="U600" s="95"/>
    </row>
    <row r="601" spans="4:21" x14ac:dyDescent="0.3">
      <c r="D601" s="82"/>
      <c r="R601" s="96"/>
      <c r="S601" s="96"/>
      <c r="T601" s="95"/>
      <c r="U601" s="95"/>
    </row>
    <row r="602" spans="4:21" x14ac:dyDescent="0.3">
      <c r="D602" s="82"/>
      <c r="R602" s="96"/>
      <c r="S602" s="96"/>
      <c r="T602" s="95"/>
      <c r="U602" s="95"/>
    </row>
    <row r="603" spans="4:21" x14ac:dyDescent="0.3">
      <c r="D603" s="82"/>
      <c r="R603" s="96"/>
      <c r="S603" s="96"/>
      <c r="T603" s="95"/>
      <c r="U603" s="95"/>
    </row>
    <row r="604" spans="4:21" x14ac:dyDescent="0.3">
      <c r="D604" s="82"/>
      <c r="R604" s="96"/>
      <c r="S604" s="96"/>
      <c r="T604" s="95"/>
      <c r="U604" s="95"/>
    </row>
    <row r="605" spans="4:21" x14ac:dyDescent="0.3">
      <c r="D605" s="82"/>
      <c r="R605" s="96"/>
      <c r="S605" s="96"/>
      <c r="T605" s="95"/>
      <c r="U605" s="95"/>
    </row>
    <row r="606" spans="4:21" x14ac:dyDescent="0.3">
      <c r="D606" s="82"/>
      <c r="R606" s="96"/>
      <c r="S606" s="96"/>
      <c r="T606" s="95"/>
      <c r="U606" s="95"/>
    </row>
    <row r="607" spans="4:21" x14ac:dyDescent="0.3">
      <c r="D607" s="82"/>
      <c r="R607" s="96"/>
      <c r="S607" s="96"/>
      <c r="T607" s="95"/>
      <c r="U607" s="95"/>
    </row>
    <row r="608" spans="4:21" x14ac:dyDescent="0.3">
      <c r="D608" s="82"/>
      <c r="R608" s="96"/>
      <c r="S608" s="96"/>
      <c r="T608" s="95"/>
      <c r="U608" s="95"/>
    </row>
    <row r="609" spans="4:21" x14ac:dyDescent="0.3">
      <c r="D609" s="82"/>
      <c r="R609" s="96"/>
      <c r="S609" s="96"/>
      <c r="T609" s="95"/>
      <c r="U609" s="95"/>
    </row>
    <row r="610" spans="4:21" x14ac:dyDescent="0.3">
      <c r="D610" s="82"/>
      <c r="R610" s="96"/>
      <c r="S610" s="96"/>
      <c r="T610" s="95"/>
      <c r="U610" s="95"/>
    </row>
    <row r="611" spans="4:21" x14ac:dyDescent="0.3">
      <c r="D611" s="82"/>
      <c r="R611" s="96"/>
      <c r="S611" s="96"/>
      <c r="T611" s="95"/>
      <c r="U611" s="95"/>
    </row>
    <row r="612" spans="4:21" x14ac:dyDescent="0.3">
      <c r="D612" s="82"/>
      <c r="R612" s="96"/>
      <c r="S612" s="96"/>
      <c r="T612" s="95"/>
      <c r="U612" s="95"/>
    </row>
    <row r="613" spans="4:21" x14ac:dyDescent="0.3">
      <c r="D613" s="82"/>
      <c r="R613" s="96"/>
      <c r="S613" s="96"/>
      <c r="T613" s="95"/>
      <c r="U613" s="95"/>
    </row>
    <row r="614" spans="4:21" x14ac:dyDescent="0.3">
      <c r="D614" s="82"/>
      <c r="R614" s="96"/>
      <c r="S614" s="96"/>
      <c r="T614" s="95"/>
      <c r="U614" s="95"/>
    </row>
    <row r="615" spans="4:21" x14ac:dyDescent="0.3">
      <c r="D615" s="82"/>
      <c r="R615" s="96"/>
      <c r="S615" s="96"/>
      <c r="T615" s="95"/>
      <c r="U615" s="95"/>
    </row>
    <row r="616" spans="4:21" x14ac:dyDescent="0.3">
      <c r="D616" s="82"/>
      <c r="R616" s="96"/>
      <c r="S616" s="96"/>
      <c r="T616" s="95"/>
      <c r="U616" s="95"/>
    </row>
    <row r="617" spans="4:21" x14ac:dyDescent="0.3">
      <c r="D617" s="82"/>
      <c r="R617" s="96"/>
      <c r="S617" s="96"/>
      <c r="T617" s="95"/>
      <c r="U617" s="95"/>
    </row>
    <row r="618" spans="4:21" x14ac:dyDescent="0.3">
      <c r="D618" s="82"/>
      <c r="R618" s="96"/>
      <c r="S618" s="96"/>
      <c r="T618" s="95"/>
      <c r="U618" s="95"/>
    </row>
    <row r="619" spans="4:21" x14ac:dyDescent="0.3">
      <c r="D619" s="82"/>
      <c r="R619" s="96"/>
      <c r="S619" s="96"/>
      <c r="T619" s="95"/>
      <c r="U619" s="95"/>
    </row>
    <row r="620" spans="4:21" x14ac:dyDescent="0.3">
      <c r="D620" s="82"/>
      <c r="R620" s="96"/>
      <c r="S620" s="96"/>
      <c r="T620" s="95"/>
      <c r="U620" s="95"/>
    </row>
    <row r="621" spans="4:21" x14ac:dyDescent="0.3">
      <c r="D621" s="82"/>
      <c r="R621" s="96"/>
      <c r="S621" s="96"/>
      <c r="T621" s="95"/>
      <c r="U621" s="95"/>
    </row>
    <row r="622" spans="4:21" x14ac:dyDescent="0.3">
      <c r="D622" s="82"/>
      <c r="R622" s="96"/>
      <c r="S622" s="96"/>
      <c r="T622" s="95"/>
      <c r="U622" s="95"/>
    </row>
    <row r="623" spans="4:21" x14ac:dyDescent="0.3">
      <c r="D623" s="82"/>
      <c r="R623" s="96"/>
      <c r="S623" s="96"/>
      <c r="T623" s="95"/>
      <c r="U623" s="95"/>
    </row>
    <row r="624" spans="4:21" x14ac:dyDescent="0.3">
      <c r="D624" s="82"/>
      <c r="R624" s="96"/>
      <c r="S624" s="96"/>
      <c r="T624" s="95"/>
      <c r="U624" s="95"/>
    </row>
    <row r="625" spans="4:21" x14ac:dyDescent="0.3">
      <c r="D625" s="82"/>
      <c r="R625" s="96"/>
      <c r="S625" s="96"/>
      <c r="T625" s="95"/>
      <c r="U625" s="95"/>
    </row>
    <row r="626" spans="4:21" x14ac:dyDescent="0.3">
      <c r="D626" s="82"/>
      <c r="R626" s="96"/>
      <c r="S626" s="96"/>
      <c r="T626" s="95"/>
      <c r="U626" s="95"/>
    </row>
    <row r="627" spans="4:21" x14ac:dyDescent="0.3">
      <c r="D627" s="82"/>
      <c r="R627" s="96"/>
      <c r="S627" s="96"/>
      <c r="T627" s="95"/>
      <c r="U627" s="95"/>
    </row>
    <row r="628" spans="4:21" x14ac:dyDescent="0.3">
      <c r="D628" s="82"/>
      <c r="R628" s="96"/>
      <c r="S628" s="96"/>
      <c r="T628" s="95"/>
      <c r="U628" s="95"/>
    </row>
    <row r="629" spans="4:21" x14ac:dyDescent="0.3">
      <c r="D629" s="82"/>
      <c r="R629" s="96"/>
      <c r="S629" s="96"/>
      <c r="T629" s="95"/>
      <c r="U629" s="95"/>
    </row>
    <row r="630" spans="4:21" x14ac:dyDescent="0.3">
      <c r="D630" s="82"/>
      <c r="R630" s="96"/>
      <c r="S630" s="96"/>
      <c r="T630" s="95"/>
      <c r="U630" s="95"/>
    </row>
    <row r="631" spans="4:21" x14ac:dyDescent="0.3">
      <c r="D631" s="82"/>
      <c r="R631" s="96"/>
      <c r="S631" s="96"/>
      <c r="T631" s="95"/>
      <c r="U631" s="95"/>
    </row>
    <row r="632" spans="4:21" x14ac:dyDescent="0.3">
      <c r="D632" s="82"/>
      <c r="R632" s="96"/>
      <c r="S632" s="96"/>
      <c r="T632" s="95"/>
      <c r="U632" s="95"/>
    </row>
    <row r="633" spans="4:21" x14ac:dyDescent="0.3">
      <c r="D633" s="82"/>
      <c r="R633" s="96"/>
      <c r="S633" s="96"/>
      <c r="T633" s="95"/>
      <c r="U633" s="95"/>
    </row>
    <row r="634" spans="4:21" x14ac:dyDescent="0.3">
      <c r="D634" s="82"/>
      <c r="R634" s="96"/>
      <c r="S634" s="96"/>
      <c r="T634" s="95"/>
      <c r="U634" s="95"/>
    </row>
    <row r="635" spans="4:21" x14ac:dyDescent="0.3">
      <c r="D635" s="82"/>
      <c r="R635" s="96"/>
      <c r="S635" s="96"/>
      <c r="T635" s="95"/>
      <c r="U635" s="95"/>
    </row>
    <row r="636" spans="4:21" x14ac:dyDescent="0.3">
      <c r="D636" s="82"/>
      <c r="R636" s="96"/>
      <c r="S636" s="96"/>
      <c r="T636" s="95"/>
      <c r="U636" s="95"/>
    </row>
    <row r="637" spans="4:21" x14ac:dyDescent="0.3">
      <c r="D637" s="82"/>
      <c r="R637" s="96"/>
      <c r="S637" s="96"/>
      <c r="T637" s="95"/>
      <c r="U637" s="95"/>
    </row>
    <row r="638" spans="4:21" x14ac:dyDescent="0.3">
      <c r="D638" s="82"/>
      <c r="R638" s="96"/>
      <c r="S638" s="96"/>
      <c r="T638" s="95"/>
      <c r="U638" s="95"/>
    </row>
    <row r="639" spans="4:21" x14ac:dyDescent="0.3">
      <c r="D639" s="82"/>
      <c r="R639" s="96"/>
      <c r="S639" s="96"/>
      <c r="T639" s="95"/>
      <c r="U639" s="95"/>
    </row>
    <row r="640" spans="4:21" x14ac:dyDescent="0.3">
      <c r="D640" s="82"/>
      <c r="R640" s="96"/>
      <c r="S640" s="96"/>
      <c r="T640" s="95"/>
      <c r="U640" s="95"/>
    </row>
    <row r="641" spans="4:21" x14ac:dyDescent="0.3">
      <c r="D641" s="82"/>
      <c r="R641" s="96"/>
      <c r="S641" s="96"/>
      <c r="T641" s="95"/>
      <c r="U641" s="95"/>
    </row>
    <row r="642" spans="4:21" x14ac:dyDescent="0.3">
      <c r="D642" s="82"/>
      <c r="R642" s="96"/>
      <c r="S642" s="96"/>
      <c r="T642" s="95"/>
      <c r="U642" s="95"/>
    </row>
    <row r="643" spans="4:21" x14ac:dyDescent="0.3">
      <c r="D643" s="82"/>
      <c r="R643" s="96"/>
      <c r="S643" s="96"/>
      <c r="T643" s="95"/>
      <c r="U643" s="95"/>
    </row>
    <row r="644" spans="4:21" x14ac:dyDescent="0.3">
      <c r="D644" s="82"/>
      <c r="R644" s="96"/>
      <c r="S644" s="96"/>
      <c r="T644" s="95"/>
      <c r="U644" s="95"/>
    </row>
    <row r="645" spans="4:21" x14ac:dyDescent="0.3">
      <c r="D645" s="82"/>
      <c r="R645" s="96"/>
      <c r="S645" s="96"/>
      <c r="T645" s="95"/>
      <c r="U645" s="95"/>
    </row>
    <row r="646" spans="4:21" x14ac:dyDescent="0.3">
      <c r="D646" s="82"/>
      <c r="R646" s="96"/>
      <c r="S646" s="96"/>
      <c r="T646" s="95"/>
      <c r="U646" s="95"/>
    </row>
    <row r="647" spans="4:21" x14ac:dyDescent="0.3">
      <c r="D647" s="82"/>
      <c r="R647" s="96"/>
      <c r="S647" s="96"/>
      <c r="T647" s="95"/>
      <c r="U647" s="95"/>
    </row>
    <row r="648" spans="4:21" x14ac:dyDescent="0.3">
      <c r="D648" s="82"/>
      <c r="R648" s="96"/>
      <c r="S648" s="96"/>
      <c r="T648" s="95"/>
      <c r="U648" s="95"/>
    </row>
    <row r="649" spans="4:21" x14ac:dyDescent="0.3">
      <c r="D649" s="82"/>
      <c r="R649" s="96"/>
      <c r="S649" s="96"/>
      <c r="T649" s="95"/>
      <c r="U649" s="95"/>
    </row>
    <row r="650" spans="4:21" x14ac:dyDescent="0.3">
      <c r="D650" s="82"/>
      <c r="R650" s="96"/>
      <c r="S650" s="96"/>
      <c r="T650" s="95"/>
      <c r="U650" s="95"/>
    </row>
    <row r="651" spans="4:21" x14ac:dyDescent="0.3">
      <c r="D651" s="82"/>
      <c r="R651" s="96"/>
      <c r="S651" s="96"/>
      <c r="T651" s="95"/>
      <c r="U651" s="95"/>
    </row>
    <row r="652" spans="4:21" x14ac:dyDescent="0.3">
      <c r="D652" s="82"/>
      <c r="R652" s="96"/>
      <c r="S652" s="96"/>
      <c r="T652" s="95"/>
      <c r="U652" s="95"/>
    </row>
    <row r="653" spans="4:21" x14ac:dyDescent="0.3">
      <c r="D653" s="82"/>
      <c r="R653" s="96"/>
      <c r="S653" s="96"/>
      <c r="T653" s="95"/>
      <c r="U653" s="95"/>
    </row>
    <row r="654" spans="4:21" x14ac:dyDescent="0.3">
      <c r="D654" s="82"/>
      <c r="R654" s="96"/>
      <c r="S654" s="96"/>
      <c r="T654" s="95"/>
      <c r="U654" s="95"/>
    </row>
    <row r="655" spans="4:21" x14ac:dyDescent="0.3">
      <c r="D655" s="82"/>
      <c r="R655" s="96"/>
      <c r="S655" s="96"/>
      <c r="T655" s="95"/>
      <c r="U655" s="95"/>
    </row>
    <row r="656" spans="4:21" x14ac:dyDescent="0.3">
      <c r="D656" s="82"/>
      <c r="R656" s="96"/>
      <c r="S656" s="96"/>
      <c r="T656" s="95"/>
      <c r="U656" s="95"/>
    </row>
    <row r="657" spans="4:21" x14ac:dyDescent="0.3">
      <c r="D657" s="82"/>
      <c r="R657" s="96"/>
      <c r="S657" s="96"/>
      <c r="T657" s="95"/>
      <c r="U657" s="95"/>
    </row>
    <row r="658" spans="4:21" x14ac:dyDescent="0.3">
      <c r="D658" s="82"/>
      <c r="R658" s="96"/>
      <c r="S658" s="96"/>
      <c r="T658" s="95"/>
      <c r="U658" s="95"/>
    </row>
    <row r="659" spans="4:21" x14ac:dyDescent="0.3">
      <c r="D659" s="82"/>
      <c r="R659" s="96"/>
      <c r="S659" s="96"/>
      <c r="T659" s="95"/>
      <c r="U659" s="95"/>
    </row>
    <row r="660" spans="4:21" x14ac:dyDescent="0.3">
      <c r="D660" s="82"/>
      <c r="R660" s="96"/>
      <c r="S660" s="96"/>
      <c r="T660" s="95"/>
      <c r="U660" s="95"/>
    </row>
    <row r="661" spans="4:21" x14ac:dyDescent="0.3">
      <c r="D661" s="82"/>
      <c r="R661" s="96"/>
      <c r="S661" s="96"/>
      <c r="T661" s="95"/>
      <c r="U661" s="95"/>
    </row>
    <row r="662" spans="4:21" x14ac:dyDescent="0.3">
      <c r="D662" s="82"/>
      <c r="R662" s="96"/>
      <c r="S662" s="96"/>
      <c r="T662" s="95"/>
      <c r="U662" s="95"/>
    </row>
    <row r="663" spans="4:21" x14ac:dyDescent="0.3">
      <c r="D663" s="82"/>
      <c r="R663" s="96"/>
      <c r="S663" s="96"/>
      <c r="T663" s="95"/>
      <c r="U663" s="95"/>
    </row>
    <row r="664" spans="4:21" x14ac:dyDescent="0.3">
      <c r="D664" s="82"/>
      <c r="R664" s="96"/>
      <c r="S664" s="96"/>
      <c r="T664" s="95"/>
      <c r="U664" s="95"/>
    </row>
    <row r="665" spans="4:21" x14ac:dyDescent="0.3">
      <c r="D665" s="82"/>
      <c r="R665" s="96"/>
      <c r="S665" s="96"/>
      <c r="T665" s="95"/>
      <c r="U665" s="95"/>
    </row>
    <row r="666" spans="4:21" x14ac:dyDescent="0.3">
      <c r="D666" s="82"/>
      <c r="R666" s="96"/>
      <c r="S666" s="96"/>
      <c r="T666" s="95"/>
      <c r="U666" s="95"/>
    </row>
    <row r="667" spans="4:21" x14ac:dyDescent="0.3">
      <c r="D667" s="82"/>
      <c r="R667" s="96"/>
      <c r="S667" s="96"/>
      <c r="T667" s="95"/>
      <c r="U667" s="95"/>
    </row>
    <row r="668" spans="4:21" x14ac:dyDescent="0.3">
      <c r="D668" s="82"/>
      <c r="R668" s="96"/>
      <c r="S668" s="96"/>
      <c r="T668" s="95"/>
      <c r="U668" s="95"/>
    </row>
    <row r="669" spans="4:21" x14ac:dyDescent="0.3">
      <c r="D669" s="82"/>
      <c r="R669" s="96"/>
      <c r="S669" s="96"/>
      <c r="T669" s="95"/>
      <c r="U669" s="95"/>
    </row>
    <row r="670" spans="4:21" x14ac:dyDescent="0.3">
      <c r="D670" s="82"/>
      <c r="R670" s="96"/>
      <c r="S670" s="96"/>
      <c r="T670" s="95"/>
      <c r="U670" s="95"/>
    </row>
    <row r="671" spans="4:21" x14ac:dyDescent="0.3">
      <c r="D671" s="82"/>
      <c r="R671" s="96"/>
      <c r="S671" s="96"/>
      <c r="T671" s="95"/>
      <c r="U671" s="95"/>
    </row>
    <row r="672" spans="4:21" x14ac:dyDescent="0.3">
      <c r="D672" s="82"/>
      <c r="R672" s="96"/>
      <c r="S672" s="96"/>
      <c r="T672" s="95"/>
      <c r="U672" s="95"/>
    </row>
    <row r="673" spans="4:21" x14ac:dyDescent="0.3">
      <c r="D673" s="82"/>
      <c r="R673" s="96"/>
      <c r="S673" s="96"/>
      <c r="T673" s="95"/>
      <c r="U673" s="95"/>
    </row>
    <row r="674" spans="4:21" x14ac:dyDescent="0.3">
      <c r="D674" s="82"/>
      <c r="R674" s="96"/>
      <c r="S674" s="96"/>
      <c r="T674" s="95"/>
      <c r="U674" s="95"/>
    </row>
    <row r="675" spans="4:21" x14ac:dyDescent="0.3">
      <c r="D675" s="82"/>
      <c r="R675" s="96"/>
      <c r="S675" s="96"/>
      <c r="T675" s="95"/>
      <c r="U675" s="95"/>
    </row>
    <row r="676" spans="4:21" x14ac:dyDescent="0.3">
      <c r="D676" s="82"/>
      <c r="R676" s="96"/>
      <c r="S676" s="96"/>
      <c r="T676" s="95"/>
      <c r="U676" s="95"/>
    </row>
    <row r="677" spans="4:21" x14ac:dyDescent="0.3">
      <c r="D677" s="82"/>
      <c r="R677" s="96"/>
      <c r="S677" s="96"/>
      <c r="T677" s="95"/>
      <c r="U677" s="95"/>
    </row>
    <row r="678" spans="4:21" x14ac:dyDescent="0.3">
      <c r="D678" s="82"/>
      <c r="R678" s="96"/>
      <c r="S678" s="96"/>
      <c r="T678" s="95"/>
      <c r="U678" s="95"/>
    </row>
    <row r="679" spans="4:21" x14ac:dyDescent="0.3">
      <c r="D679" s="82"/>
      <c r="R679" s="96"/>
      <c r="S679" s="96"/>
      <c r="T679" s="95"/>
      <c r="U679" s="95"/>
    </row>
    <row r="680" spans="4:21" x14ac:dyDescent="0.3">
      <c r="D680" s="82"/>
      <c r="R680" s="96"/>
      <c r="S680" s="96"/>
      <c r="T680" s="95"/>
      <c r="U680" s="95"/>
    </row>
    <row r="681" spans="4:21" x14ac:dyDescent="0.3">
      <c r="D681" s="82"/>
      <c r="R681" s="96"/>
      <c r="S681" s="96"/>
      <c r="T681" s="95"/>
      <c r="U681" s="95"/>
    </row>
    <row r="682" spans="4:21" x14ac:dyDescent="0.3">
      <c r="D682" s="82"/>
      <c r="R682" s="96"/>
      <c r="S682" s="96"/>
      <c r="T682" s="95"/>
      <c r="U682" s="95"/>
    </row>
    <row r="683" spans="4:21" x14ac:dyDescent="0.3">
      <c r="D683" s="82"/>
      <c r="R683" s="96"/>
      <c r="S683" s="96"/>
      <c r="T683" s="95"/>
      <c r="U683" s="95"/>
    </row>
    <row r="684" spans="4:21" x14ac:dyDescent="0.3">
      <c r="D684" s="82"/>
      <c r="R684" s="96"/>
      <c r="S684" s="96"/>
      <c r="T684" s="95"/>
      <c r="U684" s="95"/>
    </row>
    <row r="685" spans="4:21" x14ac:dyDescent="0.3">
      <c r="D685" s="82"/>
      <c r="R685" s="96"/>
      <c r="S685" s="96"/>
      <c r="T685" s="95"/>
      <c r="U685" s="95"/>
    </row>
    <row r="686" spans="4:21" x14ac:dyDescent="0.3">
      <c r="D686" s="82"/>
      <c r="R686" s="96"/>
      <c r="S686" s="96"/>
      <c r="T686" s="95"/>
      <c r="U686" s="95"/>
    </row>
    <row r="687" spans="4:21" x14ac:dyDescent="0.3">
      <c r="D687" s="82"/>
      <c r="R687" s="96"/>
      <c r="S687" s="96"/>
      <c r="T687" s="95"/>
      <c r="U687" s="95"/>
    </row>
    <row r="688" spans="4:21" x14ac:dyDescent="0.3">
      <c r="D688" s="82"/>
      <c r="R688" s="96"/>
      <c r="S688" s="96"/>
      <c r="T688" s="95"/>
      <c r="U688" s="95"/>
    </row>
    <row r="689" spans="4:21" x14ac:dyDescent="0.3">
      <c r="D689" s="82"/>
      <c r="R689" s="96"/>
      <c r="S689" s="96"/>
      <c r="T689" s="95"/>
      <c r="U689" s="95"/>
    </row>
    <row r="690" spans="4:21" x14ac:dyDescent="0.3">
      <c r="D690" s="82"/>
      <c r="R690" s="96"/>
      <c r="S690" s="96"/>
      <c r="T690" s="95"/>
      <c r="U690" s="95"/>
    </row>
    <row r="691" spans="4:21" x14ac:dyDescent="0.3">
      <c r="D691" s="82"/>
      <c r="R691" s="96"/>
      <c r="S691" s="96"/>
      <c r="T691" s="95"/>
      <c r="U691" s="95"/>
    </row>
  </sheetData>
  <mergeCells count="101">
    <mergeCell ref="AF12:AF14"/>
    <mergeCell ref="AG12:AG14"/>
    <mergeCell ref="AD12:AD14"/>
    <mergeCell ref="AC12:AC14"/>
    <mergeCell ref="M12:M14"/>
    <mergeCell ref="F12:F14"/>
    <mergeCell ref="G12:G14"/>
    <mergeCell ref="H12:H14"/>
    <mergeCell ref="I12:I14"/>
    <mergeCell ref="J12:K14"/>
    <mergeCell ref="A12:A14"/>
    <mergeCell ref="B12:B14"/>
    <mergeCell ref="C12:C14"/>
    <mergeCell ref="D12:D14"/>
    <mergeCell ref="E12:E14"/>
    <mergeCell ref="Z16:Z18"/>
    <mergeCell ref="Z19:Z21"/>
    <mergeCell ref="Z22:Z24"/>
    <mergeCell ref="Z25:Z27"/>
    <mergeCell ref="Z28:Z30"/>
    <mergeCell ref="L12:L14"/>
    <mergeCell ref="N12:O14"/>
    <mergeCell ref="Q12:R14"/>
    <mergeCell ref="T12:U14"/>
    <mergeCell ref="W12:AB12"/>
    <mergeCell ref="S12:S14"/>
    <mergeCell ref="W13:W14"/>
    <mergeCell ref="X13:X14"/>
    <mergeCell ref="Y13:AB13"/>
    <mergeCell ref="Y14:Z14"/>
    <mergeCell ref="P12:P14"/>
    <mergeCell ref="Z72:Z74"/>
    <mergeCell ref="Z76:Z78"/>
    <mergeCell ref="Z81:Z83"/>
    <mergeCell ref="Z84:Z86"/>
    <mergeCell ref="Z87:Z89"/>
    <mergeCell ref="Z31:Z33"/>
    <mergeCell ref="Z52:Z53"/>
    <mergeCell ref="Z54:Z55"/>
    <mergeCell ref="Z63:Z65"/>
    <mergeCell ref="Z66:Z68"/>
    <mergeCell ref="Z109:Z111"/>
    <mergeCell ref="Z112:Z114"/>
    <mergeCell ref="Z115:Z117"/>
    <mergeCell ref="Z118:Z120"/>
    <mergeCell ref="Z121:Z123"/>
    <mergeCell ref="Z90:Z92"/>
    <mergeCell ref="Z94:Z96"/>
    <mergeCell ref="Z98:Z100"/>
    <mergeCell ref="Z102:Z104"/>
    <mergeCell ref="Z106:Z108"/>
    <mergeCell ref="Z141:Z143"/>
    <mergeCell ref="Z144:Z146"/>
    <mergeCell ref="Z148:Z150"/>
    <mergeCell ref="Z151:Z153"/>
    <mergeCell ref="Z154:Z156"/>
    <mergeCell ref="Z124:Z126"/>
    <mergeCell ref="Z127:Z129"/>
    <mergeCell ref="Z130:Z132"/>
    <mergeCell ref="Z133:Z135"/>
    <mergeCell ref="Z138:Z140"/>
    <mergeCell ref="Z174:Z176"/>
    <mergeCell ref="Z177:Z179"/>
    <mergeCell ref="Z180:Z182"/>
    <mergeCell ref="Z183:Z185"/>
    <mergeCell ref="Z186:Z188"/>
    <mergeCell ref="Z158:Z160"/>
    <mergeCell ref="Z162:Z164"/>
    <mergeCell ref="Z165:Z167"/>
    <mergeCell ref="Z168:Z170"/>
    <mergeCell ref="Z171:Z173"/>
    <mergeCell ref="Z203:Z204"/>
    <mergeCell ref="Z207:Z209"/>
    <mergeCell ref="Z210:Z212"/>
    <mergeCell ref="Z213:Z215"/>
    <mergeCell ref="Z216:Z218"/>
    <mergeCell ref="Z193:Z194"/>
    <mergeCell ref="Z195:Z196"/>
    <mergeCell ref="Z197:Z198"/>
    <mergeCell ref="Z199:Z200"/>
    <mergeCell ref="Z201:Z202"/>
    <mergeCell ref="Z234:Z236"/>
    <mergeCell ref="Z237:Z239"/>
    <mergeCell ref="Z240:Z242"/>
    <mergeCell ref="Z247:Z249"/>
    <mergeCell ref="Z250:Z252"/>
    <mergeCell ref="Z219:Z221"/>
    <mergeCell ref="Z222:Z224"/>
    <mergeCell ref="Z225:Z227"/>
    <mergeCell ref="Z228:Z230"/>
    <mergeCell ref="Z231:Z233"/>
    <mergeCell ref="Z268:Z270"/>
    <mergeCell ref="Z271:Z273"/>
    <mergeCell ref="Z274:Z276"/>
    <mergeCell ref="Z277:Z279"/>
    <mergeCell ref="Z280:Z282"/>
    <mergeCell ref="Z253:Z255"/>
    <mergeCell ref="Z256:Z258"/>
    <mergeCell ref="Z259:Z261"/>
    <mergeCell ref="Z262:Z264"/>
    <mergeCell ref="Z265:Z267"/>
  </mergeCells>
  <conditionalFormatting sqref="AF4:AG4 AF34:AG35 AF51:AG51 AF56:AG59 AF79:AG80 AF136:AG137 AF189:AG192 AF205:AG206 AF243:AG246">
    <cfRule type="cellIs" dxfId="32" priority="35" operator="lessThan">
      <formula>0</formula>
    </cfRule>
    <cfRule type="cellIs" dxfId="31" priority="36" operator="greaterThan">
      <formula>0</formula>
    </cfRule>
  </conditionalFormatting>
  <conditionalFormatting sqref="AD4">
    <cfRule type="cellIs" dxfId="30" priority="33" operator="lessThan">
      <formula>0</formula>
    </cfRule>
    <cfRule type="cellIs" dxfId="29" priority="34" operator="greaterThan">
      <formula>0</formula>
    </cfRule>
  </conditionalFormatting>
  <conditionalFormatting sqref="AF6:AG10">
    <cfRule type="cellIs" dxfId="28" priority="31" operator="lessThan">
      <formula>0</formula>
    </cfRule>
    <cfRule type="cellIs" dxfId="27" priority="32" operator="greaterThan">
      <formula>0</formula>
    </cfRule>
  </conditionalFormatting>
  <conditionalFormatting sqref="AD6:AD10">
    <cfRule type="cellIs" dxfId="26" priority="27" operator="lessThan">
      <formula>0</formula>
    </cfRule>
    <cfRule type="cellIs" dxfId="25" priority="28" operator="greaterThan">
      <formula>0</formula>
    </cfRule>
  </conditionalFormatting>
  <conditionalFormatting sqref="AF2:AG2">
    <cfRule type="cellIs" dxfId="24" priority="25" operator="lessThan">
      <formula>0</formula>
    </cfRule>
    <cfRule type="cellIs" dxfId="23" priority="26" operator="greaterThan">
      <formula>0</formula>
    </cfRule>
  </conditionalFormatting>
  <conditionalFormatting sqref="AF48:AG50">
    <cfRule type="cellIs" dxfId="22" priority="21" operator="lessThan">
      <formula>0</formula>
    </cfRule>
    <cfRule type="cellIs" dxfId="21" priority="22" operator="greaterThan">
      <formula>0</formula>
    </cfRule>
  </conditionalFormatting>
  <conditionalFormatting sqref="AF16:AG16">
    <cfRule type="cellIs" dxfId="20" priority="19" operator="lessThan">
      <formula>0</formula>
    </cfRule>
    <cfRule type="cellIs" dxfId="19" priority="20" operator="greaterThan">
      <formula>0</formula>
    </cfRule>
  </conditionalFormatting>
  <conditionalFormatting sqref="AF17:AG33">
    <cfRule type="cellIs" dxfId="18" priority="17" operator="lessThan">
      <formula>0</formula>
    </cfRule>
    <cfRule type="cellIs" dxfId="17" priority="18" operator="greaterThan">
      <formula>0</formula>
    </cfRule>
  </conditionalFormatting>
  <conditionalFormatting sqref="AF36:AG47">
    <cfRule type="cellIs" dxfId="16" priority="15" operator="lessThan">
      <formula>0</formula>
    </cfRule>
    <cfRule type="cellIs" dxfId="15" priority="16" operator="greaterThan">
      <formula>0</formula>
    </cfRule>
  </conditionalFormatting>
  <conditionalFormatting sqref="AF52:AG55">
    <cfRule type="cellIs" dxfId="14" priority="13" operator="lessThan">
      <formula>0</formula>
    </cfRule>
    <cfRule type="cellIs" dxfId="13" priority="14" operator="greaterThan">
      <formula>0</formula>
    </cfRule>
  </conditionalFormatting>
  <conditionalFormatting sqref="AF60:AG78">
    <cfRule type="cellIs" dxfId="12" priority="11" operator="lessThan">
      <formula>0</formula>
    </cfRule>
    <cfRule type="cellIs" dxfId="11" priority="12" operator="greaterThan">
      <formula>0</formula>
    </cfRule>
  </conditionalFormatting>
  <conditionalFormatting sqref="AF81:AG135">
    <cfRule type="cellIs" dxfId="10" priority="9" operator="lessThan">
      <formula>0</formula>
    </cfRule>
    <cfRule type="cellIs" dxfId="9" priority="10" operator="greaterThan">
      <formula>0</formula>
    </cfRule>
  </conditionalFormatting>
  <conditionalFormatting sqref="AF138:AG188">
    <cfRule type="cellIs" dxfId="8" priority="7" operator="lessThan">
      <formula>0</formula>
    </cfRule>
    <cfRule type="cellIs" dxfId="7" priority="8" operator="greaterThan">
      <formula>0</formula>
    </cfRule>
  </conditionalFormatting>
  <conditionalFormatting sqref="AF193:AG204">
    <cfRule type="cellIs" dxfId="6" priority="5" operator="lessThan">
      <formula>0</formula>
    </cfRule>
    <cfRule type="cellIs" dxfId="5" priority="6" operator="greaterThan">
      <formula>0</formula>
    </cfRule>
  </conditionalFormatting>
  <conditionalFormatting sqref="AF207:AG242">
    <cfRule type="cellIs" dxfId="4" priority="3" operator="lessThan">
      <formula>0</formula>
    </cfRule>
    <cfRule type="cellIs" dxfId="3" priority="4" operator="greaterThan">
      <formula>0</formula>
    </cfRule>
  </conditionalFormatting>
  <conditionalFormatting sqref="AF247:AG282">
    <cfRule type="cellIs" dxfId="2" priority="1" operator="lessThan">
      <formula>0</formula>
    </cfRule>
    <cfRule type="cellIs" dxfId="1" priority="2" operator="greaterThan">
      <formula>0</formula>
    </cfRule>
  </conditionalFormatting>
  <printOptions horizontalCentered="1"/>
  <pageMargins left="0.25" right="0.25" top="0.38" bottom="0.4" header="0.3" footer="0.3"/>
  <pageSetup scale="53" fitToHeight="2"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4"/>
  <sheetViews>
    <sheetView showGridLines="0" workbookViewId="0"/>
  </sheetViews>
  <sheetFormatPr baseColWidth="10" defaultColWidth="8.88671875" defaultRowHeight="13.2" x14ac:dyDescent="0.25"/>
  <cols>
    <col min="1" max="1" width="9.33203125" customWidth="1"/>
    <col min="2" max="2" width="10.33203125" bestFit="1" customWidth="1"/>
    <col min="3" max="3" width="32.109375" style="22" customWidth="1"/>
    <col min="4" max="4" width="11.44140625" style="8" bestFit="1" customWidth="1"/>
    <col min="5" max="5" width="12.33203125" style="8" bestFit="1" customWidth="1"/>
    <col min="6" max="6" width="8.44140625" style="23" bestFit="1" customWidth="1"/>
    <col min="7" max="7" width="12.44140625" style="24" bestFit="1" customWidth="1"/>
    <col min="8" max="8" width="10.109375" style="24" bestFit="1" customWidth="1"/>
    <col min="9" max="10" width="15.33203125" style="24" customWidth="1"/>
  </cols>
  <sheetData>
    <row r="1" spans="1:10" s="2" customFormat="1" ht="30" x14ac:dyDescent="0.5">
      <c r="A1" s="1" t="s">
        <v>20</v>
      </c>
      <c r="B1" s="9"/>
      <c r="C1" s="10"/>
      <c r="D1" s="11"/>
      <c r="E1" s="11"/>
      <c r="F1" s="12"/>
      <c r="G1" s="13"/>
      <c r="H1" s="13"/>
      <c r="I1" s="14"/>
      <c r="J1" s="14"/>
    </row>
    <row r="2" spans="1:10" s="3" customFormat="1" ht="15.6" x14ac:dyDescent="0.3">
      <c r="A2" s="289" t="s">
        <v>21</v>
      </c>
      <c r="B2" s="290"/>
      <c r="C2" s="290"/>
      <c r="D2" s="16"/>
      <c r="E2" s="16"/>
      <c r="F2" s="15"/>
      <c r="G2" s="17"/>
      <c r="H2" s="17"/>
      <c r="I2" s="17"/>
      <c r="J2" s="17"/>
    </row>
    <row r="3" spans="1:10" s="3" customFormat="1" ht="15.6" x14ac:dyDescent="0.3">
      <c r="A3" s="291"/>
      <c r="B3" s="291"/>
      <c r="C3" s="291"/>
      <c r="D3" s="19"/>
      <c r="E3" s="19"/>
      <c r="F3" s="15"/>
      <c r="G3" s="17"/>
      <c r="H3" s="17"/>
      <c r="I3" s="17"/>
      <c r="J3" s="17"/>
    </row>
    <row r="4" spans="1:10" s="3" customFormat="1" ht="15.6" x14ac:dyDescent="0.3">
      <c r="A4" s="18"/>
      <c r="B4" s="18"/>
      <c r="C4" s="18"/>
      <c r="D4" s="19"/>
      <c r="E4" s="19"/>
      <c r="F4" s="15"/>
      <c r="G4" s="17"/>
      <c r="H4" s="17"/>
    </row>
    <row r="5" spans="1:10" s="3" customFormat="1" ht="15.6" x14ac:dyDescent="0.3">
      <c r="A5" s="18"/>
      <c r="B5" s="18"/>
      <c r="C5" s="18"/>
      <c r="D5" s="19"/>
      <c r="E5" s="19"/>
      <c r="F5" s="15"/>
      <c r="G5" s="17"/>
      <c r="H5" s="17"/>
    </row>
    <row r="6" spans="1:10" s="4" customFormat="1" x14ac:dyDescent="0.25">
      <c r="A6" s="5"/>
      <c r="B6" s="5"/>
      <c r="C6" s="6"/>
      <c r="D6" s="5"/>
      <c r="E6" s="5"/>
      <c r="F6" s="20"/>
      <c r="G6" s="7"/>
      <c r="H6" s="7"/>
    </row>
    <row r="7" spans="1:10" s="4" customFormat="1" x14ac:dyDescent="0.25">
      <c r="A7" s="5"/>
      <c r="B7" s="5"/>
      <c r="C7" s="6"/>
      <c r="D7" s="5"/>
      <c r="E7" s="5"/>
      <c r="F7" s="20"/>
      <c r="G7" s="7"/>
      <c r="H7" s="7"/>
    </row>
    <row r="8" spans="1:10" s="4" customFormat="1" x14ac:dyDescent="0.25">
      <c r="A8" s="5"/>
      <c r="B8" s="5"/>
      <c r="C8" s="6"/>
      <c r="D8" s="5"/>
      <c r="E8" s="5"/>
      <c r="F8" s="20"/>
      <c r="G8" s="7"/>
      <c r="H8" s="7"/>
      <c r="I8" s="7"/>
      <c r="J8" s="7"/>
    </row>
    <row r="9" spans="1:10" s="4" customFormat="1" x14ac:dyDescent="0.25">
      <c r="A9" s="5"/>
      <c r="B9" s="5"/>
      <c r="C9" s="6"/>
      <c r="D9" s="5"/>
      <c r="E9" s="5"/>
      <c r="F9" s="20"/>
      <c r="G9" s="7"/>
      <c r="H9" s="7"/>
      <c r="I9" s="7"/>
      <c r="J9" s="7"/>
    </row>
    <row r="10" spans="1:10" s="4" customFormat="1" x14ac:dyDescent="0.25">
      <c r="A10" s="5"/>
      <c r="B10" s="5"/>
      <c r="C10" s="6"/>
      <c r="D10" s="5"/>
      <c r="E10" s="5"/>
      <c r="F10" s="20"/>
      <c r="G10" s="7"/>
      <c r="H10" s="7"/>
      <c r="I10" s="7"/>
      <c r="J10" s="7"/>
    </row>
    <row r="11" spans="1:10" s="4" customFormat="1" x14ac:dyDescent="0.25">
      <c r="A11" s="5"/>
      <c r="B11" s="5"/>
      <c r="C11" s="6"/>
      <c r="D11" s="5"/>
      <c r="E11" s="5"/>
      <c r="F11" s="20"/>
      <c r="G11" s="7"/>
      <c r="H11" s="7"/>
      <c r="I11" s="7"/>
      <c r="J11" s="7"/>
    </row>
    <row r="12" spans="1:10" s="4" customFormat="1" x14ac:dyDescent="0.25">
      <c r="A12" s="5"/>
      <c r="B12" s="5"/>
      <c r="C12" s="6"/>
      <c r="D12" s="5"/>
      <c r="E12" s="5"/>
      <c r="F12" s="20"/>
      <c r="G12" s="7"/>
      <c r="H12" s="7"/>
      <c r="I12" s="7"/>
      <c r="J12" s="7"/>
    </row>
    <row r="13" spans="1:10" s="4" customFormat="1" x14ac:dyDescent="0.25">
      <c r="A13" s="5"/>
      <c r="B13" s="5"/>
      <c r="C13" s="6"/>
      <c r="D13" s="5"/>
      <c r="E13" s="5"/>
      <c r="F13" s="20"/>
      <c r="G13" s="7"/>
      <c r="H13" s="7"/>
      <c r="I13" s="7"/>
      <c r="J13" s="7"/>
    </row>
    <row r="14" spans="1:10" s="4" customFormat="1" x14ac:dyDescent="0.25">
      <c r="A14" s="5"/>
      <c r="B14" s="5"/>
      <c r="C14" s="6"/>
      <c r="D14" s="5"/>
      <c r="E14" s="5"/>
      <c r="F14" s="20"/>
      <c r="G14" s="7"/>
      <c r="H14" s="7"/>
      <c r="I14" s="7"/>
      <c r="J14" s="7"/>
    </row>
    <row r="15" spans="1:10" s="4" customFormat="1" x14ac:dyDescent="0.25">
      <c r="A15" s="5"/>
      <c r="B15" s="5"/>
      <c r="C15" s="6"/>
      <c r="D15" s="5"/>
      <c r="E15" s="5"/>
      <c r="F15" s="20"/>
      <c r="G15" s="7"/>
      <c r="H15" s="21"/>
      <c r="I15" s="7"/>
      <c r="J15" s="7"/>
    </row>
    <row r="16" spans="1:10" s="4" customFormat="1" x14ac:dyDescent="0.25">
      <c r="A16" s="5"/>
      <c r="B16" s="5"/>
      <c r="C16" s="6"/>
      <c r="D16" s="5"/>
      <c r="E16" s="5"/>
      <c r="F16" s="20"/>
      <c r="G16" s="7"/>
      <c r="H16" s="7"/>
      <c r="I16" s="7"/>
      <c r="J16" s="7"/>
    </row>
    <row r="17" spans="1:10" s="4" customFormat="1" x14ac:dyDescent="0.25">
      <c r="A17" s="5"/>
      <c r="B17" s="5"/>
      <c r="C17" s="6"/>
      <c r="D17" s="5"/>
      <c r="E17" s="5"/>
      <c r="F17" s="20"/>
      <c r="G17" s="7"/>
      <c r="H17" s="7"/>
      <c r="I17" s="7"/>
      <c r="J17" s="7"/>
    </row>
    <row r="18" spans="1:10" s="4" customFormat="1" x14ac:dyDescent="0.25">
      <c r="A18" s="5"/>
      <c r="B18" s="5"/>
      <c r="C18" s="6"/>
      <c r="D18" s="5"/>
      <c r="E18" s="5"/>
      <c r="F18" s="20"/>
      <c r="G18" s="7"/>
      <c r="H18" s="7"/>
      <c r="I18" s="7"/>
      <c r="J18" s="7"/>
    </row>
    <row r="19" spans="1:10" s="4" customFormat="1" x14ac:dyDescent="0.25">
      <c r="A19" s="5"/>
      <c r="B19" s="5"/>
      <c r="C19" s="6"/>
      <c r="D19" s="5"/>
      <c r="E19" s="5"/>
      <c r="F19" s="20"/>
      <c r="G19" s="7"/>
      <c r="H19" s="7"/>
      <c r="I19" s="7"/>
      <c r="J19" s="7"/>
    </row>
    <row r="20" spans="1:10" s="4" customFormat="1" x14ac:dyDescent="0.25">
      <c r="A20" s="5"/>
      <c r="B20" s="5"/>
      <c r="C20" s="6"/>
      <c r="D20" s="5"/>
      <c r="E20" s="5"/>
      <c r="F20" s="20"/>
      <c r="G20" s="7"/>
      <c r="H20" s="7"/>
      <c r="I20" s="7"/>
      <c r="J20" s="7"/>
    </row>
    <row r="21" spans="1:10" s="4" customFormat="1" x14ac:dyDescent="0.25">
      <c r="A21" s="5"/>
      <c r="B21" s="5"/>
      <c r="C21" s="6"/>
      <c r="D21" s="5"/>
      <c r="E21" s="5"/>
      <c r="F21" s="20"/>
      <c r="G21" s="7"/>
      <c r="H21" s="7"/>
      <c r="I21" s="7"/>
      <c r="J21" s="7"/>
    </row>
    <row r="22" spans="1:10" s="4" customFormat="1" x14ac:dyDescent="0.25">
      <c r="A22" s="5"/>
      <c r="B22" s="5"/>
      <c r="C22" s="6"/>
      <c r="D22" s="5"/>
      <c r="E22" s="5"/>
      <c r="F22" s="20"/>
      <c r="G22" s="7"/>
      <c r="H22" s="7"/>
      <c r="I22" s="7"/>
      <c r="J22" s="7"/>
    </row>
    <row r="23" spans="1:10" s="4" customFormat="1" x14ac:dyDescent="0.25">
      <c r="A23" s="5"/>
      <c r="B23" s="5"/>
      <c r="C23" s="6"/>
      <c r="D23" s="5"/>
      <c r="E23" s="5"/>
      <c r="F23" s="20"/>
      <c r="G23" s="7"/>
      <c r="H23" s="7"/>
      <c r="I23" s="7"/>
      <c r="J23" s="7"/>
    </row>
    <row r="24" spans="1:10" s="4" customFormat="1" x14ac:dyDescent="0.25">
      <c r="A24" s="5"/>
      <c r="B24" s="5"/>
      <c r="C24" s="6"/>
      <c r="D24" s="5"/>
      <c r="E24" s="5"/>
      <c r="F24" s="20"/>
      <c r="G24" s="7"/>
      <c r="H24" s="7"/>
      <c r="I24" s="7"/>
      <c r="J24" s="7"/>
    </row>
    <row r="25" spans="1:10" s="4" customFormat="1" x14ac:dyDescent="0.25">
      <c r="A25" s="5"/>
      <c r="B25" s="5"/>
      <c r="C25" s="6"/>
      <c r="D25" s="5"/>
      <c r="E25" s="5"/>
      <c r="F25" s="20"/>
      <c r="G25" s="7"/>
      <c r="H25" s="7"/>
      <c r="I25" s="7"/>
      <c r="J25" s="7"/>
    </row>
    <row r="26" spans="1:10" s="4" customFormat="1" x14ac:dyDescent="0.25">
      <c r="A26" s="5"/>
      <c r="B26" s="5"/>
      <c r="C26" s="6"/>
      <c r="D26" s="5"/>
      <c r="E26" s="5"/>
      <c r="F26" s="20"/>
      <c r="G26" s="7"/>
      <c r="H26" s="7"/>
      <c r="I26" s="7"/>
      <c r="J26" s="7"/>
    </row>
    <row r="27" spans="1:10" s="4" customFormat="1" x14ac:dyDescent="0.25">
      <c r="A27" s="5"/>
      <c r="B27" s="5"/>
      <c r="C27" s="6"/>
      <c r="D27" s="5"/>
      <c r="E27" s="5"/>
      <c r="F27" s="20"/>
      <c r="G27" s="7"/>
      <c r="H27" s="7"/>
      <c r="I27" s="7"/>
      <c r="J27" s="7"/>
    </row>
    <row r="28" spans="1:10" s="4" customFormat="1" x14ac:dyDescent="0.25">
      <c r="A28" s="5"/>
      <c r="B28" s="5"/>
      <c r="C28" s="6"/>
      <c r="D28" s="5"/>
      <c r="E28" s="5"/>
      <c r="F28" s="20"/>
      <c r="G28" s="7"/>
      <c r="H28" s="7"/>
      <c r="I28" s="7"/>
      <c r="J28" s="7"/>
    </row>
    <row r="29" spans="1:10" s="4" customFormat="1" x14ac:dyDescent="0.25">
      <c r="A29" s="5"/>
      <c r="B29" s="5"/>
      <c r="C29" s="6"/>
      <c r="D29" s="5"/>
      <c r="E29" s="5"/>
      <c r="F29" s="20"/>
      <c r="G29" s="7"/>
      <c r="H29" s="7"/>
      <c r="I29" s="7"/>
      <c r="J29" s="7"/>
    </row>
    <row r="30" spans="1:10" s="4" customFormat="1" x14ac:dyDescent="0.25">
      <c r="A30" s="5"/>
      <c r="B30" s="5"/>
      <c r="C30" s="6"/>
      <c r="D30" s="5"/>
      <c r="E30" s="5"/>
      <c r="F30" s="20"/>
      <c r="G30" s="7"/>
      <c r="H30" s="7"/>
      <c r="I30" s="7"/>
      <c r="J30" s="7"/>
    </row>
    <row r="31" spans="1:10" s="4" customFormat="1" x14ac:dyDescent="0.25">
      <c r="A31" s="5"/>
      <c r="B31" s="5"/>
      <c r="C31" s="6"/>
      <c r="D31" s="5"/>
      <c r="E31" s="5"/>
      <c r="F31" s="20"/>
      <c r="G31" s="7"/>
      <c r="H31" s="7"/>
      <c r="I31" s="7"/>
      <c r="J31" s="7"/>
    </row>
    <row r="32" spans="1:10" s="4" customFormat="1" x14ac:dyDescent="0.25">
      <c r="A32" s="5"/>
      <c r="B32" s="5"/>
      <c r="C32" s="6"/>
      <c r="D32" s="5"/>
      <c r="E32" s="5"/>
      <c r="F32" s="20"/>
      <c r="G32" s="7"/>
      <c r="H32" s="7"/>
      <c r="I32" s="7"/>
      <c r="J32" s="7"/>
    </row>
    <row r="33" spans="1:10" s="4" customFormat="1" x14ac:dyDescent="0.25">
      <c r="A33" s="5"/>
      <c r="B33" s="5"/>
      <c r="C33" s="6"/>
      <c r="D33" s="5"/>
      <c r="E33" s="5"/>
      <c r="F33" s="20"/>
      <c r="G33" s="7"/>
      <c r="H33" s="7"/>
      <c r="I33" s="7"/>
      <c r="J33" s="7"/>
    </row>
    <row r="34" spans="1:10" s="4" customFormat="1" x14ac:dyDescent="0.25">
      <c r="A34" s="5"/>
      <c r="B34" s="5"/>
      <c r="C34" s="6"/>
      <c r="D34" s="5"/>
      <c r="E34" s="5"/>
      <c r="F34" s="20"/>
      <c r="G34" s="7"/>
      <c r="H34" s="7"/>
      <c r="I34" s="7"/>
      <c r="J34" s="7"/>
    </row>
  </sheetData>
  <mergeCells count="2">
    <mergeCell ref="A2:C2"/>
    <mergeCell ref="A3:C3"/>
  </mergeCells>
  <phoneticPr fontId="47"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6</vt:i4>
      </vt:variant>
    </vt:vector>
  </HeadingPairs>
  <TitlesOfParts>
    <vt:vector size="9" baseType="lpstr">
      <vt:lpstr>CVADVA IR</vt:lpstr>
      <vt:lpstr>CVADVA FX</vt:lpstr>
      <vt:lpstr>Disclaimer</vt:lpstr>
      <vt:lpstr>'CVADVA FX'!fxPortfolioInput</vt:lpstr>
      <vt:lpstr>'CVADVA IR'!fxPortfolioInput</vt:lpstr>
      <vt:lpstr>Disclaimer!fxPortfolioInput</vt:lpstr>
      <vt:lpstr>'CVADVA FX'!Zone_d_impression</vt:lpstr>
      <vt:lpstr>'CVADVA IR'!Zone_d_impression</vt:lpstr>
      <vt:lpstr>Disclaimer!Zone_d_impression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Maxime Dentroux - Kerius Finance</cp:lastModifiedBy>
  <cp:lastPrinted>2013-03-07T10:50:53Z</cp:lastPrinted>
  <dcterms:created xsi:type="dcterms:W3CDTF">2013-02-07T20:52:29Z</dcterms:created>
  <dcterms:modified xsi:type="dcterms:W3CDTF">2016-07-06T15:43:04Z</dcterms:modified>
</cp:coreProperties>
</file>