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9188" yWindow="-12" windowWidth="9636" windowHeight="12840" activeTab="1"/>
  </bookViews>
  <sheets>
    <sheet name="CVADVA IR" sheetId="1" r:id="rId1"/>
    <sheet name="CVADVA FX" sheetId="10" r:id="rId2"/>
    <sheet name="Disclaimer" sheetId="2" r:id="rId3"/>
  </sheets>
  <definedNames>
    <definedName name="§AQ759" localSheetId="1">#REF!</definedName>
    <definedName name="§AQ759">#REF!</definedName>
    <definedName name="âa143" localSheetId="1">#REF!</definedName>
    <definedName name="âa143">#REF!</definedName>
    <definedName name="fxPortfolioInput" localSheetId="1">'CVADVA FX'!$A$1</definedName>
    <definedName name="fxPortfolioInput" localSheetId="0">'CVADVA IR'!$A$1</definedName>
    <definedName name="fxPortfolioInput" localSheetId="2">Disclaimer!$A$1</definedName>
    <definedName name="fxPortfolioInput">#REF!</definedName>
    <definedName name="Myrange" localSheetId="1">#REF!</definedName>
    <definedName name="Myrange">#REF!</definedName>
    <definedName name="_xlnm.Print_Area" localSheetId="1">'CVADVA FX'!$A$1:$AB$191</definedName>
    <definedName name="_xlnm.Print_Area" localSheetId="0">'CVADVA IR'!$A$1:$X$70</definedName>
    <definedName name="_xlnm.Print_Area" localSheetId="2">Disclaimer!$A$1:$M$34</definedName>
  </definedNames>
  <calcPr calcId="145621" calcMode="manual" calcOnSave="0"/>
  <fileRecoveryPr autoRecover="0"/>
</workbook>
</file>

<file path=xl/calcChain.xml><?xml version="1.0" encoding="utf-8"?>
<calcChain xmlns="http://schemas.openxmlformats.org/spreadsheetml/2006/main">
  <c r="AF198" i="10" l="1"/>
  <c r="AF197" i="10"/>
  <c r="AF196" i="10"/>
  <c r="AF195" i="10"/>
  <c r="AF190" i="10"/>
  <c r="AF189" i="10"/>
  <c r="AF188" i="10"/>
  <c r="AF187" i="10"/>
  <c r="AF186" i="10"/>
  <c r="AF185" i="10"/>
  <c r="AF184" i="10"/>
  <c r="AF183" i="10"/>
  <c r="AF182" i="10"/>
  <c r="AF181" i="10"/>
  <c r="AF180" i="10"/>
  <c r="AF179" i="10"/>
  <c r="AF178" i="10"/>
  <c r="AF177" i="10"/>
  <c r="AF176" i="10"/>
  <c r="AF175" i="10"/>
  <c r="AF174" i="10"/>
  <c r="AF173" i="10"/>
  <c r="AF172" i="10"/>
  <c r="AF171" i="10"/>
  <c r="AF170" i="10"/>
  <c r="AF169" i="10"/>
  <c r="AF168" i="10"/>
  <c r="AF167" i="10"/>
  <c r="AF166" i="10"/>
  <c r="AF165" i="10"/>
  <c r="AF164" i="10"/>
  <c r="AF163" i="10"/>
  <c r="AF160" i="10"/>
  <c r="AF159" i="10"/>
  <c r="AF158" i="10"/>
  <c r="AF157" i="10"/>
  <c r="AF156" i="10"/>
  <c r="AF155" i="10"/>
  <c r="AF154" i="10"/>
  <c r="AF153" i="10"/>
  <c r="AF152" i="10"/>
  <c r="AF151" i="10"/>
  <c r="AF150" i="10"/>
  <c r="AF149" i="10"/>
  <c r="AF148" i="10"/>
  <c r="AF147" i="10"/>
  <c r="AF146" i="10"/>
  <c r="AF145" i="10"/>
  <c r="AF144" i="10"/>
  <c r="AF143" i="10"/>
  <c r="AF142" i="10"/>
  <c r="AF141" i="10"/>
  <c r="AF140" i="10"/>
  <c r="AF139" i="10"/>
  <c r="AF138" i="10"/>
  <c r="AF137" i="10"/>
  <c r="AF136" i="10"/>
  <c r="AF135" i="10"/>
  <c r="AF134" i="10"/>
  <c r="AF133" i="10"/>
  <c r="AF132" i="10"/>
  <c r="AF131" i="10"/>
  <c r="AF130" i="10"/>
  <c r="AF129" i="10"/>
  <c r="AF128" i="10"/>
  <c r="AF127" i="10"/>
  <c r="AF126" i="10"/>
  <c r="AF125" i="10"/>
  <c r="AF124" i="10"/>
  <c r="AF123" i="10"/>
  <c r="AF122" i="10"/>
  <c r="AF121" i="10"/>
  <c r="AF120" i="10"/>
  <c r="AF119" i="10"/>
  <c r="AF116" i="10"/>
  <c r="AF115" i="10"/>
  <c r="AF114" i="10"/>
  <c r="AF113" i="10"/>
  <c r="AF112" i="10"/>
  <c r="AF111" i="10"/>
  <c r="AF110" i="10"/>
  <c r="AF109" i="10"/>
  <c r="AF108" i="10"/>
  <c r="AF107" i="10"/>
  <c r="AF106" i="10"/>
  <c r="AF105" i="10"/>
  <c r="AF104" i="10"/>
  <c r="AF103" i="10"/>
  <c r="AF102" i="10"/>
  <c r="AF101" i="10"/>
  <c r="AF100" i="10"/>
  <c r="AF99" i="10"/>
  <c r="AF98" i="10"/>
  <c r="AF97" i="10"/>
  <c r="AF96" i="10"/>
  <c r="AF95" i="10"/>
  <c r="AF94" i="10"/>
  <c r="AF93" i="10"/>
  <c r="AF92" i="10"/>
  <c r="AF91" i="10"/>
  <c r="AF90" i="10"/>
  <c r="AF89" i="10"/>
  <c r="AF88" i="10"/>
  <c r="AF87" i="10"/>
  <c r="AF86" i="10"/>
  <c r="AF85" i="10"/>
  <c r="AF84" i="10"/>
  <c r="AF83" i="10"/>
  <c r="AF82" i="10"/>
  <c r="AF81" i="10"/>
  <c r="AF80" i="10"/>
  <c r="AF79" i="10"/>
  <c r="AF78" i="10"/>
  <c r="AF77" i="10"/>
  <c r="AF76" i="10"/>
  <c r="AF75" i="10"/>
  <c r="AF74" i="10"/>
  <c r="AF73" i="10"/>
  <c r="AF72" i="10"/>
  <c r="AF71" i="10"/>
  <c r="AF70" i="10"/>
  <c r="AF69" i="10"/>
  <c r="AF68" i="10"/>
  <c r="AF67" i="10"/>
  <c r="AF66" i="10"/>
  <c r="AF65" i="10"/>
  <c r="AF64" i="10"/>
  <c r="AF63" i="10"/>
  <c r="AF62" i="10"/>
  <c r="AF61" i="10"/>
  <c r="AF60" i="10"/>
  <c r="AF59" i="10"/>
  <c r="AF58" i="10"/>
  <c r="AF57" i="10"/>
  <c r="AF56" i="10"/>
  <c r="AF55" i="10"/>
  <c r="AF54" i="10"/>
  <c r="AF53" i="10"/>
  <c r="AF52" i="10"/>
  <c r="AF51" i="10"/>
  <c r="AF50" i="10"/>
  <c r="AF49" i="10"/>
  <c r="AF48" i="10"/>
  <c r="AF47" i="10"/>
  <c r="AF46" i="10"/>
  <c r="AF41" i="10"/>
  <c r="AF40" i="10"/>
  <c r="AF39" i="10"/>
  <c r="AF38" i="10"/>
  <c r="AF37" i="10"/>
  <c r="AF36" i="10"/>
  <c r="AF35" i="10"/>
  <c r="AF34" i="10"/>
  <c r="AF33" i="10"/>
  <c r="AF32" i="10"/>
  <c r="AF31" i="10"/>
  <c r="AF30" i="10"/>
  <c r="AF17" i="10"/>
  <c r="AF18" i="10"/>
  <c r="AF19" i="10"/>
  <c r="AF20" i="10"/>
  <c r="AF21" i="10"/>
  <c r="AF22" i="10"/>
  <c r="AF23" i="10"/>
  <c r="AF24" i="10"/>
  <c r="AF25" i="10"/>
  <c r="AF26" i="10"/>
  <c r="AF27" i="10"/>
  <c r="AF16" i="10"/>
  <c r="AG17" i="10"/>
  <c r="AG18" i="10"/>
  <c r="AG19" i="10"/>
  <c r="AG20" i="10"/>
  <c r="AG21" i="10"/>
  <c r="AG22" i="10"/>
  <c r="AG23" i="10"/>
  <c r="AG24" i="10"/>
  <c r="AG25" i="10"/>
  <c r="AG26" i="10"/>
  <c r="AG27" i="10"/>
  <c r="AG30" i="10"/>
  <c r="AG31" i="10"/>
  <c r="AG32" i="10"/>
  <c r="AG33" i="10"/>
  <c r="AG34" i="10"/>
  <c r="AG35" i="10"/>
  <c r="AG36" i="10"/>
  <c r="AG37" i="10"/>
  <c r="AG38" i="10"/>
  <c r="AG39" i="10"/>
  <c r="AG40" i="10"/>
  <c r="AG41" i="10"/>
  <c r="AG46" i="10"/>
  <c r="AG47" i="10"/>
  <c r="AG48" i="10"/>
  <c r="AG49" i="10"/>
  <c r="AG50" i="10"/>
  <c r="AG51" i="10"/>
  <c r="AG52" i="10"/>
  <c r="AG53" i="10"/>
  <c r="AG54" i="10"/>
  <c r="AG55" i="10"/>
  <c r="AG56" i="10"/>
  <c r="AG57" i="10"/>
  <c r="AG58" i="10"/>
  <c r="AG59" i="10"/>
  <c r="AG60" i="10"/>
  <c r="AG61" i="10"/>
  <c r="AG62" i="10"/>
  <c r="AG63" i="10"/>
  <c r="AG64" i="10"/>
  <c r="AG65" i="10"/>
  <c r="AG66" i="10"/>
  <c r="AG67" i="10"/>
  <c r="AG68" i="10"/>
  <c r="AG69" i="10"/>
  <c r="AG70" i="10"/>
  <c r="AG71" i="10"/>
  <c r="AG72" i="10"/>
  <c r="AG73" i="10"/>
  <c r="AG74" i="10"/>
  <c r="AG75" i="10"/>
  <c r="AG76" i="10"/>
  <c r="AG77" i="10"/>
  <c r="AG78" i="10"/>
  <c r="AG79" i="10"/>
  <c r="AG80" i="10"/>
  <c r="AG81" i="10"/>
  <c r="AG82" i="10"/>
  <c r="AG83" i="10"/>
  <c r="AG84" i="10"/>
  <c r="AG85" i="10"/>
  <c r="AG86" i="10"/>
  <c r="AG87" i="10"/>
  <c r="AG88" i="10"/>
  <c r="AG89" i="10"/>
  <c r="AG90" i="10"/>
  <c r="AG91" i="10"/>
  <c r="AG92" i="10"/>
  <c r="AG93" i="10"/>
  <c r="AG94" i="10"/>
  <c r="AG95" i="10"/>
  <c r="AG96" i="10"/>
  <c r="AG97" i="10"/>
  <c r="AG98" i="10"/>
  <c r="AG99" i="10"/>
  <c r="AG100" i="10"/>
  <c r="AG101" i="10"/>
  <c r="AG102" i="10"/>
  <c r="AG103" i="10"/>
  <c r="AG104" i="10"/>
  <c r="AG105" i="10"/>
  <c r="AG106" i="10"/>
  <c r="AG107" i="10"/>
  <c r="AG108" i="10"/>
  <c r="AG109" i="10"/>
  <c r="AG110" i="10"/>
  <c r="AG111" i="10"/>
  <c r="AG112" i="10"/>
  <c r="AG113" i="10"/>
  <c r="AG114" i="10"/>
  <c r="AG115" i="10"/>
  <c r="AG116" i="10"/>
  <c r="AG119" i="10"/>
  <c r="AG120" i="10"/>
  <c r="AG121" i="10"/>
  <c r="AG122" i="10"/>
  <c r="AG123" i="10"/>
  <c r="AG124" i="10"/>
  <c r="AG125" i="10"/>
  <c r="AG126" i="10"/>
  <c r="AG127" i="10"/>
  <c r="AG128" i="10"/>
  <c r="AG129" i="10"/>
  <c r="AG130" i="10"/>
  <c r="AG131" i="10"/>
  <c r="AG132" i="10"/>
  <c r="AG133" i="10"/>
  <c r="AG134" i="10"/>
  <c r="AG135" i="10"/>
  <c r="AG136" i="10"/>
  <c r="AG137" i="10"/>
  <c r="AG138" i="10"/>
  <c r="AG139" i="10"/>
  <c r="AG140" i="10"/>
  <c r="AG141" i="10"/>
  <c r="AG142" i="10"/>
  <c r="AG143" i="10"/>
  <c r="AG144" i="10"/>
  <c r="AG145" i="10"/>
  <c r="AG146" i="10"/>
  <c r="AG147" i="10"/>
  <c r="AG148" i="10"/>
  <c r="AG149" i="10"/>
  <c r="AG150" i="10"/>
  <c r="AG151" i="10"/>
  <c r="AG152" i="10"/>
  <c r="AG153" i="10"/>
  <c r="AG154" i="10"/>
  <c r="AG155" i="10"/>
  <c r="AG156" i="10"/>
  <c r="AG157" i="10"/>
  <c r="AG158" i="10"/>
  <c r="AG159" i="10"/>
  <c r="AG160" i="10"/>
  <c r="AG163" i="10"/>
  <c r="AG164" i="10"/>
  <c r="AG165" i="10"/>
  <c r="AG166" i="10"/>
  <c r="AG167" i="10"/>
  <c r="AG168" i="10"/>
  <c r="AG169" i="10"/>
  <c r="AG170" i="10"/>
  <c r="AG171" i="10"/>
  <c r="AG172" i="10"/>
  <c r="AG173" i="10"/>
  <c r="AG174" i="10"/>
  <c r="AG175" i="10"/>
  <c r="AG176" i="10"/>
  <c r="AG177" i="10"/>
  <c r="AG178" i="10"/>
  <c r="AG179" i="10"/>
  <c r="AG180" i="10"/>
  <c r="AG181" i="10"/>
  <c r="AG182" i="10"/>
  <c r="AG183" i="10"/>
  <c r="AG184" i="10"/>
  <c r="AG185" i="10"/>
  <c r="AG186" i="10"/>
  <c r="AG187" i="10"/>
  <c r="AG188" i="10"/>
  <c r="AG189" i="10"/>
  <c r="AG190" i="10"/>
  <c r="AG195" i="10"/>
  <c r="AG196" i="10"/>
  <c r="AG197" i="10"/>
  <c r="AG198" i="10"/>
  <c r="AC17" i="10"/>
  <c r="AC18" i="10"/>
  <c r="AC19" i="10"/>
  <c r="AC20" i="10"/>
  <c r="AC21" i="10"/>
  <c r="AC22" i="10"/>
  <c r="AC23" i="10"/>
  <c r="AC24" i="10"/>
  <c r="AC25" i="10"/>
  <c r="AC26" i="10"/>
  <c r="AC27" i="10"/>
  <c r="AC30" i="10"/>
  <c r="AC31" i="10"/>
  <c r="AC32" i="10"/>
  <c r="AC33" i="10"/>
  <c r="AC34" i="10"/>
  <c r="AC35" i="10"/>
  <c r="AC36" i="10"/>
  <c r="AC37" i="10"/>
  <c r="AC38" i="10"/>
  <c r="AC39" i="10"/>
  <c r="AC40" i="10"/>
  <c r="AC41" i="10"/>
  <c r="AC46" i="10"/>
  <c r="AC47" i="10"/>
  <c r="AC48" i="10"/>
  <c r="AC49" i="10"/>
  <c r="AC50" i="10"/>
  <c r="AC51" i="10"/>
  <c r="AC52" i="10"/>
  <c r="AC53" i="10"/>
  <c r="AC54" i="10"/>
  <c r="AC55" i="10"/>
  <c r="AC56" i="10"/>
  <c r="AC57" i="10"/>
  <c r="AC58" i="10"/>
  <c r="AC59" i="10"/>
  <c r="AC60" i="10"/>
  <c r="AC61" i="10"/>
  <c r="AC62" i="10"/>
  <c r="AC63" i="10"/>
  <c r="AC64" i="10"/>
  <c r="AC65" i="10"/>
  <c r="AC66" i="10"/>
  <c r="AC67" i="10"/>
  <c r="AC68" i="10"/>
  <c r="AC69" i="10"/>
  <c r="AC70" i="10"/>
  <c r="AC71" i="10"/>
  <c r="AC72" i="10"/>
  <c r="AC73" i="10"/>
  <c r="AC74" i="10"/>
  <c r="AC75" i="10"/>
  <c r="AC76" i="10"/>
  <c r="AC77" i="10"/>
  <c r="AC78" i="10"/>
  <c r="AC79" i="10"/>
  <c r="AC80" i="10"/>
  <c r="AC81" i="10"/>
  <c r="AC82" i="10"/>
  <c r="AC83" i="10"/>
  <c r="AC84" i="10"/>
  <c r="AC85" i="10"/>
  <c r="AC86" i="10"/>
  <c r="AC87" i="10"/>
  <c r="AC88" i="10"/>
  <c r="AC89" i="10"/>
  <c r="AC90" i="10"/>
  <c r="AC91" i="10"/>
  <c r="AC92" i="10"/>
  <c r="AC93" i="10"/>
  <c r="AC94" i="10"/>
  <c r="AC95" i="10"/>
  <c r="AC96" i="10"/>
  <c r="AC97" i="10"/>
  <c r="AC98" i="10"/>
  <c r="AC99" i="10"/>
  <c r="AC100" i="10"/>
  <c r="AC101" i="10"/>
  <c r="AC102" i="10"/>
  <c r="AC103" i="10"/>
  <c r="AC104" i="10"/>
  <c r="AC105" i="10"/>
  <c r="AC106" i="10"/>
  <c r="AC107" i="10"/>
  <c r="AC108" i="10"/>
  <c r="AC109" i="10"/>
  <c r="AC110" i="10"/>
  <c r="AC111" i="10"/>
  <c r="AC112" i="10"/>
  <c r="AC113" i="10"/>
  <c r="AC114" i="10"/>
  <c r="AC115" i="10"/>
  <c r="AC116" i="10"/>
  <c r="AC119" i="10"/>
  <c r="AC120" i="10"/>
  <c r="AC121" i="10"/>
  <c r="AC122" i="10"/>
  <c r="AC123" i="10"/>
  <c r="AC124" i="10"/>
  <c r="AC125" i="10"/>
  <c r="AC126" i="10"/>
  <c r="AC127" i="10"/>
  <c r="AC128" i="10"/>
  <c r="AC129" i="10"/>
  <c r="AC130" i="10"/>
  <c r="AC131" i="10"/>
  <c r="AC132" i="10"/>
  <c r="AC133" i="10"/>
  <c r="AC134" i="10"/>
  <c r="AC135" i="10"/>
  <c r="AC136" i="10"/>
  <c r="AC137" i="10"/>
  <c r="AC138" i="10"/>
  <c r="AC139" i="10"/>
  <c r="AC140" i="10"/>
  <c r="AC141" i="10"/>
  <c r="AC142" i="10"/>
  <c r="AC143" i="10"/>
  <c r="AC144" i="10"/>
  <c r="AC145" i="10"/>
  <c r="AC146" i="10"/>
  <c r="AC147" i="10"/>
  <c r="AC148" i="10"/>
  <c r="AC149" i="10"/>
  <c r="AC150" i="10"/>
  <c r="AC151" i="10"/>
  <c r="AC152" i="10"/>
  <c r="AC153" i="10"/>
  <c r="AC154" i="10"/>
  <c r="AC155" i="10"/>
  <c r="AC156" i="10"/>
  <c r="AC157" i="10"/>
  <c r="AC158" i="10"/>
  <c r="AC159" i="10"/>
  <c r="AC160" i="10"/>
  <c r="AC163" i="10"/>
  <c r="AC164" i="10"/>
  <c r="AC165" i="10"/>
  <c r="AC166" i="10"/>
  <c r="AC167" i="10"/>
  <c r="AC168" i="10"/>
  <c r="AC169" i="10"/>
  <c r="AC170" i="10"/>
  <c r="AC171" i="10"/>
  <c r="AC172" i="10"/>
  <c r="AC173" i="10"/>
  <c r="AC174" i="10"/>
  <c r="AC175" i="10"/>
  <c r="AC176" i="10"/>
  <c r="AC177" i="10"/>
  <c r="AC178" i="10"/>
  <c r="AC179" i="10"/>
  <c r="AC180" i="10"/>
  <c r="AC181" i="10"/>
  <c r="AC182" i="10"/>
  <c r="AC183" i="10"/>
  <c r="AC184" i="10"/>
  <c r="AC185" i="10"/>
  <c r="AC186" i="10"/>
  <c r="AC187" i="10"/>
  <c r="AC188" i="10"/>
  <c r="AC189" i="10"/>
  <c r="AC190" i="10"/>
  <c r="AC195" i="10"/>
  <c r="AC196" i="10"/>
  <c r="AC197" i="10"/>
  <c r="AC198" i="10"/>
  <c r="AC16" i="10"/>
  <c r="AG16" i="10"/>
  <c r="AP23" i="10" l="1"/>
  <c r="AP22" i="10"/>
  <c r="AO18" i="10"/>
  <c r="AF7" i="10" l="1"/>
  <c r="AG7" i="10"/>
  <c r="AP21" i="10"/>
  <c r="AP20" i="10" l="1"/>
  <c r="AP19" i="10"/>
  <c r="AP18" i="10"/>
  <c r="AO19" i="10"/>
  <c r="AO20" i="10" s="1"/>
  <c r="AO21" i="10" s="1"/>
  <c r="AO22" i="10" s="1"/>
  <c r="AO23" i="10" s="1"/>
  <c r="AF8" i="10" l="1"/>
  <c r="AF9" i="10"/>
  <c r="AG9" i="10"/>
  <c r="AG10" i="10"/>
  <c r="AF6" i="10"/>
  <c r="AG6" i="10"/>
  <c r="AF10" i="10"/>
  <c r="AG8" i="10" l="1"/>
  <c r="AG4" i="10" s="1"/>
  <c r="AF4" i="10"/>
  <c r="AB10" i="1" l="1"/>
  <c r="AA10" i="1" l="1"/>
  <c r="AA4" i="1" s="1"/>
  <c r="AB4" i="1" l="1"/>
</calcChain>
</file>

<file path=xl/sharedStrings.xml><?xml version="1.0" encoding="utf-8"?>
<sst xmlns="http://schemas.openxmlformats.org/spreadsheetml/2006/main" count="1828" uniqueCount="185">
  <si>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</si>
  <si>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</si>
  <si>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</si>
  <si>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</si>
  <si>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</si>
  <si>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</si>
  <si>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</si>
  <si>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</si>
  <si>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</si>
  <si>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</si>
  <si>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</si>
  <si>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</si>
  <si>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</si>
  <si>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</si>
  <si>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</si>
  <si>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</si>
  <si>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</si>
  <si>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</si>
  <si>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</si>
  <si>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</si>
  <si>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LTC</t>
  </si>
  <si>
    <t>Value Date: 30/06/2014</t>
  </si>
  <si>
    <t>SG</t>
  </si>
  <si>
    <t>EUR</t>
  </si>
  <si>
    <t>EURCZK</t>
  </si>
  <si>
    <t>NOMURA</t>
  </si>
  <si>
    <t>EURUSD</t>
  </si>
  <si>
    <t>LCL</t>
  </si>
  <si>
    <t>HSBC</t>
  </si>
  <si>
    <t>NATIXIS</t>
  </si>
  <si>
    <t>USDBRL</t>
  </si>
  <si>
    <t>BNP</t>
  </si>
  <si>
    <t>CA</t>
  </si>
  <si>
    <t>CDS premium</t>
  </si>
  <si>
    <t>Default probability</t>
  </si>
  <si>
    <t>1Y</t>
  </si>
  <si>
    <t>2Y</t>
  </si>
  <si>
    <t>Recovery rate</t>
  </si>
  <si>
    <t>Markit Series</t>
  </si>
  <si>
    <t>Start Date</t>
  </si>
  <si>
    <t>Maturity Date</t>
  </si>
  <si>
    <t>Recovery</t>
  </si>
  <si>
    <t>Years</t>
  </si>
  <si>
    <t>Markit serie</t>
  </si>
  <si>
    <t xml:space="preserve">Value Date: </t>
  </si>
  <si>
    <t>CVA</t>
  </si>
  <si>
    <t>DVA</t>
  </si>
  <si>
    <t>Allocation/Link ID</t>
  </si>
  <si>
    <t>Trade</t>
  </si>
  <si>
    <t>Effective</t>
  </si>
  <si>
    <t>Maturity</t>
  </si>
  <si>
    <t>Index</t>
  </si>
  <si>
    <t>Initial Notional</t>
  </si>
  <si>
    <t>Outstanding Notional</t>
  </si>
  <si>
    <t>Fair Value *</t>
  </si>
  <si>
    <t>Fair Value **</t>
  </si>
  <si>
    <t>Accrued Interests</t>
  </si>
  <si>
    <t>Derivatives</t>
  </si>
  <si>
    <t>MIN(SI((SOMMEPROD($G$13:$G$57,$K$13:$K$57)/SOMME($K$13:$K$57))&lt;$AI$14:$AI$20,$AG$14:$AG$20))</t>
  </si>
  <si>
    <t>Barrier</t>
  </si>
  <si>
    <t>CIC SO</t>
  </si>
  <si>
    <t>WU</t>
  </si>
  <si>
    <t>BECM</t>
  </si>
  <si>
    <t>CIC</t>
  </si>
  <si>
    <t>GS</t>
  </si>
  <si>
    <t>DB</t>
  </si>
  <si>
    <t>New Hedge</t>
  </si>
  <si>
    <t>Markit Series 5Y</t>
  </si>
  <si>
    <t>Markit Series 3Y</t>
  </si>
  <si>
    <t>EURGBP</t>
  </si>
  <si>
    <t>TOTAL FX</t>
  </si>
  <si>
    <t>TOTAL IR</t>
  </si>
  <si>
    <t>Initial Spot Rate</t>
  </si>
  <si>
    <t>BUY</t>
  </si>
  <si>
    <t>PUT</t>
  </si>
  <si>
    <t>CALL</t>
  </si>
  <si>
    <t>CZK</t>
  </si>
  <si>
    <t>SELL</t>
  </si>
  <si>
    <t>FORWARD</t>
  </si>
  <si>
    <t>TOTAL EURCZK</t>
  </si>
  <si>
    <t>USD</t>
  </si>
  <si>
    <t>185-D</t>
  </si>
  <si>
    <t>186-D</t>
  </si>
  <si>
    <t>214-D</t>
  </si>
  <si>
    <t>210-D</t>
  </si>
  <si>
    <t>215-D</t>
  </si>
  <si>
    <t>187-D</t>
  </si>
  <si>
    <t>188-D</t>
  </si>
  <si>
    <t>211-D</t>
  </si>
  <si>
    <t>189-D</t>
  </si>
  <si>
    <t>255-D</t>
  </si>
  <si>
    <t>212-D</t>
  </si>
  <si>
    <t>213-D</t>
  </si>
  <si>
    <t>190-D</t>
  </si>
  <si>
    <t>254-D</t>
  </si>
  <si>
    <t>191-D</t>
  </si>
  <si>
    <t>192-D</t>
  </si>
  <si>
    <t>193-D</t>
  </si>
  <si>
    <t>194-D</t>
  </si>
  <si>
    <t>195-D</t>
  </si>
  <si>
    <t>TOTAL EURUSD</t>
  </si>
  <si>
    <t>MXN</t>
  </si>
  <si>
    <t>USDMXN</t>
  </si>
  <si>
    <t>241-D</t>
  </si>
  <si>
    <t>TOTAL USDMXN</t>
  </si>
  <si>
    <t>GRAND TOTAL</t>
  </si>
  <si>
    <t>Embeded Derivative</t>
  </si>
  <si>
    <t>6-D</t>
  </si>
  <si>
    <t>Pool</t>
  </si>
  <si>
    <t>Floor</t>
  </si>
  <si>
    <t>Euribor3m</t>
  </si>
  <si>
    <t>257-D</t>
  </si>
  <si>
    <t>258-D</t>
  </si>
  <si>
    <t>256-D</t>
  </si>
  <si>
    <t>259-D</t>
  </si>
  <si>
    <t>263-D</t>
  </si>
  <si>
    <t>260-D</t>
  </si>
  <si>
    <t>269-D</t>
  </si>
  <si>
    <t>266-D</t>
  </si>
  <si>
    <t>267-D</t>
  </si>
  <si>
    <t>261-D</t>
  </si>
  <si>
    <t>264-D</t>
  </si>
  <si>
    <t>268-D</t>
  </si>
  <si>
    <t>262-D</t>
  </si>
  <si>
    <t>265-D</t>
  </si>
  <si>
    <t>270-D</t>
  </si>
  <si>
    <t>273-D</t>
  </si>
  <si>
    <t>272-D</t>
  </si>
  <si>
    <t>271-D</t>
  </si>
  <si>
    <t>IR Portfolio Valuation - LTC</t>
  </si>
  <si>
    <t>* including accrued interests</t>
  </si>
  <si>
    <t>** excluding accrued interests</t>
  </si>
  <si>
    <t>275-D</t>
  </si>
  <si>
    <t>274-D</t>
  </si>
  <si>
    <t>276-D</t>
  </si>
  <si>
    <t>278-D</t>
  </si>
  <si>
    <t>277-D</t>
  </si>
  <si>
    <t>279-D</t>
  </si>
  <si>
    <t>TOTAL</t>
  </si>
  <si>
    <t xml:space="preserve">Calculation Date: </t>
  </si>
  <si>
    <t>300-D</t>
  </si>
  <si>
    <t>301-D</t>
  </si>
  <si>
    <t>302-D</t>
  </si>
  <si>
    <t>303-D</t>
  </si>
  <si>
    <t>304-D</t>
  </si>
  <si>
    <t>305-D</t>
  </si>
  <si>
    <t>306-D</t>
  </si>
  <si>
    <t>307-D</t>
  </si>
  <si>
    <t>308-D</t>
  </si>
  <si>
    <t>309-D</t>
  </si>
  <si>
    <t>310-D</t>
  </si>
  <si>
    <t>BARCLAYS</t>
  </si>
  <si>
    <t>311-D</t>
  </si>
  <si>
    <t>312-D</t>
  </si>
  <si>
    <t>313-D</t>
  </si>
  <si>
    <t>314-D</t>
  </si>
  <si>
    <t>315-D</t>
  </si>
  <si>
    <t>316-D</t>
  </si>
  <si>
    <t>317-D</t>
  </si>
  <si>
    <t>318-D</t>
  </si>
  <si>
    <t>319-D</t>
  </si>
  <si>
    <t>320-D</t>
  </si>
  <si>
    <t>321-D</t>
  </si>
  <si>
    <t>280-D</t>
  </si>
  <si>
    <t>283-D</t>
  </si>
  <si>
    <t>CMCIC</t>
  </si>
  <si>
    <t>284-D</t>
  </si>
  <si>
    <t>281-D</t>
  </si>
  <si>
    <t>285-D</t>
  </si>
  <si>
    <t>286-D</t>
  </si>
  <si>
    <t>287-D</t>
  </si>
  <si>
    <t>282-D</t>
  </si>
  <si>
    <t>288-D</t>
  </si>
  <si>
    <t>289-D</t>
  </si>
  <si>
    <t>291-D</t>
  </si>
  <si>
    <t>292-D</t>
  </si>
  <si>
    <t>295-D</t>
  </si>
  <si>
    <t>290-D</t>
  </si>
  <si>
    <t>293-D</t>
  </si>
  <si>
    <t>294-D</t>
  </si>
  <si>
    <t>296-D</t>
  </si>
  <si>
    <t>297-D</t>
  </si>
  <si>
    <t>298-D</t>
  </si>
  <si>
    <t>299-D</t>
  </si>
  <si>
    <t>SPOT</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</si>
</sst>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3" formatCode="_-* #,##0.00_-;\-* #,##0.00_-;_-* &quot;-&quot;??_-;_-@_-"/>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 numFmtId="170" formatCode="#,##0.00_ ;\-#,##0.00\ "/>
    <numFmt numFmtId="171" formatCode="0.0000%"/>
    <numFmt numFmtId="172" formatCode="_ * #,##0_ ;_ * \-#,##0_ ;_ * &quot;-&quot;??_ ;_ @_ "/>
    <numFmt numFmtId="173" formatCode="0.000%"/>
    <numFmt numFmtId="174" formatCode="0.000"/>
  </numFmts>
  <fonts count="10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color indexed="9"/>
      <name val="Arial"/>
      <family val="2"/>
    </font>
    <font>
      <b/>
      <sz val="12"/>
      <color indexed="9"/>
      <name val="Arial"/>
      <family val="2"/>
    </font>
    <font>
      <sz val="10"/>
      <color indexed="9"/>
      <name val="Arial"/>
      <family val="2"/>
    </font>
    <font>
      <sz val="8"/>
      <name val="Arial"/>
      <family val="2"/>
    </font>
    <font>
      <b/>
      <sz val="18"/>
      <name val="Calibri"/>
      <family val="2"/>
    </font>
    <font>
      <i/>
      <sz val="8"/>
      <name val="Arial"/>
      <family val="2"/>
    </font>
    <font>
      <sz val="10"/>
      <name val="Arial"/>
      <family val="2"/>
    </font>
    <font>
      <sz val="11"/>
      <name val="Calibri"/>
      <family val="2"/>
      <scheme val="minor"/>
    </font>
    <font>
      <b/>
      <sz val="11"/>
      <color theme="1"/>
      <name val="Calibri"/>
      <family val="2"/>
      <scheme val="minor"/>
    </font>
    <font>
      <b/>
      <sz val="11"/>
      <name val="Calibri"/>
      <family val="2"/>
      <scheme val="minor"/>
    </font>
    <font>
      <b/>
      <sz val="11"/>
      <color indexed="9"/>
      <name val="Calibri"/>
      <family val="2"/>
      <scheme val="minor"/>
    </font>
    <font>
      <sz val="11"/>
      <color indexed="9"/>
      <name val="Calibri"/>
      <family val="2"/>
      <scheme val="minor"/>
    </font>
    <font>
      <sz val="11"/>
      <color theme="0" tint="-0.499984740745262"/>
      <name val="Calibri"/>
      <family val="2"/>
      <scheme val="minor"/>
    </font>
    <font>
      <b/>
      <sz val="18"/>
      <color indexed="9"/>
      <name val="Calibri"/>
      <family val="2"/>
      <scheme val="minor"/>
    </font>
    <font>
      <sz val="10"/>
      <name val="Calibri"/>
      <family val="2"/>
      <scheme val="minor"/>
    </font>
    <font>
      <b/>
      <sz val="12"/>
      <color indexed="9"/>
      <name val="Calibri"/>
      <family val="2"/>
      <scheme val="minor"/>
    </font>
    <font>
      <b/>
      <sz val="12"/>
      <name val="Calibri"/>
      <family val="2"/>
      <scheme val="minor"/>
    </font>
    <font>
      <sz val="10"/>
      <color indexed="9"/>
      <name val="Calibri"/>
      <family val="2"/>
      <scheme val="minor"/>
    </font>
    <font>
      <sz val="8"/>
      <name val="Calibri"/>
      <family val="2"/>
      <scheme val="minor"/>
    </font>
    <font>
      <sz val="8"/>
      <color rgb="FFFF0000"/>
      <name val="Calibri"/>
      <family val="2"/>
      <scheme val="minor"/>
    </font>
    <font>
      <sz val="8"/>
      <color rgb="FFFF0000"/>
      <name val="Arial"/>
      <family val="2"/>
    </font>
    <font>
      <b/>
      <sz val="8"/>
      <name val="Arial"/>
      <family val="2"/>
    </font>
    <font>
      <b/>
      <sz val="8"/>
      <color rgb="FFFF0000"/>
      <name val="Arial"/>
      <family val="2"/>
    </font>
    <font>
      <sz val="12"/>
      <name val="Arial"/>
      <family val="2"/>
    </font>
    <font>
      <sz val="12"/>
      <color indexed="9"/>
      <name val="Arial"/>
      <family val="2"/>
    </font>
    <font>
      <sz val="8"/>
      <color indexed="9"/>
      <name val="Arial"/>
      <family val="2"/>
    </font>
    <font>
      <b/>
      <sz val="7"/>
      <name val="Arial"/>
      <family val="2"/>
    </font>
    <font>
      <sz val="7"/>
      <name val="Arial"/>
      <family val="2"/>
    </font>
    <font>
      <b/>
      <sz val="12"/>
      <name val="Arial"/>
      <family val="2"/>
    </font>
    <font>
      <b/>
      <sz val="24"/>
      <name val="Arial"/>
      <family val="2"/>
    </font>
    <font>
      <b/>
      <sz val="18"/>
      <name val="Calibri"/>
      <family val="2"/>
    </font>
    <font>
      <b/>
      <sz val="18"/>
      <color indexed="9"/>
      <name val="Arial"/>
      <family val="2"/>
    </font>
    <font>
      <b/>
      <sz val="18"/>
      <color indexed="9"/>
      <name val="Calibri"/>
      <family val="2"/>
      <scheme val="minor"/>
    </font>
    <font>
      <b/>
      <sz val="11"/>
      <color indexed="9"/>
      <name val="Calibri"/>
      <family val="2"/>
      <scheme val="minor"/>
    </font>
    <font>
      <sz val="10"/>
      <name val="Arial"/>
      <family val="2"/>
    </font>
    <font>
      <sz val="12"/>
      <name val="Arial"/>
      <family val="2"/>
    </font>
    <font>
      <sz val="12"/>
      <color indexed="9"/>
      <name val="Arial"/>
      <family val="2"/>
    </font>
    <font>
      <b/>
      <sz val="12"/>
      <color indexed="9"/>
      <name val="Arial"/>
      <family val="2"/>
    </font>
    <font>
      <b/>
      <sz val="12"/>
      <name val="Calibri"/>
      <family val="2"/>
      <scheme val="minor"/>
    </font>
    <font>
      <b/>
      <sz val="12"/>
      <color indexed="9"/>
      <name val="Calibri"/>
      <family val="2"/>
      <scheme val="minor"/>
    </font>
    <font>
      <b/>
      <sz val="11"/>
      <color rgb="FFFF0000"/>
      <name val="Calibri"/>
      <family val="2"/>
      <scheme val="minor"/>
    </font>
    <font>
      <b/>
      <sz val="12"/>
      <color indexed="10"/>
      <name val="Arial"/>
      <family val="2"/>
    </font>
    <font>
      <b/>
      <sz val="8"/>
      <name val="Arial"/>
      <family val="2"/>
    </font>
    <font>
      <sz val="8"/>
      <color indexed="9"/>
      <name val="Arial"/>
      <family val="2"/>
    </font>
    <font>
      <b/>
      <sz val="8"/>
      <name val="Calibri"/>
      <family val="2"/>
      <scheme val="minor"/>
    </font>
    <font>
      <sz val="11"/>
      <color indexed="9"/>
      <name val="Calibri"/>
      <family val="2"/>
      <scheme val="minor"/>
    </font>
    <font>
      <sz val="10"/>
      <color indexed="9"/>
      <name val="Calibri"/>
      <family val="2"/>
      <scheme val="minor"/>
    </font>
    <font>
      <sz val="10"/>
      <color indexed="9"/>
      <name val="Arial"/>
      <family val="2"/>
    </font>
    <font>
      <b/>
      <sz val="7"/>
      <name val="Arial"/>
      <family val="2"/>
    </font>
    <font>
      <sz val="8"/>
      <name val="Arial"/>
      <family val="2"/>
    </font>
    <font>
      <sz val="10"/>
      <name val="Calibri"/>
      <family val="2"/>
      <scheme val="minor"/>
    </font>
    <font>
      <sz val="11"/>
      <name val="Calibri"/>
      <family val="2"/>
      <scheme val="minor"/>
    </font>
    <font>
      <sz val="8"/>
      <name val="Calibri"/>
      <family val="2"/>
      <scheme val="minor"/>
    </font>
    <font>
      <sz val="12"/>
      <name val="Calibri"/>
      <family val="2"/>
      <scheme val="minor"/>
    </font>
    <font>
      <b/>
      <sz val="11"/>
      <color theme="1"/>
      <name val="Calibri"/>
      <family val="2"/>
      <scheme val="minor"/>
    </font>
    <font>
      <b/>
      <sz val="11"/>
      <name val="Calibri"/>
      <family val="2"/>
      <scheme val="minor"/>
    </font>
    <font>
      <sz val="11"/>
      <color theme="1"/>
      <name val="Calibri"/>
      <family val="2"/>
      <scheme val="minor"/>
    </font>
    <font>
      <b/>
      <sz val="10"/>
      <name val="Arial"/>
      <family val="2"/>
    </font>
    <font>
      <b/>
      <sz val="10"/>
      <name val="Calibri"/>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59999389629810485"/>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s>
  <cellStyleXfs count="158">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7" fillId="8" borderId="0" applyNumberFormat="0" applyBorder="0" applyAlignment="0" applyProtection="0"/>
    <xf numFmtId="0" fontId="7" fillId="7" borderId="0" applyNumberFormat="0" applyBorder="0" applyAlignment="0" applyProtection="0"/>
    <xf numFmtId="0" fontId="7" fillId="9" borderId="0" applyNumberFormat="0" applyBorder="0" applyAlignment="0" applyProtection="0"/>
    <xf numFmtId="0" fontId="7" fillId="8"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7" borderId="0" applyNumberFormat="0" applyBorder="0" applyAlignment="0" applyProtection="0"/>
    <xf numFmtId="0" fontId="7" fillId="9" borderId="0" applyNumberFormat="0" applyBorder="0" applyAlignment="0" applyProtection="0"/>
    <xf numFmtId="0" fontId="7" fillId="8"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5"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7" fillId="14"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0" borderId="0" applyNumberFormat="0" applyBorder="0" applyAlignment="0" applyProtection="0"/>
    <xf numFmtId="0" fontId="7" fillId="7" borderId="0" applyNumberFormat="0" applyBorder="0" applyAlignment="0" applyProtection="0"/>
    <xf numFmtId="0" fontId="7" fillId="14"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0" borderId="0" applyNumberFormat="0" applyBorder="0" applyAlignment="0" applyProtection="0"/>
    <xf numFmtId="0" fontId="7" fillId="7" borderId="0" applyNumberFormat="0" applyBorder="0" applyAlignment="0" applyProtection="0"/>
    <xf numFmtId="0" fontId="8" fillId="16"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9" fillId="18" borderId="0" applyNumberFormat="0" applyBorder="0" applyAlignment="0" applyProtection="0"/>
    <xf numFmtId="0" fontId="9" fillId="11" borderId="0" applyNumberFormat="0" applyBorder="0" applyAlignment="0" applyProtection="0"/>
    <xf numFmtId="0" fontId="9" fillId="15" borderId="0" applyNumberFormat="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7" borderId="0" applyNumberFormat="0" applyBorder="0" applyAlignment="0" applyProtection="0"/>
    <xf numFmtId="0" fontId="9" fillId="18" borderId="0" applyNumberFormat="0" applyBorder="0" applyAlignment="0" applyProtection="0"/>
    <xf numFmtId="0" fontId="9" fillId="11" borderId="0" applyNumberFormat="0" applyBorder="0" applyAlignment="0" applyProtection="0"/>
    <xf numFmtId="0" fontId="9" fillId="15" borderId="0" applyNumberFormat="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23" borderId="0" applyNumberFormat="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2" fillId="3" borderId="0" applyNumberFormat="0" applyBorder="0" applyAlignment="0" applyProtection="0"/>
    <xf numFmtId="0" fontId="13" fillId="0" borderId="0" applyNumberFormat="0" applyAlignment="0">
      <alignment horizontal="left"/>
    </xf>
    <xf numFmtId="0" fontId="14" fillId="14" borderId="1" applyNumberFormat="0" applyAlignment="0" applyProtection="0"/>
    <xf numFmtId="0" fontId="15" fillId="8" borderId="1" applyNumberFormat="0" applyAlignment="0" applyProtection="0"/>
    <xf numFmtId="0" fontId="15" fillId="8" borderId="1" applyNumberFormat="0" applyAlignment="0" applyProtection="0"/>
    <xf numFmtId="0" fontId="16" fillId="24" borderId="2" applyNumberFormat="0" applyAlignment="0" applyProtection="0"/>
    <xf numFmtId="0" fontId="17" fillId="0" borderId="3" applyNumberFormat="0" applyFill="0" applyAlignment="0" applyProtection="0"/>
    <xf numFmtId="0" fontId="18" fillId="0" borderId="3" applyNumberFormat="0" applyFill="0" applyAlignment="0" applyProtection="0"/>
    <xf numFmtId="0" fontId="16" fillId="24" borderId="2" applyNumberFormat="0" applyAlignment="0" applyProtection="0"/>
    <xf numFmtId="165" fontId="5" fillId="0" borderId="0" applyFont="0" applyFill="0" applyBorder="0" applyAlignment="0" applyProtection="0"/>
    <xf numFmtId="165" fontId="5"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0" fontId="5" fillId="9" borderId="4" applyNumberFormat="0" applyFont="0" applyAlignment="0" applyProtection="0"/>
    <xf numFmtId="0" fontId="21" fillId="4" borderId="0" applyNumberFormat="0" applyBorder="0" applyAlignment="0" applyProtection="0"/>
    <xf numFmtId="0" fontId="22" fillId="0" borderId="5" applyNumberFormat="0" applyFill="0" applyAlignment="0" applyProtection="0"/>
    <xf numFmtId="0" fontId="23" fillId="0" borderId="6"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9" fillId="18"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18" borderId="0" applyNumberFormat="0" applyBorder="0" applyAlignment="0" applyProtection="0"/>
    <xf numFmtId="0" fontId="9" fillId="23" borderId="0" applyNumberFormat="0" applyBorder="0" applyAlignment="0" applyProtection="0"/>
    <xf numFmtId="0" fontId="25" fillId="7" borderId="1" applyNumberFormat="0" applyAlignment="0" applyProtection="0"/>
    <xf numFmtId="0" fontId="26" fillId="7" borderId="1" applyNumberFormat="0" applyAlignment="0" applyProtection="0"/>
    <xf numFmtId="168" fontId="5" fillId="0" borderId="0" applyFont="0" applyFill="0" applyBorder="0" applyAlignment="0" applyProtection="0"/>
    <xf numFmtId="168" fontId="5"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1" fillId="4" borderId="0" applyNumberFormat="0" applyBorder="0" applyAlignment="0" applyProtection="0"/>
    <xf numFmtId="0" fontId="22" fillId="0" borderId="5" applyNumberFormat="0" applyFill="0" applyAlignment="0" applyProtection="0"/>
    <xf numFmtId="0" fontId="23" fillId="0" borderId="6"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12" fillId="3" borderId="0" applyNumberFormat="0" applyBorder="0" applyAlignment="0" applyProtection="0"/>
    <xf numFmtId="0" fontId="25" fillId="7" borderId="1" applyNumberFormat="0" applyAlignment="0" applyProtection="0"/>
    <xf numFmtId="0" fontId="28" fillId="3" borderId="0" applyNumberFormat="0" applyBorder="0" applyAlignment="0" applyProtection="0"/>
    <xf numFmtId="0" fontId="17" fillId="0" borderId="3" applyNumberFormat="0" applyFill="0" applyAlignment="0" applyProtection="0"/>
    <xf numFmtId="165" fontId="5" fillId="0" borderId="0" applyFont="0" applyFill="0" applyBorder="0" applyAlignment="0" applyProtection="0"/>
    <xf numFmtId="165" fontId="20" fillId="0" borderId="0" applyFont="0" applyFill="0" applyBorder="0" applyAlignment="0" applyProtection="0"/>
    <xf numFmtId="0" fontId="29" fillId="15" borderId="0" applyNumberFormat="0" applyBorder="0" applyAlignment="0" applyProtection="0"/>
    <xf numFmtId="0" fontId="30" fillId="15" borderId="0" applyNumberFormat="0" applyBorder="0" applyAlignment="0" applyProtection="0"/>
    <xf numFmtId="167" fontId="31" fillId="0" borderId="0"/>
    <xf numFmtId="0" fontId="32" fillId="0" borderId="0">
      <alignment vertical="top"/>
    </xf>
    <xf numFmtId="0" fontId="19" fillId="0" borderId="0">
      <alignment vertical="top"/>
    </xf>
    <xf numFmtId="0" fontId="19" fillId="0" borderId="0">
      <alignment vertical="top"/>
    </xf>
    <xf numFmtId="0" fontId="32" fillId="0" borderId="0">
      <alignment vertical="top"/>
    </xf>
    <xf numFmtId="0" fontId="20" fillId="0" borderId="0"/>
    <xf numFmtId="0" fontId="5" fillId="9" borderId="4" applyNumberFormat="0" applyFont="0" applyAlignment="0" applyProtection="0"/>
    <xf numFmtId="0" fontId="5" fillId="9" borderId="4" applyNumberFormat="0" applyFont="0" applyAlignment="0" applyProtection="0"/>
    <xf numFmtId="0" fontId="5" fillId="9" borderId="4" applyNumberFormat="0" applyFont="0" applyAlignment="0" applyProtection="0"/>
    <xf numFmtId="0" fontId="5" fillId="9" borderId="4" applyNumberFormat="0" applyFont="0" applyAlignment="0" applyProtection="0"/>
    <xf numFmtId="0" fontId="33" fillId="8" borderId="8"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0" fillId="0" borderId="0" applyFont="0" applyFill="0" applyBorder="0" applyAlignment="0" applyProtection="0"/>
    <xf numFmtId="0" fontId="33" fillId="8" borderId="8" applyNumberFormat="0" applyAlignment="0" applyProtection="0"/>
    <xf numFmtId="0" fontId="34" fillId="4" borderId="0" applyNumberFormat="0" applyBorder="0" applyAlignment="0" applyProtection="0"/>
    <xf numFmtId="0" fontId="35" fillId="14" borderId="8" applyNumberFormat="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6" applyNumberFormat="0" applyFill="0" applyAlignment="0" applyProtection="0"/>
    <xf numFmtId="0" fontId="41" fillId="0" borderId="10" applyNumberFormat="0" applyFill="0" applyAlignment="0" applyProtection="0"/>
    <xf numFmtId="0" fontId="41" fillId="0" borderId="0" applyNumberFormat="0" applyFill="0" applyBorder="0" applyAlignment="0" applyProtection="0"/>
    <xf numFmtId="0" fontId="37" fillId="0" borderId="0" applyNumberFormat="0" applyFill="0" applyBorder="0" applyAlignment="0" applyProtection="0"/>
    <xf numFmtId="0" fontId="42" fillId="0" borderId="11" applyNumberFormat="0" applyFill="0" applyAlignment="0" applyProtection="0"/>
    <xf numFmtId="0" fontId="43" fillId="24" borderId="2" applyNumberFormat="0" applyAlignment="0" applyProtection="0"/>
    <xf numFmtId="0" fontId="10" fillId="0" borderId="0" applyNumberFormat="0" applyFill="0" applyBorder="0" applyAlignment="0" applyProtection="0"/>
    <xf numFmtId="9" fontId="52" fillId="0" borderId="0" applyFont="0" applyFill="0" applyBorder="0" applyAlignment="0" applyProtection="0"/>
    <xf numFmtId="0" fontId="4" fillId="0" borderId="0"/>
    <xf numFmtId="16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9"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0" fontId="19" fillId="0" borderId="0">
      <alignment vertical="top"/>
    </xf>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cellStyleXfs>
  <cellXfs count="386">
    <xf numFmtId="0" fontId="0" fillId="0" borderId="0" xfId="0"/>
    <xf numFmtId="0" fontId="45" fillId="27" borderId="0" xfId="0" applyFont="1" applyFill="1" applyBorder="1"/>
    <xf numFmtId="0" fontId="46" fillId="27" borderId="0" xfId="0" applyFont="1" applyFill="1"/>
    <xf numFmtId="0" fontId="47" fillId="27" borderId="0" xfId="0" applyFont="1" applyFill="1"/>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6" fillId="27" borderId="0" xfId="106" applyFont="1" applyFill="1" applyBorder="1"/>
    <xf numFmtId="165" fontId="46" fillId="27" borderId="0" xfId="106" applyFont="1" applyFill="1"/>
    <xf numFmtId="166" fontId="5" fillId="27" borderId="0" xfId="0" applyNumberFormat="1" applyFont="1" applyFill="1" applyBorder="1" applyAlignment="1">
      <alignment horizontal="left"/>
    </xf>
    <xf numFmtId="166" fontId="5" fillId="27" borderId="0" xfId="0" applyNumberFormat="1" applyFont="1" applyFill="1" applyBorder="1" applyAlignment="1">
      <alignment horizontal="center"/>
    </xf>
    <xf numFmtId="165" fontId="47" fillId="27" borderId="0" xfId="106" applyFont="1" applyFill="1"/>
    <xf numFmtId="0" fontId="5" fillId="27" borderId="0" xfId="0" applyFont="1" applyFill="1" applyBorder="1" applyAlignment="1">
      <alignment horizontal="left"/>
    </xf>
    <xf numFmtId="0" fontId="5"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5" fillId="0" borderId="0" xfId="106"/>
    <xf numFmtId="0" fontId="53" fillId="0" borderId="0" xfId="0" applyFont="1"/>
    <xf numFmtId="0" fontId="54" fillId="30" borderId="0" xfId="0" applyFont="1" applyFill="1" applyAlignment="1">
      <alignment horizontal="center" vertical="center"/>
    </xf>
    <xf numFmtId="10" fontId="53" fillId="0" borderId="0" xfId="142" applyNumberFormat="1" applyFont="1" applyBorder="1" applyAlignment="1">
      <alignment horizontal="center" vertical="center"/>
    </xf>
    <xf numFmtId="0" fontId="54" fillId="30" borderId="0" xfId="0" applyFont="1" applyFill="1" applyBorder="1" applyAlignment="1">
      <alignment horizontal="center" vertical="center"/>
    </xf>
    <xf numFmtId="0" fontId="56" fillId="27" borderId="0" xfId="0" applyFont="1" applyFill="1"/>
    <xf numFmtId="0" fontId="57" fillId="27" borderId="0" xfId="0" applyFont="1" applyFill="1"/>
    <xf numFmtId="0" fontId="53" fillId="0" borderId="0" xfId="0" applyFont="1" applyAlignment="1">
      <alignment horizontal="center" vertical="center"/>
    </xf>
    <xf numFmtId="0" fontId="55" fillId="0" borderId="0" xfId="0" applyFont="1" applyAlignment="1">
      <alignment horizontal="center" vertical="center"/>
    </xf>
    <xf numFmtId="170" fontId="53" fillId="0" borderId="0" xfId="106" applyNumberFormat="1" applyFont="1" applyAlignment="1">
      <alignment horizontal="center" vertical="center"/>
    </xf>
    <xf numFmtId="0" fontId="54" fillId="30" borderId="0" xfId="146" applyFont="1" applyFill="1" applyAlignment="1">
      <alignment horizontal="center"/>
    </xf>
    <xf numFmtId="0" fontId="54" fillId="30" borderId="0" xfId="147" applyFont="1" applyFill="1" applyAlignment="1">
      <alignment horizontal="center"/>
    </xf>
    <xf numFmtId="0" fontId="53" fillId="0" borderId="0" xfId="0" applyFont="1" applyBorder="1" applyAlignment="1">
      <alignment horizontal="center" vertical="center"/>
    </xf>
    <xf numFmtId="9" fontId="53" fillId="0" borderId="15" xfId="0" applyNumberFormat="1" applyFont="1" applyBorder="1" applyAlignment="1">
      <alignment horizontal="center" vertical="center"/>
    </xf>
    <xf numFmtId="14" fontId="58" fillId="30" borderId="17" xfId="146" applyNumberFormat="1" applyFont="1" applyFill="1" applyBorder="1" applyAlignment="1">
      <alignment horizontal="center"/>
    </xf>
    <xf numFmtId="14" fontId="58" fillId="30" borderId="18" xfId="146" applyNumberFormat="1" applyFont="1" applyFill="1" applyBorder="1" applyAlignment="1">
      <alignment horizontal="center"/>
    </xf>
    <xf numFmtId="0" fontId="58" fillId="0" borderId="26" xfId="0" applyFont="1" applyBorder="1" applyAlignment="1">
      <alignment horizontal="center" vertical="center"/>
    </xf>
    <xf numFmtId="9" fontId="58" fillId="0" borderId="14" xfId="0" applyNumberFormat="1" applyFont="1" applyBorder="1" applyAlignment="1">
      <alignment horizontal="center" vertical="center"/>
    </xf>
    <xf numFmtId="170" fontId="58" fillId="0" borderId="0" xfId="106" applyNumberFormat="1" applyFont="1" applyAlignment="1">
      <alignment horizontal="center" vertical="center"/>
    </xf>
    <xf numFmtId="165" fontId="59" fillId="27" borderId="0" xfId="0" applyNumberFormat="1" applyFont="1" applyFill="1"/>
    <xf numFmtId="0" fontId="59" fillId="27" borderId="0" xfId="0" applyFont="1" applyFill="1"/>
    <xf numFmtId="0" fontId="61" fillId="27" borderId="0" xfId="0" applyFont="1" applyFill="1"/>
    <xf numFmtId="0" fontId="63" fillId="27" borderId="0" xfId="0" applyFont="1" applyFill="1"/>
    <xf numFmtId="0" fontId="60" fillId="0" borderId="0" xfId="0" applyFont="1"/>
    <xf numFmtId="0" fontId="64" fillId="29" borderId="0" xfId="0" applyFont="1" applyFill="1" applyAlignment="1">
      <alignment horizontal="center" vertical="center"/>
    </xf>
    <xf numFmtId="166" fontId="64" fillId="29" borderId="0" xfId="0" applyNumberFormat="1" applyFont="1" applyFill="1" applyAlignment="1">
      <alignment horizontal="center" vertical="center"/>
    </xf>
    <xf numFmtId="165" fontId="65" fillId="29" borderId="0" xfId="0" applyNumberFormat="1" applyFont="1" applyFill="1" applyAlignment="1">
      <alignment horizontal="center" vertical="center"/>
    </xf>
    <xf numFmtId="165" fontId="64" fillId="29" borderId="0" xfId="0" applyNumberFormat="1" applyFont="1" applyFill="1" applyAlignment="1">
      <alignment horizontal="center" vertical="center"/>
    </xf>
    <xf numFmtId="169" fontId="64" fillId="29" borderId="0" xfId="0" applyNumberFormat="1" applyFont="1" applyFill="1" applyAlignment="1">
      <alignment horizontal="center" vertical="center"/>
    </xf>
    <xf numFmtId="0" fontId="60" fillId="0" borderId="0" xfId="0" applyFont="1" applyAlignment="1">
      <alignment horizontal="center" vertical="center"/>
    </xf>
    <xf numFmtId="165" fontId="60" fillId="0" borderId="0" xfId="106" applyFont="1" applyAlignment="1">
      <alignment horizontal="center" vertical="center"/>
    </xf>
    <xf numFmtId="14" fontId="3" fillId="30" borderId="19" xfId="146" applyNumberFormat="1" applyFont="1" applyFill="1" applyBorder="1" applyAlignment="1">
      <alignment horizontal="center"/>
    </xf>
    <xf numFmtId="14" fontId="3" fillId="30" borderId="20" xfId="146" applyNumberFormat="1" applyFont="1" applyFill="1" applyBorder="1" applyAlignment="1">
      <alignment horizontal="center"/>
    </xf>
    <xf numFmtId="166" fontId="60" fillId="0" borderId="0" xfId="0" applyNumberFormat="1" applyFont="1"/>
    <xf numFmtId="165" fontId="60" fillId="0" borderId="0" xfId="0" applyNumberFormat="1" applyFont="1"/>
    <xf numFmtId="169" fontId="60" fillId="0" borderId="0" xfId="0" applyNumberFormat="1" applyFont="1"/>
    <xf numFmtId="0" fontId="60" fillId="0" borderId="0" xfId="0" applyFont="1" applyAlignment="1">
      <alignment horizontal="center"/>
    </xf>
    <xf numFmtId="169" fontId="60" fillId="0" borderId="0" xfId="0" applyNumberFormat="1" applyFont="1" applyAlignment="1">
      <alignment horizontal="center"/>
    </xf>
    <xf numFmtId="165" fontId="60" fillId="0" borderId="0" xfId="0" applyNumberFormat="1" applyFont="1" applyAlignment="1">
      <alignment horizontal="center"/>
    </xf>
    <xf numFmtId="165" fontId="61" fillId="27" borderId="0" xfId="0" applyNumberFormat="1" applyFont="1" applyFill="1" applyAlignment="1"/>
    <xf numFmtId="165" fontId="56" fillId="27" borderId="0" xfId="0" applyNumberFormat="1" applyFont="1" applyFill="1"/>
    <xf numFmtId="165" fontId="56" fillId="27" borderId="0" xfId="0" applyNumberFormat="1" applyFont="1" applyFill="1" applyAlignment="1"/>
    <xf numFmtId="165" fontId="53" fillId="27" borderId="0" xfId="0" applyNumberFormat="1" applyFont="1" applyFill="1" applyBorder="1" applyAlignment="1">
      <alignment horizontal="center" vertical="center"/>
    </xf>
    <xf numFmtId="165" fontId="53" fillId="0" borderId="0" xfId="106" applyFont="1" applyAlignment="1">
      <alignment horizontal="center" vertical="center"/>
    </xf>
    <xf numFmtId="0" fontId="53" fillId="29" borderId="0" xfId="0" applyFont="1" applyFill="1" applyAlignment="1">
      <alignment horizontal="center" vertical="center"/>
    </xf>
    <xf numFmtId="0" fontId="53" fillId="29" borderId="0" xfId="0" applyFont="1" applyFill="1" applyBorder="1" applyAlignment="1">
      <alignment horizontal="center" vertical="center"/>
    </xf>
    <xf numFmtId="165" fontId="55" fillId="27" borderId="0" xfId="0" applyNumberFormat="1" applyFont="1" applyFill="1" applyBorder="1" applyAlignment="1">
      <alignment horizontal="center" vertical="center"/>
    </xf>
    <xf numFmtId="165" fontId="62" fillId="31" borderId="27" xfId="0" applyNumberFormat="1" applyFont="1" applyFill="1" applyBorder="1" applyAlignment="1">
      <alignment horizontal="center" vertical="center"/>
    </xf>
    <xf numFmtId="165" fontId="62" fillId="31" borderId="28" xfId="0" applyNumberFormat="1" applyFont="1" applyFill="1" applyBorder="1" applyAlignment="1">
      <alignment horizontal="center" vertical="center"/>
    </xf>
    <xf numFmtId="165" fontId="62" fillId="31" borderId="38" xfId="0" applyNumberFormat="1" applyFont="1" applyFill="1" applyBorder="1" applyAlignment="1">
      <alignment horizontal="center" vertical="center"/>
    </xf>
    <xf numFmtId="0" fontId="45" fillId="27" borderId="0" xfId="154" applyFont="1" applyFill="1" applyBorder="1"/>
    <xf numFmtId="0" fontId="50" fillId="27" borderId="0" xfId="154" applyFont="1" applyFill="1" applyBorder="1"/>
    <xf numFmtId="165" fontId="46" fillId="27" borderId="0" xfId="154" applyNumberFormat="1" applyFont="1" applyFill="1"/>
    <xf numFmtId="0" fontId="46" fillId="27" borderId="0" xfId="154" applyFont="1" applyFill="1"/>
    <xf numFmtId="166" fontId="5" fillId="27" borderId="0" xfId="154" applyNumberFormat="1" applyFont="1" applyFill="1" applyBorder="1" applyAlignment="1">
      <alignment horizontal="left"/>
    </xf>
    <xf numFmtId="166" fontId="69" fillId="27" borderId="0" xfId="154" applyNumberFormat="1" applyFont="1" applyFill="1" applyBorder="1"/>
    <xf numFmtId="0" fontId="70" fillId="27" borderId="0" xfId="154" applyFont="1" applyFill="1" applyBorder="1"/>
    <xf numFmtId="165" fontId="47" fillId="27" borderId="0" xfId="154" applyNumberFormat="1" applyFont="1" applyFill="1"/>
    <xf numFmtId="0" fontId="47" fillId="27" borderId="0" xfId="154" applyFont="1" applyFill="1"/>
    <xf numFmtId="0" fontId="5" fillId="27" borderId="0" xfId="154" applyFont="1" applyFill="1" applyBorder="1" applyAlignment="1">
      <alignment horizontal="center"/>
    </xf>
    <xf numFmtId="0" fontId="5" fillId="27" borderId="0" xfId="154" applyFont="1" applyFill="1" applyBorder="1" applyAlignment="1">
      <alignment horizontal="left"/>
    </xf>
    <xf numFmtId="0" fontId="44" fillId="29" borderId="0" xfId="154" applyFont="1" applyFill="1" applyAlignment="1">
      <alignment horizontal="center"/>
    </xf>
    <xf numFmtId="166" fontId="44" fillId="29" borderId="0" xfId="154" applyNumberFormat="1" applyFont="1" applyFill="1" applyAlignment="1">
      <alignment horizontal="center"/>
    </xf>
    <xf numFmtId="165" fontId="44" fillId="29" borderId="0" xfId="154" applyNumberFormat="1" applyFont="1" applyFill="1" applyAlignment="1">
      <alignment horizontal="center"/>
    </xf>
    <xf numFmtId="0" fontId="5" fillId="0" borderId="0" xfId="154"/>
    <xf numFmtId="166" fontId="5" fillId="0" borderId="0" xfId="154" applyNumberFormat="1"/>
    <xf numFmtId="165" fontId="5" fillId="0" borderId="0" xfId="154" applyNumberFormat="1"/>
    <xf numFmtId="0" fontId="50" fillId="27" borderId="0" xfId="154" applyFont="1" applyFill="1" applyBorder="1" applyAlignment="1">
      <alignment horizontal="left"/>
    </xf>
    <xf numFmtId="166" fontId="46" fillId="27" borderId="0" xfId="154" applyNumberFormat="1" applyFont="1" applyFill="1"/>
    <xf numFmtId="0" fontId="46" fillId="27" borderId="0" xfId="154" applyFont="1" applyFill="1" applyAlignment="1">
      <alignment horizontal="center" vertical="center"/>
    </xf>
    <xf numFmtId="171" fontId="46" fillId="27" borderId="0" xfId="154" applyNumberFormat="1" applyFont="1" applyFill="1" applyAlignment="1">
      <alignment horizontal="center" vertical="center"/>
    </xf>
    <xf numFmtId="165" fontId="50" fillId="27" borderId="0" xfId="106" applyNumberFormat="1" applyFont="1" applyFill="1" applyBorder="1"/>
    <xf numFmtId="10" fontId="46" fillId="27" borderId="0" xfId="154" applyNumberFormat="1" applyFont="1" applyFill="1"/>
    <xf numFmtId="165" fontId="46" fillId="27" borderId="0" xfId="106" applyNumberFormat="1" applyFont="1" applyFill="1" applyBorder="1"/>
    <xf numFmtId="165" fontId="46" fillId="27" borderId="0" xfId="106" applyNumberFormat="1" applyFont="1" applyFill="1"/>
    <xf numFmtId="166" fontId="5" fillId="27" borderId="0" xfId="154" applyNumberFormat="1" applyFont="1" applyFill="1" applyBorder="1" applyAlignment="1">
      <alignment horizontal="left"/>
    </xf>
    <xf numFmtId="166" fontId="47" fillId="27" borderId="0" xfId="154" applyNumberFormat="1" applyFont="1" applyFill="1"/>
    <xf numFmtId="0" fontId="47" fillId="27" borderId="0" xfId="154" applyFont="1" applyFill="1" applyAlignment="1">
      <alignment horizontal="center" vertical="center"/>
    </xf>
    <xf numFmtId="171" fontId="47" fillId="27" borderId="0" xfId="154" applyNumberFormat="1" applyFont="1" applyFill="1" applyAlignment="1">
      <alignment horizontal="center" vertical="center"/>
    </xf>
    <xf numFmtId="165" fontId="69" fillId="27" borderId="0" xfId="106" applyNumberFormat="1" applyFont="1" applyFill="1" applyBorder="1"/>
    <xf numFmtId="10" fontId="47" fillId="27" borderId="0" xfId="154" applyNumberFormat="1" applyFont="1" applyFill="1"/>
    <xf numFmtId="165" fontId="47" fillId="27" borderId="0" xfId="106" applyNumberFormat="1" applyFont="1" applyFill="1"/>
    <xf numFmtId="166" fontId="69" fillId="27" borderId="0" xfId="154" applyNumberFormat="1" applyFont="1" applyFill="1" applyBorder="1" applyAlignment="1">
      <alignment horizontal="center" vertical="center"/>
    </xf>
    <xf numFmtId="171" fontId="69" fillId="27" borderId="0" xfId="154" applyNumberFormat="1" applyFont="1" applyFill="1" applyBorder="1" applyAlignment="1">
      <alignment horizontal="center" vertical="center"/>
    </xf>
    <xf numFmtId="0" fontId="69" fillId="27" borderId="0" xfId="154" applyFont="1" applyFill="1" applyBorder="1" applyAlignment="1">
      <alignment horizontal="center"/>
    </xf>
    <xf numFmtId="10" fontId="47" fillId="27" borderId="0" xfId="157" applyNumberFormat="1" applyFont="1" applyFill="1"/>
    <xf numFmtId="10" fontId="74" fillId="27" borderId="0" xfId="157" applyNumberFormat="1" applyFont="1" applyFill="1"/>
    <xf numFmtId="165" fontId="72" fillId="28" borderId="16" xfId="106" applyNumberFormat="1" applyFont="1" applyFill="1" applyBorder="1" applyAlignment="1">
      <alignment horizontal="center"/>
    </xf>
    <xf numFmtId="171" fontId="44" fillId="29" borderId="0" xfId="154" applyNumberFormat="1" applyFont="1" applyFill="1" applyAlignment="1">
      <alignment horizontal="center"/>
    </xf>
    <xf numFmtId="10" fontId="44" fillId="29" borderId="0" xfId="154" applyNumberFormat="1" applyFont="1" applyFill="1" applyAlignment="1">
      <alignment horizontal="center"/>
    </xf>
    <xf numFmtId="165" fontId="44" fillId="0" borderId="0" xfId="154" applyNumberFormat="1" applyFont="1"/>
    <xf numFmtId="171" fontId="5" fillId="0" borderId="0" xfId="154" applyNumberFormat="1"/>
    <xf numFmtId="10" fontId="5" fillId="0" borderId="0" xfId="154" applyNumberFormat="1"/>
    <xf numFmtId="0" fontId="71" fillId="27" borderId="15" xfId="0" applyFont="1" applyFill="1" applyBorder="1"/>
    <xf numFmtId="0" fontId="67" fillId="29" borderId="0" xfId="0" applyFont="1" applyFill="1" applyAlignment="1">
      <alignment horizontal="center"/>
    </xf>
    <xf numFmtId="166" fontId="67" fillId="29" borderId="0" xfId="0" applyNumberFormat="1" applyFont="1" applyFill="1" applyAlignment="1">
      <alignment horizontal="center"/>
    </xf>
    <xf numFmtId="171" fontId="67" fillId="29" borderId="0" xfId="0" applyNumberFormat="1" applyFont="1" applyFill="1" applyAlignment="1">
      <alignment horizontal="center"/>
    </xf>
    <xf numFmtId="165" fontId="67" fillId="29" borderId="0" xfId="0" applyNumberFormat="1" applyFont="1" applyFill="1" applyAlignment="1">
      <alignment horizontal="center"/>
    </xf>
    <xf numFmtId="10" fontId="67" fillId="29" borderId="0" xfId="0" applyNumberFormat="1" applyFont="1" applyFill="1" applyAlignment="1">
      <alignment horizontal="center"/>
    </xf>
    <xf numFmtId="165" fontId="67" fillId="0" borderId="0" xfId="0" applyNumberFormat="1" applyFont="1"/>
    <xf numFmtId="0" fontId="44" fillId="29" borderId="25" xfId="0" applyFont="1" applyFill="1" applyBorder="1" applyAlignment="1">
      <alignment horizontal="center"/>
    </xf>
    <xf numFmtId="166" fontId="44" fillId="29" borderId="25" xfId="0" applyNumberFormat="1" applyFont="1" applyFill="1" applyBorder="1" applyAlignment="1">
      <alignment horizontal="center"/>
    </xf>
    <xf numFmtId="171" fontId="44" fillId="29" borderId="25" xfId="0" applyNumberFormat="1" applyFont="1" applyFill="1" applyBorder="1" applyAlignment="1">
      <alignment horizontal="center"/>
    </xf>
    <xf numFmtId="165" fontId="44" fillId="29" borderId="25" xfId="0" applyNumberFormat="1" applyFont="1" applyFill="1" applyBorder="1" applyAlignment="1">
      <alignment horizontal="center"/>
    </xf>
    <xf numFmtId="10" fontId="44" fillId="29" borderId="25" xfId="0" applyNumberFormat="1" applyFont="1" applyFill="1" applyBorder="1" applyAlignment="1">
      <alignment horizontal="center"/>
    </xf>
    <xf numFmtId="165" fontId="66" fillId="0" borderId="25" xfId="0" applyNumberFormat="1" applyFont="1" applyBorder="1"/>
    <xf numFmtId="0" fontId="67" fillId="29" borderId="0" xfId="0" applyFont="1" applyFill="1" applyBorder="1" applyAlignment="1">
      <alignment horizontal="center"/>
    </xf>
    <xf numFmtId="166" fontId="67" fillId="29" borderId="0" xfId="0" applyNumberFormat="1" applyFont="1" applyFill="1" applyBorder="1" applyAlignment="1">
      <alignment horizontal="center"/>
    </xf>
    <xf numFmtId="171" fontId="67" fillId="29" borderId="0" xfId="0" applyNumberFormat="1" applyFont="1" applyFill="1" applyBorder="1" applyAlignment="1">
      <alignment horizontal="center"/>
    </xf>
    <xf numFmtId="165" fontId="67" fillId="29" borderId="0" xfId="0" applyNumberFormat="1" applyFont="1" applyFill="1" applyBorder="1" applyAlignment="1">
      <alignment horizontal="center"/>
    </xf>
    <xf numFmtId="10" fontId="67" fillId="29" borderId="0" xfId="0" applyNumberFormat="1" applyFont="1" applyFill="1" applyBorder="1" applyAlignment="1">
      <alignment horizontal="center"/>
    </xf>
    <xf numFmtId="165" fontId="68" fillId="0" borderId="0" xfId="0" applyNumberFormat="1" applyFont="1" applyBorder="1"/>
    <xf numFmtId="165" fontId="67" fillId="0" borderId="0" xfId="0" applyNumberFormat="1" applyFont="1" applyBorder="1"/>
    <xf numFmtId="165" fontId="67" fillId="29" borderId="12" xfId="0" applyNumberFormat="1" applyFont="1" applyFill="1" applyBorder="1" applyAlignment="1">
      <alignment horizontal="center"/>
    </xf>
    <xf numFmtId="0" fontId="67" fillId="29" borderId="12" xfId="0" applyFont="1" applyFill="1" applyBorder="1" applyAlignment="1">
      <alignment horizontal="center"/>
    </xf>
    <xf numFmtId="10" fontId="67" fillId="29" borderId="12" xfId="0" applyNumberFormat="1" applyFont="1" applyFill="1" applyBorder="1" applyAlignment="1">
      <alignment horizontal="center"/>
    </xf>
    <xf numFmtId="165" fontId="68" fillId="0" borderId="12" xfId="0" applyNumberFormat="1" applyFont="1" applyBorder="1"/>
    <xf numFmtId="0" fontId="5" fillId="0" borderId="0" xfId="154" applyAlignment="1"/>
    <xf numFmtId="0" fontId="75" fillId="27" borderId="0" xfId="154" applyFont="1" applyFill="1" applyBorder="1"/>
    <xf numFmtId="0" fontId="76" fillId="27" borderId="0" xfId="154" applyFont="1" applyFill="1" applyBorder="1"/>
    <xf numFmtId="0" fontId="76" fillId="27" borderId="0" xfId="154" applyFont="1" applyFill="1" applyBorder="1" applyAlignment="1">
      <alignment horizontal="center"/>
    </xf>
    <xf numFmtId="166" fontId="76" fillId="27" borderId="0" xfId="154" applyNumberFormat="1" applyFont="1" applyFill="1" applyBorder="1"/>
    <xf numFmtId="165" fontId="76" fillId="27" borderId="0" xfId="154" applyNumberFormat="1" applyFont="1" applyFill="1" applyBorder="1"/>
    <xf numFmtId="169" fontId="76" fillId="27" borderId="0" xfId="154" applyNumberFormat="1" applyFont="1" applyFill="1" applyBorder="1" applyAlignment="1">
      <alignment horizontal="center"/>
    </xf>
    <xf numFmtId="165" fontId="76" fillId="27" borderId="0" xfId="154" applyNumberFormat="1" applyFont="1" applyFill="1" applyBorder="1" applyAlignment="1">
      <alignment horizontal="center"/>
    </xf>
    <xf numFmtId="0" fontId="77" fillId="27" borderId="0" xfId="154" applyFont="1" applyFill="1" applyBorder="1"/>
    <xf numFmtId="169" fontId="77" fillId="27" borderId="0" xfId="154" applyNumberFormat="1" applyFont="1" applyFill="1" applyBorder="1"/>
    <xf numFmtId="165" fontId="77" fillId="27" borderId="0" xfId="154" applyNumberFormat="1" applyFont="1" applyFill="1"/>
    <xf numFmtId="0" fontId="77" fillId="0" borderId="0" xfId="154" applyFont="1" applyFill="1" applyAlignment="1">
      <alignment horizontal="center"/>
    </xf>
    <xf numFmtId="0" fontId="77" fillId="27" borderId="0" xfId="154" applyFont="1" applyFill="1"/>
    <xf numFmtId="0" fontId="78" fillId="27" borderId="0" xfId="0" applyFont="1" applyFill="1"/>
    <xf numFmtId="0" fontId="79" fillId="27" borderId="0" xfId="0" applyFont="1" applyFill="1"/>
    <xf numFmtId="166" fontId="80" fillId="27" borderId="0" xfId="154" applyNumberFormat="1" applyFont="1" applyFill="1" applyBorder="1" applyAlignment="1">
      <alignment horizontal="left"/>
    </xf>
    <xf numFmtId="166" fontId="80" fillId="27" borderId="0" xfId="154" applyNumberFormat="1" applyFont="1" applyFill="1" applyBorder="1" applyAlignment="1">
      <alignment horizontal="center"/>
    </xf>
    <xf numFmtId="166" fontId="81" fillId="27" borderId="0" xfId="154" applyNumberFormat="1" applyFont="1" applyFill="1" applyBorder="1"/>
    <xf numFmtId="0" fontId="81" fillId="27" borderId="0" xfId="154" applyFont="1" applyFill="1" applyBorder="1"/>
    <xf numFmtId="165" fontId="81" fillId="27" borderId="0" xfId="154" applyNumberFormat="1" applyFont="1" applyFill="1" applyBorder="1"/>
    <xf numFmtId="169" fontId="81" fillId="27" borderId="0" xfId="154" applyNumberFormat="1" applyFont="1" applyFill="1" applyBorder="1" applyAlignment="1">
      <alignment horizontal="center"/>
    </xf>
    <xf numFmtId="165" fontId="81" fillId="27" borderId="0" xfId="154" applyNumberFormat="1" applyFont="1" applyFill="1" applyBorder="1" applyAlignment="1">
      <alignment horizontal="center"/>
    </xf>
    <xf numFmtId="0" fontId="82" fillId="27" borderId="0" xfId="154" applyFont="1" applyFill="1" applyBorder="1"/>
    <xf numFmtId="169" fontId="83" fillId="27" borderId="0" xfId="154" applyNumberFormat="1" applyFont="1" applyFill="1"/>
    <xf numFmtId="165" fontId="83" fillId="27" borderId="0" xfId="154" applyNumberFormat="1" applyFont="1" applyFill="1"/>
    <xf numFmtId="0" fontId="83" fillId="0" borderId="0" xfId="154" applyFont="1" applyFill="1" applyAlignment="1">
      <alignment horizontal="center"/>
    </xf>
    <xf numFmtId="0" fontId="83" fillId="27" borderId="0" xfId="154" applyFont="1" applyFill="1"/>
    <xf numFmtId="165" fontId="84" fillId="31" borderId="28" xfId="0" applyNumberFormat="1" applyFont="1" applyFill="1" applyBorder="1" applyAlignment="1">
      <alignment horizontal="center" vertical="center"/>
    </xf>
    <xf numFmtId="165" fontId="84" fillId="31" borderId="38" xfId="0" applyNumberFormat="1" applyFont="1" applyFill="1" applyBorder="1" applyAlignment="1">
      <alignment horizontal="center" vertical="center"/>
    </xf>
    <xf numFmtId="0" fontId="85" fillId="27" borderId="0" xfId="0" applyFont="1" applyFill="1"/>
    <xf numFmtId="0" fontId="80" fillId="27" borderId="0" xfId="154" applyFont="1" applyFill="1" applyBorder="1" applyAlignment="1"/>
    <xf numFmtId="165" fontId="84" fillId="31" borderId="27" xfId="0" applyNumberFormat="1" applyFont="1" applyFill="1" applyBorder="1" applyAlignment="1">
      <alignment horizontal="center" vertical="center"/>
    </xf>
    <xf numFmtId="172" fontId="84" fillId="31" borderId="28" xfId="0" applyNumberFormat="1" applyFont="1" applyFill="1" applyBorder="1" applyAlignment="1">
      <alignment horizontal="center" vertical="center"/>
    </xf>
    <xf numFmtId="172" fontId="84" fillId="31" borderId="38" xfId="0" applyNumberFormat="1" applyFont="1" applyFill="1" applyBorder="1" applyAlignment="1">
      <alignment horizontal="center" vertical="center"/>
    </xf>
    <xf numFmtId="0" fontId="86" fillId="27" borderId="0" xfId="0" applyFont="1" applyFill="1"/>
    <xf numFmtId="172" fontId="85" fillId="27" borderId="0" xfId="0" applyNumberFormat="1" applyFont="1" applyFill="1"/>
    <xf numFmtId="165" fontId="84" fillId="31" borderId="35" xfId="0" applyNumberFormat="1" applyFont="1" applyFill="1" applyBorder="1" applyAlignment="1">
      <alignment horizontal="center" vertical="center"/>
    </xf>
    <xf numFmtId="172" fontId="84" fillId="31" borderId="29" xfId="0" applyNumberFormat="1" applyFont="1" applyFill="1" applyBorder="1" applyAlignment="1">
      <alignment horizontal="center" vertical="center"/>
    </xf>
    <xf numFmtId="172" fontId="84" fillId="31" borderId="30" xfId="0" applyNumberFormat="1" applyFont="1" applyFill="1" applyBorder="1" applyAlignment="1">
      <alignment horizontal="center" vertical="center"/>
    </xf>
    <xf numFmtId="165" fontId="84" fillId="31" borderId="36" xfId="0" applyNumberFormat="1" applyFont="1" applyFill="1" applyBorder="1" applyAlignment="1">
      <alignment horizontal="center" vertical="center"/>
    </xf>
    <xf numFmtId="172" fontId="84" fillId="31" borderId="31" xfId="0" applyNumberFormat="1" applyFont="1" applyFill="1" applyBorder="1" applyAlignment="1">
      <alignment horizontal="center" vertical="center"/>
    </xf>
    <xf numFmtId="172" fontId="84" fillId="31" borderId="32" xfId="0" applyNumberFormat="1" applyFont="1" applyFill="1" applyBorder="1" applyAlignment="1">
      <alignment horizontal="center" vertical="center"/>
    </xf>
    <xf numFmtId="0" fontId="80" fillId="27" borderId="0" xfId="154" applyFont="1" applyFill="1" applyBorder="1" applyAlignment="1">
      <alignment horizontal="center"/>
    </xf>
    <xf numFmtId="0" fontId="80" fillId="27" borderId="0" xfId="154" applyFont="1" applyFill="1" applyBorder="1" applyAlignment="1">
      <alignment horizontal="left"/>
    </xf>
    <xf numFmtId="165" fontId="84" fillId="31" borderId="37" xfId="0" applyNumberFormat="1" applyFont="1" applyFill="1" applyBorder="1" applyAlignment="1">
      <alignment horizontal="center" vertical="center"/>
    </xf>
    <xf numFmtId="172" fontId="84" fillId="31" borderId="33" xfId="0" applyNumberFormat="1" applyFont="1" applyFill="1" applyBorder="1" applyAlignment="1">
      <alignment horizontal="center" vertical="center"/>
    </xf>
    <xf numFmtId="172" fontId="84" fillId="31" borderId="34" xfId="0" applyNumberFormat="1" applyFont="1" applyFill="1" applyBorder="1" applyAlignment="1">
      <alignment horizontal="center" vertical="center"/>
    </xf>
    <xf numFmtId="165" fontId="87" fillId="27" borderId="0" xfId="154" applyNumberFormat="1" applyFont="1" applyFill="1"/>
    <xf numFmtId="0" fontId="89" fillId="27" borderId="0" xfId="154" applyFont="1" applyFill="1"/>
    <xf numFmtId="0" fontId="91" fillId="27" borderId="0" xfId="0" applyFont="1" applyFill="1"/>
    <xf numFmtId="0" fontId="92" fillId="27" borderId="0" xfId="0" applyFont="1" applyFill="1"/>
    <xf numFmtId="0" fontId="93" fillId="27" borderId="0" xfId="154" applyFont="1" applyFill="1"/>
    <xf numFmtId="165" fontId="94" fillId="28" borderId="13" xfId="154" applyNumberFormat="1" applyFont="1" applyFill="1" applyBorder="1" applyAlignment="1">
      <alignment horizontal="center"/>
    </xf>
    <xf numFmtId="0" fontId="95" fillId="29" borderId="0" xfId="154" applyFont="1" applyFill="1" applyAlignment="1">
      <alignment horizontal="center"/>
    </xf>
    <xf numFmtId="166" fontId="95" fillId="29" borderId="0" xfId="154" applyNumberFormat="1" applyFont="1" applyFill="1" applyAlignment="1">
      <alignment horizontal="center"/>
    </xf>
    <xf numFmtId="165" fontId="95" fillId="29" borderId="0" xfId="154" applyNumberFormat="1" applyFont="1" applyFill="1" applyAlignment="1">
      <alignment horizontal="center"/>
    </xf>
    <xf numFmtId="169" fontId="95" fillId="29" borderId="0" xfId="154" applyNumberFormat="1" applyFont="1" applyFill="1" applyAlignment="1">
      <alignment horizontal="center"/>
    </xf>
    <xf numFmtId="0" fontId="80" fillId="0" borderId="0" xfId="154" applyFont="1" applyFill="1" applyAlignment="1"/>
    <xf numFmtId="0" fontId="96" fillId="0" borderId="0" xfId="0" applyFont="1"/>
    <xf numFmtId="0" fontId="97" fillId="0" borderId="0" xfId="0" applyFont="1"/>
    <xf numFmtId="0" fontId="80" fillId="0" borderId="0" xfId="154" applyFont="1"/>
    <xf numFmtId="0" fontId="95" fillId="29" borderId="0" xfId="154" applyFont="1" applyFill="1" applyAlignment="1">
      <alignment horizontal="center" vertical="center"/>
    </xf>
    <xf numFmtId="172" fontId="80" fillId="0" borderId="0" xfId="106" applyNumberFormat="1" applyFont="1" applyAlignment="1">
      <alignment horizontal="center" vertical="center"/>
    </xf>
    <xf numFmtId="0" fontId="98" fillId="29" borderId="0" xfId="154" applyFont="1" applyFill="1" applyAlignment="1">
      <alignment horizontal="center" vertical="center"/>
    </xf>
    <xf numFmtId="165" fontId="99" fillId="27" borderId="0" xfId="154" applyNumberFormat="1" applyFont="1" applyFill="1" applyBorder="1" applyAlignment="1">
      <alignment horizontal="center" vertical="center"/>
    </xf>
    <xf numFmtId="165" fontId="96" fillId="0" borderId="0" xfId="106" applyFont="1" applyAlignment="1">
      <alignment horizontal="center" vertical="center"/>
    </xf>
    <xf numFmtId="0" fontId="100" fillId="30" borderId="0" xfId="146" applyFont="1" applyFill="1" applyAlignment="1">
      <alignment horizontal="center"/>
    </xf>
    <xf numFmtId="0" fontId="100" fillId="30" borderId="0" xfId="147" applyFont="1" applyFill="1" applyAlignment="1">
      <alignment horizontal="center"/>
    </xf>
    <xf numFmtId="0" fontId="101" fillId="0" borderId="0" xfId="0" applyFont="1" applyAlignment="1">
      <alignment horizontal="center" vertical="center"/>
    </xf>
    <xf numFmtId="0" fontId="96" fillId="0" borderId="0" xfId="0" applyFont="1" applyAlignment="1">
      <alignment horizontal="center" vertical="center"/>
    </xf>
    <xf numFmtId="0" fontId="80" fillId="0" borderId="0" xfId="154" applyFont="1" applyAlignment="1">
      <alignment horizontal="center" vertical="center"/>
    </xf>
    <xf numFmtId="0" fontId="103" fillId="0" borderId="0" xfId="154" applyFont="1" applyAlignment="1">
      <alignment horizontal="center" vertical="center"/>
    </xf>
    <xf numFmtId="0" fontId="80" fillId="0" borderId="0" xfId="154" applyFont="1" applyFill="1" applyAlignment="1">
      <alignment horizontal="center" vertical="center"/>
    </xf>
    <xf numFmtId="0" fontId="97" fillId="0" borderId="0" xfId="0" applyFont="1" applyAlignment="1">
      <alignment horizontal="center" vertical="center"/>
    </xf>
    <xf numFmtId="0" fontId="102" fillId="0" borderId="0" xfId="0" applyFont="1" applyAlignment="1">
      <alignment horizontal="center" vertical="center"/>
    </xf>
    <xf numFmtId="0" fontId="100" fillId="30" borderId="0" xfId="0" applyFont="1" applyFill="1" applyBorder="1" applyAlignment="1">
      <alignment horizontal="center" vertical="center"/>
    </xf>
    <xf numFmtId="0" fontId="103" fillId="0" borderId="0" xfId="154" applyFont="1" applyFill="1" applyAlignment="1">
      <alignment horizontal="center" vertical="center"/>
    </xf>
    <xf numFmtId="0" fontId="100" fillId="0" borderId="0" xfId="0" applyFont="1" applyAlignment="1">
      <alignment horizontal="center" vertical="center"/>
    </xf>
    <xf numFmtId="0" fontId="100" fillId="0" borderId="0" xfId="0" applyFont="1" applyFill="1" applyAlignment="1">
      <alignment horizontal="center" vertical="center"/>
    </xf>
    <xf numFmtId="173" fontId="96" fillId="0" borderId="0" xfId="142" applyNumberFormat="1" applyFont="1" applyAlignment="1">
      <alignment horizontal="center" vertical="center"/>
    </xf>
    <xf numFmtId="43" fontId="97" fillId="0" borderId="0" xfId="0" applyNumberFormat="1" applyFont="1" applyAlignment="1">
      <alignment horizontal="center" vertical="center"/>
    </xf>
    <xf numFmtId="10" fontId="97" fillId="0" borderId="0" xfId="142" applyNumberFormat="1" applyFont="1" applyAlignment="1">
      <alignment horizontal="center" vertical="center"/>
    </xf>
    <xf numFmtId="0" fontId="104" fillId="0" borderId="0" xfId="0" applyFont="1" applyAlignment="1">
      <alignment horizontal="center" vertical="center"/>
    </xf>
    <xf numFmtId="166" fontId="80" fillId="0" borderId="0" xfId="154" applyNumberFormat="1" applyFont="1"/>
    <xf numFmtId="165" fontId="80" fillId="0" borderId="0" xfId="154" applyNumberFormat="1" applyFont="1"/>
    <xf numFmtId="169" fontId="80" fillId="0" borderId="0" xfId="154" applyNumberFormat="1" applyFont="1"/>
    <xf numFmtId="0" fontId="98" fillId="29" borderId="0" xfId="0" applyFont="1" applyFill="1" applyAlignment="1">
      <alignment horizontal="center" vertical="center"/>
    </xf>
    <xf numFmtId="165" fontId="99" fillId="27" borderId="0" xfId="0" applyNumberFormat="1" applyFont="1" applyFill="1" applyBorder="1" applyAlignment="1">
      <alignment horizontal="center" vertical="center"/>
    </xf>
    <xf numFmtId="0" fontId="80" fillId="0" borderId="0" xfId="154" applyFont="1" applyFill="1" applyAlignment="1">
      <alignment horizontal="center"/>
    </xf>
    <xf numFmtId="0" fontId="80" fillId="0" borderId="0" xfId="154" applyFont="1" applyFill="1"/>
    <xf numFmtId="0" fontId="80" fillId="0" borderId="0" xfId="154" applyFont="1" applyAlignment="1">
      <alignment horizontal="center"/>
    </xf>
    <xf numFmtId="169" fontId="80" fillId="0" borderId="0" xfId="154" applyNumberFormat="1" applyFont="1" applyAlignment="1">
      <alignment horizontal="center"/>
    </xf>
    <xf numFmtId="165" fontId="80" fillId="0" borderId="0" xfId="154" applyNumberFormat="1" applyFont="1" applyAlignment="1">
      <alignment horizontal="center"/>
    </xf>
    <xf numFmtId="165" fontId="66" fillId="29" borderId="25" xfId="0" applyNumberFormat="1" applyFont="1" applyFill="1" applyBorder="1" applyAlignment="1">
      <alignment horizontal="center"/>
    </xf>
    <xf numFmtId="165" fontId="68" fillId="29" borderId="0" xfId="0" applyNumberFormat="1" applyFont="1" applyFill="1" applyBorder="1" applyAlignment="1">
      <alignment horizontal="center"/>
    </xf>
    <xf numFmtId="165" fontId="68" fillId="29" borderId="12" xfId="0" applyNumberFormat="1" applyFont="1" applyFill="1" applyBorder="1" applyAlignment="1">
      <alignment horizontal="center"/>
    </xf>
    <xf numFmtId="0" fontId="100" fillId="0" borderId="0" xfId="146" applyFont="1" applyFill="1" applyAlignment="1">
      <alignment horizontal="center"/>
    </xf>
    <xf numFmtId="170" fontId="102" fillId="32" borderId="17" xfId="106" applyNumberFormat="1" applyFont="1" applyFill="1" applyBorder="1" applyAlignment="1">
      <alignment horizontal="center" vertical="center"/>
    </xf>
    <xf numFmtId="170" fontId="102" fillId="32" borderId="18" xfId="106" applyNumberFormat="1" applyFont="1" applyFill="1" applyBorder="1" applyAlignment="1">
      <alignment horizontal="center" vertical="center"/>
    </xf>
    <xf numFmtId="10" fontId="102" fillId="32" borderId="17" xfId="157" applyNumberFormat="1" applyFont="1" applyFill="1" applyBorder="1" applyAlignment="1">
      <alignment horizontal="center" vertical="center"/>
    </xf>
    <xf numFmtId="10" fontId="102" fillId="32" borderId="18" xfId="157" applyNumberFormat="1" applyFont="1" applyFill="1" applyBorder="1" applyAlignment="1">
      <alignment horizontal="center" vertical="center"/>
    </xf>
    <xf numFmtId="170" fontId="102" fillId="32" borderId="19" xfId="106" applyNumberFormat="1" applyFont="1" applyFill="1" applyBorder="1" applyAlignment="1">
      <alignment horizontal="center" vertical="center"/>
    </xf>
    <xf numFmtId="170" fontId="102" fillId="32" borderId="20" xfId="106" applyNumberFormat="1" applyFont="1" applyFill="1" applyBorder="1" applyAlignment="1">
      <alignment horizontal="center" vertical="center"/>
    </xf>
    <xf numFmtId="10" fontId="102" fillId="32" borderId="19" xfId="157" applyNumberFormat="1" applyFont="1" applyFill="1" applyBorder="1" applyAlignment="1">
      <alignment horizontal="center" vertical="center"/>
    </xf>
    <xf numFmtId="10" fontId="102" fillId="32" borderId="20" xfId="157" applyNumberFormat="1" applyFont="1" applyFill="1" applyBorder="1" applyAlignment="1">
      <alignment horizontal="center" vertical="center"/>
    </xf>
    <xf numFmtId="170" fontId="102" fillId="32" borderId="21" xfId="106" applyNumberFormat="1" applyFont="1" applyFill="1" applyBorder="1" applyAlignment="1">
      <alignment horizontal="center" vertical="center"/>
    </xf>
    <xf numFmtId="170" fontId="102" fillId="32" borderId="22" xfId="106" applyNumberFormat="1" applyFont="1" applyFill="1" applyBorder="1" applyAlignment="1">
      <alignment horizontal="center" vertical="center"/>
    </xf>
    <xf numFmtId="10" fontId="102" fillId="32" borderId="21" xfId="157" applyNumberFormat="1" applyFont="1" applyFill="1" applyBorder="1" applyAlignment="1">
      <alignment horizontal="center" vertical="center"/>
    </xf>
    <xf numFmtId="10" fontId="102" fillId="32" borderId="22" xfId="157" applyNumberFormat="1" applyFont="1" applyFill="1" applyBorder="1" applyAlignment="1">
      <alignment horizontal="center" vertical="center"/>
    </xf>
    <xf numFmtId="0" fontId="100" fillId="32" borderId="0" xfId="146" applyFont="1" applyFill="1" applyAlignment="1">
      <alignment horizontal="center"/>
    </xf>
    <xf numFmtId="14" fontId="102" fillId="32" borderId="20" xfId="146" applyNumberFormat="1" applyFont="1" applyFill="1" applyBorder="1" applyAlignment="1">
      <alignment horizontal="center"/>
    </xf>
    <xf numFmtId="0" fontId="100" fillId="32" borderId="0" xfId="147" applyFont="1" applyFill="1" applyAlignment="1">
      <alignment horizontal="center"/>
    </xf>
    <xf numFmtId="0" fontId="101" fillId="32" borderId="0" xfId="0" applyFont="1" applyFill="1" applyAlignment="1">
      <alignment horizontal="center" vertical="center"/>
    </xf>
    <xf numFmtId="0" fontId="96" fillId="32" borderId="0" xfId="0" applyFont="1" applyFill="1" applyAlignment="1">
      <alignment horizontal="center" vertical="center"/>
    </xf>
    <xf numFmtId="14" fontId="102" fillId="32" borderId="19" xfId="146" applyNumberFormat="1" applyFont="1" applyFill="1" applyBorder="1" applyAlignment="1">
      <alignment horizontal="center"/>
    </xf>
    <xf numFmtId="0" fontId="102" fillId="32" borderId="0" xfId="0" applyFont="1" applyFill="1" applyBorder="1" applyAlignment="1">
      <alignment horizontal="center" vertical="center"/>
    </xf>
    <xf numFmtId="10" fontId="102" fillId="32" borderId="0" xfId="142" applyNumberFormat="1" applyFont="1" applyFill="1" applyBorder="1" applyAlignment="1">
      <alignment horizontal="center" vertical="center"/>
    </xf>
    <xf numFmtId="9" fontId="102" fillId="32" borderId="15" xfId="0" applyNumberFormat="1" applyFont="1" applyFill="1" applyBorder="1" applyAlignment="1">
      <alignment horizontal="center" vertical="center"/>
    </xf>
    <xf numFmtId="170" fontId="102" fillId="32" borderId="0" xfId="106" applyNumberFormat="1" applyFont="1" applyFill="1" applyAlignment="1">
      <alignment horizontal="center" vertical="center"/>
    </xf>
    <xf numFmtId="0" fontId="97" fillId="32" borderId="0" xfId="0" applyFont="1" applyFill="1" applyBorder="1" applyAlignment="1">
      <alignment horizontal="center" vertical="center"/>
    </xf>
    <xf numFmtId="10" fontId="97" fillId="32" borderId="0" xfId="142" applyNumberFormat="1" applyFont="1" applyFill="1" applyBorder="1" applyAlignment="1">
      <alignment horizontal="center" vertical="center"/>
    </xf>
    <xf numFmtId="170" fontId="1" fillId="32" borderId="17" xfId="106" applyNumberFormat="1" applyFont="1" applyFill="1" applyBorder="1" applyAlignment="1">
      <alignment horizontal="center" vertical="center"/>
    </xf>
    <xf numFmtId="170" fontId="1" fillId="32" borderId="18" xfId="106" applyNumberFormat="1" applyFont="1" applyFill="1" applyBorder="1" applyAlignment="1">
      <alignment horizontal="center" vertical="center"/>
    </xf>
    <xf numFmtId="10" fontId="1" fillId="32" borderId="17" xfId="157" applyNumberFormat="1" applyFont="1" applyFill="1" applyBorder="1" applyAlignment="1">
      <alignment horizontal="center" vertical="center"/>
    </xf>
    <xf numFmtId="10" fontId="1" fillId="32" borderId="18" xfId="157" applyNumberFormat="1" applyFont="1" applyFill="1" applyBorder="1" applyAlignment="1">
      <alignment horizontal="center" vertical="center"/>
    </xf>
    <xf numFmtId="170" fontId="1" fillId="32" borderId="19" xfId="106" applyNumberFormat="1" applyFont="1" applyFill="1" applyBorder="1" applyAlignment="1">
      <alignment horizontal="center" vertical="center"/>
    </xf>
    <xf numFmtId="170" fontId="1" fillId="32" borderId="20" xfId="106" applyNumberFormat="1" applyFont="1" applyFill="1" applyBorder="1" applyAlignment="1">
      <alignment horizontal="center" vertical="center"/>
    </xf>
    <xf numFmtId="10" fontId="1" fillId="32" borderId="19" xfId="157" applyNumberFormat="1" applyFont="1" applyFill="1" applyBorder="1" applyAlignment="1">
      <alignment horizontal="center" vertical="center"/>
    </xf>
    <xf numFmtId="10" fontId="1" fillId="32" borderId="20" xfId="157" applyNumberFormat="1" applyFont="1" applyFill="1" applyBorder="1" applyAlignment="1">
      <alignment horizontal="center" vertical="center"/>
    </xf>
    <xf numFmtId="0" fontId="55" fillId="0" borderId="0" xfId="0" applyFont="1" applyFill="1" applyAlignment="1">
      <alignment horizontal="center" vertical="center"/>
    </xf>
    <xf numFmtId="14" fontId="3" fillId="32" borderId="19" xfId="146" applyNumberFormat="1" applyFont="1" applyFill="1" applyBorder="1" applyAlignment="1">
      <alignment horizontal="center"/>
    </xf>
    <xf numFmtId="14" fontId="3" fillId="32" borderId="20" xfId="146" applyNumberFormat="1" applyFont="1" applyFill="1" applyBorder="1" applyAlignment="1">
      <alignment horizontal="center"/>
    </xf>
    <xf numFmtId="174" fontId="1" fillId="32" borderId="0" xfId="0" applyNumberFormat="1" applyFont="1" applyFill="1" applyBorder="1" applyAlignment="1">
      <alignment horizontal="center" vertical="center"/>
    </xf>
    <xf numFmtId="10" fontId="1" fillId="32" borderId="0" xfId="142" applyNumberFormat="1" applyFont="1" applyFill="1" applyBorder="1" applyAlignment="1">
      <alignment horizontal="center" vertical="center"/>
    </xf>
    <xf numFmtId="9" fontId="2" fillId="32" borderId="15" xfId="0" applyNumberFormat="1" applyFont="1" applyFill="1" applyBorder="1" applyAlignment="1">
      <alignment horizontal="center" vertical="center"/>
    </xf>
    <xf numFmtId="165" fontId="73" fillId="27" borderId="0" xfId="106" applyFont="1" applyFill="1" applyAlignment="1">
      <alignment horizontal="right" vertical="center"/>
    </xf>
    <xf numFmtId="165" fontId="73" fillId="27" borderId="25" xfId="106" applyFont="1" applyFill="1" applyBorder="1" applyAlignment="1">
      <alignment horizontal="right" vertical="center"/>
    </xf>
    <xf numFmtId="0" fontId="67" fillId="28" borderId="14" xfId="0" applyFont="1" applyFill="1" applyBorder="1" applyAlignment="1">
      <alignment horizontal="center" vertical="center" wrapText="1"/>
    </xf>
    <xf numFmtId="0" fontId="67" fillId="28" borderId="15" xfId="0" applyFont="1" applyFill="1" applyBorder="1" applyAlignment="1">
      <alignment horizontal="center" vertical="center" wrapText="1"/>
    </xf>
    <xf numFmtId="0" fontId="67" fillId="28" borderId="16" xfId="0" applyFont="1" applyFill="1" applyBorder="1" applyAlignment="1">
      <alignment horizontal="center" vertical="center" wrapText="1"/>
    </xf>
    <xf numFmtId="0" fontId="67" fillId="28" borderId="13" xfId="0" applyFont="1" applyFill="1" applyBorder="1" applyAlignment="1">
      <alignment horizontal="center" vertical="center"/>
    </xf>
    <xf numFmtId="0" fontId="67" fillId="28" borderId="14" xfId="0" applyFont="1" applyFill="1" applyBorder="1" applyAlignment="1">
      <alignment horizontal="center" vertical="center"/>
    </xf>
    <xf numFmtId="0" fontId="67" fillId="28" borderId="15" xfId="0" applyFont="1" applyFill="1" applyBorder="1" applyAlignment="1">
      <alignment horizontal="center" vertical="center"/>
    </xf>
    <xf numFmtId="0" fontId="67" fillId="28" borderId="16" xfId="0" applyFont="1" applyFill="1" applyBorder="1" applyAlignment="1">
      <alignment horizontal="center" vertical="center"/>
    </xf>
    <xf numFmtId="166" fontId="67" fillId="28" borderId="14" xfId="0" applyNumberFormat="1" applyFont="1" applyFill="1" applyBorder="1" applyAlignment="1">
      <alignment horizontal="center" vertical="center"/>
    </xf>
    <xf numFmtId="166" fontId="67" fillId="28" borderId="15" xfId="0" applyNumberFormat="1" applyFont="1" applyFill="1" applyBorder="1" applyAlignment="1">
      <alignment horizontal="center" vertical="center"/>
    </xf>
    <xf numFmtId="166" fontId="67" fillId="28" borderId="16" xfId="0" applyNumberFormat="1" applyFont="1" applyFill="1" applyBorder="1" applyAlignment="1">
      <alignment horizontal="center" vertical="center"/>
    </xf>
    <xf numFmtId="166" fontId="67" fillId="28" borderId="17" xfId="0" applyNumberFormat="1" applyFont="1" applyFill="1" applyBorder="1" applyAlignment="1">
      <alignment horizontal="center" vertical="center"/>
    </xf>
    <xf numFmtId="166" fontId="67" fillId="28" borderId="18" xfId="0" applyNumberFormat="1" applyFont="1" applyFill="1" applyBorder="1" applyAlignment="1">
      <alignment horizontal="center" vertical="center"/>
    </xf>
    <xf numFmtId="166" fontId="67" fillId="28" borderId="19" xfId="0" applyNumberFormat="1" applyFont="1" applyFill="1" applyBorder="1" applyAlignment="1">
      <alignment horizontal="center" vertical="center"/>
    </xf>
    <xf numFmtId="166" fontId="67" fillId="28" borderId="20" xfId="0" applyNumberFormat="1" applyFont="1" applyFill="1" applyBorder="1" applyAlignment="1">
      <alignment horizontal="center" vertical="center"/>
    </xf>
    <xf numFmtId="166" fontId="67" fillId="28" borderId="21" xfId="0" applyNumberFormat="1" applyFont="1" applyFill="1" applyBorder="1" applyAlignment="1">
      <alignment horizontal="center" vertical="center"/>
    </xf>
    <xf numFmtId="166" fontId="67" fillId="28" borderId="22" xfId="0" applyNumberFormat="1" applyFont="1" applyFill="1" applyBorder="1" applyAlignment="1">
      <alignment horizontal="center" vertical="center"/>
    </xf>
    <xf numFmtId="171" fontId="67" fillId="28" borderId="14" xfId="0" applyNumberFormat="1" applyFont="1" applyFill="1" applyBorder="1" applyAlignment="1">
      <alignment horizontal="center" vertical="center" wrapText="1"/>
    </xf>
    <xf numFmtId="171" fontId="67" fillId="28" borderId="15" xfId="0" applyNumberFormat="1" applyFont="1" applyFill="1" applyBorder="1" applyAlignment="1">
      <alignment horizontal="center" vertical="center" wrapText="1"/>
    </xf>
    <xf numFmtId="171" fontId="67" fillId="28" borderId="16" xfId="0" applyNumberFormat="1" applyFont="1" applyFill="1" applyBorder="1" applyAlignment="1">
      <alignment horizontal="center" vertical="center" wrapText="1"/>
    </xf>
    <xf numFmtId="0" fontId="67" fillId="28" borderId="17" xfId="0" applyFont="1" applyFill="1" applyBorder="1" applyAlignment="1">
      <alignment horizontal="center" vertical="center"/>
    </xf>
    <xf numFmtId="0" fontId="67" fillId="28" borderId="18" xfId="0" applyFont="1" applyFill="1" applyBorder="1" applyAlignment="1">
      <alignment horizontal="center" vertical="center"/>
    </xf>
    <xf numFmtId="0" fontId="67" fillId="28" borderId="19" xfId="0" applyFont="1" applyFill="1" applyBorder="1" applyAlignment="1">
      <alignment horizontal="center" vertical="center"/>
    </xf>
    <xf numFmtId="0" fontId="67" fillId="28" borderId="20" xfId="0" applyFont="1" applyFill="1" applyBorder="1" applyAlignment="1">
      <alignment horizontal="center" vertical="center"/>
    </xf>
    <xf numFmtId="0" fontId="67" fillId="28" borderId="21" xfId="0" applyFont="1" applyFill="1" applyBorder="1" applyAlignment="1">
      <alignment horizontal="center" vertical="center"/>
    </xf>
    <xf numFmtId="0" fontId="67" fillId="28" borderId="22" xfId="0" applyFont="1" applyFill="1" applyBorder="1" applyAlignment="1">
      <alignment horizontal="center" vertical="center"/>
    </xf>
    <xf numFmtId="0" fontId="67" fillId="28" borderId="17" xfId="0" applyFont="1" applyFill="1" applyBorder="1" applyAlignment="1">
      <alignment horizontal="center" vertical="center" wrapText="1"/>
    </xf>
    <xf numFmtId="0" fontId="67" fillId="28" borderId="18" xfId="0" applyFont="1" applyFill="1" applyBorder="1" applyAlignment="1">
      <alignment horizontal="center" vertical="center" wrapText="1"/>
    </xf>
    <xf numFmtId="0" fontId="67" fillId="28" borderId="19" xfId="0" applyFont="1" applyFill="1" applyBorder="1" applyAlignment="1">
      <alignment horizontal="center" vertical="center" wrapText="1"/>
    </xf>
    <xf numFmtId="0" fontId="67" fillId="28" borderId="20" xfId="0" applyFont="1" applyFill="1" applyBorder="1" applyAlignment="1">
      <alignment horizontal="center" vertical="center" wrapText="1"/>
    </xf>
    <xf numFmtId="0" fontId="67" fillId="28" borderId="21" xfId="0" applyFont="1" applyFill="1" applyBorder="1" applyAlignment="1">
      <alignment horizontal="center" vertical="center" wrapText="1"/>
    </xf>
    <xf numFmtId="0" fontId="67" fillId="28" borderId="22" xfId="0" applyFont="1" applyFill="1" applyBorder="1" applyAlignment="1">
      <alignment horizontal="center" vertical="center" wrapText="1"/>
    </xf>
    <xf numFmtId="0" fontId="67" fillId="28" borderId="12" xfId="0" applyFont="1" applyFill="1" applyBorder="1" applyAlignment="1">
      <alignment horizontal="center" vertical="center"/>
    </xf>
    <xf numFmtId="0" fontId="67" fillId="28" borderId="24" xfId="0" applyFont="1" applyFill="1" applyBorder="1" applyAlignment="1">
      <alignment horizontal="center" vertical="center"/>
    </xf>
    <xf numFmtId="165" fontId="64" fillId="29" borderId="0" xfId="0" applyNumberFormat="1" applyFont="1" applyFill="1" applyAlignment="1">
      <alignment horizontal="center" vertical="center"/>
    </xf>
    <xf numFmtId="165" fontId="67" fillId="28" borderId="23" xfId="106" applyFont="1" applyFill="1" applyBorder="1" applyAlignment="1">
      <alignment horizontal="center" vertical="center"/>
    </xf>
    <xf numFmtId="165" fontId="67" fillId="28" borderId="12" xfId="106" applyFont="1" applyFill="1" applyBorder="1" applyAlignment="1">
      <alignment horizontal="center" vertical="center"/>
    </xf>
    <xf numFmtId="165" fontId="67" fillId="28" borderId="24" xfId="106" applyFont="1" applyFill="1" applyBorder="1" applyAlignment="1">
      <alignment horizontal="center" vertical="center"/>
    </xf>
    <xf numFmtId="165" fontId="72" fillId="28" borderId="23" xfId="106" applyFont="1" applyFill="1" applyBorder="1" applyAlignment="1">
      <alignment horizontal="center"/>
    </xf>
    <xf numFmtId="165" fontId="72" fillId="28" borderId="24" xfId="106" applyFont="1" applyFill="1" applyBorder="1" applyAlignment="1">
      <alignment horizontal="center"/>
    </xf>
    <xf numFmtId="0" fontId="54" fillId="30" borderId="0" xfId="0" applyFont="1" applyFill="1" applyAlignment="1">
      <alignment horizontal="center" vertical="center"/>
    </xf>
    <xf numFmtId="0" fontId="55" fillId="28" borderId="14" xfId="0" applyFont="1" applyFill="1" applyBorder="1" applyAlignment="1">
      <alignment horizontal="center" vertical="center"/>
    </xf>
    <xf numFmtId="0" fontId="55" fillId="28" borderId="15" xfId="0" applyFont="1" applyFill="1" applyBorder="1" applyAlignment="1">
      <alignment horizontal="center" vertical="center"/>
    </xf>
    <xf numFmtId="0" fontId="55" fillId="28" borderId="16" xfId="0" applyFont="1" applyFill="1" applyBorder="1" applyAlignment="1">
      <alignment horizontal="center" vertical="center"/>
    </xf>
    <xf numFmtId="166" fontId="88" fillId="28" borderId="14" xfId="154" applyNumberFormat="1" applyFont="1" applyFill="1" applyBorder="1" applyAlignment="1">
      <alignment horizontal="center" vertical="center"/>
    </xf>
    <xf numFmtId="166" fontId="88" fillId="28" borderId="15" xfId="154" applyNumberFormat="1" applyFont="1" applyFill="1" applyBorder="1" applyAlignment="1">
      <alignment horizontal="center" vertical="center"/>
    </xf>
    <xf numFmtId="166" fontId="88" fillId="28" borderId="16" xfId="154" applyNumberFormat="1" applyFont="1" applyFill="1" applyBorder="1" applyAlignment="1">
      <alignment horizontal="center" vertical="center"/>
    </xf>
    <xf numFmtId="0" fontId="90" fillId="28" borderId="13" xfId="0" applyFont="1" applyFill="1" applyBorder="1" applyAlignment="1">
      <alignment horizontal="center" vertical="center"/>
    </xf>
    <xf numFmtId="0" fontId="88" fillId="28" borderId="13" xfId="154" applyFont="1" applyFill="1" applyBorder="1" applyAlignment="1">
      <alignment horizontal="center" vertical="center"/>
    </xf>
    <xf numFmtId="169" fontId="88" fillId="28" borderId="14" xfId="154" applyNumberFormat="1" applyFont="1" applyFill="1" applyBorder="1" applyAlignment="1">
      <alignment horizontal="center" vertical="center" wrapText="1"/>
    </xf>
    <xf numFmtId="169" fontId="88" fillId="28" borderId="16" xfId="154" applyNumberFormat="1" applyFont="1" applyFill="1" applyBorder="1" applyAlignment="1">
      <alignment horizontal="center" vertical="center" wrapText="1"/>
    </xf>
    <xf numFmtId="0" fontId="88" fillId="28" borderId="23" xfId="154" applyFont="1" applyFill="1" applyBorder="1" applyAlignment="1">
      <alignment horizontal="center" vertical="center"/>
    </xf>
    <xf numFmtId="0" fontId="88" fillId="28" borderId="12" xfId="154" applyFont="1" applyFill="1" applyBorder="1" applyAlignment="1">
      <alignment horizontal="center" vertical="center"/>
    </xf>
    <xf numFmtId="0" fontId="88" fillId="28" borderId="24" xfId="154" applyFont="1" applyFill="1" applyBorder="1" applyAlignment="1">
      <alignment horizontal="center" vertical="center"/>
    </xf>
    <xf numFmtId="0" fontId="94" fillId="28" borderId="23" xfId="154" applyFont="1" applyFill="1" applyBorder="1" applyAlignment="1">
      <alignment horizontal="center"/>
    </xf>
    <xf numFmtId="0" fontId="94" fillId="28" borderId="24" xfId="154" applyFont="1" applyFill="1" applyBorder="1" applyAlignment="1">
      <alignment horizontal="center"/>
    </xf>
    <xf numFmtId="0" fontId="88" fillId="28" borderId="17" xfId="154" applyFont="1" applyFill="1" applyBorder="1" applyAlignment="1">
      <alignment horizontal="center" vertical="center"/>
    </xf>
    <xf numFmtId="0" fontId="88" fillId="28" borderId="18" xfId="154" applyFont="1" applyFill="1" applyBorder="1" applyAlignment="1">
      <alignment horizontal="center" vertical="center"/>
    </xf>
    <xf numFmtId="0" fontId="88" fillId="28" borderId="19" xfId="154" applyFont="1" applyFill="1" applyBorder="1" applyAlignment="1">
      <alignment horizontal="center" vertical="center"/>
    </xf>
    <xf numFmtId="0" fontId="88" fillId="28" borderId="20" xfId="154" applyFont="1" applyFill="1" applyBorder="1" applyAlignment="1">
      <alignment horizontal="center" vertical="center"/>
    </xf>
    <xf numFmtId="0" fontId="88" fillId="28" borderId="21" xfId="154" applyFont="1" applyFill="1" applyBorder="1" applyAlignment="1">
      <alignment horizontal="center" vertical="center"/>
    </xf>
    <xf numFmtId="0" fontId="88" fillId="28" borderId="22" xfId="154" applyFont="1" applyFill="1" applyBorder="1" applyAlignment="1">
      <alignment horizontal="center" vertical="center"/>
    </xf>
    <xf numFmtId="0" fontId="88" fillId="28" borderId="14" xfId="154" applyFont="1" applyFill="1" applyBorder="1" applyAlignment="1">
      <alignment horizontal="center" vertical="center"/>
    </xf>
    <xf numFmtId="0" fontId="88" fillId="28" borderId="15" xfId="154" applyFont="1" applyFill="1" applyBorder="1" applyAlignment="1">
      <alignment horizontal="center" vertical="center"/>
    </xf>
    <xf numFmtId="0" fontId="88" fillId="28" borderId="16" xfId="154" applyFont="1" applyFill="1" applyBorder="1" applyAlignment="1">
      <alignment horizontal="center" vertical="center"/>
    </xf>
    <xf numFmtId="0" fontId="88" fillId="28" borderId="14" xfId="154" applyFont="1" applyFill="1" applyBorder="1" applyAlignment="1">
      <alignment horizontal="center" vertical="center" wrapText="1"/>
    </xf>
    <xf numFmtId="0" fontId="88" fillId="28" borderId="15" xfId="154" applyFont="1" applyFill="1" applyBorder="1" applyAlignment="1">
      <alignment horizontal="center" vertical="center" wrapText="1"/>
    </xf>
    <xf numFmtId="0" fontId="88" fillId="28" borderId="16" xfId="154" applyFont="1" applyFill="1" applyBorder="1" applyAlignment="1">
      <alignment horizontal="center" vertical="center" wrapText="1"/>
    </xf>
    <xf numFmtId="166" fontId="0" fillId="27" borderId="0" xfId="0" applyNumberFormat="1" applyFont="1" applyFill="1" applyBorder="1" applyAlignment="1">
      <alignment horizontal="left"/>
    </xf>
    <xf numFmtId="166" fontId="5" fillId="27" borderId="0" xfId="0" applyNumberFormat="1" applyFont="1" applyFill="1" applyBorder="1" applyAlignment="1">
      <alignment horizontal="left"/>
    </xf>
    <xf numFmtId="0" fontId="5" fillId="27" borderId="0" xfId="0" applyFont="1" applyFill="1" applyBorder="1" applyAlignment="1">
      <alignment horizontal="left"/>
    </xf>
    <xf numFmtId="0" fontId="5" fillId="27" borderId="0" xfId="154" applyFont="1" applyFill="1" applyBorder="1" applyAlignment="1"/>
    <xf numFmtId="0" fontId="80" fillId="0" borderId="0" xfId="154" applyFont="1" applyBorder="1"/>
    <xf numFmtId="166" fontId="80" fillId="0" borderId="0" xfId="154" applyNumberFormat="1" applyFont="1" applyBorder="1"/>
    <xf numFmtId="165" fontId="80" fillId="0" borderId="0" xfId="154" applyNumberFormat="1" applyFont="1" applyBorder="1"/>
    <xf numFmtId="169" fontId="80" fillId="0" borderId="0" xfId="154" applyNumberFormat="1" applyFont="1" applyBorder="1"/>
    <xf numFmtId="0" fontId="44" fillId="29" borderId="0" xfId="0" applyFont="1" applyFill="1" applyAlignment="1">
      <alignment horizontal="center" vertical="center"/>
    </xf>
    <xf numFmtId="166" fontId="44" fillId="29" borderId="0" xfId="0" applyNumberFormat="1" applyFont="1" applyFill="1" applyAlignment="1">
      <alignment horizontal="center" vertical="center"/>
    </xf>
    <xf numFmtId="165" fontId="66" fillId="29" borderId="0" xfId="0" applyNumberFormat="1" applyFont="1" applyFill="1" applyAlignment="1">
      <alignment horizontal="center" vertical="center"/>
    </xf>
    <xf numFmtId="165" fontId="44" fillId="29" borderId="0" xfId="0" applyNumberFormat="1" applyFont="1" applyFill="1" applyAlignment="1">
      <alignment horizontal="center" vertical="center"/>
    </xf>
    <xf numFmtId="169" fontId="44" fillId="29" borderId="0" xfId="0" applyNumberFormat="1" applyFont="1" applyFill="1" applyAlignment="1">
      <alignment horizontal="center" vertical="center"/>
    </xf>
    <xf numFmtId="0" fontId="44" fillId="29" borderId="25" xfId="0" applyFont="1" applyFill="1" applyBorder="1" applyAlignment="1">
      <alignment horizontal="center" vertical="center"/>
    </xf>
    <xf numFmtId="166" fontId="44" fillId="29" borderId="25" xfId="0" applyNumberFormat="1" applyFont="1" applyFill="1" applyBorder="1" applyAlignment="1">
      <alignment horizontal="center" vertical="center"/>
    </xf>
    <xf numFmtId="165" fontId="66" fillId="29" borderId="25" xfId="0" applyNumberFormat="1" applyFont="1" applyFill="1" applyBorder="1" applyAlignment="1">
      <alignment horizontal="center" vertical="center"/>
    </xf>
    <xf numFmtId="165" fontId="44" fillId="29" borderId="25" xfId="0" applyNumberFormat="1" applyFont="1" applyFill="1" applyBorder="1" applyAlignment="1">
      <alignment horizontal="center" vertical="center"/>
    </xf>
    <xf numFmtId="169" fontId="44" fillId="29" borderId="25" xfId="0" applyNumberFormat="1" applyFont="1" applyFill="1" applyBorder="1" applyAlignment="1">
      <alignment horizontal="center" vertical="center"/>
    </xf>
    <xf numFmtId="0" fontId="67" fillId="29" borderId="0" xfId="0" applyFont="1" applyFill="1" applyBorder="1" applyAlignment="1">
      <alignment horizontal="center" vertical="center"/>
    </xf>
    <xf numFmtId="166" fontId="67" fillId="29" borderId="0" xfId="0" applyNumberFormat="1" applyFont="1" applyFill="1" applyBorder="1" applyAlignment="1">
      <alignment horizontal="center" vertical="center"/>
    </xf>
    <xf numFmtId="165" fontId="68" fillId="29" borderId="0" xfId="0" applyNumberFormat="1" applyFont="1" applyFill="1" applyBorder="1" applyAlignment="1">
      <alignment horizontal="center" vertical="center"/>
    </xf>
    <xf numFmtId="165" fontId="67" fillId="29" borderId="0" xfId="0" applyNumberFormat="1" applyFont="1" applyFill="1" applyBorder="1" applyAlignment="1">
      <alignment horizontal="center" vertical="center"/>
    </xf>
    <xf numFmtId="169" fontId="67" fillId="29" borderId="0" xfId="0" applyNumberFormat="1" applyFont="1" applyFill="1" applyBorder="1" applyAlignment="1">
      <alignment horizontal="center" vertical="center"/>
    </xf>
    <xf numFmtId="165" fontId="68" fillId="29" borderId="12" xfId="0" applyNumberFormat="1" applyFont="1" applyFill="1" applyBorder="1" applyAlignment="1">
      <alignment horizontal="center" vertical="center"/>
    </xf>
    <xf numFmtId="0" fontId="67" fillId="29" borderId="12" xfId="0" applyFont="1" applyFill="1" applyBorder="1" applyAlignment="1">
      <alignment horizontal="center" vertical="center"/>
    </xf>
    <xf numFmtId="165" fontId="67" fillId="29" borderId="12" xfId="0" applyNumberFormat="1" applyFont="1" applyFill="1" applyBorder="1" applyAlignment="1">
      <alignment horizontal="center" vertical="center"/>
    </xf>
    <xf numFmtId="169" fontId="67" fillId="29" borderId="12" xfId="0" applyNumberFormat="1" applyFont="1" applyFill="1" applyBorder="1" applyAlignment="1">
      <alignment horizontal="center" vertical="center"/>
    </xf>
    <xf numFmtId="165" fontId="44" fillId="29" borderId="0" xfId="0" applyNumberFormat="1" applyFont="1" applyFill="1" applyAlignment="1">
      <alignment horizontal="center" vertical="center"/>
    </xf>
    <xf numFmtId="165" fontId="44" fillId="29" borderId="25" xfId="0" applyNumberFormat="1" applyFont="1" applyFill="1" applyBorder="1" applyAlignment="1">
      <alignment horizontal="center" vertical="center"/>
    </xf>
    <xf numFmtId="0" fontId="67" fillId="29" borderId="0" xfId="0" applyFont="1" applyFill="1" applyAlignment="1">
      <alignment horizontal="center" vertical="center"/>
    </xf>
    <xf numFmtId="166" fontId="67" fillId="29" borderId="0" xfId="0" applyNumberFormat="1" applyFont="1" applyFill="1" applyAlignment="1">
      <alignment horizontal="center" vertical="center"/>
    </xf>
    <xf numFmtId="165" fontId="67" fillId="29" borderId="0" xfId="0" applyNumberFormat="1" applyFont="1" applyFill="1" applyAlignment="1">
      <alignment horizontal="center" vertical="center"/>
    </xf>
    <xf numFmtId="169" fontId="67" fillId="29" borderId="0" xfId="0" applyNumberFormat="1" applyFont="1" applyFill="1" applyAlignment="1">
      <alignment horizontal="center" vertical="center"/>
    </xf>
    <xf numFmtId="0" fontId="44" fillId="29" borderId="0" xfId="0" applyFont="1" applyFill="1" applyAlignment="1">
      <alignment horizontal="center"/>
    </xf>
    <xf numFmtId="166" fontId="44" fillId="29" borderId="0" xfId="0" applyNumberFormat="1" applyFont="1" applyFill="1" applyAlignment="1">
      <alignment horizontal="center"/>
    </xf>
    <xf numFmtId="165" fontId="44" fillId="29" borderId="0" xfId="0" applyNumberFormat="1" applyFont="1" applyFill="1" applyAlignment="1">
      <alignment horizontal="center"/>
    </xf>
    <xf numFmtId="169" fontId="44" fillId="29" borderId="0" xfId="0" applyNumberFormat="1" applyFont="1" applyFill="1" applyAlignment="1">
      <alignment horizontal="center"/>
    </xf>
    <xf numFmtId="166" fontId="0" fillId="0" borderId="0" xfId="0" applyNumberFormat="1"/>
    <xf numFmtId="165" fontId="0" fillId="0" borderId="0" xfId="0" applyNumberFormat="1"/>
    <xf numFmtId="169" fontId="0" fillId="0" borderId="0" xfId="0" applyNumberFormat="1"/>
    <xf numFmtId="0" fontId="54" fillId="0" borderId="0" xfId="0" applyFont="1" applyFill="1" applyAlignment="1">
      <alignment horizontal="center" vertical="center"/>
    </xf>
  </cellXfs>
  <cellStyles count="158">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3 2" xfId="150"/>
    <cellStyle name="Comma 4" xfId="75"/>
    <cellStyle name="Comma 4 2" xfId="151"/>
    <cellStyle name="Comma 5" xfId="76"/>
    <cellStyle name="Comma 6" xfId="77"/>
    <cellStyle name="Comma 7" xfId="78"/>
    <cellStyle name="Commentaire" xfId="118" builtinId="10" customBuiltin="1"/>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Milliers 2 2" xfId="152"/>
    <cellStyle name="Milliers 3" xfId="144"/>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3 2" xfId="153"/>
    <cellStyle name="Normal 4" xfId="115"/>
    <cellStyle name="Normal 4 2" xfId="154"/>
    <cellStyle name="Normal 5" xfId="143"/>
    <cellStyle name="Normal 6" xfId="146"/>
    <cellStyle name="Normal 7" xfId="147"/>
    <cellStyle name="Nota" xfId="116"/>
    <cellStyle name="Nota 2" xfId="117"/>
    <cellStyle name="Note 2" xfId="119"/>
    <cellStyle name="Output" xfId="120"/>
    <cellStyle name="Percent 2" xfId="121"/>
    <cellStyle name="Percent 2 2" xfId="122"/>
    <cellStyle name="Percent 3" xfId="123"/>
    <cellStyle name="Percent 3 2" xfId="155"/>
    <cellStyle name="Percent 4" xfId="124"/>
    <cellStyle name="Percent 4 2" xfId="156"/>
    <cellStyle name="Percent 5" xfId="125"/>
    <cellStyle name="Percent 6" xfId="126"/>
    <cellStyle name="Pourcentage" xfId="142" builtinId="5"/>
    <cellStyle name="Pourcentage 2" xfId="127"/>
    <cellStyle name="Pourcentage 2 2" xfId="157"/>
    <cellStyle name="Pourcentage 2 3" xfId="149"/>
    <cellStyle name="Pourcentage 3" xfId="145"/>
    <cellStyle name="Pourcentage 4" xfId="148"/>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53">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ndense val="0"/>
        <extend val="0"/>
        <color indexed="1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ndense val="0"/>
        <extend val="0"/>
        <color indexed="10"/>
      </font>
    </dxf>
    <dxf>
      <font>
        <condense val="0"/>
        <extend val="0"/>
        <color indexed="10"/>
      </font>
    </dxf>
    <dxf>
      <font>
        <color auto="1"/>
      </font>
    </dxf>
    <dxf>
      <font>
        <color rgb="FFFF0000"/>
      </font>
    </dxf>
    <dxf>
      <font>
        <color auto="1"/>
      </font>
    </dxf>
    <dxf>
      <font>
        <color rgb="FFFF0000"/>
      </font>
    </dxf>
    <dxf>
      <font>
        <color auto="1"/>
      </font>
    </dxf>
    <dxf>
      <font>
        <color rgb="FFFF0000"/>
      </font>
    </dxf>
    <dxf>
      <font>
        <color auto="1"/>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26</xdr:col>
      <xdr:colOff>28575</xdr:colOff>
      <xdr:row>0</xdr:row>
      <xdr:rowOff>109419</xdr:rowOff>
    </xdr:from>
    <xdr:to>
      <xdr:col>27</xdr:col>
      <xdr:colOff>962024</xdr:colOff>
      <xdr:row>2</xdr:row>
      <xdr:rowOff>111948</xdr:rowOff>
    </xdr:to>
    <xdr:pic>
      <xdr:nvPicPr>
        <xdr:cNvPr id="1037" name="Picture 1" descr="kerius-logo-text">
          <a:extLst>
            <a:ext uri="{FF2B5EF4-FFF2-40B4-BE49-F238E27FC236}">
              <a16:creationId xmlns:a16="http://schemas.microsoft.com/office/drawing/2014/main" xmlns=""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35625" y="109419"/>
          <a:ext cx="1914525" cy="569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21</xdr:col>
      <xdr:colOff>38100</xdr:colOff>
      <xdr:row>0</xdr:row>
      <xdr:rowOff>121920</xdr:rowOff>
    </xdr:from>
    <xdr:to>
      <xdr:col>22</xdr:col>
      <xdr:colOff>1021080</xdr:colOff>
      <xdr:row>2</xdr:row>
      <xdr:rowOff>121920</xdr:rowOff>
    </xdr:to>
    <xdr:pic>
      <xdr:nvPicPr>
        <xdr:cNvPr id="3" name="Picture 1" descr="kerius-logo-text">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630025" y="121920"/>
          <a:ext cx="172593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24</xdr:col>
      <xdr:colOff>581025</xdr:colOff>
      <xdr:row>0</xdr:row>
      <xdr:rowOff>133350</xdr:rowOff>
    </xdr:from>
    <xdr:to>
      <xdr:col>26</xdr:col>
      <xdr:colOff>566738</xdr:colOff>
      <xdr:row>2</xdr:row>
      <xdr:rowOff>5715</xdr:rowOff>
    </xdr:to>
    <xdr:pic>
      <xdr:nvPicPr>
        <xdr:cNvPr id="2" name="Picture 1" descr="kerius-logo-text">
          <a:extLst>
            <a:ext uri="{FF2B5EF4-FFF2-40B4-BE49-F238E27FC236}">
              <a16:creationId xmlns:a16="http://schemas.microsoft.com/office/drawing/2014/main" xmlns=""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257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xmlns="" id="{00000000-0008-0000-02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xmlns="" id="{00000000-0008-0000-02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O902"/>
  <sheetViews>
    <sheetView showGridLines="0" topLeftCell="U1" zoomScale="80" zoomScaleNormal="80" workbookViewId="0">
      <selection activeCell="AE31" sqref="AE31:AI31"/>
    </sheetView>
  </sheetViews>
  <sheetFormatPr baseColWidth="10" defaultColWidth="9.109375" defaultRowHeight="14.4" x14ac:dyDescent="0.3"/>
  <cols>
    <col min="1" max="1" width="16.44140625" style="47" customWidth="1"/>
    <col min="2" max="2" width="10.5546875" style="47" bestFit="1" customWidth="1"/>
    <col min="3" max="3" width="8.33203125" style="47" bestFit="1" customWidth="1"/>
    <col min="4" max="4" width="12.6640625" style="60" bestFit="1" customWidth="1"/>
    <col min="5" max="5" width="8.33203125" style="57" bestFit="1" customWidth="1"/>
    <col min="6" max="6" width="8.88671875" style="57" bestFit="1" customWidth="1"/>
    <col min="7" max="7" width="9.109375" style="57" bestFit="1" customWidth="1"/>
    <col min="8" max="8" width="4.88671875" style="47" bestFit="1" customWidth="1"/>
    <col min="9" max="9" width="5" style="47" bestFit="1" customWidth="1"/>
    <col min="10" max="10" width="7.33203125" style="47" bestFit="1" customWidth="1"/>
    <col min="11" max="11" width="7" style="58" customWidth="1"/>
    <col min="12" max="12" width="8.44140625" style="47" bestFit="1" customWidth="1"/>
    <col min="13" max="13" width="4.33203125" style="47" bestFit="1" customWidth="1"/>
    <col min="14" max="14" width="11.6640625" style="47" bestFit="1" customWidth="1"/>
    <col min="15" max="15" width="4.33203125" style="58" bestFit="1" customWidth="1"/>
    <col min="16" max="16" width="16" style="47" bestFit="1" customWidth="1"/>
    <col min="17" max="17" width="3.6640625" style="61" customWidth="1"/>
    <col min="18" max="18" width="6" style="62" bestFit="1" customWidth="1"/>
    <col min="19" max="19" width="14.5546875" style="62" bestFit="1" customWidth="1"/>
    <col min="20" max="20" width="14.5546875" style="47" bestFit="1" customWidth="1"/>
    <col min="21" max="21" width="13" style="59" bestFit="1" customWidth="1"/>
    <col min="22" max="22" width="13.88671875" style="59" bestFit="1" customWidth="1"/>
    <col min="23" max="23" width="17.44140625" style="58" bestFit="1" customWidth="1"/>
    <col min="24" max="24" width="1.6640625" style="58" customWidth="1"/>
    <col min="25" max="25" width="26.88671875" style="47" bestFit="1" customWidth="1"/>
    <col min="26" max="26" width="2.88671875" style="47" customWidth="1"/>
    <col min="27" max="28" width="14.6640625" style="47" customWidth="1"/>
    <col min="29" max="29" width="7.44140625" style="47" customWidth="1"/>
    <col min="30" max="30" width="17.44140625" style="25" customWidth="1"/>
    <col min="31" max="31" width="11.88671875" style="25" bestFit="1" customWidth="1"/>
    <col min="32" max="32" width="13" style="25" customWidth="1"/>
    <col min="33" max="33" width="12.88671875" style="25" bestFit="1" customWidth="1"/>
    <col min="34" max="34" width="18" style="25" bestFit="1" customWidth="1"/>
    <col min="35" max="35" width="13.5546875" style="25" bestFit="1" customWidth="1"/>
    <col min="36" max="36" width="9.33203125" style="25" bestFit="1" customWidth="1"/>
    <col min="37" max="37" width="12.6640625" style="47" bestFit="1" customWidth="1"/>
    <col min="38" max="16384" width="9.109375" style="47"/>
  </cols>
  <sheetData>
    <row r="1" spans="1:41" s="44" customFormat="1" ht="30" x14ac:dyDescent="0.5">
      <c r="A1" s="74" t="s">
        <v>129</v>
      </c>
      <c r="B1" s="75"/>
      <c r="C1" s="75"/>
      <c r="D1" s="91"/>
      <c r="E1" s="92"/>
      <c r="F1" s="92"/>
      <c r="G1" s="92"/>
      <c r="H1" s="93"/>
      <c r="I1" s="93"/>
      <c r="J1" s="94"/>
      <c r="K1" s="93"/>
      <c r="L1" s="93"/>
      <c r="M1" s="77"/>
      <c r="N1" s="95"/>
      <c r="O1" s="77"/>
      <c r="P1" s="76"/>
      <c r="Q1" s="77"/>
      <c r="R1" s="96"/>
      <c r="S1" s="76"/>
      <c r="T1" s="97"/>
      <c r="U1" s="97"/>
      <c r="V1" s="98"/>
      <c r="W1" s="98"/>
      <c r="X1" s="43"/>
      <c r="AD1" s="29"/>
      <c r="AE1" s="29"/>
      <c r="AF1" s="29"/>
      <c r="AG1" s="29"/>
      <c r="AH1" s="29"/>
      <c r="AI1" s="29"/>
      <c r="AJ1" s="29"/>
    </row>
    <row r="2" spans="1:41" s="29" customFormat="1" ht="15" customHeight="1" x14ac:dyDescent="0.3">
      <c r="A2" s="99" t="s">
        <v>44</v>
      </c>
      <c r="B2" s="99">
        <v>43098</v>
      </c>
      <c r="C2" s="99"/>
      <c r="D2" s="99"/>
      <c r="E2" s="100"/>
      <c r="F2" s="100"/>
      <c r="G2" s="100"/>
      <c r="H2" s="101"/>
      <c r="I2" s="101"/>
      <c r="J2" s="102"/>
      <c r="K2" s="101"/>
      <c r="L2" s="101"/>
      <c r="M2" s="82"/>
      <c r="N2" s="103"/>
      <c r="O2" s="82"/>
      <c r="P2" s="81"/>
      <c r="Q2" s="82"/>
      <c r="R2" s="104"/>
      <c r="S2" s="81"/>
      <c r="T2" s="105"/>
      <c r="U2" s="105"/>
      <c r="V2" s="105"/>
      <c r="W2" s="105"/>
      <c r="X2" s="64"/>
    </row>
    <row r="3" spans="1:41" s="29" customFormat="1" ht="15" customHeight="1" thickBot="1" x14ac:dyDescent="0.35">
      <c r="A3" s="348" t="s">
        <v>139</v>
      </c>
      <c r="B3" s="99">
        <v>43105</v>
      </c>
      <c r="C3" s="348"/>
      <c r="D3" s="348"/>
      <c r="E3" s="100"/>
      <c r="F3" s="100"/>
      <c r="G3" s="100"/>
      <c r="H3" s="101"/>
      <c r="I3" s="101"/>
      <c r="J3" s="102"/>
      <c r="K3" s="101"/>
      <c r="L3" s="101"/>
      <c r="M3" s="82"/>
      <c r="N3" s="103"/>
      <c r="O3" s="82"/>
      <c r="P3" s="81"/>
      <c r="Q3" s="82"/>
      <c r="R3" s="104"/>
      <c r="S3" s="81"/>
      <c r="T3" s="105"/>
      <c r="U3" s="105"/>
      <c r="V3" s="105"/>
      <c r="W3" s="105"/>
      <c r="X3" s="64"/>
      <c r="AD3" s="30"/>
      <c r="AE3" s="30"/>
      <c r="AF3" s="30"/>
      <c r="AG3" s="30"/>
      <c r="AH3" s="30"/>
      <c r="AI3" s="30"/>
      <c r="AJ3" s="30"/>
      <c r="AK3" s="46"/>
    </row>
    <row r="4" spans="1:41" s="29" customFormat="1" ht="15" customHeight="1" thickBot="1" x14ac:dyDescent="0.35">
      <c r="A4" s="84"/>
      <c r="B4" s="84"/>
      <c r="C4" s="84"/>
      <c r="D4" s="83"/>
      <c r="E4" s="78"/>
      <c r="F4" s="79"/>
      <c r="G4" s="79"/>
      <c r="H4" s="106"/>
      <c r="I4" s="106"/>
      <c r="J4" s="107"/>
      <c r="K4" s="106"/>
      <c r="L4" s="106"/>
      <c r="M4" s="108"/>
      <c r="N4" s="103"/>
      <c r="O4" s="108"/>
      <c r="P4" s="103"/>
      <c r="Q4" s="80"/>
      <c r="R4" s="109"/>
      <c r="S4" s="105"/>
      <c r="T4" s="105"/>
      <c r="U4" s="105"/>
      <c r="V4" s="276" t="s">
        <v>130</v>
      </c>
      <c r="W4" s="276"/>
      <c r="X4" s="64"/>
      <c r="Y4" s="71" t="s">
        <v>71</v>
      </c>
      <c r="Z4" s="45"/>
      <c r="AA4" s="72">
        <f>SUM(AA10:AA129)</f>
        <v>0</v>
      </c>
      <c r="AB4" s="73">
        <f>SUM(AB10:AB129)</f>
        <v>84717.199920927058</v>
      </c>
    </row>
    <row r="5" spans="1:41" s="29" customFormat="1" ht="15" customHeight="1" x14ac:dyDescent="0.3">
      <c r="A5" s="84"/>
      <c r="B5" s="84"/>
      <c r="C5" s="84"/>
      <c r="D5" s="83"/>
      <c r="E5" s="78"/>
      <c r="F5" s="79"/>
      <c r="G5" s="79"/>
      <c r="H5" s="106"/>
      <c r="I5" s="106"/>
      <c r="J5" s="107"/>
      <c r="K5" s="106"/>
      <c r="L5" s="106"/>
      <c r="M5" s="108"/>
      <c r="N5" s="103"/>
      <c r="O5" s="108"/>
      <c r="P5" s="103"/>
      <c r="Q5" s="80"/>
      <c r="R5" s="110"/>
      <c r="S5" s="105"/>
      <c r="T5" s="105"/>
      <c r="U5" s="105"/>
      <c r="V5" s="277" t="s">
        <v>131</v>
      </c>
      <c r="W5" s="277"/>
      <c r="X5" s="64"/>
      <c r="Y5" s="64"/>
      <c r="Z5" s="64"/>
      <c r="AA5" s="64"/>
      <c r="AB5" s="64"/>
    </row>
    <row r="6" spans="1:41" s="29" customFormat="1" ht="15" customHeight="1" x14ac:dyDescent="0.3">
      <c r="A6" s="278" t="s">
        <v>47</v>
      </c>
      <c r="B6" s="281" t="s">
        <v>1</v>
      </c>
      <c r="C6" s="278" t="s">
        <v>2</v>
      </c>
      <c r="D6" s="282" t="s">
        <v>3</v>
      </c>
      <c r="E6" s="285" t="s">
        <v>48</v>
      </c>
      <c r="F6" s="285" t="s">
        <v>49</v>
      </c>
      <c r="G6" s="285" t="s">
        <v>50</v>
      </c>
      <c r="H6" s="288" t="s">
        <v>8</v>
      </c>
      <c r="I6" s="289"/>
      <c r="J6" s="294" t="s">
        <v>11</v>
      </c>
      <c r="K6" s="288" t="s">
        <v>51</v>
      </c>
      <c r="L6" s="289"/>
      <c r="M6" s="297" t="s">
        <v>52</v>
      </c>
      <c r="N6" s="298"/>
      <c r="O6" s="303" t="s">
        <v>53</v>
      </c>
      <c r="P6" s="304"/>
      <c r="Q6" s="117"/>
      <c r="R6" s="309" t="s">
        <v>12</v>
      </c>
      <c r="S6" s="309"/>
      <c r="T6" s="309"/>
      <c r="U6" s="309"/>
      <c r="V6" s="309"/>
      <c r="W6" s="310"/>
      <c r="X6" s="65"/>
      <c r="Y6" s="318" t="s">
        <v>43</v>
      </c>
      <c r="AA6" s="318" t="s">
        <v>45</v>
      </c>
      <c r="AB6" s="318" t="s">
        <v>46</v>
      </c>
      <c r="AD6" s="34" t="s">
        <v>67</v>
      </c>
      <c r="AE6" s="34" t="s">
        <v>39</v>
      </c>
      <c r="AF6" s="34" t="s">
        <v>40</v>
      </c>
      <c r="AG6" s="35" t="s">
        <v>33</v>
      </c>
      <c r="AH6" s="35" t="s">
        <v>34</v>
      </c>
      <c r="AI6" s="35" t="s">
        <v>41</v>
      </c>
      <c r="AJ6" s="32" t="s">
        <v>42</v>
      </c>
      <c r="AK6" s="30"/>
      <c r="AL6" s="30"/>
      <c r="AM6" s="30"/>
      <c r="AN6" s="30"/>
      <c r="AO6" s="30"/>
    </row>
    <row r="7" spans="1:41" s="30" customFormat="1" ht="15" customHeight="1" x14ac:dyDescent="0.3">
      <c r="A7" s="279"/>
      <c r="B7" s="281"/>
      <c r="C7" s="279"/>
      <c r="D7" s="283"/>
      <c r="E7" s="286"/>
      <c r="F7" s="286"/>
      <c r="G7" s="286"/>
      <c r="H7" s="290"/>
      <c r="I7" s="291"/>
      <c r="J7" s="295"/>
      <c r="K7" s="290"/>
      <c r="L7" s="291"/>
      <c r="M7" s="299"/>
      <c r="N7" s="300"/>
      <c r="O7" s="305"/>
      <c r="P7" s="306"/>
      <c r="Q7" s="117"/>
      <c r="R7" s="312" t="s">
        <v>23</v>
      </c>
      <c r="S7" s="313"/>
      <c r="T7" s="313"/>
      <c r="U7" s="313"/>
      <c r="V7" s="313"/>
      <c r="W7" s="314"/>
      <c r="X7" s="65"/>
      <c r="Y7" s="319"/>
      <c r="Z7" s="29"/>
      <c r="AA7" s="319"/>
      <c r="AB7" s="319"/>
      <c r="AC7" s="29"/>
      <c r="AD7" s="34"/>
      <c r="AE7" s="38"/>
      <c r="AF7" s="39"/>
      <c r="AG7" s="40"/>
      <c r="AH7" s="40"/>
      <c r="AI7" s="41"/>
      <c r="AJ7" s="42"/>
    </row>
    <row r="8" spans="1:41" s="30" customFormat="1" x14ac:dyDescent="0.3">
      <c r="A8" s="280"/>
      <c r="B8" s="281"/>
      <c r="C8" s="280"/>
      <c r="D8" s="284"/>
      <c r="E8" s="287"/>
      <c r="F8" s="287"/>
      <c r="G8" s="287"/>
      <c r="H8" s="292"/>
      <c r="I8" s="293"/>
      <c r="J8" s="296"/>
      <c r="K8" s="292"/>
      <c r="L8" s="293"/>
      <c r="M8" s="301"/>
      <c r="N8" s="302"/>
      <c r="O8" s="307"/>
      <c r="P8" s="308"/>
      <c r="Q8" s="117"/>
      <c r="R8" s="315" t="s">
        <v>54</v>
      </c>
      <c r="S8" s="316"/>
      <c r="T8" s="111" t="s">
        <v>16</v>
      </c>
      <c r="U8" s="111" t="s">
        <v>17</v>
      </c>
      <c r="V8" s="111" t="s">
        <v>55</v>
      </c>
      <c r="W8" s="111" t="s">
        <v>56</v>
      </c>
      <c r="X8" s="65"/>
      <c r="Y8" s="320"/>
      <c r="Z8" s="29"/>
      <c r="AA8" s="320"/>
      <c r="AB8" s="320"/>
      <c r="AC8" s="29"/>
      <c r="AD8" s="34">
        <v>24</v>
      </c>
      <c r="AE8" s="271">
        <v>42268</v>
      </c>
      <c r="AF8" s="272">
        <v>44185</v>
      </c>
      <c r="AG8" s="273">
        <v>154</v>
      </c>
      <c r="AH8" s="274">
        <v>7.46E-2</v>
      </c>
      <c r="AI8" s="275">
        <v>0.4</v>
      </c>
      <c r="AJ8" s="33">
        <v>5</v>
      </c>
      <c r="AK8" s="53">
        <v>24</v>
      </c>
    </row>
    <row r="9" spans="1:41" s="30" customFormat="1" x14ac:dyDescent="0.3">
      <c r="A9" s="118" t="s">
        <v>57</v>
      </c>
      <c r="B9" s="118"/>
      <c r="C9" s="118"/>
      <c r="D9" s="118"/>
      <c r="E9" s="119"/>
      <c r="F9" s="119"/>
      <c r="G9" s="119"/>
      <c r="H9" s="118"/>
      <c r="I9" s="118"/>
      <c r="J9" s="120"/>
      <c r="K9" s="118"/>
      <c r="L9" s="118"/>
      <c r="M9" s="118"/>
      <c r="N9" s="121"/>
      <c r="O9" s="118"/>
      <c r="P9" s="121"/>
      <c r="Q9" s="118"/>
      <c r="R9" s="122"/>
      <c r="S9" s="123"/>
      <c r="T9" s="123"/>
      <c r="U9" s="123"/>
      <c r="V9" s="123"/>
      <c r="W9" s="123"/>
      <c r="X9" s="65"/>
      <c r="Y9" s="25"/>
      <c r="Z9" s="29"/>
      <c r="AA9" s="25"/>
      <c r="AB9" s="25"/>
      <c r="AC9" s="25"/>
      <c r="AD9" s="34"/>
      <c r="AE9" s="55"/>
      <c r="AF9" s="56"/>
      <c r="AG9" s="36"/>
      <c r="AH9" s="27"/>
      <c r="AI9" s="37"/>
      <c r="AJ9" s="33"/>
      <c r="AK9" s="53"/>
      <c r="AL9" s="25"/>
      <c r="AM9" s="25"/>
      <c r="AN9" s="25"/>
      <c r="AO9" s="25"/>
    </row>
    <row r="10" spans="1:41" s="25" customFormat="1" x14ac:dyDescent="0.3">
      <c r="A10" s="124" t="s">
        <v>106</v>
      </c>
      <c r="B10" s="124" t="s">
        <v>107</v>
      </c>
      <c r="C10" s="124">
        <v>16</v>
      </c>
      <c r="D10" s="124" t="s">
        <v>108</v>
      </c>
      <c r="E10" s="125">
        <v>42264</v>
      </c>
      <c r="F10" s="125">
        <v>42264</v>
      </c>
      <c r="G10" s="125">
        <v>44104</v>
      </c>
      <c r="H10" s="124" t="s">
        <v>77</v>
      </c>
      <c r="I10" s="124" t="s">
        <v>109</v>
      </c>
      <c r="J10" s="126">
        <v>5.0000000000000001E-3</v>
      </c>
      <c r="K10" s="124"/>
      <c r="L10" s="124" t="s">
        <v>110</v>
      </c>
      <c r="M10" s="124" t="s">
        <v>23</v>
      </c>
      <c r="N10" s="127">
        <v>97784572.180000007</v>
      </c>
      <c r="O10" s="124" t="s">
        <v>23</v>
      </c>
      <c r="P10" s="234">
        <v>-104559625.715084</v>
      </c>
      <c r="Q10" s="124"/>
      <c r="R10" s="128">
        <v>1.810162214657577E-2</v>
      </c>
      <c r="S10" s="129">
        <v>-1892698.8364818378</v>
      </c>
      <c r="T10" s="129">
        <v>-1770602.7525387241</v>
      </c>
      <c r="U10" s="129">
        <v>-122096.08394311368</v>
      </c>
      <c r="V10" s="129">
        <v>-1890288.9580386693</v>
      </c>
      <c r="W10" s="129">
        <v>-2409.8784431683775</v>
      </c>
      <c r="X10" s="65"/>
      <c r="Y10" s="68">
        <v>24</v>
      </c>
      <c r="Z10" s="29"/>
      <c r="AA10" s="66">
        <f>-IF($S11&gt;0,$S11*(1-VLOOKUP($D11,$AD$18:$AI$30,6,FALSE))*VLOOKUP($D11,$AD$18:$AI$30,IF(($G11-$B$2)/365&lt;1,4,5),FALSE),0)</f>
        <v>0</v>
      </c>
      <c r="AB10" s="66">
        <f>-IF($S10&lt;0,$S10*(1-VLOOKUP($Y10,$AD$7:$AI$14,6,FALSE))*VLOOKUP($Y10,$AD$7:$AI$14,5,FALSE),0)</f>
        <v>84717.199920927058</v>
      </c>
      <c r="AC10" s="67"/>
      <c r="AD10" s="34"/>
      <c r="AE10" s="55"/>
      <c r="AF10" s="56"/>
      <c r="AG10" s="36"/>
      <c r="AH10" s="27"/>
      <c r="AI10" s="37"/>
      <c r="AJ10" s="33"/>
      <c r="AK10" s="53"/>
      <c r="AL10" s="31"/>
      <c r="AM10" s="31"/>
      <c r="AN10" s="31"/>
      <c r="AO10" s="31"/>
    </row>
    <row r="11" spans="1:41" s="31" customFormat="1" ht="15" customHeight="1" x14ac:dyDescent="0.3">
      <c r="A11" s="130"/>
      <c r="B11" s="130"/>
      <c r="C11" s="130"/>
      <c r="D11" s="130"/>
      <c r="E11" s="131"/>
      <c r="F11" s="131"/>
      <c r="G11" s="131"/>
      <c r="H11" s="130"/>
      <c r="I11" s="130"/>
      <c r="J11" s="132"/>
      <c r="K11" s="130"/>
      <c r="L11" s="130"/>
      <c r="M11" s="130"/>
      <c r="N11" s="133"/>
      <c r="O11" s="130"/>
      <c r="P11" s="235">
        <v>-104559625.715084</v>
      </c>
      <c r="Q11" s="130"/>
      <c r="R11" s="134"/>
      <c r="S11" s="135">
        <v>-1892698.8364818378</v>
      </c>
      <c r="T11" s="135">
        <v>-1770602.7525387241</v>
      </c>
      <c r="U11" s="135">
        <v>-122096.08394311368</v>
      </c>
      <c r="V11" s="135">
        <v>-1890288.9580386693</v>
      </c>
      <c r="W11" s="135">
        <v>-2409.8784431683775</v>
      </c>
      <c r="X11" s="65"/>
      <c r="Z11" s="29"/>
      <c r="AA11" s="66"/>
      <c r="AB11" s="66"/>
      <c r="AC11" s="67"/>
      <c r="AD11" s="34"/>
      <c r="AE11" s="55"/>
      <c r="AF11" s="56"/>
      <c r="AG11" s="36"/>
      <c r="AH11" s="27"/>
      <c r="AI11" s="37"/>
      <c r="AJ11" s="33"/>
      <c r="AK11" s="53"/>
    </row>
    <row r="12" spans="1:41" s="31" customFormat="1" ht="15" customHeight="1" x14ac:dyDescent="0.3">
      <c r="A12" s="130"/>
      <c r="B12" s="130"/>
      <c r="C12" s="130"/>
      <c r="D12" s="130"/>
      <c r="E12" s="131"/>
      <c r="F12" s="131"/>
      <c r="G12" s="131"/>
      <c r="H12" s="130"/>
      <c r="I12" s="130"/>
      <c r="J12" s="132"/>
      <c r="K12" s="130"/>
      <c r="L12" s="130"/>
      <c r="M12" s="130"/>
      <c r="N12" s="133"/>
      <c r="O12" s="130"/>
      <c r="P12" s="235"/>
      <c r="Q12" s="130"/>
      <c r="R12" s="134"/>
      <c r="S12" s="136"/>
      <c r="T12" s="136"/>
      <c r="U12" s="136"/>
      <c r="V12" s="136"/>
      <c r="W12" s="136"/>
      <c r="X12" s="65"/>
      <c r="Z12" s="29"/>
      <c r="AA12" s="66"/>
      <c r="AB12" s="66"/>
      <c r="AC12" s="67"/>
      <c r="AD12" s="34"/>
      <c r="AE12" s="55"/>
      <c r="AF12" s="56"/>
      <c r="AG12" s="36"/>
      <c r="AH12" s="27"/>
      <c r="AI12" s="37"/>
      <c r="AJ12" s="33"/>
      <c r="AK12" s="53"/>
    </row>
    <row r="13" spans="1:41" s="31" customFormat="1" ht="15" customHeight="1" x14ac:dyDescent="0.3">
      <c r="A13" s="130"/>
      <c r="B13" s="130"/>
      <c r="C13" s="130"/>
      <c r="D13" s="130"/>
      <c r="E13" s="131"/>
      <c r="F13" s="131"/>
      <c r="G13" s="131"/>
      <c r="H13" s="130"/>
      <c r="I13" s="130"/>
      <c r="J13" s="132"/>
      <c r="K13" s="130"/>
      <c r="L13" s="130"/>
      <c r="M13" s="130"/>
      <c r="N13" s="137" t="s">
        <v>138</v>
      </c>
      <c r="O13" s="138"/>
      <c r="P13" s="236">
        <v>-104559625.715084</v>
      </c>
      <c r="Q13" s="138"/>
      <c r="R13" s="139"/>
      <c r="S13" s="140">
        <v>-1892698.8364818378</v>
      </c>
      <c r="T13" s="140">
        <v>-1770602.7525387241</v>
      </c>
      <c r="U13" s="140">
        <v>-122096.08394311368</v>
      </c>
      <c r="V13" s="140">
        <v>-1890288.9580386693</v>
      </c>
      <c r="W13" s="140">
        <v>-2409.8784431683775</v>
      </c>
      <c r="X13" s="65"/>
      <c r="Z13" s="68"/>
      <c r="AA13" s="70"/>
      <c r="AB13" s="70"/>
      <c r="AC13" s="67"/>
      <c r="AD13" s="34"/>
      <c r="AE13" s="55"/>
      <c r="AF13" s="56"/>
      <c r="AG13" s="36"/>
      <c r="AH13" s="27"/>
      <c r="AI13" s="37"/>
      <c r="AJ13" s="33"/>
      <c r="AK13" s="53"/>
    </row>
    <row r="14" spans="1:41" s="31" customFormat="1" ht="15" customHeight="1" x14ac:dyDescent="0.3">
      <c r="A14" s="85"/>
      <c r="B14" s="85"/>
      <c r="C14" s="85"/>
      <c r="D14" s="85"/>
      <c r="E14" s="86"/>
      <c r="F14" s="86"/>
      <c r="G14" s="86"/>
      <c r="H14" s="85"/>
      <c r="I14" s="85"/>
      <c r="J14" s="112"/>
      <c r="K14" s="85"/>
      <c r="L14" s="85"/>
      <c r="M14" s="85"/>
      <c r="N14" s="87"/>
      <c r="O14" s="85"/>
      <c r="P14" s="87"/>
      <c r="Q14" s="85"/>
      <c r="R14" s="113"/>
      <c r="S14" s="114"/>
      <c r="T14" s="114"/>
      <c r="U14" s="114"/>
      <c r="V14" s="114"/>
      <c r="W14" s="114"/>
      <c r="X14" s="65"/>
      <c r="Z14" s="68"/>
      <c r="AA14" s="67"/>
      <c r="AB14" s="67"/>
      <c r="AC14" s="67"/>
      <c r="AD14" s="34"/>
      <c r="AE14" s="55"/>
      <c r="AF14" s="56"/>
      <c r="AG14" s="36"/>
      <c r="AH14" s="27"/>
      <c r="AI14" s="37"/>
      <c r="AJ14" s="33"/>
      <c r="AK14" s="53"/>
    </row>
    <row r="15" spans="1:41" s="31" customFormat="1" ht="15" customHeight="1" x14ac:dyDescent="0.3">
      <c r="A15" s="85"/>
      <c r="B15" s="85"/>
      <c r="C15" s="85"/>
      <c r="D15" s="85"/>
      <c r="E15" s="86"/>
      <c r="F15" s="86"/>
      <c r="G15" s="86"/>
      <c r="H15" s="85"/>
      <c r="I15" s="85"/>
      <c r="J15" s="112"/>
      <c r="K15" s="85"/>
      <c r="L15" s="85"/>
      <c r="M15" s="85"/>
      <c r="N15" s="87"/>
      <c r="O15" s="85"/>
      <c r="P15" s="87"/>
      <c r="Q15" s="85"/>
      <c r="R15" s="113"/>
      <c r="S15" s="114"/>
      <c r="T15" s="114"/>
      <c r="U15" s="114"/>
      <c r="V15" s="114"/>
      <c r="W15" s="114"/>
      <c r="X15" s="65"/>
      <c r="Z15" s="68"/>
      <c r="AA15" s="67"/>
      <c r="AB15" s="67"/>
      <c r="AC15" s="67"/>
    </row>
    <row r="16" spans="1:41" s="31" customFormat="1" ht="15" customHeight="1" x14ac:dyDescent="0.3">
      <c r="A16" s="85"/>
      <c r="B16" s="85"/>
      <c r="C16" s="85"/>
      <c r="D16" s="85"/>
      <c r="E16" s="86"/>
      <c r="F16" s="86"/>
      <c r="G16" s="86"/>
      <c r="H16" s="85"/>
      <c r="I16" s="85"/>
      <c r="J16" s="112"/>
      <c r="K16" s="85"/>
      <c r="L16" s="85"/>
      <c r="M16" s="85"/>
      <c r="N16" s="87"/>
      <c r="O16" s="85"/>
      <c r="P16" s="87"/>
      <c r="Q16" s="85"/>
      <c r="R16" s="113"/>
      <c r="S16" s="114"/>
      <c r="T16" s="114"/>
      <c r="U16" s="114"/>
      <c r="V16" s="114"/>
      <c r="W16" s="114"/>
      <c r="X16" s="65"/>
      <c r="Z16" s="68"/>
      <c r="AA16" s="67"/>
      <c r="AB16" s="67"/>
      <c r="AC16" s="67"/>
      <c r="AE16" s="317" t="s">
        <v>33</v>
      </c>
      <c r="AF16" s="317"/>
      <c r="AG16" s="317" t="s">
        <v>34</v>
      </c>
      <c r="AH16" s="317"/>
      <c r="AI16" s="26" t="s">
        <v>37</v>
      </c>
    </row>
    <row r="17" spans="1:41" s="31" customFormat="1" ht="15" customHeight="1" x14ac:dyDescent="0.3">
      <c r="A17" s="88"/>
      <c r="B17" s="88"/>
      <c r="C17" s="88"/>
      <c r="D17" s="88"/>
      <c r="E17" s="89"/>
      <c r="F17" s="89"/>
      <c r="G17" s="89"/>
      <c r="H17" s="88"/>
      <c r="I17" s="88"/>
      <c r="J17" s="115"/>
      <c r="K17" s="88"/>
      <c r="L17" s="88"/>
      <c r="M17" s="88"/>
      <c r="N17" s="90"/>
      <c r="O17" s="88"/>
      <c r="P17" s="90"/>
      <c r="Q17" s="88"/>
      <c r="R17" s="116"/>
      <c r="S17" s="90"/>
      <c r="T17" s="90"/>
      <c r="U17" s="90"/>
      <c r="V17" s="90"/>
      <c r="W17" s="90"/>
      <c r="X17" s="65"/>
      <c r="Z17" s="68"/>
      <c r="AA17" s="67"/>
      <c r="AB17" s="67"/>
      <c r="AC17" s="67"/>
      <c r="AE17" s="28" t="s">
        <v>35</v>
      </c>
      <c r="AF17" s="28" t="s">
        <v>36</v>
      </c>
      <c r="AG17" s="28" t="s">
        <v>35</v>
      </c>
      <c r="AH17" s="28" t="s">
        <v>36</v>
      </c>
      <c r="AI17" s="28"/>
    </row>
    <row r="18" spans="1:41" s="31" customFormat="1" ht="15" customHeight="1" x14ac:dyDescent="0.25">
      <c r="A18" s="141"/>
      <c r="B18" s="141"/>
      <c r="C18" s="141"/>
      <c r="D18" s="141"/>
      <c r="E18" s="141"/>
      <c r="F18" s="141"/>
      <c r="G18" s="141"/>
      <c r="H18" s="141"/>
      <c r="I18" s="141"/>
      <c r="J18" s="141"/>
      <c r="K18" s="141"/>
      <c r="L18" s="141"/>
      <c r="M18" s="141"/>
      <c r="N18" s="141"/>
      <c r="O18" s="141"/>
      <c r="P18" s="141"/>
      <c r="Q18" s="141"/>
      <c r="R18" s="141"/>
      <c r="S18" s="141"/>
      <c r="T18" s="141"/>
      <c r="U18" s="141"/>
      <c r="V18" s="141"/>
      <c r="W18" s="141"/>
      <c r="X18" s="141"/>
      <c r="Y18" s="141"/>
      <c r="Z18" s="68"/>
      <c r="AA18" s="67"/>
      <c r="AB18" s="67"/>
      <c r="AC18" s="67"/>
      <c r="AD18" s="32" t="s">
        <v>31</v>
      </c>
      <c r="AE18" s="262">
        <v>10.74</v>
      </c>
      <c r="AF18" s="263">
        <v>13.11</v>
      </c>
      <c r="AG18" s="264">
        <v>1.8E-3</v>
      </c>
      <c r="AH18" s="265">
        <v>4.4000000000000003E-3</v>
      </c>
      <c r="AI18" s="265">
        <v>0.4</v>
      </c>
    </row>
    <row r="19" spans="1:41" s="31" customFormat="1" ht="15" customHeight="1" x14ac:dyDescent="0.25">
      <c r="A19" s="141"/>
      <c r="B19" s="141"/>
      <c r="C19" s="141"/>
      <c r="D19" s="141"/>
      <c r="E19" s="141"/>
      <c r="F19" s="141"/>
      <c r="G19" s="141"/>
      <c r="H19" s="141"/>
      <c r="I19" s="141"/>
      <c r="J19" s="141"/>
      <c r="K19" s="141"/>
      <c r="L19" s="141"/>
      <c r="M19" s="141"/>
      <c r="N19" s="141"/>
      <c r="O19" s="141"/>
      <c r="P19" s="141"/>
      <c r="Q19" s="141"/>
      <c r="R19" s="141"/>
      <c r="S19" s="141"/>
      <c r="T19" s="141"/>
      <c r="U19" s="141"/>
      <c r="V19" s="141"/>
      <c r="W19" s="141"/>
      <c r="X19" s="141"/>
      <c r="Y19" s="141"/>
      <c r="Z19" s="68"/>
      <c r="AA19" s="67"/>
      <c r="AB19" s="67"/>
      <c r="AC19" s="67"/>
      <c r="AD19" s="270" t="s">
        <v>32</v>
      </c>
      <c r="AE19" s="266">
        <v>8.16</v>
      </c>
      <c r="AF19" s="267">
        <v>9.5399999999999991</v>
      </c>
      <c r="AG19" s="268">
        <v>1.2999999999999999E-3</v>
      </c>
      <c r="AH19" s="269">
        <v>3.2000000000000002E-3</v>
      </c>
      <c r="AI19" s="269">
        <v>0.4</v>
      </c>
    </row>
    <row r="20" spans="1:41" s="31" customFormat="1" ht="15" customHeight="1" x14ac:dyDescent="0.25">
      <c r="A20" s="141"/>
      <c r="B20" s="141"/>
      <c r="C20" s="141"/>
      <c r="D20" s="141"/>
      <c r="E20" s="141"/>
      <c r="F20" s="141"/>
      <c r="G20" s="141"/>
      <c r="H20" s="141"/>
      <c r="I20" s="141"/>
      <c r="J20" s="141"/>
      <c r="K20" s="141"/>
      <c r="L20" s="141"/>
      <c r="M20" s="141"/>
      <c r="N20" s="141"/>
      <c r="O20" s="141"/>
      <c r="P20" s="141"/>
      <c r="Q20" s="141"/>
      <c r="R20" s="141"/>
      <c r="S20" s="141"/>
      <c r="T20" s="141"/>
      <c r="U20" s="141"/>
      <c r="V20" s="141"/>
      <c r="W20" s="141"/>
      <c r="X20" s="141"/>
      <c r="Y20" s="141"/>
      <c r="Z20" s="69"/>
      <c r="AA20" s="67"/>
      <c r="AB20" s="67"/>
      <c r="AC20" s="67"/>
      <c r="AD20" s="270" t="s">
        <v>27</v>
      </c>
      <c r="AE20" s="266">
        <v>8.16</v>
      </c>
      <c r="AF20" s="267">
        <v>9.5399999999999991</v>
      </c>
      <c r="AG20" s="268">
        <v>1.2999999999999999E-3</v>
      </c>
      <c r="AH20" s="269">
        <v>3.2000000000000002E-3</v>
      </c>
      <c r="AI20" s="269">
        <v>0.4</v>
      </c>
    </row>
    <row r="21" spans="1:41" s="31" customFormat="1" ht="15" customHeight="1" x14ac:dyDescent="0.25">
      <c r="A21" s="141"/>
      <c r="B21" s="141"/>
      <c r="C21" s="141"/>
      <c r="D21" s="141"/>
      <c r="E21" s="141"/>
      <c r="F21" s="141"/>
      <c r="G21" s="141"/>
      <c r="H21" s="141"/>
      <c r="I21" s="141"/>
      <c r="J21" s="141"/>
      <c r="K21" s="141"/>
      <c r="L21" s="141"/>
      <c r="M21" s="141"/>
      <c r="N21" s="141"/>
      <c r="O21" s="141"/>
      <c r="P21" s="141"/>
      <c r="Q21" s="141"/>
      <c r="R21" s="141"/>
      <c r="S21" s="141"/>
      <c r="T21" s="141"/>
      <c r="U21" s="141"/>
      <c r="V21" s="141"/>
      <c r="W21" s="141"/>
      <c r="X21" s="141"/>
      <c r="Y21" s="141"/>
      <c r="Z21" s="68"/>
      <c r="AA21" s="67"/>
      <c r="AB21" s="67"/>
      <c r="AC21" s="67"/>
      <c r="AD21" s="270" t="s">
        <v>63</v>
      </c>
      <c r="AE21" s="266">
        <v>3.8</v>
      </c>
      <c r="AF21" s="267">
        <v>8.74</v>
      </c>
      <c r="AG21" s="268">
        <v>5.9999999999999995E-4</v>
      </c>
      <c r="AH21" s="269">
        <v>2.8999999999999998E-3</v>
      </c>
      <c r="AI21" s="269">
        <v>0.4</v>
      </c>
    </row>
    <row r="22" spans="1:41" s="31" customFormat="1" ht="15" customHeight="1" x14ac:dyDescent="0.25">
      <c r="A22" s="141"/>
      <c r="B22" s="141"/>
      <c r="C22" s="141"/>
      <c r="D22" s="141"/>
      <c r="E22" s="141"/>
      <c r="F22" s="141"/>
      <c r="G22" s="141"/>
      <c r="H22" s="141"/>
      <c r="I22" s="141"/>
      <c r="J22" s="141"/>
      <c r="K22" s="141"/>
      <c r="L22" s="141"/>
      <c r="M22" s="141"/>
      <c r="N22" s="141"/>
      <c r="O22" s="141"/>
      <c r="P22" s="141"/>
      <c r="Q22" s="141"/>
      <c r="R22" s="141"/>
      <c r="S22" s="141"/>
      <c r="T22" s="141"/>
      <c r="U22" s="141"/>
      <c r="V22" s="141"/>
      <c r="W22" s="141"/>
      <c r="X22" s="141"/>
      <c r="Y22" s="141"/>
      <c r="Z22" s="68"/>
      <c r="AA22" s="67"/>
      <c r="AB22" s="67"/>
      <c r="AC22" s="67"/>
      <c r="AD22" s="270" t="s">
        <v>62</v>
      </c>
      <c r="AE22" s="266">
        <v>3.8</v>
      </c>
      <c r="AF22" s="267">
        <v>8.74</v>
      </c>
      <c r="AG22" s="268">
        <v>5.9999999999999995E-4</v>
      </c>
      <c r="AH22" s="269">
        <v>2.8999999999999998E-3</v>
      </c>
      <c r="AI22" s="269">
        <v>0.4</v>
      </c>
    </row>
    <row r="23" spans="1:41" s="31" customFormat="1" ht="15" customHeight="1" x14ac:dyDescent="0.25">
      <c r="A23" s="141"/>
      <c r="B23" s="141"/>
      <c r="C23" s="141"/>
      <c r="D23" s="141"/>
      <c r="E23" s="141"/>
      <c r="F23" s="141"/>
      <c r="G23" s="141"/>
      <c r="H23" s="141"/>
      <c r="I23" s="141"/>
      <c r="J23" s="141"/>
      <c r="K23" s="141"/>
      <c r="L23" s="141"/>
      <c r="M23" s="141"/>
      <c r="N23" s="141"/>
      <c r="O23" s="141"/>
      <c r="P23" s="141"/>
      <c r="Q23" s="141"/>
      <c r="R23" s="141"/>
      <c r="S23" s="141"/>
      <c r="T23" s="141"/>
      <c r="U23" s="141"/>
      <c r="V23" s="141"/>
      <c r="W23" s="141"/>
      <c r="X23" s="141"/>
      <c r="Y23" s="141"/>
      <c r="Z23" s="48"/>
      <c r="AA23" s="54"/>
      <c r="AB23" s="54"/>
      <c r="AC23" s="67"/>
      <c r="AD23" s="270" t="s">
        <v>60</v>
      </c>
      <c r="AE23" s="266">
        <v>3.8</v>
      </c>
      <c r="AF23" s="267">
        <v>8.74</v>
      </c>
      <c r="AG23" s="268">
        <v>5.9999999999999995E-4</v>
      </c>
      <c r="AH23" s="269">
        <v>2.8999999999999998E-3</v>
      </c>
      <c r="AI23" s="269">
        <v>0.4</v>
      </c>
    </row>
    <row r="24" spans="1:41" s="31" customFormat="1" ht="15" customHeight="1" x14ac:dyDescent="0.25">
      <c r="A24" s="141"/>
      <c r="B24" s="141"/>
      <c r="C24" s="141"/>
      <c r="D24" s="141"/>
      <c r="E24" s="141"/>
      <c r="F24" s="141"/>
      <c r="G24" s="141"/>
      <c r="H24" s="141"/>
      <c r="I24" s="141"/>
      <c r="J24" s="141"/>
      <c r="K24" s="141"/>
      <c r="L24" s="141"/>
      <c r="M24" s="141"/>
      <c r="N24" s="141"/>
      <c r="O24" s="141"/>
      <c r="P24" s="141"/>
      <c r="Q24" s="141"/>
      <c r="R24" s="141"/>
      <c r="S24" s="141"/>
      <c r="T24" s="141"/>
      <c r="U24" s="141"/>
      <c r="V24" s="141"/>
      <c r="W24" s="141"/>
      <c r="X24" s="141"/>
      <c r="Y24" s="141"/>
      <c r="Z24" s="48"/>
      <c r="AA24" s="54"/>
      <c r="AB24" s="54"/>
      <c r="AC24" s="67"/>
      <c r="AD24" s="270" t="s">
        <v>28</v>
      </c>
      <c r="AE24" s="266">
        <v>7.44</v>
      </c>
      <c r="AF24" s="267">
        <v>10.56</v>
      </c>
      <c r="AG24" s="268">
        <v>1.1999999999999999E-3</v>
      </c>
      <c r="AH24" s="269">
        <v>3.5000000000000001E-3</v>
      </c>
      <c r="AI24" s="269">
        <v>0.4</v>
      </c>
    </row>
    <row r="25" spans="1:41" s="31" customFormat="1" ht="15" customHeight="1" x14ac:dyDescent="0.25">
      <c r="A25" s="141"/>
      <c r="B25" s="141"/>
      <c r="C25" s="141"/>
      <c r="D25" s="141"/>
      <c r="E25" s="141"/>
      <c r="F25" s="141"/>
      <c r="G25" s="141"/>
      <c r="H25" s="141"/>
      <c r="I25" s="141"/>
      <c r="J25" s="141"/>
      <c r="K25" s="141"/>
      <c r="L25" s="141"/>
      <c r="M25" s="141"/>
      <c r="N25" s="141"/>
      <c r="O25" s="141"/>
      <c r="P25" s="141"/>
      <c r="Q25" s="141"/>
      <c r="R25" s="141"/>
      <c r="S25" s="141"/>
      <c r="T25" s="141"/>
      <c r="U25" s="141"/>
      <c r="V25" s="141"/>
      <c r="W25" s="141"/>
      <c r="X25" s="141"/>
      <c r="Y25" s="141"/>
      <c r="Z25" s="48"/>
      <c r="AA25" s="54"/>
      <c r="AB25" s="54"/>
      <c r="AC25" s="67"/>
      <c r="AD25" s="270" t="s">
        <v>29</v>
      </c>
      <c r="AE25" s="266">
        <v>11.46</v>
      </c>
      <c r="AF25" s="267">
        <v>15.17</v>
      </c>
      <c r="AG25" s="268">
        <v>1.9E-3</v>
      </c>
      <c r="AH25" s="269">
        <v>5.1000000000000004E-3</v>
      </c>
      <c r="AI25" s="269">
        <v>0.4</v>
      </c>
    </row>
    <row r="26" spans="1:41" s="31" customFormat="1" ht="15" customHeight="1" x14ac:dyDescent="0.25">
      <c r="A26" s="141"/>
      <c r="B26" s="141"/>
      <c r="C26" s="141"/>
      <c r="D26" s="141"/>
      <c r="E26" s="141"/>
      <c r="F26" s="141"/>
      <c r="G26" s="141"/>
      <c r="H26" s="141"/>
      <c r="I26" s="141"/>
      <c r="J26" s="141"/>
      <c r="K26" s="141"/>
      <c r="L26" s="141"/>
      <c r="M26" s="141"/>
      <c r="N26" s="141"/>
      <c r="O26" s="141"/>
      <c r="P26" s="141"/>
      <c r="Q26" s="141"/>
      <c r="R26" s="141"/>
      <c r="S26" s="141"/>
      <c r="T26" s="141"/>
      <c r="U26" s="141"/>
      <c r="V26" s="141"/>
      <c r="W26" s="141"/>
      <c r="X26" s="141"/>
      <c r="Y26" s="141"/>
      <c r="Z26" s="48"/>
      <c r="AA26" s="54"/>
      <c r="AB26" s="54"/>
      <c r="AC26" s="67"/>
      <c r="AD26" s="270" t="s">
        <v>25</v>
      </c>
      <c r="AE26" s="266">
        <v>13.98</v>
      </c>
      <c r="AF26" s="267">
        <v>22.13</v>
      </c>
      <c r="AG26" s="268">
        <v>2.0999999999999999E-3</v>
      </c>
      <c r="AH26" s="269">
        <v>6.7999999999999996E-3</v>
      </c>
      <c r="AI26" s="269">
        <v>0.4</v>
      </c>
    </row>
    <row r="27" spans="1:41" s="31" customFormat="1" ht="15" customHeight="1" x14ac:dyDescent="0.25">
      <c r="A27" s="141"/>
      <c r="B27" s="141"/>
      <c r="C27" s="141"/>
      <c r="D27" s="141"/>
      <c r="E27" s="141"/>
      <c r="F27" s="141"/>
      <c r="G27" s="141"/>
      <c r="H27" s="141"/>
      <c r="I27" s="141"/>
      <c r="J27" s="141"/>
      <c r="K27" s="141"/>
      <c r="L27" s="141"/>
      <c r="M27" s="141"/>
      <c r="N27" s="141"/>
      <c r="O27" s="141"/>
      <c r="P27" s="141"/>
      <c r="Q27" s="141"/>
      <c r="R27" s="141"/>
      <c r="S27" s="141"/>
      <c r="T27" s="141"/>
      <c r="U27" s="141"/>
      <c r="V27" s="141"/>
      <c r="W27" s="141"/>
      <c r="X27" s="141"/>
      <c r="Y27" s="141"/>
      <c r="Z27" s="48"/>
      <c r="AA27" s="54"/>
      <c r="AB27" s="54"/>
      <c r="AC27" s="67"/>
      <c r="AD27" s="270" t="s">
        <v>61</v>
      </c>
      <c r="AE27" s="266">
        <v>21.42</v>
      </c>
      <c r="AF27" s="267">
        <v>33.36</v>
      </c>
      <c r="AG27" s="268">
        <v>3.5000000000000001E-3</v>
      </c>
      <c r="AH27" s="269">
        <v>1.0999999999999999E-2</v>
      </c>
      <c r="AI27" s="269">
        <v>0.4</v>
      </c>
    </row>
    <row r="28" spans="1:41" s="31" customFormat="1" ht="15" customHeight="1" x14ac:dyDescent="0.25">
      <c r="A28" s="141"/>
      <c r="B28" s="141"/>
      <c r="C28" s="141"/>
      <c r="D28" s="141"/>
      <c r="E28" s="141"/>
      <c r="F28" s="141"/>
      <c r="G28" s="141"/>
      <c r="H28" s="141"/>
      <c r="I28" s="141"/>
      <c r="J28" s="141"/>
      <c r="K28" s="141"/>
      <c r="L28" s="141"/>
      <c r="M28" s="141"/>
      <c r="N28" s="141"/>
      <c r="O28" s="141"/>
      <c r="P28" s="141"/>
      <c r="Q28" s="141"/>
      <c r="R28" s="141"/>
      <c r="S28" s="141"/>
      <c r="T28" s="141"/>
      <c r="U28" s="141"/>
      <c r="V28" s="141"/>
      <c r="W28" s="141"/>
      <c r="X28" s="141"/>
      <c r="Y28" s="141"/>
      <c r="Z28" s="48"/>
      <c r="AA28" s="54"/>
      <c r="AB28" s="54"/>
      <c r="AC28" s="67"/>
      <c r="AD28" s="32" t="s">
        <v>22</v>
      </c>
      <c r="AE28" s="266">
        <v>10.84</v>
      </c>
      <c r="AF28" s="267">
        <v>12.45</v>
      </c>
      <c r="AG28" s="268">
        <v>1.8E-3</v>
      </c>
      <c r="AH28" s="269">
        <v>4.1000000000000003E-3</v>
      </c>
      <c r="AI28" s="269">
        <v>0.4</v>
      </c>
    </row>
    <row r="29" spans="1:41" s="31" customFormat="1" ht="15" customHeight="1" x14ac:dyDescent="0.25">
      <c r="A29" s="141"/>
      <c r="B29" s="141"/>
      <c r="C29" s="141"/>
      <c r="D29" s="141"/>
      <c r="E29" s="141"/>
      <c r="F29" s="141"/>
      <c r="G29" s="141"/>
      <c r="H29" s="141"/>
      <c r="I29" s="141"/>
      <c r="J29" s="141"/>
      <c r="K29" s="141"/>
      <c r="L29" s="141"/>
      <c r="M29" s="141"/>
      <c r="N29" s="141"/>
      <c r="O29" s="141"/>
      <c r="P29" s="141"/>
      <c r="Q29" s="141"/>
      <c r="R29" s="141"/>
      <c r="S29" s="141"/>
      <c r="T29" s="141"/>
      <c r="U29" s="141"/>
      <c r="V29" s="141"/>
      <c r="W29" s="141"/>
      <c r="X29" s="141"/>
      <c r="Y29" s="141"/>
      <c r="Z29" s="48"/>
      <c r="AA29" s="54"/>
      <c r="AB29" s="54"/>
      <c r="AC29" s="67"/>
      <c r="AD29" s="32" t="s">
        <v>65</v>
      </c>
      <c r="AE29" s="266">
        <v>25.45</v>
      </c>
      <c r="AF29" s="267">
        <v>37.520000000000003</v>
      </c>
      <c r="AG29" s="268">
        <v>4.1999999999999997E-3</v>
      </c>
      <c r="AH29" s="269">
        <v>1.24E-2</v>
      </c>
      <c r="AI29" s="269">
        <v>0.4</v>
      </c>
    </row>
    <row r="30" spans="1:41" s="31" customFormat="1" ht="15" customHeight="1" x14ac:dyDescent="0.25">
      <c r="A30" s="141"/>
      <c r="B30" s="141"/>
      <c r="C30" s="141"/>
      <c r="D30" s="141"/>
      <c r="E30" s="141"/>
      <c r="F30" s="141"/>
      <c r="G30" s="141"/>
      <c r="H30" s="141"/>
      <c r="I30" s="141"/>
      <c r="J30" s="141"/>
      <c r="K30" s="141"/>
      <c r="L30" s="141"/>
      <c r="M30" s="141"/>
      <c r="N30" s="141"/>
      <c r="O30" s="141"/>
      <c r="P30" s="141"/>
      <c r="Q30" s="141"/>
      <c r="R30" s="141"/>
      <c r="S30" s="141"/>
      <c r="T30" s="141"/>
      <c r="U30" s="141"/>
      <c r="V30" s="141"/>
      <c r="W30" s="141"/>
      <c r="X30" s="141"/>
      <c r="Y30" s="141"/>
      <c r="Z30" s="48"/>
      <c r="AA30" s="54"/>
      <c r="AB30" s="54"/>
      <c r="AC30" s="54"/>
      <c r="AD30" s="218" t="s">
        <v>64</v>
      </c>
      <c r="AE30" s="242">
        <v>19.46</v>
      </c>
      <c r="AF30" s="243">
        <v>25.38</v>
      </c>
      <c r="AG30" s="244">
        <v>3.2000000000000002E-3</v>
      </c>
      <c r="AH30" s="245">
        <v>8.3999999999999995E-3</v>
      </c>
      <c r="AI30" s="245">
        <v>0.4</v>
      </c>
      <c r="AK30" s="53"/>
      <c r="AL30" s="53"/>
      <c r="AM30" s="53"/>
      <c r="AN30" s="53"/>
      <c r="AO30" s="53"/>
    </row>
    <row r="31" spans="1:41" s="53" customFormat="1" ht="15" customHeight="1" x14ac:dyDescent="0.25">
      <c r="A31" s="141"/>
      <c r="B31" s="141"/>
      <c r="C31" s="141"/>
      <c r="D31" s="141"/>
      <c r="E31" s="141"/>
      <c r="F31" s="141"/>
      <c r="G31" s="141"/>
      <c r="H31" s="141"/>
      <c r="I31" s="141"/>
      <c r="J31" s="141"/>
      <c r="K31" s="141"/>
      <c r="L31" s="141"/>
      <c r="M31" s="141"/>
      <c r="N31" s="141"/>
      <c r="O31" s="141"/>
      <c r="P31" s="141"/>
      <c r="Q31" s="141"/>
      <c r="R31" s="141"/>
      <c r="S31" s="141"/>
      <c r="T31" s="141"/>
      <c r="U31" s="141"/>
      <c r="V31" s="141"/>
      <c r="W31" s="141"/>
      <c r="X31" s="141"/>
      <c r="Y31" s="141"/>
      <c r="Z31" s="48"/>
      <c r="AA31" s="54"/>
      <c r="AB31" s="54"/>
      <c r="AC31" s="54"/>
      <c r="AD31" s="218" t="s">
        <v>151</v>
      </c>
      <c r="AE31" s="246">
        <v>22.72</v>
      </c>
      <c r="AF31" s="247">
        <v>26.99</v>
      </c>
      <c r="AG31" s="248">
        <v>3.7000000000000002E-3</v>
      </c>
      <c r="AH31" s="249">
        <v>8.9999999999999993E-3</v>
      </c>
      <c r="AI31" s="249">
        <v>0.4</v>
      </c>
      <c r="AJ31" s="31"/>
    </row>
    <row r="32" spans="1:41" s="53" customFormat="1" ht="15" customHeight="1" x14ac:dyDescent="0.25">
      <c r="A32" s="141"/>
      <c r="B32" s="141"/>
      <c r="C32" s="141"/>
      <c r="D32" s="141"/>
      <c r="E32" s="141"/>
      <c r="F32" s="141"/>
      <c r="G32" s="141"/>
      <c r="H32" s="141"/>
      <c r="I32" s="141"/>
      <c r="J32" s="141"/>
      <c r="K32" s="141"/>
      <c r="L32" s="141"/>
      <c r="M32" s="141"/>
      <c r="N32" s="141"/>
      <c r="O32" s="141"/>
      <c r="P32" s="141"/>
      <c r="Q32" s="141"/>
      <c r="R32" s="141"/>
      <c r="S32" s="141"/>
      <c r="T32" s="141"/>
      <c r="U32" s="141"/>
      <c r="V32" s="141"/>
      <c r="W32" s="141"/>
      <c r="X32" s="141"/>
      <c r="Y32" s="141"/>
      <c r="Z32" s="48"/>
      <c r="AA32" s="54"/>
      <c r="AB32" s="54"/>
      <c r="AC32" s="54"/>
      <c r="AD32" s="31"/>
      <c r="AE32" s="31"/>
      <c r="AF32" s="31"/>
      <c r="AG32" s="31"/>
      <c r="AH32" s="31"/>
      <c r="AI32" s="31"/>
      <c r="AJ32" s="31"/>
    </row>
    <row r="33" spans="1:35" s="53" customFormat="1" ht="15" customHeight="1" x14ac:dyDescent="0.3">
      <c r="A33" s="48"/>
      <c r="B33" s="48"/>
      <c r="C33" s="48"/>
      <c r="D33" s="48"/>
      <c r="E33" s="49"/>
      <c r="F33" s="49"/>
      <c r="G33" s="49"/>
      <c r="H33" s="48"/>
      <c r="I33" s="48"/>
      <c r="J33" s="48"/>
      <c r="K33" s="50"/>
      <c r="L33" s="48"/>
      <c r="M33" s="48"/>
      <c r="N33" s="48"/>
      <c r="O33" s="51"/>
      <c r="P33" s="48"/>
      <c r="Q33" s="52"/>
      <c r="R33" s="51"/>
      <c r="S33" s="51"/>
      <c r="T33" s="48"/>
      <c r="U33" s="52"/>
      <c r="V33" s="52"/>
      <c r="W33" s="50"/>
      <c r="X33" s="63"/>
      <c r="Z33" s="48"/>
      <c r="AA33" s="54"/>
      <c r="AB33" s="54"/>
      <c r="AC33" s="54"/>
      <c r="AD33" s="31"/>
      <c r="AE33" s="31"/>
      <c r="AF33" s="31"/>
      <c r="AG33" s="31"/>
      <c r="AH33" s="31"/>
      <c r="AI33" s="31"/>
    </row>
    <row r="34" spans="1:35" s="53" customFormat="1" ht="15" customHeight="1" x14ac:dyDescent="0.3">
      <c r="A34" s="48"/>
      <c r="B34" s="48"/>
      <c r="C34" s="48"/>
      <c r="D34" s="48"/>
      <c r="E34" s="49"/>
      <c r="F34" s="49"/>
      <c r="G34" s="49"/>
      <c r="H34" s="48"/>
      <c r="I34" s="48"/>
      <c r="J34" s="48"/>
      <c r="K34" s="50"/>
      <c r="L34" s="48"/>
      <c r="M34" s="48"/>
      <c r="N34" s="48"/>
      <c r="O34" s="51"/>
      <c r="P34" s="48"/>
      <c r="Q34" s="52"/>
      <c r="R34" s="51"/>
      <c r="S34" s="51"/>
      <c r="T34" s="48"/>
      <c r="U34" s="52"/>
      <c r="V34" s="52"/>
      <c r="W34" s="50"/>
      <c r="X34" s="63"/>
      <c r="Z34" s="48"/>
      <c r="AA34" s="54"/>
      <c r="AB34" s="54"/>
      <c r="AC34" s="54"/>
      <c r="AD34" s="31"/>
      <c r="AE34" s="31"/>
      <c r="AF34" s="31"/>
      <c r="AG34" s="31"/>
      <c r="AH34" s="31"/>
      <c r="AI34" s="31"/>
    </row>
    <row r="35" spans="1:35" s="53" customFormat="1" ht="15" customHeight="1" x14ac:dyDescent="0.3">
      <c r="A35" s="48"/>
      <c r="B35" s="48"/>
      <c r="C35" s="48"/>
      <c r="D35" s="48"/>
      <c r="E35" s="49"/>
      <c r="F35" s="49"/>
      <c r="G35" s="49"/>
      <c r="H35" s="48"/>
      <c r="I35" s="48"/>
      <c r="J35" s="48"/>
      <c r="K35" s="50"/>
      <c r="L35" s="48"/>
      <c r="M35" s="48"/>
      <c r="N35" s="48"/>
      <c r="O35" s="51"/>
      <c r="P35" s="48"/>
      <c r="Q35" s="52"/>
      <c r="R35" s="51"/>
      <c r="S35" s="51"/>
      <c r="T35" s="48"/>
      <c r="U35" s="52"/>
      <c r="V35" s="52"/>
      <c r="W35" s="50"/>
      <c r="X35" s="63"/>
      <c r="Z35" s="48"/>
      <c r="AA35" s="54"/>
      <c r="AB35" s="54"/>
      <c r="AC35" s="54"/>
      <c r="AD35" s="31"/>
      <c r="AE35" s="31"/>
      <c r="AF35" s="31"/>
      <c r="AG35" s="31"/>
      <c r="AH35" s="31"/>
      <c r="AI35" s="31"/>
    </row>
    <row r="36" spans="1:35" s="53" customFormat="1" ht="15" customHeight="1" x14ac:dyDescent="0.3">
      <c r="A36" s="48"/>
      <c r="B36" s="48"/>
      <c r="C36" s="48"/>
      <c r="D36" s="48"/>
      <c r="E36" s="49"/>
      <c r="F36" s="49"/>
      <c r="G36" s="49"/>
      <c r="H36" s="48"/>
      <c r="I36" s="48"/>
      <c r="J36" s="48"/>
      <c r="K36" s="50"/>
      <c r="L36" s="48"/>
      <c r="M36" s="48"/>
      <c r="N36" s="48"/>
      <c r="O36" s="51"/>
      <c r="P36" s="48"/>
      <c r="Q36" s="52"/>
      <c r="R36" s="51"/>
      <c r="S36" s="51"/>
      <c r="T36" s="48"/>
      <c r="U36" s="52"/>
      <c r="V36" s="52"/>
      <c r="W36" s="50"/>
      <c r="X36" s="63"/>
      <c r="Z36" s="48"/>
      <c r="AA36" s="54"/>
      <c r="AB36" s="54"/>
      <c r="AC36" s="54"/>
      <c r="AD36" s="31"/>
      <c r="AE36" s="31"/>
      <c r="AF36" s="31"/>
      <c r="AG36" s="31"/>
      <c r="AH36" s="31"/>
      <c r="AI36" s="31"/>
    </row>
    <row r="37" spans="1:35" s="53" customFormat="1" ht="15" customHeight="1" x14ac:dyDescent="0.3">
      <c r="A37" s="48"/>
      <c r="B37" s="48"/>
      <c r="C37" s="48"/>
      <c r="D37" s="48"/>
      <c r="E37" s="49"/>
      <c r="F37" s="49"/>
      <c r="G37" s="49"/>
      <c r="H37" s="48"/>
      <c r="I37" s="48"/>
      <c r="J37" s="48"/>
      <c r="K37" s="50"/>
      <c r="L37" s="48"/>
      <c r="M37" s="48"/>
      <c r="N37" s="48"/>
      <c r="O37" s="51"/>
      <c r="P37" s="48"/>
      <c r="Q37" s="52"/>
      <c r="R37" s="51"/>
      <c r="S37" s="51"/>
      <c r="T37" s="48"/>
      <c r="U37" s="52"/>
      <c r="V37" s="52"/>
      <c r="W37" s="51"/>
      <c r="X37" s="63"/>
      <c r="Z37" s="48"/>
      <c r="AA37" s="54"/>
      <c r="AB37" s="54"/>
      <c r="AC37" s="54"/>
    </row>
    <row r="38" spans="1:35" s="53" customFormat="1" ht="15" customHeight="1" x14ac:dyDescent="0.3">
      <c r="A38" s="48"/>
      <c r="B38" s="48"/>
      <c r="C38" s="48"/>
      <c r="D38" s="48"/>
      <c r="E38" s="49"/>
      <c r="F38" s="49"/>
      <c r="G38" s="49"/>
      <c r="H38" s="48"/>
      <c r="I38" s="48"/>
      <c r="J38" s="48"/>
      <c r="K38" s="50"/>
      <c r="L38" s="48"/>
      <c r="M38" s="48"/>
      <c r="N38" s="48"/>
      <c r="O38" s="51"/>
      <c r="P38" s="48"/>
      <c r="Q38" s="52"/>
      <c r="R38" s="51"/>
      <c r="S38" s="51"/>
      <c r="T38" s="48"/>
      <c r="U38" s="52"/>
      <c r="V38" s="52"/>
      <c r="W38" s="50"/>
      <c r="X38" s="63"/>
      <c r="Z38" s="48"/>
      <c r="AA38" s="54"/>
      <c r="AB38" s="54"/>
      <c r="AC38" s="54"/>
    </row>
    <row r="39" spans="1:35" s="53" customFormat="1" ht="15" customHeight="1" x14ac:dyDescent="0.3">
      <c r="A39" s="48"/>
      <c r="B39" s="48"/>
      <c r="C39" s="48"/>
      <c r="D39" s="48"/>
      <c r="E39" s="49"/>
      <c r="F39" s="49"/>
      <c r="G39" s="49"/>
      <c r="H39" s="48"/>
      <c r="I39" s="48"/>
      <c r="J39" s="48"/>
      <c r="K39" s="51"/>
      <c r="L39" s="48"/>
      <c r="M39" s="48"/>
      <c r="N39" s="48"/>
      <c r="O39" s="50"/>
      <c r="P39" s="48"/>
      <c r="Q39" s="52"/>
      <c r="R39" s="51"/>
      <c r="S39" s="51"/>
      <c r="T39" s="48"/>
      <c r="U39" s="52"/>
      <c r="V39" s="52"/>
      <c r="W39" s="51"/>
      <c r="X39" s="63"/>
      <c r="Z39" s="48"/>
      <c r="AA39" s="54"/>
      <c r="AB39" s="54"/>
      <c r="AC39" s="54"/>
    </row>
    <row r="40" spans="1:35" s="53" customFormat="1" ht="13.8" x14ac:dyDescent="0.25">
      <c r="A40" s="48"/>
      <c r="B40" s="48"/>
      <c r="C40" s="48"/>
      <c r="D40" s="48"/>
      <c r="E40" s="49"/>
      <c r="F40" s="49"/>
      <c r="G40" s="49"/>
      <c r="H40" s="48"/>
      <c r="I40" s="48"/>
      <c r="J40" s="48"/>
      <c r="K40" s="51"/>
      <c r="L40" s="48"/>
      <c r="M40" s="48"/>
      <c r="N40" s="48"/>
      <c r="O40" s="50"/>
      <c r="P40" s="48"/>
      <c r="Q40" s="52"/>
      <c r="R40" s="51"/>
      <c r="S40" s="51"/>
      <c r="T40" s="48"/>
      <c r="U40" s="52"/>
      <c r="V40" s="52"/>
      <c r="W40" s="50"/>
      <c r="X40" s="311"/>
      <c r="Z40" s="48"/>
      <c r="AA40" s="54"/>
      <c r="AB40" s="54"/>
      <c r="AC40" s="54"/>
    </row>
    <row r="41" spans="1:35" s="53" customFormat="1" ht="13.8" x14ac:dyDescent="0.25">
      <c r="A41" s="48"/>
      <c r="B41" s="48"/>
      <c r="C41" s="48"/>
      <c r="D41" s="48"/>
      <c r="E41" s="49"/>
      <c r="F41" s="49"/>
      <c r="G41" s="49"/>
      <c r="H41" s="48"/>
      <c r="I41" s="48"/>
      <c r="J41" s="48"/>
      <c r="K41" s="51"/>
      <c r="L41" s="48"/>
      <c r="M41" s="48"/>
      <c r="N41" s="48"/>
      <c r="O41" s="50"/>
      <c r="P41" s="48"/>
      <c r="Q41" s="52"/>
      <c r="R41" s="51"/>
      <c r="S41" s="51"/>
      <c r="T41" s="48"/>
      <c r="U41" s="52"/>
      <c r="V41" s="52"/>
      <c r="W41" s="50"/>
      <c r="X41" s="311"/>
      <c r="Z41" s="48"/>
      <c r="AA41" s="54"/>
      <c r="AB41" s="54"/>
      <c r="AC41" s="54"/>
    </row>
    <row r="42" spans="1:35" s="53" customFormat="1" ht="13.8" x14ac:dyDescent="0.25">
      <c r="A42" s="48"/>
      <c r="B42" s="48"/>
      <c r="C42" s="48"/>
      <c r="D42" s="48"/>
      <c r="E42" s="49"/>
      <c r="F42" s="49"/>
      <c r="G42" s="49"/>
      <c r="H42" s="48"/>
      <c r="I42" s="48"/>
      <c r="J42" s="48"/>
      <c r="K42" s="51"/>
      <c r="L42" s="48"/>
      <c r="M42" s="48"/>
      <c r="N42" s="48"/>
      <c r="O42" s="50"/>
      <c r="P42" s="48"/>
      <c r="Q42" s="52"/>
      <c r="R42" s="51"/>
      <c r="S42" s="51"/>
      <c r="T42" s="48"/>
      <c r="U42" s="52"/>
      <c r="V42" s="52"/>
      <c r="W42" s="51"/>
      <c r="X42" s="311"/>
      <c r="Z42" s="48"/>
      <c r="AA42" s="54"/>
      <c r="AB42" s="54"/>
      <c r="AC42" s="54"/>
    </row>
    <row r="43" spans="1:35" s="53" customFormat="1" ht="13.8" x14ac:dyDescent="0.25">
      <c r="A43" s="48"/>
      <c r="B43" s="48"/>
      <c r="C43" s="48"/>
      <c r="D43" s="48"/>
      <c r="E43" s="49"/>
      <c r="F43" s="49"/>
      <c r="G43" s="49"/>
      <c r="H43" s="48"/>
      <c r="I43" s="48"/>
      <c r="J43" s="48"/>
      <c r="K43" s="51"/>
      <c r="L43" s="48"/>
      <c r="M43" s="48"/>
      <c r="N43" s="48"/>
      <c r="O43" s="50"/>
      <c r="P43" s="48"/>
      <c r="Q43" s="52"/>
      <c r="R43" s="51"/>
      <c r="S43" s="51"/>
      <c r="T43" s="48"/>
      <c r="U43" s="52"/>
      <c r="V43" s="52"/>
      <c r="W43" s="50"/>
      <c r="X43" s="311"/>
      <c r="Z43" s="48"/>
      <c r="AA43" s="54"/>
      <c r="AB43" s="54"/>
      <c r="AC43" s="54"/>
    </row>
    <row r="44" spans="1:35" s="53" customFormat="1" ht="13.8" x14ac:dyDescent="0.25">
      <c r="A44" s="48"/>
      <c r="B44" s="48"/>
      <c r="C44" s="48"/>
      <c r="D44" s="48"/>
      <c r="E44" s="49"/>
      <c r="F44" s="49"/>
      <c r="G44" s="49"/>
      <c r="H44" s="48"/>
      <c r="I44" s="48"/>
      <c r="J44" s="48"/>
      <c r="K44" s="51"/>
      <c r="L44" s="48"/>
      <c r="M44" s="48"/>
      <c r="N44" s="48"/>
      <c r="O44" s="50"/>
      <c r="P44" s="48"/>
      <c r="Q44" s="52"/>
      <c r="R44" s="51"/>
      <c r="S44" s="51"/>
      <c r="T44" s="48"/>
      <c r="U44" s="52"/>
      <c r="V44" s="52"/>
      <c r="W44" s="50"/>
      <c r="X44" s="311"/>
      <c r="Z44" s="48"/>
      <c r="AA44" s="54"/>
      <c r="AB44" s="54"/>
      <c r="AC44" s="54"/>
    </row>
    <row r="45" spans="1:35" s="53" customFormat="1" ht="13.8" x14ac:dyDescent="0.25">
      <c r="A45" s="48"/>
      <c r="B45" s="48"/>
      <c r="C45" s="48"/>
      <c r="D45" s="48"/>
      <c r="E45" s="49"/>
      <c r="F45" s="49"/>
      <c r="G45" s="49"/>
      <c r="H45" s="48"/>
      <c r="I45" s="48"/>
      <c r="J45" s="48"/>
      <c r="K45" s="51"/>
      <c r="L45" s="48"/>
      <c r="M45" s="48"/>
      <c r="N45" s="48"/>
      <c r="O45" s="50"/>
      <c r="P45" s="48"/>
      <c r="Q45" s="52"/>
      <c r="R45" s="51"/>
      <c r="S45" s="51"/>
      <c r="T45" s="48"/>
      <c r="U45" s="52"/>
      <c r="V45" s="52"/>
      <c r="W45" s="51"/>
      <c r="X45" s="311"/>
      <c r="Z45" s="48"/>
      <c r="AA45" s="54"/>
      <c r="AB45" s="54"/>
      <c r="AC45" s="54"/>
    </row>
    <row r="46" spans="1:35" s="53" customFormat="1" ht="13.8" x14ac:dyDescent="0.25">
      <c r="A46" s="48"/>
      <c r="B46" s="48"/>
      <c r="C46" s="48"/>
      <c r="D46" s="48"/>
      <c r="E46" s="49"/>
      <c r="F46" s="49"/>
      <c r="G46" s="49"/>
      <c r="H46" s="48"/>
      <c r="I46" s="48"/>
      <c r="J46" s="48"/>
      <c r="K46" s="51"/>
      <c r="L46" s="48"/>
      <c r="M46" s="48"/>
      <c r="N46" s="48"/>
      <c r="O46" s="50"/>
      <c r="P46" s="48"/>
      <c r="Q46" s="52"/>
      <c r="R46" s="51"/>
      <c r="S46" s="51"/>
      <c r="T46" s="48"/>
      <c r="U46" s="52"/>
      <c r="V46" s="52"/>
      <c r="W46" s="50"/>
      <c r="X46" s="311"/>
      <c r="Z46" s="48"/>
      <c r="AA46" s="54"/>
      <c r="AB46" s="54"/>
      <c r="AC46" s="54"/>
    </row>
    <row r="47" spans="1:35" s="53" customFormat="1" ht="13.8" x14ac:dyDescent="0.25">
      <c r="A47" s="48"/>
      <c r="B47" s="48"/>
      <c r="C47" s="48"/>
      <c r="D47" s="48"/>
      <c r="E47" s="49"/>
      <c r="F47" s="49"/>
      <c r="G47" s="49"/>
      <c r="H47" s="48"/>
      <c r="I47" s="48"/>
      <c r="J47" s="48"/>
      <c r="K47" s="51"/>
      <c r="L47" s="48"/>
      <c r="M47" s="48"/>
      <c r="N47" s="48"/>
      <c r="O47" s="50"/>
      <c r="P47" s="48"/>
      <c r="Q47" s="52"/>
      <c r="R47" s="51"/>
      <c r="S47" s="51"/>
      <c r="T47" s="48"/>
      <c r="U47" s="52"/>
      <c r="V47" s="52"/>
      <c r="W47" s="50"/>
      <c r="X47" s="311"/>
      <c r="Z47" s="48"/>
      <c r="AA47" s="54"/>
      <c r="AB47" s="54"/>
      <c r="AC47" s="54"/>
    </row>
    <row r="48" spans="1:35" s="53" customFormat="1" ht="13.8" x14ac:dyDescent="0.25">
      <c r="A48" s="48"/>
      <c r="B48" s="48"/>
      <c r="C48" s="48"/>
      <c r="D48" s="48"/>
      <c r="E48" s="49"/>
      <c r="F48" s="49"/>
      <c r="G48" s="49"/>
      <c r="H48" s="48"/>
      <c r="I48" s="48"/>
      <c r="J48" s="48"/>
      <c r="K48" s="51"/>
      <c r="L48" s="48"/>
      <c r="M48" s="48"/>
      <c r="N48" s="48"/>
      <c r="O48" s="50"/>
      <c r="P48" s="48"/>
      <c r="Q48" s="52"/>
      <c r="R48" s="51"/>
      <c r="S48" s="51"/>
      <c r="T48" s="48"/>
      <c r="U48" s="52"/>
      <c r="V48" s="52"/>
      <c r="W48" s="51"/>
      <c r="X48" s="311"/>
      <c r="Z48" s="48"/>
      <c r="AA48" s="54"/>
      <c r="AB48" s="54"/>
      <c r="AC48" s="54"/>
    </row>
    <row r="49" spans="1:36" s="53" customFormat="1" ht="13.8" x14ac:dyDescent="0.25">
      <c r="A49" s="48"/>
      <c r="B49" s="48"/>
      <c r="C49" s="48"/>
      <c r="D49" s="48"/>
      <c r="E49" s="49"/>
      <c r="F49" s="49"/>
      <c r="G49" s="49"/>
      <c r="H49" s="48"/>
      <c r="I49" s="48"/>
      <c r="J49" s="48"/>
      <c r="K49" s="51"/>
      <c r="L49" s="48"/>
      <c r="M49" s="48"/>
      <c r="N49" s="48"/>
      <c r="O49" s="50"/>
      <c r="P49" s="48"/>
      <c r="Q49" s="52"/>
      <c r="R49" s="51"/>
      <c r="S49" s="51"/>
      <c r="T49" s="48"/>
      <c r="U49" s="52"/>
      <c r="V49" s="52"/>
      <c r="W49" s="50"/>
      <c r="X49" s="311"/>
      <c r="Z49" s="48"/>
      <c r="AA49" s="54"/>
      <c r="AB49" s="54"/>
      <c r="AC49" s="54"/>
    </row>
    <row r="50" spans="1:36" s="53" customFormat="1" ht="13.8" x14ac:dyDescent="0.25">
      <c r="A50" s="48"/>
      <c r="B50" s="48"/>
      <c r="C50" s="48"/>
      <c r="D50" s="48"/>
      <c r="E50" s="49"/>
      <c r="F50" s="49"/>
      <c r="G50" s="49"/>
      <c r="H50" s="48"/>
      <c r="I50" s="48"/>
      <c r="J50" s="48"/>
      <c r="K50" s="51"/>
      <c r="L50" s="48"/>
      <c r="M50" s="48"/>
      <c r="N50" s="48"/>
      <c r="O50" s="50"/>
      <c r="P50" s="48"/>
      <c r="Q50" s="52"/>
      <c r="R50" s="51"/>
      <c r="S50" s="51"/>
      <c r="T50" s="48"/>
      <c r="U50" s="52"/>
      <c r="V50" s="52"/>
      <c r="W50" s="50"/>
      <c r="X50" s="311"/>
      <c r="Z50" s="48"/>
      <c r="AA50" s="54"/>
      <c r="AB50" s="54"/>
      <c r="AC50" s="54"/>
    </row>
    <row r="51" spans="1:36" s="53" customFormat="1" ht="13.8" x14ac:dyDescent="0.25">
      <c r="A51" s="48"/>
      <c r="B51" s="48"/>
      <c r="C51" s="48"/>
      <c r="D51" s="48"/>
      <c r="E51" s="49"/>
      <c r="F51" s="49"/>
      <c r="G51" s="49"/>
      <c r="H51" s="48"/>
      <c r="I51" s="48"/>
      <c r="J51" s="48"/>
      <c r="K51" s="51"/>
      <c r="L51" s="48"/>
      <c r="M51" s="48"/>
      <c r="N51" s="48"/>
      <c r="O51" s="50"/>
      <c r="P51" s="48"/>
      <c r="Q51" s="52"/>
      <c r="R51" s="51"/>
      <c r="S51" s="51"/>
      <c r="T51" s="48"/>
      <c r="U51" s="52"/>
      <c r="V51" s="52"/>
      <c r="W51" s="51"/>
      <c r="X51" s="311"/>
      <c r="Z51" s="48"/>
      <c r="AA51" s="54"/>
      <c r="AB51" s="54"/>
      <c r="AC51" s="54"/>
    </row>
    <row r="52" spans="1:36" s="53" customFormat="1" ht="13.8" x14ac:dyDescent="0.25">
      <c r="A52" s="48"/>
      <c r="B52" s="48"/>
      <c r="C52" s="48"/>
      <c r="D52" s="48"/>
      <c r="E52" s="49"/>
      <c r="F52" s="49"/>
      <c r="G52" s="49"/>
      <c r="H52" s="48"/>
      <c r="I52" s="48"/>
      <c r="J52" s="48"/>
      <c r="K52" s="51"/>
      <c r="L52" s="48"/>
      <c r="M52" s="48"/>
      <c r="N52" s="48"/>
      <c r="O52" s="50"/>
      <c r="P52" s="48"/>
      <c r="Q52" s="52"/>
      <c r="R52" s="51"/>
      <c r="S52" s="51"/>
      <c r="T52" s="48"/>
      <c r="U52" s="52"/>
      <c r="V52" s="52"/>
      <c r="W52" s="50"/>
      <c r="X52" s="311"/>
      <c r="Z52" s="48"/>
      <c r="AA52" s="54"/>
      <c r="AB52" s="54"/>
      <c r="AC52" s="54"/>
    </row>
    <row r="53" spans="1:36" s="53" customFormat="1" x14ac:dyDescent="0.25">
      <c r="A53" s="48"/>
      <c r="B53" s="48"/>
      <c r="C53" s="48"/>
      <c r="D53" s="48"/>
      <c r="E53" s="49"/>
      <c r="F53" s="49"/>
      <c r="G53" s="49"/>
      <c r="H53" s="48"/>
      <c r="I53" s="48"/>
      <c r="J53" s="48"/>
      <c r="K53" s="51"/>
      <c r="L53" s="48"/>
      <c r="M53" s="48"/>
      <c r="N53" s="48"/>
      <c r="O53" s="50"/>
      <c r="P53" s="48"/>
      <c r="Q53" s="52"/>
      <c r="R53" s="51"/>
      <c r="S53" s="51"/>
      <c r="T53" s="48"/>
      <c r="U53" s="52"/>
      <c r="V53" s="52"/>
      <c r="W53" s="50"/>
      <c r="X53" s="311"/>
      <c r="Z53" s="48"/>
      <c r="AA53" s="54"/>
      <c r="AB53" s="54"/>
      <c r="AC53" s="54"/>
      <c r="AJ53" s="31"/>
    </row>
    <row r="54" spans="1:36" s="53" customFormat="1" x14ac:dyDescent="0.25">
      <c r="A54" s="48"/>
      <c r="B54" s="48"/>
      <c r="C54" s="48"/>
      <c r="D54" s="48"/>
      <c r="E54" s="49"/>
      <c r="F54" s="49"/>
      <c r="G54" s="49"/>
      <c r="H54" s="48"/>
      <c r="I54" s="48"/>
      <c r="J54" s="48"/>
      <c r="K54" s="51"/>
      <c r="L54" s="48"/>
      <c r="M54" s="48"/>
      <c r="N54" s="48"/>
      <c r="O54" s="50"/>
      <c r="P54" s="48"/>
      <c r="Q54" s="52"/>
      <c r="R54" s="51"/>
      <c r="S54" s="51"/>
      <c r="T54" s="48"/>
      <c r="U54" s="52"/>
      <c r="V54" s="52"/>
      <c r="W54" s="51"/>
      <c r="X54" s="311"/>
      <c r="Z54" s="48"/>
      <c r="AA54" s="54"/>
      <c r="AB54" s="54"/>
      <c r="AC54" s="54"/>
      <c r="AJ54" s="31"/>
    </row>
    <row r="55" spans="1:36" s="53" customFormat="1" x14ac:dyDescent="0.25">
      <c r="A55" s="48"/>
      <c r="B55" s="48"/>
      <c r="C55" s="48"/>
      <c r="D55" s="48"/>
      <c r="E55" s="49"/>
      <c r="F55" s="49"/>
      <c r="G55" s="49"/>
      <c r="H55" s="48"/>
      <c r="I55" s="48"/>
      <c r="J55" s="48"/>
      <c r="K55" s="51"/>
      <c r="L55" s="48"/>
      <c r="M55" s="48"/>
      <c r="N55" s="48"/>
      <c r="O55" s="50"/>
      <c r="P55" s="48"/>
      <c r="Q55" s="52"/>
      <c r="R55" s="51"/>
      <c r="S55" s="51"/>
      <c r="T55" s="48"/>
      <c r="U55" s="52"/>
      <c r="V55" s="52"/>
      <c r="W55" s="50"/>
      <c r="X55" s="311"/>
      <c r="Z55" s="48"/>
      <c r="AA55" s="54"/>
      <c r="AB55" s="54"/>
      <c r="AC55" s="54"/>
      <c r="AJ55" s="31"/>
    </row>
    <row r="56" spans="1:36" s="53" customFormat="1" x14ac:dyDescent="0.25">
      <c r="A56" s="48"/>
      <c r="B56" s="48"/>
      <c r="C56" s="48"/>
      <c r="D56" s="48"/>
      <c r="E56" s="49"/>
      <c r="F56" s="49"/>
      <c r="G56" s="49"/>
      <c r="H56" s="48"/>
      <c r="I56" s="48"/>
      <c r="J56" s="48"/>
      <c r="K56" s="51"/>
      <c r="L56" s="48"/>
      <c r="M56" s="48"/>
      <c r="N56" s="48"/>
      <c r="O56" s="50"/>
      <c r="P56" s="48"/>
      <c r="Q56" s="52"/>
      <c r="R56" s="51"/>
      <c r="S56" s="51"/>
      <c r="T56" s="48"/>
      <c r="U56" s="52"/>
      <c r="V56" s="52"/>
      <c r="W56" s="50"/>
      <c r="X56" s="311"/>
      <c r="Z56" s="48"/>
      <c r="AA56" s="54"/>
      <c r="AB56" s="54"/>
      <c r="AC56" s="54"/>
      <c r="AJ56" s="31"/>
    </row>
    <row r="57" spans="1:36" s="53" customFormat="1" x14ac:dyDescent="0.25">
      <c r="A57" s="48"/>
      <c r="B57" s="48"/>
      <c r="C57" s="48"/>
      <c r="D57" s="48"/>
      <c r="E57" s="49"/>
      <c r="F57" s="49"/>
      <c r="G57" s="49"/>
      <c r="H57" s="48"/>
      <c r="I57" s="48"/>
      <c r="J57" s="48"/>
      <c r="K57" s="51"/>
      <c r="L57" s="48"/>
      <c r="M57" s="48"/>
      <c r="N57" s="48"/>
      <c r="O57" s="50"/>
      <c r="P57" s="48"/>
      <c r="Q57" s="52"/>
      <c r="R57" s="51"/>
      <c r="S57" s="51"/>
      <c r="T57" s="48"/>
      <c r="U57" s="52"/>
      <c r="V57" s="52"/>
      <c r="W57" s="50"/>
      <c r="X57" s="311"/>
      <c r="Z57" s="48"/>
      <c r="AA57" s="54"/>
      <c r="AB57" s="54"/>
      <c r="AC57" s="54"/>
      <c r="AD57" s="31"/>
      <c r="AE57" s="31"/>
      <c r="AF57" s="31"/>
      <c r="AG57" s="31"/>
      <c r="AH57" s="31"/>
      <c r="AI57" s="31"/>
      <c r="AJ57" s="31"/>
    </row>
    <row r="58" spans="1:36" s="53" customFormat="1" x14ac:dyDescent="0.25">
      <c r="A58" s="48"/>
      <c r="B58" s="48"/>
      <c r="C58" s="48"/>
      <c r="D58" s="48"/>
      <c r="E58" s="49"/>
      <c r="F58" s="49"/>
      <c r="G58" s="49"/>
      <c r="H58" s="48"/>
      <c r="I58" s="48"/>
      <c r="J58" s="48"/>
      <c r="K58" s="51"/>
      <c r="L58" s="48"/>
      <c r="M58" s="48"/>
      <c r="N58" s="48"/>
      <c r="O58" s="50"/>
      <c r="P58" s="48"/>
      <c r="Q58" s="52"/>
      <c r="R58" s="51"/>
      <c r="S58" s="51"/>
      <c r="T58" s="48"/>
      <c r="U58" s="52"/>
      <c r="V58" s="52"/>
      <c r="W58" s="51"/>
      <c r="X58" s="311"/>
      <c r="Z58" s="48"/>
      <c r="AA58" s="54"/>
      <c r="AB58" s="54"/>
      <c r="AC58" s="54"/>
      <c r="AD58" s="31"/>
      <c r="AE58" s="31"/>
      <c r="AF58" s="31"/>
      <c r="AG58" s="31"/>
      <c r="AH58" s="31"/>
      <c r="AI58" s="31"/>
      <c r="AJ58" s="31"/>
    </row>
    <row r="59" spans="1:36" s="53" customFormat="1" x14ac:dyDescent="0.25">
      <c r="A59" s="48"/>
      <c r="B59" s="48"/>
      <c r="C59" s="48"/>
      <c r="D59" s="48"/>
      <c r="E59" s="49"/>
      <c r="F59" s="49"/>
      <c r="G59" s="49"/>
      <c r="H59" s="48"/>
      <c r="I59" s="48"/>
      <c r="J59" s="48"/>
      <c r="K59" s="51"/>
      <c r="L59" s="48"/>
      <c r="M59" s="48"/>
      <c r="N59" s="48"/>
      <c r="O59" s="50"/>
      <c r="P59" s="48"/>
      <c r="Q59" s="52"/>
      <c r="R59" s="51"/>
      <c r="S59" s="51"/>
      <c r="T59" s="48"/>
      <c r="U59" s="52"/>
      <c r="V59" s="52"/>
      <c r="W59" s="50"/>
      <c r="X59" s="311"/>
      <c r="Z59" s="48"/>
      <c r="AA59" s="54"/>
      <c r="AB59" s="54"/>
      <c r="AC59" s="54"/>
      <c r="AD59" s="31"/>
      <c r="AE59" s="31"/>
      <c r="AF59" s="31"/>
      <c r="AG59" s="31"/>
      <c r="AH59" s="31"/>
      <c r="AI59" s="31"/>
      <c r="AJ59" s="31"/>
    </row>
    <row r="60" spans="1:36" s="53" customFormat="1" x14ac:dyDescent="0.25">
      <c r="A60" s="48"/>
      <c r="B60" s="48"/>
      <c r="C60" s="48"/>
      <c r="D60" s="48"/>
      <c r="E60" s="49"/>
      <c r="F60" s="49"/>
      <c r="G60" s="49"/>
      <c r="H60" s="48"/>
      <c r="I60" s="48"/>
      <c r="J60" s="48"/>
      <c r="K60" s="51"/>
      <c r="L60" s="48"/>
      <c r="M60" s="48"/>
      <c r="N60" s="48"/>
      <c r="O60" s="50"/>
      <c r="P60" s="48"/>
      <c r="Q60" s="52"/>
      <c r="R60" s="51"/>
      <c r="S60" s="51"/>
      <c r="T60" s="48"/>
      <c r="U60" s="52"/>
      <c r="V60" s="52"/>
      <c r="W60" s="50"/>
      <c r="X60" s="311"/>
      <c r="Z60" s="48"/>
      <c r="AA60" s="54"/>
      <c r="AB60" s="54"/>
      <c r="AC60" s="54"/>
      <c r="AD60" s="31"/>
      <c r="AE60" s="31"/>
      <c r="AF60" s="31"/>
      <c r="AG60" s="31"/>
      <c r="AH60" s="31"/>
      <c r="AI60" s="31"/>
      <c r="AJ60" s="31"/>
    </row>
    <row r="61" spans="1:36" s="53" customFormat="1" x14ac:dyDescent="0.25">
      <c r="A61" s="48"/>
      <c r="B61" s="48"/>
      <c r="C61" s="48"/>
      <c r="D61" s="48"/>
      <c r="E61" s="49"/>
      <c r="F61" s="49"/>
      <c r="G61" s="49"/>
      <c r="H61" s="48"/>
      <c r="I61" s="48"/>
      <c r="J61" s="48"/>
      <c r="K61" s="51"/>
      <c r="L61" s="48"/>
      <c r="M61" s="48"/>
      <c r="N61" s="48"/>
      <c r="O61" s="50"/>
      <c r="P61" s="48"/>
      <c r="Q61" s="52"/>
      <c r="R61" s="51"/>
      <c r="S61" s="51"/>
      <c r="T61" s="48"/>
      <c r="U61" s="52"/>
      <c r="V61" s="52"/>
      <c r="W61" s="51"/>
      <c r="X61" s="311"/>
      <c r="Z61" s="48"/>
      <c r="AA61" s="54"/>
      <c r="AB61" s="54"/>
      <c r="AC61" s="54"/>
      <c r="AD61" s="31"/>
      <c r="AE61" s="31"/>
      <c r="AF61" s="31"/>
      <c r="AG61" s="31"/>
      <c r="AH61" s="31"/>
      <c r="AI61" s="31"/>
      <c r="AJ61" s="31"/>
    </row>
    <row r="62" spans="1:36" s="53" customFormat="1" x14ac:dyDescent="0.25">
      <c r="A62" s="48"/>
      <c r="B62" s="48"/>
      <c r="C62" s="48"/>
      <c r="D62" s="48"/>
      <c r="E62" s="49"/>
      <c r="F62" s="49"/>
      <c r="G62" s="49"/>
      <c r="H62" s="48"/>
      <c r="I62" s="48"/>
      <c r="J62" s="48"/>
      <c r="K62" s="51"/>
      <c r="L62" s="48"/>
      <c r="M62" s="48"/>
      <c r="N62" s="48"/>
      <c r="O62" s="50"/>
      <c r="P62" s="48"/>
      <c r="Q62" s="52"/>
      <c r="R62" s="51"/>
      <c r="S62" s="51"/>
      <c r="T62" s="48"/>
      <c r="U62" s="52"/>
      <c r="V62" s="52"/>
      <c r="W62" s="50"/>
      <c r="X62" s="311"/>
      <c r="Z62" s="48"/>
      <c r="AA62" s="54"/>
      <c r="AB62" s="54"/>
      <c r="AC62" s="54"/>
      <c r="AD62" s="31"/>
      <c r="AE62" s="31"/>
      <c r="AF62" s="31"/>
      <c r="AG62" s="31"/>
      <c r="AH62" s="31"/>
      <c r="AI62" s="31"/>
      <c r="AJ62" s="31"/>
    </row>
    <row r="63" spans="1:36" s="53" customFormat="1" x14ac:dyDescent="0.3">
      <c r="A63" s="48"/>
      <c r="B63" s="48"/>
      <c r="C63" s="48"/>
      <c r="D63" s="48"/>
      <c r="E63" s="49"/>
      <c r="F63" s="49"/>
      <c r="G63" s="49"/>
      <c r="H63" s="48"/>
      <c r="I63" s="48"/>
      <c r="J63" s="48"/>
      <c r="K63" s="51"/>
      <c r="L63" s="48"/>
      <c r="M63" s="48"/>
      <c r="N63" s="48"/>
      <c r="O63" s="50"/>
      <c r="P63" s="48"/>
      <c r="Q63" s="52"/>
      <c r="R63" s="51"/>
      <c r="S63" s="51"/>
      <c r="T63" s="48"/>
      <c r="U63" s="52"/>
      <c r="V63" s="52"/>
      <c r="W63" s="51"/>
      <c r="X63" s="311"/>
      <c r="Y63" s="47"/>
      <c r="Z63" s="47"/>
      <c r="AA63" s="47"/>
      <c r="AB63" s="47"/>
      <c r="AC63" s="54"/>
      <c r="AD63" s="31"/>
      <c r="AE63" s="31"/>
      <c r="AF63" s="31"/>
      <c r="AG63" s="31"/>
      <c r="AH63" s="31"/>
      <c r="AI63" s="31"/>
      <c r="AJ63" s="31"/>
    </row>
    <row r="64" spans="1:36" s="53" customFormat="1" x14ac:dyDescent="0.3">
      <c r="A64" s="48"/>
      <c r="B64" s="48"/>
      <c r="C64" s="48"/>
      <c r="D64" s="48"/>
      <c r="E64" s="49"/>
      <c r="F64" s="49"/>
      <c r="G64" s="49"/>
      <c r="H64" s="48"/>
      <c r="I64" s="48"/>
      <c r="J64" s="48"/>
      <c r="K64" s="51"/>
      <c r="L64" s="48"/>
      <c r="M64" s="48"/>
      <c r="N64" s="48"/>
      <c r="O64" s="50"/>
      <c r="P64" s="48"/>
      <c r="Q64" s="52"/>
      <c r="R64" s="51"/>
      <c r="S64" s="51"/>
      <c r="T64" s="48"/>
      <c r="U64" s="52"/>
      <c r="V64" s="52"/>
      <c r="W64" s="50"/>
      <c r="X64" s="311"/>
      <c r="Y64" s="47"/>
      <c r="Z64" s="47"/>
      <c r="AA64" s="47"/>
      <c r="AB64" s="47"/>
      <c r="AC64" s="54"/>
      <c r="AD64" s="31"/>
      <c r="AE64" s="31"/>
      <c r="AF64" s="31"/>
      <c r="AG64" s="31"/>
      <c r="AH64" s="31"/>
      <c r="AI64" s="31"/>
      <c r="AJ64" s="31"/>
    </row>
    <row r="65" spans="1:41" s="53" customFormat="1" x14ac:dyDescent="0.3">
      <c r="A65" s="48"/>
      <c r="B65" s="48"/>
      <c r="C65" s="48"/>
      <c r="D65" s="48"/>
      <c r="E65" s="49"/>
      <c r="F65" s="49"/>
      <c r="G65" s="49"/>
      <c r="H65" s="48"/>
      <c r="I65" s="48"/>
      <c r="J65" s="48"/>
      <c r="K65" s="51"/>
      <c r="L65" s="48"/>
      <c r="M65" s="48"/>
      <c r="N65" s="48"/>
      <c r="O65" s="50"/>
      <c r="P65" s="48"/>
      <c r="Q65" s="52"/>
      <c r="R65" s="51"/>
      <c r="S65" s="51"/>
      <c r="T65" s="48"/>
      <c r="U65" s="52"/>
      <c r="V65" s="52"/>
      <c r="W65" s="50"/>
      <c r="X65" s="311"/>
      <c r="Y65" s="47"/>
      <c r="Z65" s="47"/>
      <c r="AA65" s="47"/>
      <c r="AB65" s="47"/>
      <c r="AC65" s="54"/>
      <c r="AD65" s="31"/>
      <c r="AE65" s="31"/>
      <c r="AF65" s="31"/>
      <c r="AG65" s="31"/>
      <c r="AH65" s="31"/>
      <c r="AI65" s="31"/>
      <c r="AJ65" s="31"/>
    </row>
    <row r="66" spans="1:41" s="53" customFormat="1" x14ac:dyDescent="0.3">
      <c r="A66" s="48"/>
      <c r="B66" s="48"/>
      <c r="C66" s="48"/>
      <c r="D66" s="48"/>
      <c r="E66" s="49"/>
      <c r="F66" s="49"/>
      <c r="G66" s="49"/>
      <c r="H66" s="48"/>
      <c r="I66" s="48"/>
      <c r="J66" s="48"/>
      <c r="K66" s="51"/>
      <c r="L66" s="48"/>
      <c r="M66" s="48"/>
      <c r="N66" s="48"/>
      <c r="O66" s="50"/>
      <c r="P66" s="48"/>
      <c r="Q66" s="52"/>
      <c r="R66" s="51"/>
      <c r="S66" s="51"/>
      <c r="T66" s="48"/>
      <c r="U66" s="52"/>
      <c r="V66" s="52"/>
      <c r="W66" s="50"/>
      <c r="X66" s="311"/>
      <c r="Y66" s="47"/>
      <c r="Z66" s="47"/>
      <c r="AA66" s="47"/>
      <c r="AB66" s="47"/>
      <c r="AC66" s="54"/>
      <c r="AD66" s="31"/>
      <c r="AE66" s="31"/>
      <c r="AF66" s="31"/>
      <c r="AG66" s="31"/>
      <c r="AH66" s="31"/>
      <c r="AI66" s="31"/>
      <c r="AJ66" s="31"/>
    </row>
    <row r="67" spans="1:41" s="53" customFormat="1" x14ac:dyDescent="0.3">
      <c r="A67" s="48"/>
      <c r="B67" s="48"/>
      <c r="C67" s="48"/>
      <c r="D67" s="48"/>
      <c r="E67" s="49"/>
      <c r="F67" s="49"/>
      <c r="G67" s="49"/>
      <c r="H67" s="48"/>
      <c r="I67" s="48"/>
      <c r="J67" s="48"/>
      <c r="K67" s="51"/>
      <c r="L67" s="48"/>
      <c r="M67" s="48"/>
      <c r="N67" s="48"/>
      <c r="O67" s="50"/>
      <c r="P67" s="48"/>
      <c r="Q67" s="52"/>
      <c r="R67" s="51"/>
      <c r="S67" s="51"/>
      <c r="T67" s="48"/>
      <c r="U67" s="52"/>
      <c r="V67" s="52"/>
      <c r="W67" s="51"/>
      <c r="X67" s="311"/>
      <c r="Y67" s="47"/>
      <c r="Z67" s="47"/>
      <c r="AA67" s="47"/>
      <c r="AB67" s="47"/>
      <c r="AC67" s="54"/>
      <c r="AD67" s="31"/>
      <c r="AE67" s="31"/>
      <c r="AF67" s="31"/>
      <c r="AG67" s="31"/>
      <c r="AH67" s="31"/>
      <c r="AI67" s="31"/>
      <c r="AJ67" s="31"/>
    </row>
    <row r="68" spans="1:41" s="53" customFormat="1" x14ac:dyDescent="0.3">
      <c r="A68" s="48"/>
      <c r="B68" s="48"/>
      <c r="C68" s="48"/>
      <c r="D68" s="48"/>
      <c r="E68" s="49"/>
      <c r="F68" s="49"/>
      <c r="G68" s="49"/>
      <c r="H68" s="48"/>
      <c r="I68" s="48"/>
      <c r="J68" s="48"/>
      <c r="K68" s="51"/>
      <c r="L68" s="48"/>
      <c r="M68" s="48"/>
      <c r="N68" s="48"/>
      <c r="O68" s="50"/>
      <c r="P68" s="48"/>
      <c r="Q68" s="52"/>
      <c r="R68" s="51"/>
      <c r="S68" s="51"/>
      <c r="T68" s="48"/>
      <c r="U68" s="52"/>
      <c r="V68" s="52"/>
      <c r="W68" s="50"/>
      <c r="X68" s="311"/>
      <c r="Y68" s="47"/>
      <c r="Z68" s="47"/>
      <c r="AA68" s="47"/>
      <c r="AB68" s="47"/>
      <c r="AC68" s="54"/>
      <c r="AD68" s="31"/>
      <c r="AE68" s="31"/>
      <c r="AF68" s="31"/>
      <c r="AG68" s="31"/>
      <c r="AH68" s="31"/>
      <c r="AI68" s="31"/>
      <c r="AJ68" s="31"/>
    </row>
    <row r="69" spans="1:41" s="53" customFormat="1" x14ac:dyDescent="0.3">
      <c r="A69" s="48"/>
      <c r="B69" s="48"/>
      <c r="C69" s="48"/>
      <c r="D69" s="48"/>
      <c r="E69" s="49"/>
      <c r="F69" s="49"/>
      <c r="G69" s="49"/>
      <c r="H69" s="48"/>
      <c r="I69" s="48"/>
      <c r="J69" s="48"/>
      <c r="K69" s="51"/>
      <c r="L69" s="48"/>
      <c r="M69" s="48"/>
      <c r="N69" s="48"/>
      <c r="O69" s="50"/>
      <c r="P69" s="48"/>
      <c r="Q69" s="52"/>
      <c r="R69" s="51"/>
      <c r="S69" s="51"/>
      <c r="T69" s="48"/>
      <c r="U69" s="52"/>
      <c r="V69" s="52"/>
      <c r="W69" s="50"/>
      <c r="X69" s="311"/>
      <c r="Y69" s="47"/>
      <c r="Z69" s="47"/>
      <c r="AA69" s="47"/>
      <c r="AB69" s="47"/>
      <c r="AC69" s="54"/>
      <c r="AD69" s="31"/>
      <c r="AE69" s="31"/>
      <c r="AF69" s="31"/>
      <c r="AG69" s="31"/>
      <c r="AH69" s="31"/>
      <c r="AI69" s="31"/>
      <c r="AJ69" s="31"/>
    </row>
    <row r="70" spans="1:41" s="53" customFormat="1" x14ac:dyDescent="0.3">
      <c r="A70" s="47"/>
      <c r="B70" s="47"/>
      <c r="C70" s="47"/>
      <c r="D70" s="47"/>
      <c r="E70" s="57"/>
      <c r="F70" s="57"/>
      <c r="G70" s="57"/>
      <c r="H70" s="47"/>
      <c r="I70" s="47"/>
      <c r="J70" s="47"/>
      <c r="K70" s="58"/>
      <c r="L70" s="47"/>
      <c r="M70" s="47"/>
      <c r="N70" s="47"/>
      <c r="O70" s="58"/>
      <c r="P70" s="47"/>
      <c r="Q70" s="59"/>
      <c r="R70" s="58"/>
      <c r="S70" s="58"/>
      <c r="T70" s="47"/>
      <c r="U70" s="59"/>
      <c r="V70" s="59"/>
      <c r="W70" s="58"/>
      <c r="X70" s="51"/>
      <c r="Y70" s="47"/>
      <c r="Z70" s="47"/>
      <c r="AA70" s="47"/>
      <c r="AB70" s="47"/>
      <c r="AC70" s="47"/>
      <c r="AD70" s="31"/>
      <c r="AE70" s="31"/>
      <c r="AF70" s="31"/>
      <c r="AG70" s="31"/>
      <c r="AH70" s="31"/>
      <c r="AI70" s="31"/>
      <c r="AJ70" s="25"/>
      <c r="AK70" s="47"/>
      <c r="AL70" s="47"/>
      <c r="AM70" s="47"/>
      <c r="AN70" s="47"/>
      <c r="AO70" s="47"/>
    </row>
    <row r="71" spans="1:41" x14ac:dyDescent="0.3">
      <c r="D71" s="47"/>
      <c r="Q71" s="59"/>
      <c r="R71" s="58"/>
      <c r="S71" s="58"/>
      <c r="AD71" s="31"/>
      <c r="AE71" s="31"/>
      <c r="AF71" s="31"/>
      <c r="AG71" s="31"/>
      <c r="AH71" s="31"/>
      <c r="AI71" s="31"/>
    </row>
    <row r="72" spans="1:41" x14ac:dyDescent="0.3">
      <c r="D72" s="47"/>
      <c r="Q72" s="59"/>
      <c r="R72" s="58"/>
      <c r="S72" s="58"/>
      <c r="AD72" s="31"/>
      <c r="AE72" s="31"/>
      <c r="AF72" s="31"/>
      <c r="AG72" s="31"/>
      <c r="AH72" s="31"/>
      <c r="AI72" s="31"/>
    </row>
    <row r="73" spans="1:41" x14ac:dyDescent="0.3">
      <c r="D73" s="47"/>
      <c r="Q73" s="59"/>
      <c r="R73" s="58"/>
      <c r="S73" s="58"/>
      <c r="AD73" s="31"/>
      <c r="AE73" s="31"/>
      <c r="AF73" s="31"/>
      <c r="AG73" s="31"/>
      <c r="AH73" s="31"/>
      <c r="AI73" s="31"/>
    </row>
    <row r="74" spans="1:41" x14ac:dyDescent="0.3">
      <c r="D74" s="47"/>
      <c r="Q74" s="59"/>
      <c r="R74" s="58"/>
      <c r="S74" s="58"/>
    </row>
    <row r="75" spans="1:41" x14ac:dyDescent="0.3">
      <c r="D75" s="47"/>
      <c r="Q75" s="59"/>
      <c r="R75" s="58"/>
      <c r="S75" s="58"/>
    </row>
    <row r="76" spans="1:41" x14ac:dyDescent="0.3">
      <c r="D76" s="47"/>
      <c r="Q76" s="59"/>
      <c r="R76" s="58"/>
      <c r="S76" s="58"/>
    </row>
    <row r="77" spans="1:41" x14ac:dyDescent="0.3">
      <c r="D77" s="47"/>
      <c r="Q77" s="59"/>
      <c r="R77" s="58"/>
      <c r="S77" s="58"/>
    </row>
    <row r="78" spans="1:41" x14ac:dyDescent="0.3">
      <c r="D78" s="47"/>
      <c r="Q78" s="59"/>
      <c r="R78" s="58"/>
      <c r="S78" s="58"/>
    </row>
    <row r="79" spans="1:41" x14ac:dyDescent="0.3">
      <c r="D79" s="47"/>
      <c r="Q79" s="59"/>
      <c r="R79" s="58"/>
      <c r="S79" s="58"/>
    </row>
    <row r="80" spans="1:41" x14ac:dyDescent="0.3">
      <c r="D80" s="47"/>
      <c r="Q80" s="59"/>
      <c r="R80" s="58"/>
      <c r="S80" s="58"/>
    </row>
    <row r="81" spans="4:19" x14ac:dyDescent="0.3">
      <c r="D81" s="47"/>
      <c r="Q81" s="59"/>
      <c r="R81" s="58"/>
      <c r="S81" s="58"/>
    </row>
    <row r="82" spans="4:19" x14ac:dyDescent="0.3">
      <c r="D82" s="47"/>
      <c r="Q82" s="59"/>
      <c r="R82" s="58"/>
      <c r="S82" s="58"/>
    </row>
    <row r="83" spans="4:19" x14ac:dyDescent="0.3">
      <c r="D83" s="47"/>
      <c r="Q83" s="59"/>
      <c r="R83" s="58"/>
      <c r="S83" s="58"/>
    </row>
    <row r="84" spans="4:19" x14ac:dyDescent="0.3">
      <c r="D84" s="47"/>
      <c r="Q84" s="59"/>
      <c r="R84" s="58"/>
      <c r="S84" s="58"/>
    </row>
    <row r="85" spans="4:19" x14ac:dyDescent="0.3">
      <c r="D85" s="47"/>
      <c r="Q85" s="59"/>
      <c r="R85" s="58"/>
      <c r="S85" s="58"/>
    </row>
    <row r="86" spans="4:19" x14ac:dyDescent="0.3">
      <c r="D86" s="47"/>
      <c r="Q86" s="59"/>
      <c r="R86" s="58"/>
      <c r="S86" s="58"/>
    </row>
    <row r="87" spans="4:19" x14ac:dyDescent="0.3">
      <c r="D87" s="47"/>
      <c r="Q87" s="59"/>
      <c r="R87" s="58"/>
      <c r="S87" s="58"/>
    </row>
    <row r="88" spans="4:19" x14ac:dyDescent="0.3">
      <c r="D88" s="47"/>
      <c r="Q88" s="59"/>
      <c r="R88" s="58"/>
      <c r="S88" s="58"/>
    </row>
    <row r="89" spans="4:19" x14ac:dyDescent="0.3">
      <c r="D89" s="47"/>
      <c r="Q89" s="59"/>
      <c r="R89" s="58"/>
      <c r="S89" s="58"/>
    </row>
    <row r="90" spans="4:19" x14ac:dyDescent="0.3">
      <c r="D90" s="47"/>
      <c r="Q90" s="59"/>
      <c r="R90" s="58"/>
      <c r="S90" s="58"/>
    </row>
    <row r="91" spans="4:19" x14ac:dyDescent="0.3">
      <c r="D91" s="47"/>
      <c r="Q91" s="59"/>
      <c r="R91" s="58"/>
      <c r="S91" s="58"/>
    </row>
    <row r="92" spans="4:19" x14ac:dyDescent="0.3">
      <c r="D92" s="47"/>
      <c r="Q92" s="59"/>
      <c r="R92" s="58"/>
      <c r="S92" s="58"/>
    </row>
    <row r="93" spans="4:19" x14ac:dyDescent="0.3">
      <c r="D93" s="47"/>
      <c r="Q93" s="59"/>
      <c r="R93" s="58"/>
      <c r="S93" s="58"/>
    </row>
    <row r="94" spans="4:19" x14ac:dyDescent="0.3">
      <c r="D94" s="47"/>
      <c r="Q94" s="59"/>
      <c r="R94" s="58"/>
      <c r="S94" s="58"/>
    </row>
    <row r="95" spans="4:19" x14ac:dyDescent="0.3">
      <c r="D95" s="47"/>
      <c r="Q95" s="59"/>
      <c r="R95" s="58"/>
      <c r="S95" s="58"/>
    </row>
    <row r="96" spans="4:19" x14ac:dyDescent="0.3">
      <c r="D96" s="47"/>
      <c r="Q96" s="59"/>
      <c r="R96" s="58"/>
      <c r="S96" s="58"/>
    </row>
    <row r="97" spans="4:19" x14ac:dyDescent="0.3">
      <c r="D97" s="47"/>
      <c r="Q97" s="59"/>
      <c r="R97" s="58"/>
      <c r="S97" s="58"/>
    </row>
    <row r="98" spans="4:19" x14ac:dyDescent="0.3">
      <c r="D98" s="47"/>
      <c r="Q98" s="59"/>
      <c r="R98" s="58"/>
      <c r="S98" s="58"/>
    </row>
    <row r="99" spans="4:19" x14ac:dyDescent="0.3">
      <c r="D99" s="47"/>
      <c r="Q99" s="59"/>
      <c r="R99" s="58"/>
      <c r="S99" s="58"/>
    </row>
    <row r="100" spans="4:19" x14ac:dyDescent="0.3">
      <c r="D100" s="47"/>
      <c r="Q100" s="59"/>
      <c r="R100" s="58"/>
      <c r="S100" s="58"/>
    </row>
    <row r="101" spans="4:19" x14ac:dyDescent="0.3">
      <c r="D101" s="47"/>
      <c r="Q101" s="59"/>
      <c r="R101" s="58"/>
      <c r="S101" s="58"/>
    </row>
    <row r="102" spans="4:19" x14ac:dyDescent="0.3">
      <c r="D102" s="47"/>
      <c r="Q102" s="59"/>
      <c r="R102" s="58"/>
      <c r="S102" s="58"/>
    </row>
    <row r="103" spans="4:19" x14ac:dyDescent="0.3">
      <c r="D103" s="47"/>
      <c r="Q103" s="59"/>
      <c r="R103" s="58"/>
      <c r="S103" s="58"/>
    </row>
    <row r="104" spans="4:19" x14ac:dyDescent="0.3">
      <c r="D104" s="47"/>
      <c r="Q104" s="59"/>
      <c r="R104" s="58"/>
      <c r="S104" s="58"/>
    </row>
    <row r="105" spans="4:19" x14ac:dyDescent="0.3">
      <c r="D105" s="47"/>
      <c r="Q105" s="59"/>
      <c r="R105" s="58"/>
      <c r="S105" s="58"/>
    </row>
    <row r="106" spans="4:19" x14ac:dyDescent="0.3">
      <c r="D106" s="47"/>
      <c r="Q106" s="59"/>
      <c r="R106" s="58"/>
      <c r="S106" s="58"/>
    </row>
    <row r="107" spans="4:19" x14ac:dyDescent="0.3">
      <c r="D107" s="47"/>
      <c r="Q107" s="59"/>
      <c r="R107" s="58"/>
      <c r="S107" s="58"/>
    </row>
    <row r="108" spans="4:19" x14ac:dyDescent="0.3">
      <c r="D108" s="47"/>
      <c r="Q108" s="59"/>
      <c r="R108" s="58"/>
      <c r="S108" s="58"/>
    </row>
    <row r="109" spans="4:19" x14ac:dyDescent="0.3">
      <c r="D109" s="47"/>
      <c r="Q109" s="59"/>
      <c r="R109" s="58"/>
      <c r="S109" s="58"/>
    </row>
    <row r="110" spans="4:19" x14ac:dyDescent="0.3">
      <c r="D110" s="47"/>
      <c r="Q110" s="59"/>
      <c r="R110" s="58"/>
      <c r="S110" s="58"/>
    </row>
    <row r="111" spans="4:19" x14ac:dyDescent="0.3">
      <c r="D111" s="47"/>
      <c r="Q111" s="59"/>
      <c r="R111" s="58"/>
      <c r="S111" s="58"/>
    </row>
    <row r="112" spans="4:19" x14ac:dyDescent="0.3">
      <c r="D112" s="47"/>
      <c r="Q112" s="59"/>
      <c r="R112" s="58"/>
      <c r="S112" s="58"/>
    </row>
    <row r="113" spans="4:19" x14ac:dyDescent="0.3">
      <c r="D113" s="47"/>
      <c r="Q113" s="59"/>
      <c r="R113" s="58"/>
      <c r="S113" s="58"/>
    </row>
    <row r="114" spans="4:19" x14ac:dyDescent="0.3">
      <c r="D114" s="47"/>
      <c r="Q114" s="59"/>
      <c r="R114" s="58"/>
      <c r="S114" s="58"/>
    </row>
    <row r="115" spans="4:19" x14ac:dyDescent="0.3">
      <c r="D115" s="47"/>
      <c r="Q115" s="59"/>
      <c r="R115" s="58"/>
      <c r="S115" s="58"/>
    </row>
    <row r="116" spans="4:19" x14ac:dyDescent="0.3">
      <c r="D116" s="47"/>
      <c r="Q116" s="59"/>
      <c r="R116" s="58"/>
      <c r="S116" s="58"/>
    </row>
    <row r="117" spans="4:19" x14ac:dyDescent="0.3">
      <c r="D117" s="47"/>
      <c r="Q117" s="59"/>
      <c r="R117" s="58"/>
      <c r="S117" s="58"/>
    </row>
    <row r="118" spans="4:19" x14ac:dyDescent="0.3">
      <c r="D118" s="47"/>
      <c r="Q118" s="59"/>
      <c r="R118" s="58"/>
      <c r="S118" s="58"/>
    </row>
    <row r="119" spans="4:19" x14ac:dyDescent="0.3">
      <c r="D119" s="47"/>
      <c r="Q119" s="59"/>
      <c r="R119" s="58"/>
      <c r="S119" s="58"/>
    </row>
    <row r="120" spans="4:19" x14ac:dyDescent="0.3">
      <c r="D120" s="47"/>
      <c r="Q120" s="59"/>
      <c r="R120" s="58"/>
      <c r="S120" s="58"/>
    </row>
    <row r="121" spans="4:19" x14ac:dyDescent="0.3">
      <c r="D121" s="47"/>
      <c r="Q121" s="59"/>
      <c r="R121" s="58"/>
      <c r="S121" s="58"/>
    </row>
    <row r="122" spans="4:19" x14ac:dyDescent="0.3">
      <c r="D122" s="47"/>
      <c r="Q122" s="59"/>
      <c r="R122" s="58"/>
      <c r="S122" s="58"/>
    </row>
    <row r="123" spans="4:19" x14ac:dyDescent="0.3">
      <c r="D123" s="47"/>
      <c r="Q123" s="59"/>
      <c r="R123" s="58"/>
      <c r="S123" s="58"/>
    </row>
    <row r="124" spans="4:19" x14ac:dyDescent="0.3">
      <c r="D124" s="47"/>
      <c r="Q124" s="59"/>
      <c r="R124" s="58"/>
      <c r="S124" s="58"/>
    </row>
    <row r="125" spans="4:19" x14ac:dyDescent="0.3">
      <c r="D125" s="47"/>
      <c r="Q125" s="59"/>
      <c r="R125" s="58"/>
      <c r="S125" s="58"/>
    </row>
    <row r="126" spans="4:19" x14ac:dyDescent="0.3">
      <c r="D126" s="47"/>
      <c r="Q126" s="59"/>
      <c r="R126" s="58"/>
      <c r="S126" s="58"/>
    </row>
    <row r="127" spans="4:19" x14ac:dyDescent="0.3">
      <c r="D127" s="47"/>
      <c r="Q127" s="59"/>
      <c r="R127" s="58"/>
      <c r="S127" s="58"/>
    </row>
    <row r="128" spans="4:19" x14ac:dyDescent="0.3">
      <c r="D128" s="47"/>
      <c r="Q128" s="59"/>
      <c r="R128" s="58"/>
      <c r="S128" s="58"/>
    </row>
    <row r="129" spans="4:19" x14ac:dyDescent="0.3">
      <c r="D129" s="47"/>
      <c r="Q129" s="59"/>
      <c r="R129" s="58"/>
      <c r="S129" s="58"/>
    </row>
    <row r="130" spans="4:19" x14ac:dyDescent="0.3">
      <c r="D130" s="47"/>
      <c r="Q130" s="59"/>
      <c r="R130" s="58"/>
      <c r="S130" s="58"/>
    </row>
    <row r="131" spans="4:19" x14ac:dyDescent="0.3">
      <c r="D131" s="47"/>
      <c r="Q131" s="59"/>
      <c r="R131" s="58"/>
      <c r="S131" s="58"/>
    </row>
    <row r="132" spans="4:19" x14ac:dyDescent="0.3">
      <c r="D132" s="47"/>
      <c r="Q132" s="59"/>
      <c r="R132" s="58"/>
      <c r="S132" s="58"/>
    </row>
    <row r="133" spans="4:19" x14ac:dyDescent="0.3">
      <c r="D133" s="47"/>
      <c r="Q133" s="59"/>
      <c r="R133" s="58"/>
      <c r="S133" s="58"/>
    </row>
    <row r="134" spans="4:19" x14ac:dyDescent="0.3">
      <c r="D134" s="47"/>
      <c r="Q134" s="59"/>
      <c r="R134" s="58"/>
      <c r="S134" s="58"/>
    </row>
    <row r="135" spans="4:19" x14ac:dyDescent="0.3">
      <c r="D135" s="47"/>
      <c r="Q135" s="59"/>
      <c r="R135" s="58"/>
      <c r="S135" s="58"/>
    </row>
    <row r="136" spans="4:19" x14ac:dyDescent="0.3">
      <c r="D136" s="47"/>
      <c r="Q136" s="59"/>
      <c r="R136" s="58"/>
      <c r="S136" s="58"/>
    </row>
    <row r="137" spans="4:19" x14ac:dyDescent="0.3">
      <c r="D137" s="47"/>
      <c r="Q137" s="59"/>
      <c r="R137" s="58"/>
      <c r="S137" s="58"/>
    </row>
    <row r="138" spans="4:19" x14ac:dyDescent="0.3">
      <c r="D138" s="47"/>
      <c r="Q138" s="59"/>
      <c r="R138" s="58"/>
      <c r="S138" s="58"/>
    </row>
    <row r="139" spans="4:19" x14ac:dyDescent="0.3">
      <c r="D139" s="47"/>
      <c r="Q139" s="59"/>
      <c r="R139" s="58"/>
      <c r="S139" s="58"/>
    </row>
    <row r="140" spans="4:19" x14ac:dyDescent="0.3">
      <c r="D140" s="47"/>
      <c r="Q140" s="59"/>
      <c r="R140" s="58"/>
      <c r="S140" s="58"/>
    </row>
    <row r="141" spans="4:19" x14ac:dyDescent="0.3">
      <c r="D141" s="47"/>
      <c r="Q141" s="59"/>
      <c r="R141" s="58"/>
      <c r="S141" s="58"/>
    </row>
    <row r="142" spans="4:19" x14ac:dyDescent="0.3">
      <c r="D142" s="47"/>
      <c r="Q142" s="59"/>
      <c r="R142" s="58"/>
      <c r="S142" s="58"/>
    </row>
    <row r="143" spans="4:19" x14ac:dyDescent="0.3">
      <c r="D143" s="47"/>
      <c r="Q143" s="59"/>
      <c r="R143" s="58"/>
      <c r="S143" s="58"/>
    </row>
    <row r="144" spans="4:19" x14ac:dyDescent="0.3">
      <c r="D144" s="47"/>
      <c r="Q144" s="59"/>
      <c r="R144" s="58"/>
      <c r="S144" s="58"/>
    </row>
    <row r="145" spans="4:19" x14ac:dyDescent="0.3">
      <c r="D145" s="47"/>
      <c r="Q145" s="59"/>
      <c r="R145" s="58"/>
      <c r="S145" s="58"/>
    </row>
    <row r="146" spans="4:19" x14ac:dyDescent="0.3">
      <c r="D146" s="47"/>
      <c r="Q146" s="59"/>
      <c r="R146" s="58"/>
      <c r="S146" s="58"/>
    </row>
    <row r="147" spans="4:19" x14ac:dyDescent="0.3">
      <c r="D147" s="47"/>
      <c r="Q147" s="59"/>
      <c r="R147" s="58"/>
      <c r="S147" s="58"/>
    </row>
    <row r="148" spans="4:19" x14ac:dyDescent="0.3">
      <c r="D148" s="47"/>
      <c r="Q148" s="59"/>
      <c r="R148" s="58"/>
      <c r="S148" s="58"/>
    </row>
    <row r="149" spans="4:19" x14ac:dyDescent="0.3">
      <c r="D149" s="47"/>
      <c r="Q149" s="59"/>
      <c r="R149" s="58"/>
      <c r="S149" s="58"/>
    </row>
    <row r="150" spans="4:19" x14ac:dyDescent="0.3">
      <c r="D150" s="47"/>
      <c r="Q150" s="59"/>
      <c r="R150" s="58"/>
      <c r="S150" s="58"/>
    </row>
    <row r="151" spans="4:19" x14ac:dyDescent="0.3">
      <c r="D151" s="47"/>
      <c r="Q151" s="59"/>
      <c r="R151" s="58"/>
      <c r="S151" s="58"/>
    </row>
    <row r="152" spans="4:19" x14ac:dyDescent="0.3">
      <c r="D152" s="47"/>
      <c r="Q152" s="59"/>
      <c r="R152" s="58"/>
      <c r="S152" s="58"/>
    </row>
    <row r="153" spans="4:19" x14ac:dyDescent="0.3">
      <c r="D153" s="47"/>
      <c r="Q153" s="59"/>
      <c r="R153" s="58"/>
      <c r="S153" s="58"/>
    </row>
    <row r="154" spans="4:19" x14ac:dyDescent="0.3">
      <c r="D154" s="47"/>
      <c r="Q154" s="59"/>
      <c r="R154" s="58"/>
      <c r="S154" s="58"/>
    </row>
    <row r="155" spans="4:19" x14ac:dyDescent="0.3">
      <c r="D155" s="47"/>
      <c r="Q155" s="59"/>
      <c r="R155" s="58"/>
      <c r="S155" s="58"/>
    </row>
    <row r="156" spans="4:19" x14ac:dyDescent="0.3">
      <c r="D156" s="47"/>
      <c r="Q156" s="59"/>
      <c r="R156" s="58"/>
      <c r="S156" s="58"/>
    </row>
    <row r="157" spans="4:19" x14ac:dyDescent="0.3">
      <c r="D157" s="47"/>
      <c r="Q157" s="59"/>
      <c r="R157" s="58"/>
      <c r="S157" s="58"/>
    </row>
    <row r="158" spans="4:19" x14ac:dyDescent="0.3">
      <c r="D158" s="47"/>
      <c r="Q158" s="59"/>
      <c r="R158" s="58"/>
      <c r="S158" s="58"/>
    </row>
    <row r="159" spans="4:19" x14ac:dyDescent="0.3">
      <c r="D159" s="47"/>
      <c r="Q159" s="59"/>
      <c r="R159" s="58"/>
      <c r="S159" s="58"/>
    </row>
    <row r="160" spans="4:19" x14ac:dyDescent="0.3">
      <c r="D160" s="47"/>
      <c r="Q160" s="59"/>
      <c r="R160" s="58"/>
      <c r="S160" s="58"/>
    </row>
    <row r="161" spans="4:19" x14ac:dyDescent="0.3">
      <c r="D161" s="47"/>
      <c r="Q161" s="59"/>
      <c r="R161" s="58"/>
      <c r="S161" s="58"/>
    </row>
    <row r="162" spans="4:19" x14ac:dyDescent="0.3">
      <c r="D162" s="47"/>
      <c r="Q162" s="59"/>
      <c r="R162" s="58"/>
      <c r="S162" s="58"/>
    </row>
    <row r="163" spans="4:19" x14ac:dyDescent="0.3">
      <c r="D163" s="47"/>
      <c r="Q163" s="59"/>
      <c r="R163" s="58"/>
      <c r="S163" s="58"/>
    </row>
    <row r="164" spans="4:19" x14ac:dyDescent="0.3">
      <c r="D164" s="47"/>
      <c r="Q164" s="59"/>
      <c r="R164" s="58"/>
      <c r="S164" s="58"/>
    </row>
    <row r="165" spans="4:19" x14ac:dyDescent="0.3">
      <c r="D165" s="47"/>
      <c r="Q165" s="59"/>
      <c r="R165" s="58"/>
      <c r="S165" s="58"/>
    </row>
    <row r="166" spans="4:19" x14ac:dyDescent="0.3">
      <c r="D166" s="47"/>
      <c r="Q166" s="59"/>
      <c r="R166" s="58"/>
      <c r="S166" s="58"/>
    </row>
    <row r="167" spans="4:19" x14ac:dyDescent="0.3">
      <c r="D167" s="47"/>
      <c r="Q167" s="59"/>
      <c r="R167" s="58"/>
      <c r="S167" s="58"/>
    </row>
    <row r="168" spans="4:19" x14ac:dyDescent="0.3">
      <c r="D168" s="47"/>
      <c r="Q168" s="59"/>
      <c r="R168" s="58"/>
      <c r="S168" s="58"/>
    </row>
    <row r="169" spans="4:19" x14ac:dyDescent="0.3">
      <c r="D169" s="47"/>
      <c r="Q169" s="59"/>
      <c r="R169" s="58"/>
      <c r="S169" s="58"/>
    </row>
    <row r="170" spans="4:19" x14ac:dyDescent="0.3">
      <c r="D170" s="47"/>
      <c r="Q170" s="59"/>
      <c r="R170" s="58"/>
      <c r="S170" s="58"/>
    </row>
    <row r="171" spans="4:19" x14ac:dyDescent="0.3">
      <c r="D171" s="47"/>
      <c r="Q171" s="59"/>
      <c r="R171" s="58"/>
      <c r="S171" s="58"/>
    </row>
    <row r="172" spans="4:19" x14ac:dyDescent="0.3">
      <c r="D172" s="47"/>
      <c r="Q172" s="59"/>
      <c r="R172" s="58"/>
      <c r="S172" s="58"/>
    </row>
    <row r="173" spans="4:19" x14ac:dyDescent="0.3">
      <c r="D173" s="47"/>
      <c r="Q173" s="59"/>
      <c r="R173" s="58"/>
      <c r="S173" s="58"/>
    </row>
    <row r="174" spans="4:19" x14ac:dyDescent="0.3">
      <c r="D174" s="47"/>
      <c r="Q174" s="59"/>
      <c r="R174" s="58"/>
      <c r="S174" s="58"/>
    </row>
    <row r="175" spans="4:19" x14ac:dyDescent="0.3">
      <c r="D175" s="47"/>
      <c r="Q175" s="59"/>
      <c r="R175" s="58"/>
      <c r="S175" s="58"/>
    </row>
    <row r="176" spans="4:19" x14ac:dyDescent="0.3">
      <c r="D176" s="47"/>
      <c r="Q176" s="59"/>
      <c r="R176" s="58"/>
      <c r="S176" s="58"/>
    </row>
    <row r="177" spans="4:19" x14ac:dyDescent="0.3">
      <c r="D177" s="47"/>
      <c r="Q177" s="59"/>
      <c r="R177" s="58"/>
      <c r="S177" s="58"/>
    </row>
    <row r="178" spans="4:19" x14ac:dyDescent="0.3">
      <c r="D178" s="47"/>
      <c r="Q178" s="59"/>
      <c r="R178" s="58"/>
      <c r="S178" s="58"/>
    </row>
    <row r="179" spans="4:19" x14ac:dyDescent="0.3">
      <c r="D179" s="47"/>
      <c r="Q179" s="59"/>
      <c r="R179" s="58"/>
      <c r="S179" s="58"/>
    </row>
    <row r="180" spans="4:19" x14ac:dyDescent="0.3">
      <c r="D180" s="47"/>
      <c r="Q180" s="59"/>
      <c r="R180" s="58"/>
      <c r="S180" s="58"/>
    </row>
    <row r="181" spans="4:19" x14ac:dyDescent="0.3">
      <c r="D181" s="47"/>
      <c r="Q181" s="59"/>
      <c r="R181" s="58"/>
      <c r="S181" s="58"/>
    </row>
    <row r="182" spans="4:19" x14ac:dyDescent="0.3">
      <c r="D182" s="47"/>
      <c r="Q182" s="59"/>
      <c r="R182" s="58"/>
      <c r="S182" s="58"/>
    </row>
    <row r="183" spans="4:19" x14ac:dyDescent="0.3">
      <c r="D183" s="47"/>
      <c r="Q183" s="59"/>
      <c r="R183" s="58"/>
      <c r="S183" s="58"/>
    </row>
    <row r="184" spans="4:19" x14ac:dyDescent="0.3">
      <c r="D184" s="47"/>
      <c r="Q184" s="59"/>
      <c r="R184" s="58"/>
      <c r="S184" s="58"/>
    </row>
    <row r="185" spans="4:19" x14ac:dyDescent="0.3">
      <c r="D185" s="47"/>
      <c r="Q185" s="59"/>
      <c r="R185" s="58"/>
      <c r="S185" s="58"/>
    </row>
    <row r="186" spans="4:19" x14ac:dyDescent="0.3">
      <c r="D186" s="47"/>
      <c r="Q186" s="59"/>
      <c r="R186" s="58"/>
      <c r="S186" s="58"/>
    </row>
    <row r="187" spans="4:19" x14ac:dyDescent="0.3">
      <c r="D187" s="47"/>
      <c r="Q187" s="59"/>
      <c r="R187" s="58"/>
      <c r="S187" s="58"/>
    </row>
    <row r="188" spans="4:19" x14ac:dyDescent="0.3">
      <c r="D188" s="47"/>
      <c r="Q188" s="59"/>
      <c r="R188" s="58"/>
      <c r="S188" s="58"/>
    </row>
    <row r="189" spans="4:19" x14ac:dyDescent="0.3">
      <c r="D189" s="47"/>
      <c r="Q189" s="59"/>
      <c r="R189" s="58"/>
      <c r="S189" s="58"/>
    </row>
    <row r="190" spans="4:19" x14ac:dyDescent="0.3">
      <c r="D190" s="47"/>
      <c r="Q190" s="59"/>
      <c r="R190" s="58"/>
      <c r="S190" s="58"/>
    </row>
    <row r="191" spans="4:19" x14ac:dyDescent="0.3">
      <c r="D191" s="47"/>
      <c r="Q191" s="59"/>
      <c r="R191" s="58"/>
      <c r="S191" s="58"/>
    </row>
    <row r="192" spans="4:19" x14ac:dyDescent="0.3">
      <c r="D192" s="47"/>
      <c r="Q192" s="59"/>
      <c r="R192" s="58"/>
      <c r="S192" s="58"/>
    </row>
    <row r="193" spans="4:19" x14ac:dyDescent="0.3">
      <c r="D193" s="47"/>
      <c r="Q193" s="59"/>
      <c r="R193" s="58"/>
      <c r="S193" s="58"/>
    </row>
    <row r="194" spans="4:19" x14ac:dyDescent="0.3">
      <c r="D194" s="47"/>
      <c r="Q194" s="59"/>
      <c r="R194" s="58"/>
      <c r="S194" s="58"/>
    </row>
    <row r="195" spans="4:19" x14ac:dyDescent="0.3">
      <c r="D195" s="47"/>
      <c r="Q195" s="59"/>
      <c r="R195" s="58"/>
      <c r="S195" s="58"/>
    </row>
    <row r="196" spans="4:19" x14ac:dyDescent="0.3">
      <c r="D196" s="47"/>
      <c r="Q196" s="59"/>
      <c r="R196" s="58"/>
      <c r="S196" s="58"/>
    </row>
    <row r="197" spans="4:19" x14ac:dyDescent="0.3">
      <c r="D197" s="47"/>
      <c r="Q197" s="59"/>
      <c r="R197" s="58"/>
      <c r="S197" s="58"/>
    </row>
    <row r="198" spans="4:19" x14ac:dyDescent="0.3">
      <c r="D198" s="47"/>
      <c r="Q198" s="59"/>
      <c r="R198" s="58"/>
      <c r="S198" s="58"/>
    </row>
    <row r="199" spans="4:19" x14ac:dyDescent="0.3">
      <c r="D199" s="47"/>
      <c r="Q199" s="59"/>
      <c r="R199" s="58"/>
      <c r="S199" s="58"/>
    </row>
    <row r="200" spans="4:19" x14ac:dyDescent="0.3">
      <c r="D200" s="47"/>
      <c r="Q200" s="59"/>
      <c r="R200" s="58"/>
      <c r="S200" s="58"/>
    </row>
    <row r="201" spans="4:19" x14ac:dyDescent="0.3">
      <c r="D201" s="47"/>
      <c r="Q201" s="59"/>
      <c r="R201" s="58"/>
      <c r="S201" s="58"/>
    </row>
    <row r="202" spans="4:19" x14ac:dyDescent="0.3">
      <c r="D202" s="47"/>
      <c r="Q202" s="59"/>
      <c r="R202" s="58"/>
      <c r="S202" s="58"/>
    </row>
    <row r="203" spans="4:19" x14ac:dyDescent="0.3">
      <c r="D203" s="47"/>
      <c r="Q203" s="59"/>
      <c r="R203" s="58"/>
      <c r="S203" s="58"/>
    </row>
    <row r="204" spans="4:19" x14ac:dyDescent="0.3">
      <c r="D204" s="47"/>
      <c r="Q204" s="59"/>
      <c r="R204" s="58"/>
      <c r="S204" s="58"/>
    </row>
    <row r="205" spans="4:19" x14ac:dyDescent="0.3">
      <c r="D205" s="47"/>
      <c r="Q205" s="59"/>
      <c r="R205" s="58"/>
      <c r="S205" s="58"/>
    </row>
    <row r="206" spans="4:19" x14ac:dyDescent="0.3">
      <c r="D206" s="47"/>
      <c r="Q206" s="59"/>
      <c r="R206" s="58"/>
      <c r="S206" s="58"/>
    </row>
    <row r="207" spans="4:19" x14ac:dyDescent="0.3">
      <c r="D207" s="47"/>
      <c r="Q207" s="59"/>
      <c r="R207" s="58"/>
      <c r="S207" s="58"/>
    </row>
    <row r="208" spans="4:19" x14ac:dyDescent="0.3">
      <c r="D208" s="47"/>
      <c r="Q208" s="59"/>
      <c r="R208" s="58"/>
      <c r="S208" s="58"/>
    </row>
    <row r="209" spans="4:19" x14ac:dyDescent="0.3">
      <c r="D209" s="47"/>
      <c r="Q209" s="59"/>
      <c r="R209" s="58"/>
      <c r="S209" s="58"/>
    </row>
    <row r="210" spans="4:19" x14ac:dyDescent="0.3">
      <c r="D210" s="47"/>
      <c r="Q210" s="59"/>
      <c r="R210" s="58"/>
      <c r="S210" s="58"/>
    </row>
    <row r="211" spans="4:19" x14ac:dyDescent="0.3">
      <c r="D211" s="47"/>
      <c r="Q211" s="59"/>
      <c r="R211" s="58"/>
      <c r="S211" s="58"/>
    </row>
    <row r="212" spans="4:19" x14ac:dyDescent="0.3">
      <c r="D212" s="47"/>
      <c r="Q212" s="59"/>
      <c r="R212" s="58"/>
      <c r="S212" s="58"/>
    </row>
    <row r="213" spans="4:19" x14ac:dyDescent="0.3">
      <c r="D213" s="47"/>
      <c r="Q213" s="59"/>
      <c r="R213" s="58"/>
      <c r="S213" s="58"/>
    </row>
    <row r="214" spans="4:19" x14ac:dyDescent="0.3">
      <c r="D214" s="47"/>
      <c r="Q214" s="59"/>
      <c r="R214" s="58"/>
      <c r="S214" s="58"/>
    </row>
    <row r="215" spans="4:19" x14ac:dyDescent="0.3">
      <c r="D215" s="47"/>
      <c r="Q215" s="59"/>
      <c r="R215" s="58"/>
      <c r="S215" s="58"/>
    </row>
    <row r="216" spans="4:19" x14ac:dyDescent="0.3">
      <c r="D216" s="47"/>
      <c r="Q216" s="59"/>
      <c r="R216" s="58"/>
      <c r="S216" s="58"/>
    </row>
    <row r="217" spans="4:19" x14ac:dyDescent="0.3">
      <c r="D217" s="47"/>
      <c r="Q217" s="59"/>
      <c r="R217" s="58"/>
      <c r="S217" s="58"/>
    </row>
    <row r="218" spans="4:19" x14ac:dyDescent="0.3">
      <c r="D218" s="47"/>
      <c r="Q218" s="59"/>
      <c r="R218" s="58"/>
      <c r="S218" s="58"/>
    </row>
    <row r="219" spans="4:19" x14ac:dyDescent="0.3">
      <c r="D219" s="47"/>
      <c r="Q219" s="59"/>
      <c r="R219" s="58"/>
      <c r="S219" s="58"/>
    </row>
    <row r="220" spans="4:19" x14ac:dyDescent="0.3">
      <c r="D220" s="47"/>
      <c r="Q220" s="59"/>
      <c r="R220" s="58"/>
      <c r="S220" s="58"/>
    </row>
    <row r="221" spans="4:19" x14ac:dyDescent="0.3">
      <c r="D221" s="47"/>
      <c r="Q221" s="59"/>
      <c r="R221" s="58"/>
      <c r="S221" s="58"/>
    </row>
    <row r="222" spans="4:19" x14ac:dyDescent="0.3">
      <c r="D222" s="47"/>
      <c r="Q222" s="59"/>
      <c r="R222" s="58"/>
      <c r="S222" s="58"/>
    </row>
    <row r="223" spans="4:19" x14ac:dyDescent="0.3">
      <c r="D223" s="47"/>
      <c r="Q223" s="59"/>
      <c r="R223" s="58"/>
      <c r="S223" s="58"/>
    </row>
    <row r="224" spans="4:19" x14ac:dyDescent="0.3">
      <c r="D224" s="47"/>
      <c r="Q224" s="59"/>
      <c r="R224" s="58"/>
      <c r="S224" s="58"/>
    </row>
    <row r="225" spans="4:19" x14ac:dyDescent="0.3">
      <c r="D225" s="47"/>
      <c r="Q225" s="59"/>
      <c r="R225" s="58"/>
      <c r="S225" s="58"/>
    </row>
    <row r="226" spans="4:19" x14ac:dyDescent="0.3">
      <c r="D226" s="47"/>
      <c r="Q226" s="59"/>
      <c r="R226" s="58"/>
      <c r="S226" s="58"/>
    </row>
    <row r="227" spans="4:19" x14ac:dyDescent="0.3">
      <c r="D227" s="47"/>
      <c r="Q227" s="59"/>
      <c r="R227" s="58"/>
      <c r="S227" s="58"/>
    </row>
    <row r="228" spans="4:19" x14ac:dyDescent="0.3">
      <c r="D228" s="47"/>
      <c r="Q228" s="59"/>
      <c r="R228" s="58"/>
      <c r="S228" s="58"/>
    </row>
    <row r="229" spans="4:19" x14ac:dyDescent="0.3">
      <c r="D229" s="47"/>
      <c r="Q229" s="59"/>
      <c r="R229" s="58"/>
      <c r="S229" s="58"/>
    </row>
    <row r="230" spans="4:19" x14ac:dyDescent="0.3">
      <c r="D230" s="47"/>
      <c r="Q230" s="59"/>
      <c r="R230" s="58"/>
      <c r="S230" s="58"/>
    </row>
    <row r="231" spans="4:19" x14ac:dyDescent="0.3">
      <c r="D231" s="47"/>
      <c r="Q231" s="59"/>
      <c r="R231" s="58"/>
      <c r="S231" s="58"/>
    </row>
    <row r="232" spans="4:19" x14ac:dyDescent="0.3">
      <c r="D232" s="47"/>
      <c r="Q232" s="59"/>
      <c r="R232" s="58"/>
      <c r="S232" s="58"/>
    </row>
    <row r="233" spans="4:19" x14ac:dyDescent="0.3">
      <c r="D233" s="47"/>
      <c r="Q233" s="59"/>
      <c r="R233" s="58"/>
      <c r="S233" s="58"/>
    </row>
    <row r="234" spans="4:19" x14ac:dyDescent="0.3">
      <c r="D234" s="47"/>
      <c r="Q234" s="59"/>
      <c r="R234" s="58"/>
      <c r="S234" s="58"/>
    </row>
    <row r="235" spans="4:19" x14ac:dyDescent="0.3">
      <c r="D235" s="47"/>
      <c r="Q235" s="59"/>
      <c r="R235" s="58"/>
      <c r="S235" s="58"/>
    </row>
    <row r="236" spans="4:19" x14ac:dyDescent="0.3">
      <c r="D236" s="47"/>
      <c r="Q236" s="59"/>
      <c r="R236" s="58"/>
      <c r="S236" s="58"/>
    </row>
    <row r="237" spans="4:19" x14ac:dyDescent="0.3">
      <c r="D237" s="47"/>
      <c r="Q237" s="59"/>
      <c r="R237" s="58"/>
      <c r="S237" s="58"/>
    </row>
    <row r="238" spans="4:19" x14ac:dyDescent="0.3">
      <c r="D238" s="47"/>
      <c r="Q238" s="59"/>
      <c r="R238" s="58"/>
      <c r="S238" s="58"/>
    </row>
    <row r="239" spans="4:19" x14ac:dyDescent="0.3">
      <c r="D239" s="47"/>
      <c r="Q239" s="59"/>
      <c r="R239" s="58"/>
      <c r="S239" s="58"/>
    </row>
    <row r="240" spans="4:19" x14ac:dyDescent="0.3">
      <c r="D240" s="47"/>
      <c r="Q240" s="59"/>
      <c r="R240" s="58"/>
      <c r="S240" s="58"/>
    </row>
    <row r="241" spans="4:19" x14ac:dyDescent="0.3">
      <c r="D241" s="47"/>
      <c r="Q241" s="59"/>
      <c r="R241" s="58"/>
      <c r="S241" s="58"/>
    </row>
    <row r="242" spans="4:19" x14ac:dyDescent="0.3">
      <c r="D242" s="47"/>
      <c r="Q242" s="59"/>
      <c r="R242" s="58"/>
      <c r="S242" s="58"/>
    </row>
    <row r="243" spans="4:19" x14ac:dyDescent="0.3">
      <c r="D243" s="47"/>
      <c r="Q243" s="59"/>
      <c r="R243" s="58"/>
      <c r="S243" s="58"/>
    </row>
    <row r="244" spans="4:19" x14ac:dyDescent="0.3">
      <c r="D244" s="47"/>
      <c r="Q244" s="59"/>
      <c r="R244" s="58"/>
      <c r="S244" s="58"/>
    </row>
    <row r="245" spans="4:19" x14ac:dyDescent="0.3">
      <c r="D245" s="47"/>
      <c r="Q245" s="59"/>
      <c r="R245" s="58"/>
      <c r="S245" s="58"/>
    </row>
    <row r="246" spans="4:19" x14ac:dyDescent="0.3">
      <c r="D246" s="47"/>
      <c r="Q246" s="59"/>
      <c r="R246" s="58"/>
      <c r="S246" s="58"/>
    </row>
    <row r="247" spans="4:19" x14ac:dyDescent="0.3">
      <c r="D247" s="47"/>
      <c r="Q247" s="59"/>
      <c r="R247" s="58"/>
      <c r="S247" s="58"/>
    </row>
    <row r="248" spans="4:19" x14ac:dyDescent="0.3">
      <c r="D248" s="47"/>
      <c r="Q248" s="59"/>
      <c r="R248" s="58"/>
      <c r="S248" s="58"/>
    </row>
    <row r="249" spans="4:19" x14ac:dyDescent="0.3">
      <c r="D249" s="47"/>
      <c r="Q249" s="59"/>
      <c r="R249" s="58"/>
      <c r="S249" s="58"/>
    </row>
    <row r="250" spans="4:19" x14ac:dyDescent="0.3">
      <c r="D250" s="47"/>
      <c r="Q250" s="59"/>
      <c r="R250" s="58"/>
      <c r="S250" s="58"/>
    </row>
    <row r="251" spans="4:19" x14ac:dyDescent="0.3">
      <c r="D251" s="47"/>
      <c r="Q251" s="59"/>
      <c r="R251" s="58"/>
      <c r="S251" s="58"/>
    </row>
    <row r="252" spans="4:19" x14ac:dyDescent="0.3">
      <c r="D252" s="47"/>
      <c r="Q252" s="59"/>
      <c r="R252" s="58"/>
      <c r="S252" s="58"/>
    </row>
    <row r="253" spans="4:19" x14ac:dyDescent="0.3">
      <c r="D253" s="47"/>
      <c r="Q253" s="59"/>
      <c r="R253" s="58"/>
      <c r="S253" s="58"/>
    </row>
    <row r="254" spans="4:19" x14ac:dyDescent="0.3">
      <c r="D254" s="47"/>
      <c r="Q254" s="59"/>
      <c r="R254" s="58"/>
      <c r="S254" s="58"/>
    </row>
    <row r="255" spans="4:19" x14ac:dyDescent="0.3">
      <c r="D255" s="47"/>
      <c r="Q255" s="59"/>
      <c r="R255" s="58"/>
      <c r="S255" s="58"/>
    </row>
    <row r="256" spans="4:19" x14ac:dyDescent="0.3">
      <c r="D256" s="47"/>
      <c r="Q256" s="59"/>
      <c r="R256" s="58"/>
      <c r="S256" s="58"/>
    </row>
    <row r="257" spans="4:19" x14ac:dyDescent="0.3">
      <c r="D257" s="47"/>
      <c r="Q257" s="59"/>
      <c r="R257" s="58"/>
      <c r="S257" s="58"/>
    </row>
    <row r="258" spans="4:19" x14ac:dyDescent="0.3">
      <c r="D258" s="47"/>
      <c r="Q258" s="59"/>
      <c r="R258" s="58"/>
      <c r="S258" s="58"/>
    </row>
    <row r="259" spans="4:19" x14ac:dyDescent="0.3">
      <c r="D259" s="47"/>
      <c r="Q259" s="59"/>
      <c r="R259" s="58"/>
      <c r="S259" s="58"/>
    </row>
    <row r="260" spans="4:19" x14ac:dyDescent="0.3">
      <c r="D260" s="47"/>
      <c r="Q260" s="59"/>
      <c r="R260" s="58"/>
      <c r="S260" s="58"/>
    </row>
    <row r="261" spans="4:19" x14ac:dyDescent="0.3">
      <c r="D261" s="47"/>
      <c r="Q261" s="59"/>
      <c r="R261" s="58"/>
      <c r="S261" s="58"/>
    </row>
    <row r="262" spans="4:19" x14ac:dyDescent="0.3">
      <c r="D262" s="47"/>
      <c r="Q262" s="59"/>
      <c r="R262" s="58"/>
      <c r="S262" s="58"/>
    </row>
    <row r="263" spans="4:19" x14ac:dyDescent="0.3">
      <c r="D263" s="47"/>
      <c r="Q263" s="59"/>
      <c r="R263" s="58"/>
      <c r="S263" s="58"/>
    </row>
    <row r="264" spans="4:19" x14ac:dyDescent="0.3">
      <c r="D264" s="47"/>
      <c r="Q264" s="59"/>
      <c r="R264" s="58"/>
      <c r="S264" s="58"/>
    </row>
    <row r="265" spans="4:19" x14ac:dyDescent="0.3">
      <c r="D265" s="47"/>
      <c r="Q265" s="59"/>
      <c r="R265" s="58"/>
      <c r="S265" s="58"/>
    </row>
    <row r="266" spans="4:19" x14ac:dyDescent="0.3">
      <c r="D266" s="47"/>
      <c r="Q266" s="59"/>
      <c r="R266" s="58"/>
      <c r="S266" s="58"/>
    </row>
    <row r="267" spans="4:19" x14ac:dyDescent="0.3">
      <c r="D267" s="47"/>
      <c r="Q267" s="59"/>
      <c r="R267" s="58"/>
      <c r="S267" s="58"/>
    </row>
    <row r="268" spans="4:19" x14ac:dyDescent="0.3">
      <c r="D268" s="47"/>
      <c r="Q268" s="59"/>
      <c r="R268" s="58"/>
      <c r="S268" s="58"/>
    </row>
    <row r="269" spans="4:19" x14ac:dyDescent="0.3">
      <c r="D269" s="47"/>
      <c r="Q269" s="59"/>
      <c r="R269" s="58"/>
      <c r="S269" s="58"/>
    </row>
    <row r="270" spans="4:19" x14ac:dyDescent="0.3">
      <c r="D270" s="47"/>
      <c r="Q270" s="59"/>
      <c r="R270" s="58"/>
      <c r="S270" s="58"/>
    </row>
    <row r="271" spans="4:19" x14ac:dyDescent="0.3">
      <c r="D271" s="47"/>
      <c r="Q271" s="59"/>
      <c r="R271" s="58"/>
      <c r="S271" s="58"/>
    </row>
    <row r="272" spans="4:19" x14ac:dyDescent="0.3">
      <c r="D272" s="47"/>
      <c r="Q272" s="59"/>
      <c r="R272" s="58"/>
      <c r="S272" s="58"/>
    </row>
    <row r="273" spans="4:19" x14ac:dyDescent="0.3">
      <c r="D273" s="47"/>
      <c r="Q273" s="59"/>
      <c r="R273" s="58"/>
      <c r="S273" s="58"/>
    </row>
    <row r="274" spans="4:19" x14ac:dyDescent="0.3">
      <c r="D274" s="47"/>
      <c r="Q274" s="59"/>
      <c r="R274" s="58"/>
      <c r="S274" s="58"/>
    </row>
    <row r="275" spans="4:19" x14ac:dyDescent="0.3">
      <c r="D275" s="47"/>
      <c r="Q275" s="59"/>
      <c r="R275" s="58"/>
      <c r="S275" s="58"/>
    </row>
    <row r="276" spans="4:19" x14ac:dyDescent="0.3">
      <c r="D276" s="47"/>
      <c r="Q276" s="59"/>
      <c r="R276" s="58"/>
      <c r="S276" s="58"/>
    </row>
    <row r="277" spans="4:19" x14ac:dyDescent="0.3">
      <c r="D277" s="47"/>
      <c r="Q277" s="59"/>
      <c r="R277" s="58"/>
      <c r="S277" s="58"/>
    </row>
    <row r="278" spans="4:19" x14ac:dyDescent="0.3">
      <c r="D278" s="47"/>
      <c r="Q278" s="59"/>
      <c r="R278" s="58"/>
      <c r="S278" s="58"/>
    </row>
    <row r="279" spans="4:19" x14ac:dyDescent="0.3">
      <c r="D279" s="47"/>
      <c r="Q279" s="59"/>
      <c r="R279" s="58"/>
      <c r="S279" s="58"/>
    </row>
    <row r="280" spans="4:19" x14ac:dyDescent="0.3">
      <c r="D280" s="47"/>
      <c r="Q280" s="59"/>
      <c r="R280" s="58"/>
      <c r="S280" s="58"/>
    </row>
    <row r="281" spans="4:19" x14ac:dyDescent="0.3">
      <c r="D281" s="47"/>
      <c r="Q281" s="59"/>
      <c r="R281" s="58"/>
      <c r="S281" s="58"/>
    </row>
    <row r="282" spans="4:19" x14ac:dyDescent="0.3">
      <c r="D282" s="47"/>
      <c r="Q282" s="59"/>
      <c r="R282" s="58"/>
      <c r="S282" s="58"/>
    </row>
    <row r="283" spans="4:19" x14ac:dyDescent="0.3">
      <c r="D283" s="47"/>
      <c r="Q283" s="59"/>
      <c r="R283" s="58"/>
      <c r="S283" s="58"/>
    </row>
    <row r="284" spans="4:19" x14ac:dyDescent="0.3">
      <c r="D284" s="47"/>
      <c r="Q284" s="59"/>
      <c r="R284" s="58"/>
      <c r="S284" s="58"/>
    </row>
    <row r="285" spans="4:19" x14ac:dyDescent="0.3">
      <c r="D285" s="47"/>
      <c r="Q285" s="59"/>
      <c r="R285" s="58"/>
      <c r="S285" s="58"/>
    </row>
    <row r="286" spans="4:19" x14ac:dyDescent="0.3">
      <c r="D286" s="47"/>
      <c r="Q286" s="59"/>
      <c r="R286" s="58"/>
      <c r="S286" s="58"/>
    </row>
    <row r="287" spans="4:19" x14ac:dyDescent="0.3">
      <c r="D287" s="47"/>
      <c r="Q287" s="59"/>
      <c r="R287" s="58"/>
      <c r="S287" s="58"/>
    </row>
    <row r="288" spans="4:19" x14ac:dyDescent="0.3">
      <c r="D288" s="47"/>
      <c r="Q288" s="59"/>
      <c r="R288" s="58"/>
      <c r="S288" s="58"/>
    </row>
    <row r="289" spans="4:19" x14ac:dyDescent="0.3">
      <c r="D289" s="47"/>
      <c r="Q289" s="59"/>
      <c r="R289" s="58"/>
      <c r="S289" s="58"/>
    </row>
    <row r="290" spans="4:19" x14ac:dyDescent="0.3">
      <c r="D290" s="47"/>
      <c r="Q290" s="59"/>
      <c r="R290" s="58"/>
      <c r="S290" s="58"/>
    </row>
    <row r="291" spans="4:19" x14ac:dyDescent="0.3">
      <c r="D291" s="47"/>
      <c r="Q291" s="59"/>
      <c r="R291" s="58"/>
      <c r="S291" s="58"/>
    </row>
    <row r="292" spans="4:19" x14ac:dyDescent="0.3">
      <c r="D292" s="47"/>
      <c r="Q292" s="59"/>
      <c r="R292" s="58"/>
      <c r="S292" s="58"/>
    </row>
    <row r="293" spans="4:19" x14ac:dyDescent="0.3">
      <c r="D293" s="47"/>
      <c r="Q293" s="59"/>
      <c r="R293" s="58"/>
      <c r="S293" s="58"/>
    </row>
    <row r="294" spans="4:19" x14ac:dyDescent="0.3">
      <c r="D294" s="47"/>
      <c r="Q294" s="59"/>
      <c r="R294" s="58"/>
      <c r="S294" s="58"/>
    </row>
    <row r="295" spans="4:19" x14ac:dyDescent="0.3">
      <c r="D295" s="47"/>
      <c r="Q295" s="59"/>
      <c r="R295" s="58"/>
      <c r="S295" s="58"/>
    </row>
    <row r="296" spans="4:19" x14ac:dyDescent="0.3">
      <c r="D296" s="47"/>
      <c r="Q296" s="59"/>
      <c r="R296" s="58"/>
      <c r="S296" s="58"/>
    </row>
    <row r="297" spans="4:19" x14ac:dyDescent="0.3">
      <c r="D297" s="47"/>
      <c r="Q297" s="59"/>
      <c r="R297" s="58"/>
      <c r="S297" s="58"/>
    </row>
    <row r="298" spans="4:19" x14ac:dyDescent="0.3">
      <c r="D298" s="47"/>
      <c r="Q298" s="59"/>
      <c r="R298" s="58"/>
      <c r="S298" s="58"/>
    </row>
    <row r="299" spans="4:19" x14ac:dyDescent="0.3">
      <c r="D299" s="47"/>
      <c r="Q299" s="59"/>
      <c r="R299" s="58"/>
      <c r="S299" s="58"/>
    </row>
    <row r="300" spans="4:19" x14ac:dyDescent="0.3">
      <c r="D300" s="47"/>
      <c r="Q300" s="59"/>
      <c r="R300" s="58"/>
      <c r="S300" s="58"/>
    </row>
    <row r="301" spans="4:19" x14ac:dyDescent="0.3">
      <c r="D301" s="47"/>
      <c r="Q301" s="59"/>
      <c r="R301" s="58"/>
      <c r="S301" s="58"/>
    </row>
    <row r="302" spans="4:19" x14ac:dyDescent="0.3">
      <c r="D302" s="47"/>
      <c r="Q302" s="59"/>
      <c r="R302" s="58"/>
      <c r="S302" s="58"/>
    </row>
    <row r="303" spans="4:19" x14ac:dyDescent="0.3">
      <c r="D303" s="47"/>
      <c r="Q303" s="59"/>
      <c r="R303" s="58"/>
      <c r="S303" s="58"/>
    </row>
    <row r="304" spans="4:19" x14ac:dyDescent="0.3">
      <c r="D304" s="47"/>
      <c r="Q304" s="59"/>
      <c r="R304" s="58"/>
      <c r="S304" s="58"/>
    </row>
    <row r="305" spans="4:19" x14ac:dyDescent="0.3">
      <c r="D305" s="47"/>
      <c r="Q305" s="59"/>
      <c r="R305" s="58"/>
      <c r="S305" s="58"/>
    </row>
    <row r="306" spans="4:19" x14ac:dyDescent="0.3">
      <c r="D306" s="47"/>
      <c r="Q306" s="59"/>
      <c r="R306" s="58"/>
      <c r="S306" s="58"/>
    </row>
    <row r="307" spans="4:19" x14ac:dyDescent="0.3">
      <c r="D307" s="47"/>
      <c r="Q307" s="59"/>
      <c r="R307" s="58"/>
      <c r="S307" s="58"/>
    </row>
    <row r="308" spans="4:19" x14ac:dyDescent="0.3">
      <c r="D308" s="47"/>
      <c r="Q308" s="59"/>
      <c r="R308" s="58"/>
      <c r="S308" s="58"/>
    </row>
    <row r="309" spans="4:19" x14ac:dyDescent="0.3">
      <c r="D309" s="47"/>
      <c r="Q309" s="59"/>
      <c r="R309" s="58"/>
      <c r="S309" s="58"/>
    </row>
    <row r="310" spans="4:19" x14ac:dyDescent="0.3">
      <c r="D310" s="47"/>
      <c r="Q310" s="59"/>
      <c r="R310" s="58"/>
      <c r="S310" s="58"/>
    </row>
    <row r="311" spans="4:19" x14ac:dyDescent="0.3">
      <c r="D311" s="47"/>
      <c r="Q311" s="59"/>
      <c r="R311" s="58"/>
      <c r="S311" s="58"/>
    </row>
    <row r="312" spans="4:19" x14ac:dyDescent="0.3">
      <c r="D312" s="47"/>
      <c r="Q312" s="59"/>
      <c r="R312" s="58"/>
      <c r="S312" s="58"/>
    </row>
    <row r="313" spans="4:19" x14ac:dyDescent="0.3">
      <c r="D313" s="47"/>
      <c r="Q313" s="59"/>
      <c r="R313" s="58"/>
      <c r="S313" s="58"/>
    </row>
    <row r="314" spans="4:19" x14ac:dyDescent="0.3">
      <c r="D314" s="47"/>
      <c r="Q314" s="59"/>
      <c r="R314" s="58"/>
      <c r="S314" s="58"/>
    </row>
    <row r="315" spans="4:19" x14ac:dyDescent="0.3">
      <c r="D315" s="47"/>
      <c r="Q315" s="59"/>
      <c r="R315" s="58"/>
      <c r="S315" s="58"/>
    </row>
    <row r="316" spans="4:19" x14ac:dyDescent="0.3">
      <c r="D316" s="47"/>
      <c r="Q316" s="59"/>
      <c r="R316" s="58"/>
      <c r="S316" s="58"/>
    </row>
    <row r="317" spans="4:19" x14ac:dyDescent="0.3">
      <c r="D317" s="47"/>
      <c r="Q317" s="59"/>
      <c r="R317" s="58"/>
      <c r="S317" s="58"/>
    </row>
    <row r="318" spans="4:19" x14ac:dyDescent="0.3">
      <c r="D318" s="47"/>
      <c r="Q318" s="59"/>
      <c r="R318" s="58"/>
      <c r="S318" s="58"/>
    </row>
    <row r="319" spans="4:19" x14ac:dyDescent="0.3">
      <c r="D319" s="47"/>
      <c r="Q319" s="59"/>
      <c r="R319" s="58"/>
      <c r="S319" s="58"/>
    </row>
    <row r="320" spans="4:19" x14ac:dyDescent="0.3">
      <c r="D320" s="47"/>
      <c r="Q320" s="59"/>
      <c r="R320" s="58"/>
      <c r="S320" s="58"/>
    </row>
    <row r="321" spans="4:19" x14ac:dyDescent="0.3">
      <c r="D321" s="47"/>
      <c r="Q321" s="59"/>
      <c r="R321" s="58"/>
      <c r="S321" s="58"/>
    </row>
    <row r="322" spans="4:19" x14ac:dyDescent="0.3">
      <c r="D322" s="47"/>
      <c r="Q322" s="59"/>
      <c r="R322" s="58"/>
      <c r="S322" s="58"/>
    </row>
    <row r="323" spans="4:19" x14ac:dyDescent="0.3">
      <c r="D323" s="47"/>
      <c r="Q323" s="59"/>
      <c r="R323" s="58"/>
      <c r="S323" s="58"/>
    </row>
    <row r="324" spans="4:19" x14ac:dyDescent="0.3">
      <c r="D324" s="47"/>
      <c r="Q324" s="59"/>
      <c r="R324" s="58"/>
      <c r="S324" s="58"/>
    </row>
    <row r="325" spans="4:19" x14ac:dyDescent="0.3">
      <c r="D325" s="47"/>
      <c r="Q325" s="59"/>
      <c r="R325" s="58"/>
      <c r="S325" s="58"/>
    </row>
    <row r="326" spans="4:19" x14ac:dyDescent="0.3">
      <c r="D326" s="47"/>
      <c r="Q326" s="59"/>
      <c r="R326" s="58"/>
      <c r="S326" s="58"/>
    </row>
    <row r="327" spans="4:19" x14ac:dyDescent="0.3">
      <c r="D327" s="47"/>
      <c r="Q327" s="59"/>
      <c r="R327" s="58"/>
      <c r="S327" s="58"/>
    </row>
    <row r="328" spans="4:19" x14ac:dyDescent="0.3">
      <c r="D328" s="47"/>
      <c r="Q328" s="59"/>
      <c r="R328" s="58"/>
      <c r="S328" s="58"/>
    </row>
    <row r="329" spans="4:19" x14ac:dyDescent="0.3">
      <c r="D329" s="47"/>
      <c r="Q329" s="59"/>
      <c r="R329" s="58"/>
      <c r="S329" s="58"/>
    </row>
    <row r="330" spans="4:19" x14ac:dyDescent="0.3">
      <c r="D330" s="47"/>
      <c r="Q330" s="59"/>
      <c r="R330" s="58"/>
      <c r="S330" s="58"/>
    </row>
    <row r="331" spans="4:19" x14ac:dyDescent="0.3">
      <c r="D331" s="47"/>
      <c r="Q331" s="59"/>
      <c r="R331" s="58"/>
      <c r="S331" s="58"/>
    </row>
    <row r="332" spans="4:19" x14ac:dyDescent="0.3">
      <c r="D332" s="47"/>
      <c r="Q332" s="59"/>
      <c r="R332" s="58"/>
      <c r="S332" s="58"/>
    </row>
    <row r="333" spans="4:19" x14ac:dyDescent="0.3">
      <c r="D333" s="47"/>
      <c r="Q333" s="59"/>
      <c r="R333" s="58"/>
      <c r="S333" s="58"/>
    </row>
    <row r="334" spans="4:19" x14ac:dyDescent="0.3">
      <c r="D334" s="47"/>
      <c r="Q334" s="59"/>
      <c r="R334" s="58"/>
      <c r="S334" s="58"/>
    </row>
    <row r="335" spans="4:19" x14ac:dyDescent="0.3">
      <c r="D335" s="47"/>
      <c r="Q335" s="59"/>
      <c r="R335" s="58"/>
      <c r="S335" s="58"/>
    </row>
    <row r="336" spans="4:19" x14ac:dyDescent="0.3">
      <c r="D336" s="47"/>
      <c r="Q336" s="59"/>
      <c r="R336" s="58"/>
      <c r="S336" s="58"/>
    </row>
    <row r="337" spans="4:19" x14ac:dyDescent="0.3">
      <c r="D337" s="47"/>
      <c r="Q337" s="59"/>
      <c r="R337" s="58"/>
      <c r="S337" s="58"/>
    </row>
    <row r="338" spans="4:19" x14ac:dyDescent="0.3">
      <c r="D338" s="47"/>
      <c r="Q338" s="59"/>
      <c r="R338" s="58"/>
      <c r="S338" s="58"/>
    </row>
    <row r="339" spans="4:19" x14ac:dyDescent="0.3">
      <c r="D339" s="47"/>
      <c r="Q339" s="59"/>
      <c r="R339" s="58"/>
      <c r="S339" s="58"/>
    </row>
    <row r="340" spans="4:19" x14ac:dyDescent="0.3">
      <c r="D340" s="47"/>
      <c r="Q340" s="59"/>
      <c r="R340" s="58"/>
      <c r="S340" s="58"/>
    </row>
    <row r="341" spans="4:19" x14ac:dyDescent="0.3">
      <c r="D341" s="47"/>
      <c r="Q341" s="59"/>
      <c r="R341" s="58"/>
      <c r="S341" s="58"/>
    </row>
    <row r="342" spans="4:19" x14ac:dyDescent="0.3">
      <c r="D342" s="47"/>
      <c r="Q342" s="59"/>
      <c r="R342" s="58"/>
      <c r="S342" s="58"/>
    </row>
    <row r="343" spans="4:19" x14ac:dyDescent="0.3">
      <c r="D343" s="47"/>
      <c r="Q343" s="59"/>
      <c r="R343" s="58"/>
      <c r="S343" s="58"/>
    </row>
    <row r="344" spans="4:19" x14ac:dyDescent="0.3">
      <c r="D344" s="47"/>
      <c r="Q344" s="59"/>
      <c r="R344" s="58"/>
      <c r="S344" s="58"/>
    </row>
    <row r="345" spans="4:19" x14ac:dyDescent="0.3">
      <c r="D345" s="47"/>
      <c r="Q345" s="59"/>
      <c r="R345" s="58"/>
      <c r="S345" s="58"/>
    </row>
    <row r="346" spans="4:19" x14ac:dyDescent="0.3">
      <c r="D346" s="47"/>
      <c r="Q346" s="59"/>
      <c r="R346" s="58"/>
      <c r="S346" s="58"/>
    </row>
    <row r="347" spans="4:19" x14ac:dyDescent="0.3">
      <c r="D347" s="47"/>
      <c r="Q347" s="59"/>
      <c r="R347" s="58"/>
      <c r="S347" s="58"/>
    </row>
    <row r="348" spans="4:19" x14ac:dyDescent="0.3">
      <c r="D348" s="47"/>
      <c r="Q348" s="59"/>
      <c r="R348" s="58"/>
      <c r="S348" s="58"/>
    </row>
    <row r="349" spans="4:19" x14ac:dyDescent="0.3">
      <c r="D349" s="47"/>
      <c r="Q349" s="59"/>
      <c r="R349" s="58"/>
      <c r="S349" s="58"/>
    </row>
    <row r="350" spans="4:19" x14ac:dyDescent="0.3">
      <c r="D350" s="47"/>
      <c r="Q350" s="59"/>
      <c r="R350" s="58"/>
      <c r="S350" s="58"/>
    </row>
    <row r="351" spans="4:19" x14ac:dyDescent="0.3">
      <c r="D351" s="47"/>
      <c r="Q351" s="59"/>
      <c r="R351" s="58"/>
      <c r="S351" s="58"/>
    </row>
    <row r="352" spans="4:19" x14ac:dyDescent="0.3">
      <c r="D352" s="47"/>
      <c r="Q352" s="59"/>
      <c r="R352" s="58"/>
      <c r="S352" s="58"/>
    </row>
    <row r="353" spans="4:19" x14ac:dyDescent="0.3">
      <c r="D353" s="47"/>
      <c r="Q353" s="59"/>
      <c r="R353" s="58"/>
      <c r="S353" s="58"/>
    </row>
    <row r="354" spans="4:19" x14ac:dyDescent="0.3">
      <c r="D354" s="47"/>
      <c r="Q354" s="59"/>
      <c r="R354" s="58"/>
      <c r="S354" s="58"/>
    </row>
    <row r="355" spans="4:19" x14ac:dyDescent="0.3">
      <c r="D355" s="47"/>
      <c r="Q355" s="59"/>
      <c r="R355" s="58"/>
      <c r="S355" s="58"/>
    </row>
    <row r="356" spans="4:19" x14ac:dyDescent="0.3">
      <c r="D356" s="47"/>
      <c r="Q356" s="59"/>
      <c r="R356" s="58"/>
      <c r="S356" s="58"/>
    </row>
    <row r="357" spans="4:19" x14ac:dyDescent="0.3">
      <c r="D357" s="47"/>
      <c r="Q357" s="59"/>
      <c r="R357" s="58"/>
      <c r="S357" s="58"/>
    </row>
    <row r="358" spans="4:19" x14ac:dyDescent="0.3">
      <c r="D358" s="47"/>
      <c r="Q358" s="59"/>
      <c r="R358" s="58"/>
      <c r="S358" s="58"/>
    </row>
    <row r="359" spans="4:19" x14ac:dyDescent="0.3">
      <c r="D359" s="47"/>
      <c r="Q359" s="59"/>
      <c r="R359" s="58"/>
      <c r="S359" s="58"/>
    </row>
    <row r="360" spans="4:19" x14ac:dyDescent="0.3">
      <c r="D360" s="47"/>
      <c r="Q360" s="59"/>
      <c r="R360" s="58"/>
      <c r="S360" s="58"/>
    </row>
    <row r="361" spans="4:19" x14ac:dyDescent="0.3">
      <c r="D361" s="47"/>
      <c r="Q361" s="59"/>
      <c r="R361" s="58"/>
      <c r="S361" s="58"/>
    </row>
    <row r="362" spans="4:19" x14ac:dyDescent="0.3">
      <c r="D362" s="47"/>
      <c r="Q362" s="59"/>
      <c r="R362" s="58"/>
      <c r="S362" s="58"/>
    </row>
    <row r="363" spans="4:19" x14ac:dyDescent="0.3">
      <c r="D363" s="47"/>
      <c r="Q363" s="59"/>
      <c r="R363" s="58"/>
      <c r="S363" s="58"/>
    </row>
    <row r="364" spans="4:19" x14ac:dyDescent="0.3">
      <c r="D364" s="47"/>
      <c r="Q364" s="59"/>
      <c r="R364" s="58"/>
      <c r="S364" s="58"/>
    </row>
    <row r="365" spans="4:19" x14ac:dyDescent="0.3">
      <c r="D365" s="47"/>
      <c r="Q365" s="59"/>
      <c r="R365" s="58"/>
      <c r="S365" s="58"/>
    </row>
    <row r="366" spans="4:19" x14ac:dyDescent="0.3">
      <c r="D366" s="47"/>
      <c r="Q366" s="59"/>
      <c r="R366" s="58"/>
      <c r="S366" s="58"/>
    </row>
    <row r="367" spans="4:19" x14ac:dyDescent="0.3">
      <c r="D367" s="47"/>
      <c r="Q367" s="59"/>
      <c r="R367" s="58"/>
      <c r="S367" s="58"/>
    </row>
    <row r="368" spans="4:19" x14ac:dyDescent="0.3">
      <c r="D368" s="47"/>
      <c r="Q368" s="59"/>
      <c r="R368" s="58"/>
      <c r="S368" s="58"/>
    </row>
    <row r="369" spans="4:19" x14ac:dyDescent="0.3">
      <c r="D369" s="47"/>
      <c r="Q369" s="59"/>
      <c r="R369" s="58"/>
      <c r="S369" s="58"/>
    </row>
    <row r="370" spans="4:19" x14ac:dyDescent="0.3">
      <c r="D370" s="47"/>
      <c r="Q370" s="59"/>
      <c r="R370" s="58"/>
      <c r="S370" s="58"/>
    </row>
    <row r="371" spans="4:19" x14ac:dyDescent="0.3">
      <c r="D371" s="47"/>
      <c r="Q371" s="59"/>
      <c r="R371" s="58"/>
      <c r="S371" s="58"/>
    </row>
    <row r="372" spans="4:19" x14ac:dyDescent="0.3">
      <c r="D372" s="47"/>
      <c r="Q372" s="59"/>
      <c r="R372" s="58"/>
      <c r="S372" s="58"/>
    </row>
    <row r="373" spans="4:19" x14ac:dyDescent="0.3">
      <c r="D373" s="47"/>
      <c r="Q373" s="59"/>
      <c r="R373" s="58"/>
      <c r="S373" s="58"/>
    </row>
    <row r="374" spans="4:19" x14ac:dyDescent="0.3">
      <c r="D374" s="47"/>
      <c r="Q374" s="59"/>
      <c r="R374" s="58"/>
      <c r="S374" s="58"/>
    </row>
    <row r="375" spans="4:19" x14ac:dyDescent="0.3">
      <c r="D375" s="47"/>
      <c r="Q375" s="59"/>
      <c r="R375" s="58"/>
      <c r="S375" s="58"/>
    </row>
    <row r="376" spans="4:19" x14ac:dyDescent="0.3">
      <c r="D376" s="47"/>
      <c r="Q376" s="59"/>
      <c r="R376" s="58"/>
      <c r="S376" s="58"/>
    </row>
    <row r="377" spans="4:19" x14ac:dyDescent="0.3">
      <c r="D377" s="47"/>
      <c r="Q377" s="59"/>
      <c r="R377" s="58"/>
      <c r="S377" s="58"/>
    </row>
    <row r="378" spans="4:19" x14ac:dyDescent="0.3">
      <c r="D378" s="47"/>
      <c r="Q378" s="59"/>
      <c r="R378" s="58"/>
      <c r="S378" s="58"/>
    </row>
    <row r="379" spans="4:19" x14ac:dyDescent="0.3">
      <c r="D379" s="47"/>
      <c r="Q379" s="59"/>
      <c r="R379" s="58"/>
      <c r="S379" s="58"/>
    </row>
    <row r="380" spans="4:19" x14ac:dyDescent="0.3">
      <c r="D380" s="47"/>
      <c r="Q380" s="59"/>
      <c r="R380" s="58"/>
      <c r="S380" s="58"/>
    </row>
    <row r="381" spans="4:19" x14ac:dyDescent="0.3">
      <c r="D381" s="47"/>
      <c r="Q381" s="59"/>
      <c r="R381" s="58"/>
      <c r="S381" s="58"/>
    </row>
    <row r="382" spans="4:19" x14ac:dyDescent="0.3">
      <c r="D382" s="47"/>
      <c r="Q382" s="59"/>
      <c r="R382" s="58"/>
      <c r="S382" s="58"/>
    </row>
    <row r="383" spans="4:19" x14ac:dyDescent="0.3">
      <c r="D383" s="47"/>
      <c r="Q383" s="59"/>
      <c r="R383" s="58"/>
      <c r="S383" s="58"/>
    </row>
    <row r="384" spans="4:19" x14ac:dyDescent="0.3">
      <c r="D384" s="47"/>
      <c r="Q384" s="59"/>
      <c r="R384" s="58"/>
      <c r="S384" s="58"/>
    </row>
    <row r="385" spans="4:19" x14ac:dyDescent="0.3">
      <c r="D385" s="47"/>
      <c r="Q385" s="59"/>
      <c r="R385" s="58"/>
      <c r="S385" s="58"/>
    </row>
    <row r="386" spans="4:19" x14ac:dyDescent="0.3">
      <c r="D386" s="47"/>
      <c r="Q386" s="59"/>
      <c r="R386" s="58"/>
      <c r="S386" s="58"/>
    </row>
    <row r="387" spans="4:19" x14ac:dyDescent="0.3">
      <c r="D387" s="47"/>
      <c r="Q387" s="59"/>
      <c r="R387" s="58"/>
      <c r="S387" s="58"/>
    </row>
    <row r="388" spans="4:19" x14ac:dyDescent="0.3">
      <c r="D388" s="47"/>
      <c r="Q388" s="59"/>
      <c r="R388" s="58"/>
      <c r="S388" s="58"/>
    </row>
    <row r="389" spans="4:19" x14ac:dyDescent="0.3">
      <c r="D389" s="47"/>
      <c r="Q389" s="59"/>
      <c r="R389" s="58"/>
      <c r="S389" s="58"/>
    </row>
    <row r="390" spans="4:19" x14ac:dyDescent="0.3">
      <c r="D390" s="47"/>
      <c r="Q390" s="59"/>
      <c r="R390" s="58"/>
      <c r="S390" s="58"/>
    </row>
    <row r="391" spans="4:19" x14ac:dyDescent="0.3">
      <c r="D391" s="47"/>
      <c r="Q391" s="59"/>
      <c r="R391" s="58"/>
      <c r="S391" s="58"/>
    </row>
    <row r="392" spans="4:19" x14ac:dyDescent="0.3">
      <c r="D392" s="47"/>
      <c r="Q392" s="59"/>
      <c r="R392" s="58"/>
      <c r="S392" s="58"/>
    </row>
    <row r="393" spans="4:19" x14ac:dyDescent="0.3">
      <c r="D393" s="47"/>
      <c r="Q393" s="59"/>
      <c r="R393" s="58"/>
      <c r="S393" s="58"/>
    </row>
    <row r="394" spans="4:19" x14ac:dyDescent="0.3">
      <c r="D394" s="47"/>
      <c r="Q394" s="59"/>
      <c r="R394" s="58"/>
      <c r="S394" s="58"/>
    </row>
    <row r="395" spans="4:19" x14ac:dyDescent="0.3">
      <c r="D395" s="47"/>
      <c r="Q395" s="59"/>
      <c r="R395" s="58"/>
      <c r="S395" s="58"/>
    </row>
    <row r="396" spans="4:19" x14ac:dyDescent="0.3">
      <c r="D396" s="47"/>
      <c r="Q396" s="59"/>
      <c r="R396" s="58"/>
      <c r="S396" s="58"/>
    </row>
    <row r="397" spans="4:19" x14ac:dyDescent="0.3">
      <c r="D397" s="47"/>
      <c r="Q397" s="59"/>
      <c r="R397" s="58"/>
      <c r="S397" s="58"/>
    </row>
    <row r="398" spans="4:19" x14ac:dyDescent="0.3">
      <c r="D398" s="47"/>
      <c r="Q398" s="59"/>
      <c r="R398" s="58"/>
      <c r="S398" s="58"/>
    </row>
    <row r="399" spans="4:19" x14ac:dyDescent="0.3">
      <c r="D399" s="47"/>
      <c r="Q399" s="59"/>
      <c r="R399" s="58"/>
      <c r="S399" s="58"/>
    </row>
    <row r="400" spans="4:19" x14ac:dyDescent="0.3">
      <c r="D400" s="47"/>
      <c r="Q400" s="59"/>
      <c r="R400" s="58"/>
      <c r="S400" s="58"/>
    </row>
    <row r="401" spans="4:19" x14ac:dyDescent="0.3">
      <c r="D401" s="47"/>
      <c r="Q401" s="59"/>
      <c r="R401" s="58"/>
      <c r="S401" s="58"/>
    </row>
    <row r="402" spans="4:19" x14ac:dyDescent="0.3">
      <c r="D402" s="47"/>
      <c r="Q402" s="59"/>
      <c r="R402" s="58"/>
      <c r="S402" s="58"/>
    </row>
    <row r="403" spans="4:19" x14ac:dyDescent="0.3">
      <c r="D403" s="47"/>
      <c r="Q403" s="59"/>
      <c r="R403" s="58"/>
      <c r="S403" s="58"/>
    </row>
    <row r="404" spans="4:19" x14ac:dyDescent="0.3">
      <c r="D404" s="47"/>
      <c r="Q404" s="59"/>
      <c r="R404" s="58"/>
      <c r="S404" s="58"/>
    </row>
    <row r="405" spans="4:19" x14ac:dyDescent="0.3">
      <c r="D405" s="47"/>
      <c r="Q405" s="59"/>
      <c r="R405" s="58"/>
      <c r="S405" s="58"/>
    </row>
    <row r="406" spans="4:19" x14ac:dyDescent="0.3">
      <c r="D406" s="47"/>
      <c r="Q406" s="59"/>
      <c r="R406" s="58"/>
      <c r="S406" s="58"/>
    </row>
    <row r="407" spans="4:19" x14ac:dyDescent="0.3">
      <c r="D407" s="47"/>
      <c r="Q407" s="59"/>
      <c r="R407" s="58"/>
      <c r="S407" s="58"/>
    </row>
    <row r="408" spans="4:19" x14ac:dyDescent="0.3">
      <c r="D408" s="47"/>
      <c r="Q408" s="59"/>
      <c r="R408" s="58"/>
      <c r="S408" s="58"/>
    </row>
    <row r="409" spans="4:19" x14ac:dyDescent="0.3">
      <c r="D409" s="47"/>
      <c r="Q409" s="59"/>
      <c r="R409" s="58"/>
      <c r="S409" s="58"/>
    </row>
    <row r="410" spans="4:19" x14ac:dyDescent="0.3">
      <c r="D410" s="47"/>
      <c r="Q410" s="59"/>
      <c r="R410" s="58"/>
      <c r="S410" s="58"/>
    </row>
    <row r="411" spans="4:19" x14ac:dyDescent="0.3">
      <c r="D411" s="47"/>
      <c r="Q411" s="59"/>
      <c r="R411" s="58"/>
      <c r="S411" s="58"/>
    </row>
    <row r="412" spans="4:19" x14ac:dyDescent="0.3">
      <c r="D412" s="47"/>
      <c r="Q412" s="59"/>
      <c r="R412" s="58"/>
      <c r="S412" s="58"/>
    </row>
    <row r="413" spans="4:19" x14ac:dyDescent="0.3">
      <c r="D413" s="47"/>
      <c r="Q413" s="59"/>
      <c r="R413" s="58"/>
      <c r="S413" s="58"/>
    </row>
    <row r="414" spans="4:19" x14ac:dyDescent="0.3">
      <c r="D414" s="47"/>
      <c r="Q414" s="59"/>
      <c r="R414" s="58"/>
      <c r="S414" s="58"/>
    </row>
    <row r="415" spans="4:19" x14ac:dyDescent="0.3">
      <c r="D415" s="47"/>
      <c r="Q415" s="59"/>
      <c r="R415" s="58"/>
      <c r="S415" s="58"/>
    </row>
    <row r="416" spans="4:19" x14ac:dyDescent="0.3">
      <c r="D416" s="47"/>
      <c r="Q416" s="59"/>
      <c r="R416" s="58"/>
      <c r="S416" s="58"/>
    </row>
    <row r="417" spans="4:19" x14ac:dyDescent="0.3">
      <c r="D417" s="47"/>
      <c r="Q417" s="59"/>
      <c r="R417" s="58"/>
      <c r="S417" s="58"/>
    </row>
    <row r="418" spans="4:19" x14ac:dyDescent="0.3">
      <c r="D418" s="47"/>
      <c r="Q418" s="59"/>
      <c r="R418" s="58"/>
      <c r="S418" s="58"/>
    </row>
    <row r="419" spans="4:19" x14ac:dyDescent="0.3">
      <c r="D419" s="47"/>
      <c r="Q419" s="59"/>
      <c r="R419" s="58"/>
      <c r="S419" s="58"/>
    </row>
    <row r="420" spans="4:19" x14ac:dyDescent="0.3">
      <c r="D420" s="47"/>
      <c r="Q420" s="59"/>
      <c r="R420" s="58"/>
      <c r="S420" s="58"/>
    </row>
    <row r="421" spans="4:19" x14ac:dyDescent="0.3">
      <c r="D421" s="47"/>
      <c r="Q421" s="59"/>
      <c r="R421" s="58"/>
      <c r="S421" s="58"/>
    </row>
    <row r="422" spans="4:19" x14ac:dyDescent="0.3">
      <c r="D422" s="47"/>
      <c r="Q422" s="59"/>
      <c r="R422" s="58"/>
      <c r="S422" s="58"/>
    </row>
    <row r="423" spans="4:19" x14ac:dyDescent="0.3">
      <c r="D423" s="47"/>
      <c r="Q423" s="59"/>
      <c r="R423" s="58"/>
      <c r="S423" s="58"/>
    </row>
    <row r="424" spans="4:19" x14ac:dyDescent="0.3">
      <c r="D424" s="47"/>
      <c r="Q424" s="59"/>
      <c r="R424" s="58"/>
      <c r="S424" s="58"/>
    </row>
    <row r="425" spans="4:19" x14ac:dyDescent="0.3">
      <c r="D425" s="47"/>
      <c r="Q425" s="59"/>
      <c r="R425" s="58"/>
      <c r="S425" s="58"/>
    </row>
    <row r="426" spans="4:19" x14ac:dyDescent="0.3">
      <c r="D426" s="47"/>
      <c r="Q426" s="59"/>
      <c r="R426" s="58"/>
      <c r="S426" s="58"/>
    </row>
    <row r="427" spans="4:19" x14ac:dyDescent="0.3">
      <c r="D427" s="47"/>
      <c r="Q427" s="59"/>
      <c r="R427" s="58"/>
      <c r="S427" s="58"/>
    </row>
    <row r="428" spans="4:19" x14ac:dyDescent="0.3">
      <c r="D428" s="47"/>
      <c r="Q428" s="59"/>
      <c r="R428" s="58"/>
      <c r="S428" s="58"/>
    </row>
    <row r="429" spans="4:19" x14ac:dyDescent="0.3">
      <c r="D429" s="47"/>
      <c r="Q429" s="59"/>
      <c r="R429" s="58"/>
      <c r="S429" s="58"/>
    </row>
    <row r="430" spans="4:19" x14ac:dyDescent="0.3">
      <c r="D430" s="47"/>
      <c r="Q430" s="59"/>
      <c r="R430" s="58"/>
      <c r="S430" s="58"/>
    </row>
    <row r="431" spans="4:19" x14ac:dyDescent="0.3">
      <c r="D431" s="47"/>
      <c r="Q431" s="59"/>
      <c r="R431" s="58"/>
      <c r="S431" s="58"/>
    </row>
    <row r="432" spans="4:19" x14ac:dyDescent="0.3">
      <c r="D432" s="47"/>
      <c r="Q432" s="59"/>
      <c r="R432" s="58"/>
      <c r="S432" s="58"/>
    </row>
    <row r="433" spans="4:19" x14ac:dyDescent="0.3">
      <c r="D433" s="47"/>
      <c r="Q433" s="59"/>
      <c r="R433" s="58"/>
      <c r="S433" s="58"/>
    </row>
    <row r="434" spans="4:19" x14ac:dyDescent="0.3">
      <c r="D434" s="47"/>
      <c r="Q434" s="59"/>
      <c r="R434" s="58"/>
      <c r="S434" s="58"/>
    </row>
    <row r="435" spans="4:19" x14ac:dyDescent="0.3">
      <c r="D435" s="47"/>
      <c r="Q435" s="59"/>
      <c r="R435" s="58"/>
      <c r="S435" s="58"/>
    </row>
    <row r="436" spans="4:19" x14ac:dyDescent="0.3">
      <c r="D436" s="47"/>
      <c r="Q436" s="59"/>
      <c r="R436" s="58"/>
      <c r="S436" s="58"/>
    </row>
    <row r="437" spans="4:19" x14ac:dyDescent="0.3">
      <c r="D437" s="47"/>
      <c r="Q437" s="59"/>
      <c r="R437" s="58"/>
      <c r="S437" s="58"/>
    </row>
    <row r="438" spans="4:19" x14ac:dyDescent="0.3">
      <c r="D438" s="47"/>
      <c r="Q438" s="59"/>
      <c r="R438" s="58"/>
      <c r="S438" s="58"/>
    </row>
    <row r="439" spans="4:19" x14ac:dyDescent="0.3">
      <c r="D439" s="47"/>
      <c r="Q439" s="59"/>
      <c r="R439" s="58"/>
      <c r="S439" s="58"/>
    </row>
    <row r="440" spans="4:19" x14ac:dyDescent="0.3">
      <c r="D440" s="47"/>
      <c r="Q440" s="59"/>
      <c r="R440" s="58"/>
      <c r="S440" s="58"/>
    </row>
    <row r="441" spans="4:19" x14ac:dyDescent="0.3">
      <c r="D441" s="47"/>
      <c r="Q441" s="59"/>
      <c r="R441" s="58"/>
      <c r="S441" s="58"/>
    </row>
    <row r="442" spans="4:19" x14ac:dyDescent="0.3">
      <c r="D442" s="47"/>
      <c r="Q442" s="59"/>
      <c r="R442" s="58"/>
      <c r="S442" s="58"/>
    </row>
    <row r="443" spans="4:19" x14ac:dyDescent="0.3">
      <c r="D443" s="47"/>
      <c r="Q443" s="59"/>
      <c r="R443" s="58"/>
      <c r="S443" s="58"/>
    </row>
    <row r="444" spans="4:19" x14ac:dyDescent="0.3">
      <c r="D444" s="47"/>
      <c r="Q444" s="59"/>
      <c r="R444" s="58"/>
      <c r="S444" s="58"/>
    </row>
    <row r="445" spans="4:19" x14ac:dyDescent="0.3">
      <c r="D445" s="47"/>
      <c r="Q445" s="59"/>
      <c r="R445" s="58"/>
      <c r="S445" s="58"/>
    </row>
    <row r="446" spans="4:19" x14ac:dyDescent="0.3">
      <c r="D446" s="47"/>
      <c r="Q446" s="59"/>
      <c r="R446" s="58"/>
      <c r="S446" s="58"/>
    </row>
    <row r="447" spans="4:19" x14ac:dyDescent="0.3">
      <c r="D447" s="47"/>
      <c r="Q447" s="59"/>
      <c r="R447" s="58"/>
      <c r="S447" s="58"/>
    </row>
    <row r="448" spans="4:19" x14ac:dyDescent="0.3">
      <c r="D448" s="47"/>
      <c r="Q448" s="59"/>
      <c r="R448" s="58"/>
      <c r="S448" s="58"/>
    </row>
    <row r="449" spans="4:19" x14ac:dyDescent="0.3">
      <c r="D449" s="47"/>
      <c r="Q449" s="59"/>
      <c r="R449" s="58"/>
      <c r="S449" s="58"/>
    </row>
    <row r="450" spans="4:19" x14ac:dyDescent="0.3">
      <c r="D450" s="47"/>
      <c r="Q450" s="59"/>
      <c r="R450" s="58"/>
      <c r="S450" s="58"/>
    </row>
    <row r="451" spans="4:19" x14ac:dyDescent="0.3">
      <c r="D451" s="47"/>
      <c r="Q451" s="59"/>
      <c r="R451" s="58"/>
      <c r="S451" s="58"/>
    </row>
    <row r="452" spans="4:19" x14ac:dyDescent="0.3">
      <c r="D452" s="47"/>
      <c r="Q452" s="59"/>
      <c r="R452" s="58"/>
      <c r="S452" s="58"/>
    </row>
    <row r="453" spans="4:19" x14ac:dyDescent="0.3">
      <c r="D453" s="47"/>
      <c r="Q453" s="59"/>
      <c r="R453" s="58"/>
      <c r="S453" s="58"/>
    </row>
    <row r="454" spans="4:19" x14ac:dyDescent="0.3">
      <c r="D454" s="47"/>
      <c r="Q454" s="59"/>
      <c r="R454" s="58"/>
      <c r="S454" s="58"/>
    </row>
    <row r="455" spans="4:19" x14ac:dyDescent="0.3">
      <c r="D455" s="47"/>
      <c r="Q455" s="59"/>
      <c r="R455" s="58"/>
      <c r="S455" s="58"/>
    </row>
    <row r="456" spans="4:19" x14ac:dyDescent="0.3">
      <c r="D456" s="47"/>
      <c r="Q456" s="59"/>
      <c r="R456" s="58"/>
      <c r="S456" s="58"/>
    </row>
    <row r="457" spans="4:19" x14ac:dyDescent="0.3">
      <c r="D457" s="47"/>
      <c r="Q457" s="59"/>
      <c r="R457" s="58"/>
      <c r="S457" s="58"/>
    </row>
    <row r="458" spans="4:19" x14ac:dyDescent="0.3">
      <c r="D458" s="47"/>
      <c r="Q458" s="59"/>
      <c r="R458" s="58"/>
      <c r="S458" s="58"/>
    </row>
    <row r="459" spans="4:19" x14ac:dyDescent="0.3">
      <c r="D459" s="47"/>
      <c r="Q459" s="59"/>
      <c r="R459" s="58"/>
      <c r="S459" s="58"/>
    </row>
    <row r="460" spans="4:19" x14ac:dyDescent="0.3">
      <c r="D460" s="47"/>
      <c r="Q460" s="59"/>
      <c r="R460" s="58"/>
      <c r="S460" s="58"/>
    </row>
    <row r="461" spans="4:19" x14ac:dyDescent="0.3">
      <c r="D461" s="47"/>
      <c r="Q461" s="59"/>
      <c r="R461" s="58"/>
      <c r="S461" s="58"/>
    </row>
    <row r="462" spans="4:19" x14ac:dyDescent="0.3">
      <c r="D462" s="47"/>
      <c r="Q462" s="59"/>
      <c r="R462" s="58"/>
      <c r="S462" s="58"/>
    </row>
    <row r="463" spans="4:19" x14ac:dyDescent="0.3">
      <c r="D463" s="47"/>
      <c r="Q463" s="59"/>
      <c r="R463" s="58"/>
      <c r="S463" s="58"/>
    </row>
    <row r="464" spans="4:19" x14ac:dyDescent="0.3">
      <c r="D464" s="47"/>
      <c r="Q464" s="59"/>
      <c r="R464" s="58"/>
      <c r="S464" s="58"/>
    </row>
    <row r="465" spans="4:19" x14ac:dyDescent="0.3">
      <c r="D465" s="47"/>
      <c r="Q465" s="59"/>
      <c r="R465" s="58"/>
      <c r="S465" s="58"/>
    </row>
    <row r="466" spans="4:19" x14ac:dyDescent="0.3">
      <c r="D466" s="47"/>
      <c r="Q466" s="59"/>
      <c r="R466" s="58"/>
      <c r="S466" s="58"/>
    </row>
    <row r="467" spans="4:19" x14ac:dyDescent="0.3">
      <c r="D467" s="47"/>
      <c r="Q467" s="59"/>
      <c r="R467" s="58"/>
      <c r="S467" s="58"/>
    </row>
    <row r="468" spans="4:19" x14ac:dyDescent="0.3">
      <c r="D468" s="47"/>
      <c r="Q468" s="59"/>
      <c r="R468" s="58"/>
      <c r="S468" s="58"/>
    </row>
    <row r="469" spans="4:19" x14ac:dyDescent="0.3">
      <c r="D469" s="47"/>
      <c r="Q469" s="59"/>
      <c r="R469" s="58"/>
      <c r="S469" s="58"/>
    </row>
    <row r="470" spans="4:19" x14ac:dyDescent="0.3">
      <c r="D470" s="47"/>
      <c r="Q470" s="59"/>
      <c r="R470" s="58"/>
      <c r="S470" s="58"/>
    </row>
    <row r="471" spans="4:19" x14ac:dyDescent="0.3">
      <c r="D471" s="47"/>
      <c r="Q471" s="59"/>
      <c r="R471" s="58"/>
      <c r="S471" s="58"/>
    </row>
    <row r="472" spans="4:19" x14ac:dyDescent="0.3">
      <c r="D472" s="47"/>
      <c r="Q472" s="59"/>
      <c r="R472" s="58"/>
      <c r="S472" s="58"/>
    </row>
    <row r="473" spans="4:19" x14ac:dyDescent="0.3">
      <c r="D473" s="47"/>
      <c r="Q473" s="59"/>
      <c r="R473" s="58"/>
      <c r="S473" s="58"/>
    </row>
    <row r="474" spans="4:19" x14ac:dyDescent="0.3">
      <c r="D474" s="47"/>
      <c r="Q474" s="59"/>
      <c r="R474" s="58"/>
      <c r="S474" s="58"/>
    </row>
    <row r="475" spans="4:19" x14ac:dyDescent="0.3">
      <c r="D475" s="47"/>
      <c r="Q475" s="59"/>
      <c r="R475" s="58"/>
      <c r="S475" s="58"/>
    </row>
    <row r="476" spans="4:19" x14ac:dyDescent="0.3">
      <c r="D476" s="47"/>
      <c r="Q476" s="59"/>
      <c r="R476" s="58"/>
      <c r="S476" s="58"/>
    </row>
    <row r="477" spans="4:19" x14ac:dyDescent="0.3">
      <c r="D477" s="47"/>
      <c r="Q477" s="59"/>
      <c r="R477" s="58"/>
      <c r="S477" s="58"/>
    </row>
    <row r="478" spans="4:19" x14ac:dyDescent="0.3">
      <c r="D478" s="47"/>
      <c r="Q478" s="59"/>
      <c r="R478" s="58"/>
      <c r="S478" s="58"/>
    </row>
    <row r="479" spans="4:19" x14ac:dyDescent="0.3">
      <c r="D479" s="47"/>
      <c r="Q479" s="59"/>
      <c r="R479" s="58"/>
      <c r="S479" s="58"/>
    </row>
    <row r="480" spans="4:19" x14ac:dyDescent="0.3">
      <c r="D480" s="47"/>
      <c r="Q480" s="59"/>
      <c r="R480" s="58"/>
      <c r="S480" s="58"/>
    </row>
    <row r="481" spans="4:19" x14ac:dyDescent="0.3">
      <c r="D481" s="47"/>
      <c r="Q481" s="59"/>
      <c r="R481" s="58"/>
      <c r="S481" s="58"/>
    </row>
    <row r="482" spans="4:19" x14ac:dyDescent="0.3">
      <c r="D482" s="47"/>
      <c r="Q482" s="59"/>
      <c r="R482" s="58"/>
      <c r="S482" s="58"/>
    </row>
    <row r="483" spans="4:19" x14ac:dyDescent="0.3">
      <c r="D483" s="47"/>
      <c r="Q483" s="59"/>
      <c r="R483" s="58"/>
      <c r="S483" s="58"/>
    </row>
    <row r="484" spans="4:19" x14ac:dyDescent="0.3">
      <c r="D484" s="47"/>
      <c r="Q484" s="59"/>
      <c r="R484" s="58"/>
      <c r="S484" s="58"/>
    </row>
    <row r="485" spans="4:19" x14ac:dyDescent="0.3">
      <c r="D485" s="47"/>
      <c r="Q485" s="59"/>
      <c r="R485" s="58"/>
      <c r="S485" s="58"/>
    </row>
    <row r="486" spans="4:19" x14ac:dyDescent="0.3">
      <c r="D486" s="47"/>
      <c r="Q486" s="59"/>
      <c r="R486" s="58"/>
      <c r="S486" s="58"/>
    </row>
    <row r="487" spans="4:19" x14ac:dyDescent="0.3">
      <c r="D487" s="47"/>
      <c r="Q487" s="59"/>
      <c r="R487" s="58"/>
      <c r="S487" s="58"/>
    </row>
    <row r="488" spans="4:19" x14ac:dyDescent="0.3">
      <c r="D488" s="47"/>
      <c r="Q488" s="59"/>
      <c r="R488" s="58"/>
      <c r="S488" s="58"/>
    </row>
    <row r="489" spans="4:19" x14ac:dyDescent="0.3">
      <c r="D489" s="47"/>
      <c r="Q489" s="59"/>
      <c r="R489" s="58"/>
      <c r="S489" s="58"/>
    </row>
    <row r="490" spans="4:19" x14ac:dyDescent="0.3">
      <c r="D490" s="47"/>
      <c r="Q490" s="59"/>
      <c r="R490" s="58"/>
      <c r="S490" s="58"/>
    </row>
    <row r="491" spans="4:19" x14ac:dyDescent="0.3">
      <c r="D491" s="47"/>
      <c r="Q491" s="59"/>
      <c r="R491" s="58"/>
      <c r="S491" s="58"/>
    </row>
    <row r="492" spans="4:19" x14ac:dyDescent="0.3">
      <c r="D492" s="47"/>
      <c r="Q492" s="59"/>
      <c r="R492" s="58"/>
      <c r="S492" s="58"/>
    </row>
    <row r="493" spans="4:19" x14ac:dyDescent="0.3">
      <c r="D493" s="47"/>
      <c r="Q493" s="59"/>
      <c r="R493" s="58"/>
      <c r="S493" s="58"/>
    </row>
    <row r="494" spans="4:19" x14ac:dyDescent="0.3">
      <c r="D494" s="47"/>
      <c r="Q494" s="59"/>
      <c r="R494" s="58"/>
      <c r="S494" s="58"/>
    </row>
    <row r="495" spans="4:19" x14ac:dyDescent="0.3">
      <c r="D495" s="47"/>
      <c r="Q495" s="59"/>
      <c r="R495" s="58"/>
      <c r="S495" s="58"/>
    </row>
    <row r="496" spans="4:19" x14ac:dyDescent="0.3">
      <c r="D496" s="47"/>
      <c r="Q496" s="59"/>
      <c r="R496" s="58"/>
      <c r="S496" s="58"/>
    </row>
    <row r="497" spans="4:19" x14ac:dyDescent="0.3">
      <c r="D497" s="47"/>
      <c r="Q497" s="59"/>
      <c r="R497" s="58"/>
      <c r="S497" s="58"/>
    </row>
    <row r="498" spans="4:19" x14ac:dyDescent="0.3">
      <c r="D498" s="47"/>
      <c r="Q498" s="59"/>
      <c r="R498" s="58"/>
      <c r="S498" s="58"/>
    </row>
    <row r="499" spans="4:19" x14ac:dyDescent="0.3">
      <c r="D499" s="47"/>
      <c r="Q499" s="59"/>
      <c r="R499" s="58"/>
      <c r="S499" s="58"/>
    </row>
    <row r="500" spans="4:19" x14ac:dyDescent="0.3">
      <c r="D500" s="47"/>
      <c r="Q500" s="59"/>
      <c r="R500" s="58"/>
      <c r="S500" s="58"/>
    </row>
    <row r="501" spans="4:19" x14ac:dyDescent="0.3">
      <c r="D501" s="47"/>
      <c r="Q501" s="59"/>
      <c r="R501" s="58"/>
      <c r="S501" s="58"/>
    </row>
    <row r="502" spans="4:19" x14ac:dyDescent="0.3">
      <c r="D502" s="47"/>
      <c r="Q502" s="59"/>
      <c r="R502" s="58"/>
      <c r="S502" s="58"/>
    </row>
    <row r="503" spans="4:19" x14ac:dyDescent="0.3">
      <c r="D503" s="47"/>
      <c r="Q503" s="59"/>
      <c r="R503" s="58"/>
      <c r="S503" s="58"/>
    </row>
    <row r="504" spans="4:19" x14ac:dyDescent="0.3">
      <c r="D504" s="47"/>
      <c r="Q504" s="59"/>
      <c r="R504" s="58"/>
      <c r="S504" s="58"/>
    </row>
    <row r="505" spans="4:19" x14ac:dyDescent="0.3">
      <c r="D505" s="47"/>
      <c r="Q505" s="59"/>
      <c r="R505" s="58"/>
      <c r="S505" s="58"/>
    </row>
    <row r="506" spans="4:19" x14ac:dyDescent="0.3">
      <c r="D506" s="47"/>
      <c r="Q506" s="59"/>
      <c r="R506" s="58"/>
      <c r="S506" s="58"/>
    </row>
    <row r="507" spans="4:19" x14ac:dyDescent="0.3">
      <c r="D507" s="47"/>
      <c r="Q507" s="59"/>
      <c r="R507" s="58"/>
      <c r="S507" s="58"/>
    </row>
    <row r="508" spans="4:19" x14ac:dyDescent="0.3">
      <c r="D508" s="47"/>
      <c r="Q508" s="59"/>
      <c r="R508" s="58"/>
      <c r="S508" s="58"/>
    </row>
    <row r="509" spans="4:19" x14ac:dyDescent="0.3">
      <c r="D509" s="47"/>
      <c r="Q509" s="59"/>
      <c r="R509" s="58"/>
      <c r="S509" s="58"/>
    </row>
    <row r="510" spans="4:19" x14ac:dyDescent="0.3">
      <c r="D510" s="47"/>
      <c r="Q510" s="59"/>
      <c r="R510" s="58"/>
      <c r="S510" s="58"/>
    </row>
    <row r="511" spans="4:19" x14ac:dyDescent="0.3">
      <c r="D511" s="47"/>
      <c r="Q511" s="59"/>
      <c r="R511" s="58"/>
      <c r="S511" s="58"/>
    </row>
    <row r="512" spans="4:19" x14ac:dyDescent="0.3">
      <c r="D512" s="47"/>
      <c r="Q512" s="59"/>
      <c r="R512" s="58"/>
      <c r="S512" s="58"/>
    </row>
    <row r="513" spans="4:19" x14ac:dyDescent="0.3">
      <c r="D513" s="47"/>
      <c r="Q513" s="59"/>
      <c r="R513" s="58"/>
      <c r="S513" s="58"/>
    </row>
    <row r="514" spans="4:19" x14ac:dyDescent="0.3">
      <c r="D514" s="47"/>
      <c r="Q514" s="59"/>
      <c r="R514" s="58"/>
      <c r="S514" s="58"/>
    </row>
    <row r="515" spans="4:19" x14ac:dyDescent="0.3">
      <c r="D515" s="47"/>
      <c r="Q515" s="59"/>
      <c r="R515" s="58"/>
      <c r="S515" s="58"/>
    </row>
    <row r="516" spans="4:19" x14ac:dyDescent="0.3">
      <c r="D516" s="47"/>
      <c r="Q516" s="59"/>
      <c r="R516" s="58"/>
      <c r="S516" s="58"/>
    </row>
    <row r="517" spans="4:19" x14ac:dyDescent="0.3">
      <c r="D517" s="47"/>
      <c r="Q517" s="59"/>
      <c r="R517" s="58"/>
      <c r="S517" s="58"/>
    </row>
    <row r="518" spans="4:19" x14ac:dyDescent="0.3">
      <c r="D518" s="47"/>
      <c r="Q518" s="59"/>
      <c r="R518" s="58"/>
      <c r="S518" s="58"/>
    </row>
    <row r="519" spans="4:19" x14ac:dyDescent="0.3">
      <c r="D519" s="47"/>
      <c r="Q519" s="59"/>
      <c r="R519" s="58"/>
      <c r="S519" s="58"/>
    </row>
    <row r="520" spans="4:19" x14ac:dyDescent="0.3">
      <c r="D520" s="47"/>
      <c r="Q520" s="59"/>
      <c r="R520" s="58"/>
      <c r="S520" s="58"/>
    </row>
    <row r="521" spans="4:19" x14ac:dyDescent="0.3">
      <c r="D521" s="47"/>
      <c r="Q521" s="59"/>
      <c r="R521" s="58"/>
      <c r="S521" s="58"/>
    </row>
    <row r="522" spans="4:19" x14ac:dyDescent="0.3">
      <c r="D522" s="47"/>
      <c r="Q522" s="59"/>
      <c r="R522" s="58"/>
      <c r="S522" s="58"/>
    </row>
    <row r="523" spans="4:19" x14ac:dyDescent="0.3">
      <c r="D523" s="47"/>
      <c r="Q523" s="59"/>
      <c r="R523" s="58"/>
      <c r="S523" s="58"/>
    </row>
    <row r="524" spans="4:19" x14ac:dyDescent="0.3">
      <c r="D524" s="47"/>
      <c r="Q524" s="59"/>
      <c r="R524" s="58"/>
      <c r="S524" s="58"/>
    </row>
    <row r="525" spans="4:19" x14ac:dyDescent="0.3">
      <c r="D525" s="47"/>
      <c r="Q525" s="59"/>
      <c r="R525" s="58"/>
      <c r="S525" s="58"/>
    </row>
    <row r="526" spans="4:19" x14ac:dyDescent="0.3">
      <c r="D526" s="47"/>
      <c r="Q526" s="59"/>
      <c r="R526" s="58"/>
      <c r="S526" s="58"/>
    </row>
    <row r="527" spans="4:19" x14ac:dyDescent="0.3">
      <c r="D527" s="47"/>
      <c r="Q527" s="59"/>
      <c r="R527" s="58"/>
      <c r="S527" s="58"/>
    </row>
    <row r="528" spans="4:19" x14ac:dyDescent="0.3">
      <c r="D528" s="47"/>
      <c r="Q528" s="59"/>
      <c r="R528" s="58"/>
      <c r="S528" s="58"/>
    </row>
    <row r="529" spans="4:19" x14ac:dyDescent="0.3">
      <c r="D529" s="47"/>
      <c r="Q529" s="59"/>
      <c r="R529" s="58"/>
      <c r="S529" s="58"/>
    </row>
    <row r="530" spans="4:19" x14ac:dyDescent="0.3">
      <c r="D530" s="47"/>
      <c r="Q530" s="59"/>
      <c r="R530" s="58"/>
      <c r="S530" s="58"/>
    </row>
    <row r="531" spans="4:19" x14ac:dyDescent="0.3">
      <c r="D531" s="47"/>
      <c r="Q531" s="59"/>
      <c r="R531" s="58"/>
      <c r="S531" s="58"/>
    </row>
    <row r="532" spans="4:19" x14ac:dyDescent="0.3">
      <c r="D532" s="47"/>
      <c r="Q532" s="59"/>
      <c r="R532" s="58"/>
      <c r="S532" s="58"/>
    </row>
    <row r="533" spans="4:19" x14ac:dyDescent="0.3">
      <c r="D533" s="47"/>
      <c r="Q533" s="59"/>
      <c r="R533" s="58"/>
      <c r="S533" s="58"/>
    </row>
    <row r="534" spans="4:19" x14ac:dyDescent="0.3">
      <c r="D534" s="47"/>
      <c r="Q534" s="59"/>
      <c r="R534" s="58"/>
      <c r="S534" s="58"/>
    </row>
    <row r="535" spans="4:19" x14ac:dyDescent="0.3">
      <c r="D535" s="47"/>
      <c r="Q535" s="59"/>
      <c r="R535" s="58"/>
      <c r="S535" s="58"/>
    </row>
    <row r="536" spans="4:19" x14ac:dyDescent="0.3">
      <c r="D536" s="47"/>
      <c r="Q536" s="59"/>
      <c r="R536" s="58"/>
      <c r="S536" s="58"/>
    </row>
    <row r="537" spans="4:19" x14ac:dyDescent="0.3">
      <c r="D537" s="47"/>
      <c r="Q537" s="59"/>
      <c r="R537" s="58"/>
      <c r="S537" s="58"/>
    </row>
    <row r="538" spans="4:19" x14ac:dyDescent="0.3">
      <c r="D538" s="47"/>
      <c r="Q538" s="59"/>
      <c r="R538" s="58"/>
      <c r="S538" s="58"/>
    </row>
    <row r="539" spans="4:19" x14ac:dyDescent="0.3">
      <c r="D539" s="47"/>
      <c r="Q539" s="59"/>
      <c r="R539" s="58"/>
      <c r="S539" s="58"/>
    </row>
    <row r="540" spans="4:19" x14ac:dyDescent="0.3">
      <c r="D540" s="47"/>
      <c r="Q540" s="59"/>
      <c r="R540" s="58"/>
      <c r="S540" s="58"/>
    </row>
    <row r="541" spans="4:19" x14ac:dyDescent="0.3">
      <c r="D541" s="47"/>
      <c r="Q541" s="59"/>
      <c r="R541" s="58"/>
      <c r="S541" s="58"/>
    </row>
    <row r="542" spans="4:19" x14ac:dyDescent="0.3">
      <c r="D542" s="47"/>
      <c r="Q542" s="59"/>
      <c r="R542" s="58"/>
      <c r="S542" s="58"/>
    </row>
    <row r="543" spans="4:19" x14ac:dyDescent="0.3">
      <c r="D543" s="47"/>
      <c r="Q543" s="59"/>
      <c r="R543" s="58"/>
      <c r="S543" s="58"/>
    </row>
    <row r="544" spans="4:19" x14ac:dyDescent="0.3">
      <c r="D544" s="47"/>
      <c r="Q544" s="59"/>
      <c r="R544" s="58"/>
      <c r="S544" s="58"/>
    </row>
    <row r="545" spans="4:19" x14ac:dyDescent="0.3">
      <c r="D545" s="47"/>
      <c r="Q545" s="59"/>
      <c r="R545" s="58"/>
      <c r="S545" s="58"/>
    </row>
    <row r="546" spans="4:19" x14ac:dyDescent="0.3">
      <c r="D546" s="47"/>
      <c r="Q546" s="59"/>
      <c r="R546" s="58"/>
      <c r="S546" s="58"/>
    </row>
    <row r="547" spans="4:19" x14ac:dyDescent="0.3">
      <c r="D547" s="47"/>
      <c r="Q547" s="59"/>
      <c r="R547" s="58"/>
      <c r="S547" s="58"/>
    </row>
    <row r="548" spans="4:19" x14ac:dyDescent="0.3">
      <c r="D548" s="47"/>
      <c r="Q548" s="59"/>
      <c r="R548" s="58"/>
      <c r="S548" s="58"/>
    </row>
    <row r="549" spans="4:19" x14ac:dyDescent="0.3">
      <c r="D549" s="47"/>
      <c r="Q549" s="59"/>
      <c r="R549" s="58"/>
      <c r="S549" s="58"/>
    </row>
    <row r="550" spans="4:19" x14ac:dyDescent="0.3">
      <c r="D550" s="47"/>
      <c r="Q550" s="59"/>
      <c r="R550" s="58"/>
      <c r="S550" s="58"/>
    </row>
    <row r="551" spans="4:19" x14ac:dyDescent="0.3">
      <c r="D551" s="47"/>
      <c r="Q551" s="59"/>
      <c r="R551" s="58"/>
      <c r="S551" s="58"/>
    </row>
    <row r="552" spans="4:19" x14ac:dyDescent="0.3">
      <c r="D552" s="47"/>
      <c r="Q552" s="59"/>
      <c r="R552" s="58"/>
      <c r="S552" s="58"/>
    </row>
    <row r="553" spans="4:19" x14ac:dyDescent="0.3">
      <c r="D553" s="47"/>
      <c r="Q553" s="59"/>
      <c r="R553" s="58"/>
      <c r="S553" s="58"/>
    </row>
    <row r="554" spans="4:19" x14ac:dyDescent="0.3">
      <c r="D554" s="47"/>
      <c r="Q554" s="59"/>
      <c r="R554" s="58"/>
      <c r="S554" s="58"/>
    </row>
    <row r="555" spans="4:19" x14ac:dyDescent="0.3">
      <c r="D555" s="47"/>
      <c r="Q555" s="59"/>
      <c r="R555" s="58"/>
      <c r="S555" s="58"/>
    </row>
    <row r="556" spans="4:19" x14ac:dyDescent="0.3">
      <c r="D556" s="47"/>
      <c r="Q556" s="59"/>
      <c r="R556" s="58"/>
      <c r="S556" s="58"/>
    </row>
    <row r="557" spans="4:19" x14ac:dyDescent="0.3">
      <c r="D557" s="47"/>
      <c r="Q557" s="59"/>
      <c r="R557" s="58"/>
      <c r="S557" s="58"/>
    </row>
    <row r="558" spans="4:19" x14ac:dyDescent="0.3">
      <c r="D558" s="47"/>
      <c r="Q558" s="59"/>
      <c r="R558" s="58"/>
      <c r="S558" s="58"/>
    </row>
    <row r="559" spans="4:19" x14ac:dyDescent="0.3">
      <c r="D559" s="47"/>
      <c r="Q559" s="59"/>
      <c r="R559" s="58"/>
      <c r="S559" s="58"/>
    </row>
    <row r="560" spans="4:19" x14ac:dyDescent="0.3">
      <c r="D560" s="47"/>
      <c r="Q560" s="59"/>
      <c r="R560" s="58"/>
      <c r="S560" s="58"/>
    </row>
    <row r="561" spans="4:19" x14ac:dyDescent="0.3">
      <c r="D561" s="47"/>
      <c r="Q561" s="59"/>
      <c r="R561" s="58"/>
      <c r="S561" s="58"/>
    </row>
    <row r="562" spans="4:19" x14ac:dyDescent="0.3">
      <c r="D562" s="47"/>
      <c r="Q562" s="59"/>
      <c r="R562" s="58"/>
      <c r="S562" s="58"/>
    </row>
    <row r="563" spans="4:19" x14ac:dyDescent="0.3">
      <c r="D563" s="47"/>
      <c r="Q563" s="59"/>
      <c r="R563" s="58"/>
      <c r="S563" s="58"/>
    </row>
    <row r="564" spans="4:19" x14ac:dyDescent="0.3">
      <c r="D564" s="47"/>
      <c r="Q564" s="59"/>
      <c r="R564" s="58"/>
      <c r="S564" s="58"/>
    </row>
    <row r="565" spans="4:19" x14ac:dyDescent="0.3">
      <c r="D565" s="47"/>
      <c r="Q565" s="59"/>
      <c r="R565" s="58"/>
      <c r="S565" s="58"/>
    </row>
    <row r="566" spans="4:19" x14ac:dyDescent="0.3">
      <c r="D566" s="47"/>
      <c r="Q566" s="59"/>
      <c r="R566" s="58"/>
      <c r="S566" s="58"/>
    </row>
    <row r="567" spans="4:19" x14ac:dyDescent="0.3">
      <c r="D567" s="47"/>
      <c r="Q567" s="59"/>
      <c r="R567" s="58"/>
      <c r="S567" s="58"/>
    </row>
    <row r="568" spans="4:19" x14ac:dyDescent="0.3">
      <c r="D568" s="47"/>
      <c r="Q568" s="59"/>
      <c r="R568" s="58"/>
      <c r="S568" s="58"/>
    </row>
    <row r="569" spans="4:19" x14ac:dyDescent="0.3">
      <c r="D569" s="47"/>
      <c r="Q569" s="59"/>
      <c r="R569" s="58"/>
      <c r="S569" s="58"/>
    </row>
    <row r="570" spans="4:19" x14ac:dyDescent="0.3">
      <c r="D570" s="47"/>
      <c r="Q570" s="59"/>
      <c r="R570" s="58"/>
      <c r="S570" s="58"/>
    </row>
    <row r="571" spans="4:19" x14ac:dyDescent="0.3">
      <c r="D571" s="47"/>
      <c r="Q571" s="59"/>
      <c r="R571" s="58"/>
      <c r="S571" s="58"/>
    </row>
    <row r="572" spans="4:19" x14ac:dyDescent="0.3">
      <c r="D572" s="47"/>
      <c r="Q572" s="59"/>
      <c r="R572" s="58"/>
      <c r="S572" s="58"/>
    </row>
    <row r="573" spans="4:19" x14ac:dyDescent="0.3">
      <c r="D573" s="47"/>
      <c r="Q573" s="59"/>
      <c r="R573" s="58"/>
      <c r="S573" s="58"/>
    </row>
    <row r="574" spans="4:19" x14ac:dyDescent="0.3">
      <c r="D574" s="47"/>
      <c r="Q574" s="59"/>
      <c r="R574" s="58"/>
      <c r="S574" s="58"/>
    </row>
    <row r="575" spans="4:19" x14ac:dyDescent="0.3">
      <c r="D575" s="47"/>
      <c r="Q575" s="59"/>
      <c r="R575" s="58"/>
      <c r="S575" s="58"/>
    </row>
    <row r="576" spans="4:19" x14ac:dyDescent="0.3">
      <c r="D576" s="47"/>
      <c r="Q576" s="59"/>
      <c r="R576" s="58"/>
      <c r="S576" s="58"/>
    </row>
    <row r="577" spans="4:19" x14ac:dyDescent="0.3">
      <c r="D577" s="47"/>
      <c r="Q577" s="59"/>
      <c r="R577" s="58"/>
      <c r="S577" s="58"/>
    </row>
    <row r="578" spans="4:19" x14ac:dyDescent="0.3">
      <c r="D578" s="47"/>
      <c r="Q578" s="59"/>
      <c r="R578" s="58"/>
      <c r="S578" s="58"/>
    </row>
    <row r="579" spans="4:19" x14ac:dyDescent="0.3">
      <c r="D579" s="47"/>
      <c r="Q579" s="59"/>
      <c r="R579" s="58"/>
      <c r="S579" s="58"/>
    </row>
    <row r="580" spans="4:19" x14ac:dyDescent="0.3">
      <c r="D580" s="47"/>
      <c r="Q580" s="59"/>
      <c r="R580" s="58"/>
      <c r="S580" s="58"/>
    </row>
    <row r="581" spans="4:19" x14ac:dyDescent="0.3">
      <c r="D581" s="47"/>
      <c r="Q581" s="59"/>
      <c r="R581" s="58"/>
      <c r="S581" s="58"/>
    </row>
    <row r="582" spans="4:19" x14ac:dyDescent="0.3">
      <c r="D582" s="47"/>
      <c r="Q582" s="59"/>
      <c r="R582" s="58"/>
      <c r="S582" s="58"/>
    </row>
    <row r="583" spans="4:19" x14ac:dyDescent="0.3">
      <c r="D583" s="47"/>
      <c r="Q583" s="59"/>
      <c r="R583" s="58"/>
      <c r="S583" s="58"/>
    </row>
    <row r="584" spans="4:19" x14ac:dyDescent="0.3">
      <c r="D584" s="47"/>
      <c r="Q584" s="59"/>
      <c r="R584" s="58"/>
      <c r="S584" s="58"/>
    </row>
    <row r="585" spans="4:19" x14ac:dyDescent="0.3">
      <c r="D585" s="47"/>
      <c r="Q585" s="59"/>
      <c r="R585" s="58"/>
      <c r="S585" s="58"/>
    </row>
    <row r="586" spans="4:19" x14ac:dyDescent="0.3">
      <c r="D586" s="47"/>
      <c r="Q586" s="59"/>
      <c r="R586" s="58"/>
      <c r="S586" s="58"/>
    </row>
    <row r="587" spans="4:19" x14ac:dyDescent="0.3">
      <c r="D587" s="47"/>
      <c r="Q587" s="59"/>
      <c r="R587" s="58"/>
      <c r="S587" s="58"/>
    </row>
    <row r="588" spans="4:19" x14ac:dyDescent="0.3">
      <c r="D588" s="47"/>
      <c r="Q588" s="59"/>
      <c r="R588" s="58"/>
      <c r="S588" s="58"/>
    </row>
    <row r="589" spans="4:19" x14ac:dyDescent="0.3">
      <c r="D589" s="47"/>
      <c r="Q589" s="59"/>
      <c r="R589" s="58"/>
      <c r="S589" s="58"/>
    </row>
    <row r="590" spans="4:19" x14ac:dyDescent="0.3">
      <c r="D590" s="47"/>
      <c r="Q590" s="59"/>
      <c r="R590" s="58"/>
      <c r="S590" s="58"/>
    </row>
    <row r="591" spans="4:19" x14ac:dyDescent="0.3">
      <c r="D591" s="47"/>
      <c r="Q591" s="59"/>
      <c r="R591" s="58"/>
      <c r="S591" s="58"/>
    </row>
    <row r="592" spans="4:19" x14ac:dyDescent="0.3">
      <c r="D592" s="47"/>
      <c r="Q592" s="59"/>
      <c r="R592" s="58"/>
      <c r="S592" s="58"/>
    </row>
    <row r="593" spans="4:19" x14ac:dyDescent="0.3">
      <c r="D593" s="47"/>
      <c r="Q593" s="59"/>
      <c r="R593" s="58"/>
      <c r="S593" s="58"/>
    </row>
    <row r="594" spans="4:19" x14ac:dyDescent="0.3">
      <c r="D594" s="47"/>
      <c r="Q594" s="59"/>
      <c r="R594" s="58"/>
      <c r="S594" s="58"/>
    </row>
    <row r="595" spans="4:19" x14ac:dyDescent="0.3">
      <c r="D595" s="47"/>
      <c r="Q595" s="59"/>
      <c r="R595" s="58"/>
      <c r="S595" s="58"/>
    </row>
    <row r="596" spans="4:19" x14ac:dyDescent="0.3">
      <c r="D596" s="47"/>
      <c r="Q596" s="59"/>
      <c r="R596" s="58"/>
      <c r="S596" s="58"/>
    </row>
    <row r="597" spans="4:19" x14ac:dyDescent="0.3">
      <c r="D597" s="47"/>
      <c r="Q597" s="59"/>
      <c r="R597" s="58"/>
      <c r="S597" s="58"/>
    </row>
    <row r="598" spans="4:19" x14ac:dyDescent="0.3">
      <c r="D598" s="47"/>
      <c r="Q598" s="59"/>
      <c r="R598" s="58"/>
      <c r="S598" s="58"/>
    </row>
    <row r="599" spans="4:19" x14ac:dyDescent="0.3">
      <c r="D599" s="47"/>
      <c r="Q599" s="59"/>
      <c r="R599" s="58"/>
      <c r="S599" s="58"/>
    </row>
    <row r="600" spans="4:19" x14ac:dyDescent="0.3">
      <c r="D600" s="47"/>
      <c r="Q600" s="59"/>
      <c r="R600" s="58"/>
      <c r="S600" s="58"/>
    </row>
    <row r="601" spans="4:19" x14ac:dyDescent="0.3">
      <c r="D601" s="47"/>
      <c r="Q601" s="59"/>
      <c r="R601" s="58"/>
      <c r="S601" s="58"/>
    </row>
    <row r="602" spans="4:19" x14ac:dyDescent="0.3">
      <c r="D602" s="47"/>
      <c r="Q602" s="59"/>
      <c r="R602" s="58"/>
      <c r="S602" s="58"/>
    </row>
    <row r="603" spans="4:19" x14ac:dyDescent="0.3">
      <c r="D603" s="47"/>
      <c r="Q603" s="59"/>
      <c r="R603" s="58"/>
      <c r="S603" s="58"/>
    </row>
    <row r="604" spans="4:19" x14ac:dyDescent="0.3">
      <c r="D604" s="47"/>
      <c r="Q604" s="59"/>
      <c r="R604" s="58"/>
      <c r="S604" s="58"/>
    </row>
    <row r="605" spans="4:19" x14ac:dyDescent="0.3">
      <c r="D605" s="47"/>
      <c r="Q605" s="59"/>
      <c r="R605" s="58"/>
      <c r="S605" s="58"/>
    </row>
    <row r="606" spans="4:19" x14ac:dyDescent="0.3">
      <c r="D606" s="47"/>
      <c r="Q606" s="59"/>
      <c r="R606" s="58"/>
      <c r="S606" s="58"/>
    </row>
    <row r="607" spans="4:19" x14ac:dyDescent="0.3">
      <c r="D607" s="47"/>
      <c r="Q607" s="59"/>
      <c r="R607" s="58"/>
      <c r="S607" s="58"/>
    </row>
    <row r="608" spans="4:19" x14ac:dyDescent="0.3">
      <c r="D608" s="47"/>
      <c r="Q608" s="59"/>
      <c r="R608" s="58"/>
      <c r="S608" s="58"/>
    </row>
    <row r="609" spans="4:19" x14ac:dyDescent="0.3">
      <c r="D609" s="47"/>
      <c r="Q609" s="59"/>
      <c r="R609" s="58"/>
      <c r="S609" s="58"/>
    </row>
    <row r="610" spans="4:19" x14ac:dyDescent="0.3">
      <c r="D610" s="47"/>
      <c r="Q610" s="59"/>
      <c r="R610" s="58"/>
      <c r="S610" s="58"/>
    </row>
    <row r="611" spans="4:19" x14ac:dyDescent="0.3">
      <c r="D611" s="47"/>
      <c r="Q611" s="59"/>
      <c r="R611" s="58"/>
      <c r="S611" s="58"/>
    </row>
    <row r="612" spans="4:19" x14ac:dyDescent="0.3">
      <c r="D612" s="47"/>
      <c r="Q612" s="59"/>
      <c r="R612" s="58"/>
      <c r="S612" s="58"/>
    </row>
    <row r="613" spans="4:19" x14ac:dyDescent="0.3">
      <c r="D613" s="47"/>
      <c r="Q613" s="59"/>
      <c r="R613" s="58"/>
      <c r="S613" s="58"/>
    </row>
    <row r="614" spans="4:19" x14ac:dyDescent="0.3">
      <c r="D614" s="47"/>
      <c r="Q614" s="59"/>
      <c r="R614" s="58"/>
      <c r="S614" s="58"/>
    </row>
    <row r="615" spans="4:19" x14ac:dyDescent="0.3">
      <c r="D615" s="47"/>
      <c r="Q615" s="59"/>
      <c r="R615" s="58"/>
      <c r="S615" s="58"/>
    </row>
    <row r="616" spans="4:19" x14ac:dyDescent="0.3">
      <c r="D616" s="47"/>
      <c r="Q616" s="59"/>
      <c r="R616" s="58"/>
      <c r="S616" s="58"/>
    </row>
    <row r="617" spans="4:19" x14ac:dyDescent="0.3">
      <c r="D617" s="47"/>
      <c r="Q617" s="59"/>
      <c r="R617" s="58"/>
      <c r="S617" s="58"/>
    </row>
    <row r="618" spans="4:19" x14ac:dyDescent="0.3">
      <c r="D618" s="47"/>
      <c r="Q618" s="59"/>
      <c r="R618" s="58"/>
      <c r="S618" s="58"/>
    </row>
    <row r="619" spans="4:19" x14ac:dyDescent="0.3">
      <c r="D619" s="47"/>
      <c r="Q619" s="59"/>
      <c r="R619" s="58"/>
      <c r="S619" s="58"/>
    </row>
    <row r="620" spans="4:19" x14ac:dyDescent="0.3">
      <c r="D620" s="47"/>
      <c r="Q620" s="59"/>
      <c r="R620" s="58"/>
      <c r="S620" s="58"/>
    </row>
    <row r="621" spans="4:19" x14ac:dyDescent="0.3">
      <c r="D621" s="47"/>
      <c r="Q621" s="59"/>
      <c r="R621" s="58"/>
      <c r="S621" s="58"/>
    </row>
    <row r="622" spans="4:19" x14ac:dyDescent="0.3">
      <c r="D622" s="47"/>
      <c r="Q622" s="59"/>
      <c r="R622" s="58"/>
      <c r="S622" s="58"/>
    </row>
    <row r="623" spans="4:19" x14ac:dyDescent="0.3">
      <c r="D623" s="47"/>
      <c r="Q623" s="59"/>
      <c r="R623" s="58"/>
      <c r="S623" s="58"/>
    </row>
    <row r="624" spans="4:19" x14ac:dyDescent="0.3">
      <c r="D624" s="47"/>
      <c r="Q624" s="59"/>
      <c r="R624" s="58"/>
      <c r="S624" s="58"/>
    </row>
    <row r="625" spans="4:19" x14ac:dyDescent="0.3">
      <c r="D625" s="47"/>
      <c r="Q625" s="59"/>
      <c r="R625" s="58"/>
      <c r="S625" s="58"/>
    </row>
    <row r="626" spans="4:19" x14ac:dyDescent="0.3">
      <c r="D626" s="47"/>
      <c r="Q626" s="59"/>
      <c r="R626" s="58"/>
      <c r="S626" s="58"/>
    </row>
    <row r="627" spans="4:19" x14ac:dyDescent="0.3">
      <c r="D627" s="47"/>
      <c r="Q627" s="59"/>
      <c r="R627" s="58"/>
      <c r="S627" s="58"/>
    </row>
    <row r="628" spans="4:19" x14ac:dyDescent="0.3">
      <c r="D628" s="47"/>
      <c r="Q628" s="59"/>
      <c r="R628" s="58"/>
      <c r="S628" s="58"/>
    </row>
    <row r="629" spans="4:19" x14ac:dyDescent="0.3">
      <c r="D629" s="47"/>
      <c r="Q629" s="59"/>
      <c r="R629" s="58"/>
      <c r="S629" s="58"/>
    </row>
    <row r="630" spans="4:19" x14ac:dyDescent="0.3">
      <c r="D630" s="47"/>
      <c r="Q630" s="59"/>
      <c r="R630" s="58"/>
      <c r="S630" s="58"/>
    </row>
    <row r="631" spans="4:19" x14ac:dyDescent="0.3">
      <c r="D631" s="47"/>
      <c r="Q631" s="59"/>
      <c r="R631" s="58"/>
      <c r="S631" s="58"/>
    </row>
    <row r="632" spans="4:19" x14ac:dyDescent="0.3">
      <c r="D632" s="47"/>
      <c r="Q632" s="59"/>
      <c r="R632" s="58"/>
      <c r="S632" s="58"/>
    </row>
    <row r="633" spans="4:19" x14ac:dyDescent="0.3">
      <c r="D633" s="47"/>
      <c r="Q633" s="59"/>
      <c r="R633" s="58"/>
      <c r="S633" s="58"/>
    </row>
    <row r="634" spans="4:19" x14ac:dyDescent="0.3">
      <c r="D634" s="47"/>
      <c r="Q634" s="59"/>
      <c r="R634" s="58"/>
      <c r="S634" s="58"/>
    </row>
    <row r="635" spans="4:19" x14ac:dyDescent="0.3">
      <c r="D635" s="47"/>
      <c r="Q635" s="59"/>
      <c r="R635" s="58"/>
      <c r="S635" s="58"/>
    </row>
    <row r="636" spans="4:19" x14ac:dyDescent="0.3">
      <c r="D636" s="47"/>
      <c r="Q636" s="59"/>
      <c r="R636" s="58"/>
      <c r="S636" s="58"/>
    </row>
    <row r="637" spans="4:19" x14ac:dyDescent="0.3">
      <c r="D637" s="47"/>
      <c r="Q637" s="59"/>
      <c r="R637" s="58"/>
      <c r="S637" s="58"/>
    </row>
    <row r="638" spans="4:19" x14ac:dyDescent="0.3">
      <c r="D638" s="47"/>
      <c r="Q638" s="59"/>
      <c r="R638" s="58"/>
      <c r="S638" s="58"/>
    </row>
    <row r="639" spans="4:19" x14ac:dyDescent="0.3">
      <c r="D639" s="47"/>
      <c r="Q639" s="59"/>
      <c r="R639" s="58"/>
      <c r="S639" s="58"/>
    </row>
    <row r="640" spans="4:19" x14ac:dyDescent="0.3">
      <c r="D640" s="47"/>
      <c r="Q640" s="59"/>
      <c r="R640" s="58"/>
      <c r="S640" s="58"/>
    </row>
    <row r="641" spans="4:19" x14ac:dyDescent="0.3">
      <c r="D641" s="47"/>
      <c r="Q641" s="59"/>
      <c r="R641" s="58"/>
      <c r="S641" s="58"/>
    </row>
    <row r="642" spans="4:19" x14ac:dyDescent="0.3">
      <c r="D642" s="47"/>
      <c r="Q642" s="59"/>
      <c r="R642" s="58"/>
      <c r="S642" s="58"/>
    </row>
    <row r="643" spans="4:19" x14ac:dyDescent="0.3">
      <c r="D643" s="47"/>
      <c r="Q643" s="59"/>
      <c r="R643" s="58"/>
      <c r="S643" s="58"/>
    </row>
    <row r="644" spans="4:19" x14ac:dyDescent="0.3">
      <c r="D644" s="47"/>
      <c r="Q644" s="59"/>
      <c r="R644" s="58"/>
      <c r="S644" s="58"/>
    </row>
    <row r="645" spans="4:19" x14ac:dyDescent="0.3">
      <c r="D645" s="47"/>
      <c r="Q645" s="59"/>
      <c r="R645" s="58"/>
      <c r="S645" s="58"/>
    </row>
    <row r="646" spans="4:19" x14ac:dyDescent="0.3">
      <c r="D646" s="47"/>
      <c r="Q646" s="59"/>
      <c r="R646" s="58"/>
      <c r="S646" s="58"/>
    </row>
    <row r="647" spans="4:19" x14ac:dyDescent="0.3">
      <c r="D647" s="47"/>
      <c r="Q647" s="59"/>
      <c r="R647" s="58"/>
      <c r="S647" s="58"/>
    </row>
    <row r="648" spans="4:19" x14ac:dyDescent="0.3">
      <c r="D648" s="47"/>
      <c r="Q648" s="59"/>
      <c r="R648" s="58"/>
      <c r="S648" s="58"/>
    </row>
    <row r="649" spans="4:19" x14ac:dyDescent="0.3">
      <c r="D649" s="47"/>
      <c r="Q649" s="59"/>
      <c r="R649" s="58"/>
      <c r="S649" s="58"/>
    </row>
    <row r="650" spans="4:19" x14ac:dyDescent="0.3">
      <c r="D650" s="47"/>
      <c r="Q650" s="59"/>
      <c r="R650" s="58"/>
      <c r="S650" s="58"/>
    </row>
    <row r="651" spans="4:19" x14ac:dyDescent="0.3">
      <c r="D651" s="47"/>
      <c r="Q651" s="59"/>
      <c r="R651" s="58"/>
      <c r="S651" s="58"/>
    </row>
    <row r="652" spans="4:19" x14ac:dyDescent="0.3">
      <c r="D652" s="47"/>
      <c r="Q652" s="59"/>
      <c r="R652" s="58"/>
      <c r="S652" s="58"/>
    </row>
    <row r="653" spans="4:19" x14ac:dyDescent="0.3">
      <c r="D653" s="47"/>
      <c r="Q653" s="59"/>
      <c r="R653" s="58"/>
      <c r="S653" s="58"/>
    </row>
    <row r="654" spans="4:19" x14ac:dyDescent="0.3">
      <c r="D654" s="47"/>
      <c r="Q654" s="59"/>
      <c r="R654" s="58"/>
      <c r="S654" s="58"/>
    </row>
    <row r="655" spans="4:19" x14ac:dyDescent="0.3">
      <c r="D655" s="47"/>
      <c r="Q655" s="59"/>
      <c r="R655" s="58"/>
      <c r="S655" s="58"/>
    </row>
    <row r="656" spans="4:19" x14ac:dyDescent="0.3">
      <c r="D656" s="47"/>
      <c r="Q656" s="59"/>
      <c r="R656" s="58"/>
      <c r="S656" s="58"/>
    </row>
    <row r="657" spans="4:19" x14ac:dyDescent="0.3">
      <c r="D657" s="47"/>
      <c r="Q657" s="59"/>
      <c r="R657" s="58"/>
      <c r="S657" s="58"/>
    </row>
    <row r="658" spans="4:19" x14ac:dyDescent="0.3">
      <c r="D658" s="47"/>
      <c r="Q658" s="59"/>
      <c r="R658" s="58"/>
      <c r="S658" s="58"/>
    </row>
    <row r="659" spans="4:19" x14ac:dyDescent="0.3">
      <c r="D659" s="47"/>
      <c r="Q659" s="59"/>
      <c r="R659" s="58"/>
      <c r="S659" s="58"/>
    </row>
    <row r="660" spans="4:19" x14ac:dyDescent="0.3">
      <c r="D660" s="47"/>
      <c r="Q660" s="59"/>
      <c r="R660" s="58"/>
      <c r="S660" s="58"/>
    </row>
    <row r="661" spans="4:19" x14ac:dyDescent="0.3">
      <c r="D661" s="47"/>
      <c r="Q661" s="59"/>
      <c r="R661" s="58"/>
      <c r="S661" s="58"/>
    </row>
    <row r="662" spans="4:19" x14ac:dyDescent="0.3">
      <c r="D662" s="47"/>
      <c r="Q662" s="59"/>
      <c r="R662" s="58"/>
      <c r="S662" s="58"/>
    </row>
    <row r="663" spans="4:19" x14ac:dyDescent="0.3">
      <c r="D663" s="47"/>
      <c r="Q663" s="59"/>
      <c r="R663" s="58"/>
      <c r="S663" s="58"/>
    </row>
    <row r="664" spans="4:19" x14ac:dyDescent="0.3">
      <c r="D664" s="47"/>
      <c r="Q664" s="59"/>
      <c r="R664" s="58"/>
      <c r="S664" s="58"/>
    </row>
    <row r="665" spans="4:19" x14ac:dyDescent="0.3">
      <c r="D665" s="47"/>
      <c r="Q665" s="59"/>
      <c r="R665" s="58"/>
      <c r="S665" s="58"/>
    </row>
    <row r="666" spans="4:19" x14ac:dyDescent="0.3">
      <c r="D666" s="47"/>
      <c r="Q666" s="59"/>
      <c r="R666" s="58"/>
      <c r="S666" s="58"/>
    </row>
    <row r="667" spans="4:19" x14ac:dyDescent="0.3">
      <c r="D667" s="47"/>
      <c r="Q667" s="59"/>
      <c r="R667" s="58"/>
      <c r="S667" s="58"/>
    </row>
    <row r="668" spans="4:19" x14ac:dyDescent="0.3">
      <c r="D668" s="47"/>
      <c r="Q668" s="59"/>
      <c r="R668" s="58"/>
      <c r="S668" s="58"/>
    </row>
    <row r="669" spans="4:19" x14ac:dyDescent="0.3">
      <c r="D669" s="47"/>
      <c r="Q669" s="59"/>
      <c r="R669" s="58"/>
      <c r="S669" s="58"/>
    </row>
    <row r="670" spans="4:19" x14ac:dyDescent="0.3">
      <c r="D670" s="47"/>
      <c r="Q670" s="59"/>
      <c r="R670" s="58"/>
      <c r="S670" s="58"/>
    </row>
    <row r="671" spans="4:19" x14ac:dyDescent="0.3">
      <c r="D671" s="47"/>
      <c r="Q671" s="59"/>
      <c r="R671" s="58"/>
      <c r="S671" s="58"/>
    </row>
    <row r="672" spans="4:19" x14ac:dyDescent="0.3">
      <c r="D672" s="47"/>
      <c r="Q672" s="59"/>
      <c r="R672" s="58"/>
      <c r="S672" s="58"/>
    </row>
    <row r="673" spans="4:19" x14ac:dyDescent="0.3">
      <c r="D673" s="47"/>
      <c r="Q673" s="59"/>
      <c r="R673" s="58"/>
      <c r="S673" s="58"/>
    </row>
    <row r="674" spans="4:19" x14ac:dyDescent="0.3">
      <c r="D674" s="47"/>
      <c r="Q674" s="59"/>
      <c r="R674" s="58"/>
      <c r="S674" s="58"/>
    </row>
    <row r="675" spans="4:19" x14ac:dyDescent="0.3">
      <c r="D675" s="47"/>
      <c r="Q675" s="59"/>
      <c r="R675" s="58"/>
      <c r="S675" s="58"/>
    </row>
    <row r="676" spans="4:19" x14ac:dyDescent="0.3">
      <c r="D676" s="47"/>
      <c r="Q676" s="59"/>
      <c r="R676" s="58"/>
      <c r="S676" s="58"/>
    </row>
    <row r="677" spans="4:19" x14ac:dyDescent="0.3">
      <c r="D677" s="47"/>
      <c r="Q677" s="59"/>
      <c r="R677" s="58"/>
      <c r="S677" s="58"/>
    </row>
    <row r="678" spans="4:19" x14ac:dyDescent="0.3">
      <c r="D678" s="47"/>
      <c r="Q678" s="59"/>
      <c r="R678" s="58"/>
      <c r="S678" s="58"/>
    </row>
    <row r="679" spans="4:19" x14ac:dyDescent="0.3">
      <c r="D679" s="47"/>
      <c r="Q679" s="59"/>
      <c r="R679" s="58"/>
      <c r="S679" s="58"/>
    </row>
    <row r="680" spans="4:19" x14ac:dyDescent="0.3">
      <c r="D680" s="47"/>
      <c r="Q680" s="59"/>
      <c r="R680" s="58"/>
      <c r="S680" s="58"/>
    </row>
    <row r="681" spans="4:19" x14ac:dyDescent="0.3">
      <c r="D681" s="47"/>
      <c r="Q681" s="59"/>
      <c r="R681" s="58"/>
      <c r="S681" s="58"/>
    </row>
    <row r="682" spans="4:19" x14ac:dyDescent="0.3">
      <c r="D682" s="47"/>
      <c r="Q682" s="59"/>
      <c r="R682" s="58"/>
      <c r="S682" s="58"/>
    </row>
    <row r="683" spans="4:19" x14ac:dyDescent="0.3">
      <c r="D683" s="47"/>
      <c r="Q683" s="59"/>
      <c r="R683" s="58"/>
      <c r="S683" s="58"/>
    </row>
    <row r="684" spans="4:19" x14ac:dyDescent="0.3">
      <c r="D684" s="47"/>
      <c r="Q684" s="59"/>
      <c r="R684" s="58"/>
      <c r="S684" s="58"/>
    </row>
    <row r="685" spans="4:19" x14ac:dyDescent="0.3">
      <c r="D685" s="47"/>
      <c r="Q685" s="59"/>
      <c r="R685" s="58"/>
      <c r="S685" s="58"/>
    </row>
    <row r="686" spans="4:19" x14ac:dyDescent="0.3">
      <c r="D686" s="47"/>
      <c r="Q686" s="59"/>
      <c r="R686" s="58"/>
      <c r="S686" s="58"/>
    </row>
    <row r="687" spans="4:19" x14ac:dyDescent="0.3">
      <c r="D687" s="47"/>
      <c r="Q687" s="59"/>
      <c r="R687" s="58"/>
      <c r="S687" s="58"/>
    </row>
    <row r="688" spans="4:19" x14ac:dyDescent="0.3">
      <c r="D688" s="47"/>
      <c r="Q688" s="59"/>
      <c r="R688" s="58"/>
      <c r="S688" s="58"/>
    </row>
    <row r="689" spans="4:19" x14ac:dyDescent="0.3">
      <c r="D689" s="47"/>
      <c r="Q689" s="59"/>
      <c r="R689" s="58"/>
      <c r="S689" s="58"/>
    </row>
    <row r="690" spans="4:19" x14ac:dyDescent="0.3">
      <c r="D690" s="47"/>
      <c r="Q690" s="59"/>
      <c r="R690" s="58"/>
      <c r="S690" s="58"/>
    </row>
    <row r="691" spans="4:19" x14ac:dyDescent="0.3">
      <c r="D691" s="47"/>
      <c r="Q691" s="59"/>
      <c r="R691" s="58"/>
      <c r="S691" s="58"/>
    </row>
    <row r="692" spans="4:19" x14ac:dyDescent="0.3">
      <c r="D692" s="47"/>
      <c r="Q692" s="59"/>
      <c r="R692" s="58"/>
      <c r="S692" s="58"/>
    </row>
    <row r="693" spans="4:19" x14ac:dyDescent="0.3">
      <c r="D693" s="47"/>
      <c r="Q693" s="59"/>
      <c r="R693" s="58"/>
      <c r="S693" s="58"/>
    </row>
    <row r="694" spans="4:19" x14ac:dyDescent="0.3">
      <c r="D694" s="47"/>
      <c r="Q694" s="59"/>
      <c r="R694" s="58"/>
      <c r="S694" s="58"/>
    </row>
    <row r="695" spans="4:19" x14ac:dyDescent="0.3">
      <c r="D695" s="47"/>
      <c r="Q695" s="59"/>
      <c r="R695" s="58"/>
      <c r="S695" s="58"/>
    </row>
    <row r="696" spans="4:19" x14ac:dyDescent="0.3">
      <c r="D696" s="47"/>
      <c r="Q696" s="59"/>
      <c r="R696" s="58"/>
      <c r="S696" s="58"/>
    </row>
    <row r="697" spans="4:19" x14ac:dyDescent="0.3">
      <c r="D697" s="47"/>
      <c r="Q697" s="59"/>
      <c r="R697" s="58"/>
      <c r="S697" s="58"/>
    </row>
    <row r="698" spans="4:19" x14ac:dyDescent="0.3">
      <c r="D698" s="47"/>
      <c r="Q698" s="59"/>
      <c r="R698" s="58"/>
      <c r="S698" s="58"/>
    </row>
    <row r="699" spans="4:19" x14ac:dyDescent="0.3">
      <c r="D699" s="47"/>
      <c r="Q699" s="59"/>
      <c r="R699" s="58"/>
      <c r="S699" s="58"/>
    </row>
    <row r="700" spans="4:19" x14ac:dyDescent="0.3">
      <c r="D700" s="47"/>
      <c r="Q700" s="59"/>
      <c r="R700" s="58"/>
      <c r="S700" s="58"/>
    </row>
    <row r="701" spans="4:19" x14ac:dyDescent="0.3">
      <c r="D701" s="47"/>
      <c r="Q701" s="59"/>
      <c r="R701" s="58"/>
      <c r="S701" s="58"/>
    </row>
    <row r="702" spans="4:19" x14ac:dyDescent="0.3">
      <c r="D702" s="47"/>
      <c r="Q702" s="59"/>
      <c r="R702" s="58"/>
      <c r="S702" s="58"/>
    </row>
    <row r="703" spans="4:19" x14ac:dyDescent="0.3">
      <c r="D703" s="47"/>
      <c r="Q703" s="59"/>
      <c r="R703" s="58"/>
      <c r="S703" s="58"/>
    </row>
    <row r="704" spans="4:19" x14ac:dyDescent="0.3">
      <c r="D704" s="47"/>
      <c r="Q704" s="59"/>
      <c r="R704" s="58"/>
      <c r="S704" s="58"/>
    </row>
    <row r="705" spans="4:19" x14ac:dyDescent="0.3">
      <c r="D705" s="47"/>
      <c r="Q705" s="59"/>
      <c r="R705" s="58"/>
      <c r="S705" s="58"/>
    </row>
    <row r="706" spans="4:19" x14ac:dyDescent="0.3">
      <c r="D706" s="47"/>
      <c r="Q706" s="59"/>
      <c r="R706" s="58"/>
      <c r="S706" s="58"/>
    </row>
    <row r="707" spans="4:19" x14ac:dyDescent="0.3">
      <c r="D707" s="47"/>
      <c r="Q707" s="59"/>
      <c r="R707" s="58"/>
      <c r="S707" s="58"/>
    </row>
    <row r="708" spans="4:19" x14ac:dyDescent="0.3">
      <c r="D708" s="47"/>
      <c r="Q708" s="59"/>
      <c r="R708" s="58"/>
      <c r="S708" s="58"/>
    </row>
    <row r="709" spans="4:19" x14ac:dyDescent="0.3">
      <c r="D709" s="47"/>
      <c r="Q709" s="59"/>
      <c r="R709" s="58"/>
      <c r="S709" s="58"/>
    </row>
    <row r="710" spans="4:19" x14ac:dyDescent="0.3">
      <c r="D710" s="47"/>
      <c r="Q710" s="59"/>
      <c r="R710" s="58"/>
      <c r="S710" s="58"/>
    </row>
    <row r="711" spans="4:19" x14ac:dyDescent="0.3">
      <c r="D711" s="47"/>
      <c r="Q711" s="59"/>
      <c r="R711" s="58"/>
      <c r="S711" s="58"/>
    </row>
    <row r="712" spans="4:19" x14ac:dyDescent="0.3">
      <c r="D712" s="47"/>
      <c r="Q712" s="59"/>
      <c r="R712" s="58"/>
      <c r="S712" s="58"/>
    </row>
    <row r="713" spans="4:19" x14ac:dyDescent="0.3">
      <c r="D713" s="47"/>
      <c r="Q713" s="59"/>
      <c r="R713" s="58"/>
      <c r="S713" s="58"/>
    </row>
    <row r="714" spans="4:19" x14ac:dyDescent="0.3">
      <c r="D714" s="47"/>
      <c r="Q714" s="59"/>
      <c r="R714" s="58"/>
      <c r="S714" s="58"/>
    </row>
    <row r="715" spans="4:19" x14ac:dyDescent="0.3">
      <c r="D715" s="47"/>
      <c r="Q715" s="59"/>
      <c r="R715" s="58"/>
      <c r="S715" s="58"/>
    </row>
    <row r="716" spans="4:19" x14ac:dyDescent="0.3">
      <c r="D716" s="47"/>
      <c r="Q716" s="59"/>
      <c r="R716" s="58"/>
      <c r="S716" s="58"/>
    </row>
    <row r="717" spans="4:19" x14ac:dyDescent="0.3">
      <c r="D717" s="47"/>
      <c r="Q717" s="59"/>
      <c r="R717" s="58"/>
      <c r="S717" s="58"/>
    </row>
    <row r="718" spans="4:19" x14ac:dyDescent="0.3">
      <c r="D718" s="47"/>
      <c r="Q718" s="59"/>
      <c r="R718" s="58"/>
      <c r="S718" s="58"/>
    </row>
    <row r="719" spans="4:19" x14ac:dyDescent="0.3">
      <c r="D719" s="47"/>
      <c r="Q719" s="59"/>
      <c r="R719" s="58"/>
      <c r="S719" s="58"/>
    </row>
    <row r="720" spans="4:19" x14ac:dyDescent="0.3">
      <c r="D720" s="47"/>
      <c r="Q720" s="59"/>
      <c r="R720" s="58"/>
      <c r="S720" s="58"/>
    </row>
    <row r="721" spans="4:19" x14ac:dyDescent="0.3">
      <c r="D721" s="47"/>
      <c r="Q721" s="59"/>
      <c r="R721" s="58"/>
      <c r="S721" s="58"/>
    </row>
    <row r="722" spans="4:19" x14ac:dyDescent="0.3">
      <c r="D722" s="47"/>
      <c r="Q722" s="59"/>
      <c r="R722" s="58"/>
      <c r="S722" s="58"/>
    </row>
    <row r="723" spans="4:19" x14ac:dyDescent="0.3">
      <c r="D723" s="47"/>
      <c r="Q723" s="59"/>
      <c r="R723" s="58"/>
      <c r="S723" s="58"/>
    </row>
    <row r="724" spans="4:19" x14ac:dyDescent="0.3">
      <c r="D724" s="47"/>
      <c r="Q724" s="59"/>
      <c r="R724" s="58"/>
      <c r="S724" s="58"/>
    </row>
    <row r="725" spans="4:19" x14ac:dyDescent="0.3">
      <c r="D725" s="47"/>
      <c r="Q725" s="59"/>
      <c r="R725" s="58"/>
      <c r="S725" s="58"/>
    </row>
    <row r="726" spans="4:19" x14ac:dyDescent="0.3">
      <c r="D726" s="47"/>
      <c r="Q726" s="59"/>
      <c r="R726" s="58"/>
      <c r="S726" s="58"/>
    </row>
    <row r="727" spans="4:19" x14ac:dyDescent="0.3">
      <c r="D727" s="47"/>
      <c r="Q727" s="59"/>
      <c r="R727" s="58"/>
      <c r="S727" s="58"/>
    </row>
    <row r="728" spans="4:19" x14ac:dyDescent="0.3">
      <c r="D728" s="47"/>
      <c r="Q728" s="59"/>
      <c r="R728" s="58"/>
      <c r="S728" s="58"/>
    </row>
    <row r="729" spans="4:19" x14ac:dyDescent="0.3">
      <c r="D729" s="47"/>
      <c r="Q729" s="59"/>
      <c r="R729" s="58"/>
      <c r="S729" s="58"/>
    </row>
    <row r="730" spans="4:19" x14ac:dyDescent="0.3">
      <c r="D730" s="47"/>
      <c r="Q730" s="59"/>
      <c r="R730" s="58"/>
      <c r="S730" s="58"/>
    </row>
    <row r="731" spans="4:19" x14ac:dyDescent="0.3">
      <c r="D731" s="47"/>
      <c r="Q731" s="59"/>
      <c r="R731" s="58"/>
      <c r="S731" s="58"/>
    </row>
    <row r="732" spans="4:19" x14ac:dyDescent="0.3">
      <c r="D732" s="47"/>
      <c r="Q732" s="59"/>
      <c r="R732" s="58"/>
      <c r="S732" s="58"/>
    </row>
    <row r="733" spans="4:19" x14ac:dyDescent="0.3">
      <c r="D733" s="47"/>
      <c r="Q733" s="59"/>
      <c r="R733" s="58"/>
      <c r="S733" s="58"/>
    </row>
    <row r="734" spans="4:19" x14ac:dyDescent="0.3">
      <c r="D734" s="47"/>
      <c r="Q734" s="59"/>
      <c r="R734" s="58"/>
      <c r="S734" s="58"/>
    </row>
    <row r="735" spans="4:19" x14ac:dyDescent="0.3">
      <c r="D735" s="47"/>
      <c r="Q735" s="59"/>
      <c r="R735" s="58"/>
      <c r="S735" s="58"/>
    </row>
    <row r="736" spans="4:19" x14ac:dyDescent="0.3">
      <c r="D736" s="47"/>
      <c r="Q736" s="59"/>
      <c r="R736" s="58"/>
      <c r="S736" s="58"/>
    </row>
    <row r="737" spans="4:19" x14ac:dyDescent="0.3">
      <c r="D737" s="47"/>
      <c r="Q737" s="59"/>
      <c r="R737" s="58"/>
      <c r="S737" s="58"/>
    </row>
    <row r="738" spans="4:19" x14ac:dyDescent="0.3">
      <c r="D738" s="47"/>
      <c r="Q738" s="59"/>
      <c r="R738" s="58"/>
      <c r="S738" s="58"/>
    </row>
    <row r="739" spans="4:19" x14ac:dyDescent="0.3">
      <c r="D739" s="47"/>
      <c r="Q739" s="59"/>
      <c r="R739" s="58"/>
      <c r="S739" s="58"/>
    </row>
    <row r="740" spans="4:19" x14ac:dyDescent="0.3">
      <c r="D740" s="47"/>
      <c r="Q740" s="59"/>
      <c r="R740" s="58"/>
      <c r="S740" s="58"/>
    </row>
    <row r="741" spans="4:19" x14ac:dyDescent="0.3">
      <c r="D741" s="47"/>
      <c r="Q741" s="59"/>
      <c r="R741" s="58"/>
      <c r="S741" s="58"/>
    </row>
    <row r="742" spans="4:19" x14ac:dyDescent="0.3">
      <c r="D742" s="47"/>
      <c r="Q742" s="59"/>
      <c r="R742" s="58"/>
      <c r="S742" s="58"/>
    </row>
    <row r="743" spans="4:19" x14ac:dyDescent="0.3">
      <c r="D743" s="47"/>
      <c r="Q743" s="59"/>
      <c r="R743" s="58"/>
      <c r="S743" s="58"/>
    </row>
    <row r="744" spans="4:19" x14ac:dyDescent="0.3">
      <c r="D744" s="47"/>
      <c r="Q744" s="59"/>
      <c r="R744" s="58"/>
      <c r="S744" s="58"/>
    </row>
    <row r="745" spans="4:19" x14ac:dyDescent="0.3">
      <c r="D745" s="47"/>
      <c r="Q745" s="59"/>
      <c r="R745" s="58"/>
      <c r="S745" s="58"/>
    </row>
    <row r="746" spans="4:19" x14ac:dyDescent="0.3">
      <c r="D746" s="47"/>
      <c r="Q746" s="59"/>
      <c r="R746" s="58"/>
      <c r="S746" s="58"/>
    </row>
    <row r="747" spans="4:19" x14ac:dyDescent="0.3">
      <c r="D747" s="47"/>
      <c r="Q747" s="59"/>
      <c r="R747" s="58"/>
      <c r="S747" s="58"/>
    </row>
    <row r="748" spans="4:19" x14ac:dyDescent="0.3">
      <c r="D748" s="47"/>
      <c r="Q748" s="59"/>
      <c r="R748" s="58"/>
      <c r="S748" s="58"/>
    </row>
    <row r="749" spans="4:19" x14ac:dyDescent="0.3">
      <c r="D749" s="47"/>
      <c r="Q749" s="59"/>
      <c r="R749" s="58"/>
      <c r="S749" s="58"/>
    </row>
    <row r="750" spans="4:19" x14ac:dyDescent="0.3">
      <c r="D750" s="47"/>
      <c r="Q750" s="59"/>
      <c r="R750" s="58"/>
      <c r="S750" s="58"/>
    </row>
    <row r="751" spans="4:19" x14ac:dyDescent="0.3">
      <c r="D751" s="47"/>
      <c r="Q751" s="59"/>
      <c r="R751" s="58"/>
      <c r="S751" s="58"/>
    </row>
    <row r="752" spans="4:19" x14ac:dyDescent="0.3">
      <c r="D752" s="47"/>
      <c r="Q752" s="59"/>
      <c r="R752" s="58"/>
      <c r="S752" s="58"/>
    </row>
    <row r="753" spans="4:19" x14ac:dyDescent="0.3">
      <c r="D753" s="47"/>
      <c r="Q753" s="59"/>
      <c r="R753" s="58"/>
      <c r="S753" s="58"/>
    </row>
    <row r="754" spans="4:19" x14ac:dyDescent="0.3">
      <c r="D754" s="47"/>
      <c r="Q754" s="59"/>
      <c r="R754" s="58"/>
      <c r="S754" s="58"/>
    </row>
    <row r="755" spans="4:19" x14ac:dyDescent="0.3">
      <c r="D755" s="47"/>
      <c r="Q755" s="59"/>
      <c r="R755" s="58"/>
      <c r="S755" s="58"/>
    </row>
    <row r="756" spans="4:19" x14ac:dyDescent="0.3">
      <c r="D756" s="47"/>
      <c r="Q756" s="59"/>
      <c r="R756" s="58"/>
      <c r="S756" s="58"/>
    </row>
    <row r="757" spans="4:19" x14ac:dyDescent="0.3">
      <c r="D757" s="47"/>
      <c r="Q757" s="59"/>
      <c r="R757" s="58"/>
      <c r="S757" s="58"/>
    </row>
    <row r="758" spans="4:19" x14ac:dyDescent="0.3">
      <c r="D758" s="47"/>
      <c r="Q758" s="59"/>
      <c r="R758" s="58"/>
      <c r="S758" s="58"/>
    </row>
    <row r="759" spans="4:19" x14ac:dyDescent="0.3">
      <c r="D759" s="47"/>
      <c r="Q759" s="59"/>
      <c r="R759" s="58"/>
      <c r="S759" s="58"/>
    </row>
    <row r="760" spans="4:19" x14ac:dyDescent="0.3">
      <c r="D760" s="47"/>
      <c r="Q760" s="59"/>
      <c r="R760" s="58"/>
      <c r="S760" s="58"/>
    </row>
    <row r="761" spans="4:19" x14ac:dyDescent="0.3">
      <c r="D761" s="47"/>
      <c r="Q761" s="59"/>
      <c r="R761" s="58"/>
      <c r="S761" s="58"/>
    </row>
    <row r="762" spans="4:19" x14ac:dyDescent="0.3">
      <c r="D762" s="47"/>
      <c r="Q762" s="59"/>
      <c r="R762" s="58"/>
      <c r="S762" s="58"/>
    </row>
    <row r="763" spans="4:19" x14ac:dyDescent="0.3">
      <c r="D763" s="47"/>
      <c r="Q763" s="59"/>
      <c r="R763" s="58"/>
      <c r="S763" s="58"/>
    </row>
    <row r="764" spans="4:19" x14ac:dyDescent="0.3">
      <c r="D764" s="47"/>
      <c r="Q764" s="59"/>
      <c r="R764" s="58"/>
      <c r="S764" s="58"/>
    </row>
    <row r="765" spans="4:19" x14ac:dyDescent="0.3">
      <c r="D765" s="47"/>
      <c r="Q765" s="59"/>
      <c r="R765" s="58"/>
      <c r="S765" s="58"/>
    </row>
    <row r="766" spans="4:19" x14ac:dyDescent="0.3">
      <c r="D766" s="47"/>
      <c r="Q766" s="59"/>
      <c r="R766" s="58"/>
      <c r="S766" s="58"/>
    </row>
    <row r="767" spans="4:19" x14ac:dyDescent="0.3">
      <c r="D767" s="47"/>
      <c r="Q767" s="59"/>
      <c r="R767" s="58"/>
      <c r="S767" s="58"/>
    </row>
    <row r="768" spans="4:19" x14ac:dyDescent="0.3">
      <c r="D768" s="47"/>
      <c r="Q768" s="59"/>
      <c r="R768" s="58"/>
      <c r="S768" s="58"/>
    </row>
    <row r="769" spans="4:19" x14ac:dyDescent="0.3">
      <c r="D769" s="47"/>
      <c r="Q769" s="59"/>
      <c r="R769" s="58"/>
      <c r="S769" s="58"/>
    </row>
    <row r="770" spans="4:19" x14ac:dyDescent="0.3">
      <c r="D770" s="47"/>
      <c r="Q770" s="59"/>
      <c r="R770" s="58"/>
      <c r="S770" s="58"/>
    </row>
    <row r="771" spans="4:19" x14ac:dyDescent="0.3">
      <c r="D771" s="47"/>
      <c r="Q771" s="59"/>
      <c r="R771" s="58"/>
      <c r="S771" s="58"/>
    </row>
    <row r="772" spans="4:19" x14ac:dyDescent="0.3">
      <c r="D772" s="47"/>
      <c r="Q772" s="59"/>
      <c r="R772" s="58"/>
      <c r="S772" s="58"/>
    </row>
    <row r="773" spans="4:19" x14ac:dyDescent="0.3">
      <c r="D773" s="47"/>
      <c r="Q773" s="59"/>
      <c r="R773" s="58"/>
      <c r="S773" s="58"/>
    </row>
    <row r="774" spans="4:19" x14ac:dyDescent="0.3">
      <c r="D774" s="47"/>
      <c r="Q774" s="59"/>
      <c r="R774" s="58"/>
      <c r="S774" s="58"/>
    </row>
    <row r="775" spans="4:19" x14ac:dyDescent="0.3">
      <c r="D775" s="47"/>
      <c r="Q775" s="59"/>
      <c r="R775" s="58"/>
      <c r="S775" s="58"/>
    </row>
    <row r="776" spans="4:19" x14ac:dyDescent="0.3">
      <c r="D776" s="47"/>
      <c r="Q776" s="59"/>
      <c r="R776" s="58"/>
      <c r="S776" s="58"/>
    </row>
    <row r="777" spans="4:19" x14ac:dyDescent="0.3">
      <c r="D777" s="47"/>
      <c r="Q777" s="59"/>
      <c r="R777" s="58"/>
      <c r="S777" s="58"/>
    </row>
    <row r="778" spans="4:19" x14ac:dyDescent="0.3">
      <c r="D778" s="47"/>
      <c r="Q778" s="59"/>
      <c r="R778" s="58"/>
      <c r="S778" s="58"/>
    </row>
    <row r="779" spans="4:19" x14ac:dyDescent="0.3">
      <c r="D779" s="47"/>
      <c r="Q779" s="59"/>
      <c r="R779" s="58"/>
      <c r="S779" s="58"/>
    </row>
    <row r="780" spans="4:19" x14ac:dyDescent="0.3">
      <c r="D780" s="47"/>
      <c r="Q780" s="59"/>
      <c r="R780" s="58"/>
      <c r="S780" s="58"/>
    </row>
    <row r="781" spans="4:19" x14ac:dyDescent="0.3">
      <c r="D781" s="47"/>
      <c r="Q781" s="59"/>
      <c r="R781" s="58"/>
      <c r="S781" s="58"/>
    </row>
    <row r="782" spans="4:19" x14ac:dyDescent="0.3">
      <c r="D782" s="47"/>
      <c r="Q782" s="59"/>
      <c r="R782" s="58"/>
      <c r="S782" s="58"/>
    </row>
    <row r="783" spans="4:19" x14ac:dyDescent="0.3">
      <c r="D783" s="47"/>
      <c r="Q783" s="59"/>
      <c r="R783" s="58"/>
      <c r="S783" s="58"/>
    </row>
    <row r="784" spans="4:19" x14ac:dyDescent="0.3">
      <c r="D784" s="47"/>
      <c r="Q784" s="59"/>
      <c r="R784" s="58"/>
      <c r="S784" s="58"/>
    </row>
    <row r="785" spans="4:19" x14ac:dyDescent="0.3">
      <c r="D785" s="47"/>
      <c r="Q785" s="59"/>
      <c r="R785" s="58"/>
      <c r="S785" s="58"/>
    </row>
    <row r="786" spans="4:19" x14ac:dyDescent="0.3">
      <c r="D786" s="47"/>
      <c r="Q786" s="59"/>
      <c r="R786" s="58"/>
      <c r="S786" s="58"/>
    </row>
    <row r="787" spans="4:19" x14ac:dyDescent="0.3">
      <c r="D787" s="47"/>
      <c r="Q787" s="59"/>
      <c r="R787" s="58"/>
      <c r="S787" s="58"/>
    </row>
    <row r="788" spans="4:19" x14ac:dyDescent="0.3">
      <c r="D788" s="47"/>
      <c r="Q788" s="59"/>
      <c r="R788" s="58"/>
      <c r="S788" s="58"/>
    </row>
    <row r="789" spans="4:19" x14ac:dyDescent="0.3">
      <c r="D789" s="47"/>
      <c r="Q789" s="59"/>
      <c r="R789" s="58"/>
      <c r="S789" s="58"/>
    </row>
    <row r="790" spans="4:19" x14ac:dyDescent="0.3">
      <c r="D790" s="47"/>
      <c r="Q790" s="59"/>
      <c r="R790" s="58"/>
      <c r="S790" s="58"/>
    </row>
    <row r="791" spans="4:19" x14ac:dyDescent="0.3">
      <c r="D791" s="47"/>
      <c r="Q791" s="59"/>
      <c r="R791" s="58"/>
      <c r="S791" s="58"/>
    </row>
    <row r="792" spans="4:19" x14ac:dyDescent="0.3">
      <c r="D792" s="47"/>
      <c r="Q792" s="59"/>
      <c r="R792" s="58"/>
      <c r="S792" s="58"/>
    </row>
    <row r="793" spans="4:19" x14ac:dyDescent="0.3">
      <c r="D793" s="47"/>
      <c r="Q793" s="59"/>
      <c r="R793" s="58"/>
      <c r="S793" s="58"/>
    </row>
    <row r="794" spans="4:19" x14ac:dyDescent="0.3">
      <c r="D794" s="47"/>
      <c r="Q794" s="59"/>
      <c r="R794" s="58"/>
      <c r="S794" s="58"/>
    </row>
    <row r="795" spans="4:19" x14ac:dyDescent="0.3">
      <c r="D795" s="47"/>
      <c r="Q795" s="59"/>
      <c r="R795" s="58"/>
      <c r="S795" s="58"/>
    </row>
    <row r="796" spans="4:19" x14ac:dyDescent="0.3">
      <c r="D796" s="47"/>
      <c r="Q796" s="59"/>
      <c r="R796" s="58"/>
      <c r="S796" s="58"/>
    </row>
    <row r="797" spans="4:19" x14ac:dyDescent="0.3">
      <c r="D797" s="47"/>
      <c r="Q797" s="59"/>
      <c r="R797" s="58"/>
      <c r="S797" s="58"/>
    </row>
    <row r="798" spans="4:19" x14ac:dyDescent="0.3">
      <c r="D798" s="47"/>
      <c r="Q798" s="59"/>
      <c r="R798" s="58"/>
      <c r="S798" s="58"/>
    </row>
    <row r="799" spans="4:19" x14ac:dyDescent="0.3">
      <c r="D799" s="47"/>
      <c r="Q799" s="59"/>
      <c r="R799" s="58"/>
      <c r="S799" s="58"/>
    </row>
    <row r="800" spans="4:19" x14ac:dyDescent="0.3">
      <c r="D800" s="47"/>
      <c r="Q800" s="59"/>
      <c r="R800" s="58"/>
      <c r="S800" s="58"/>
    </row>
    <row r="801" spans="4:19" x14ac:dyDescent="0.3">
      <c r="D801" s="47"/>
      <c r="Q801" s="59"/>
      <c r="R801" s="58"/>
      <c r="S801" s="58"/>
    </row>
    <row r="802" spans="4:19" x14ac:dyDescent="0.3">
      <c r="D802" s="47"/>
      <c r="Q802" s="59"/>
      <c r="R802" s="58"/>
      <c r="S802" s="58"/>
    </row>
    <row r="803" spans="4:19" x14ac:dyDescent="0.3">
      <c r="D803" s="47"/>
      <c r="Q803" s="59"/>
      <c r="R803" s="58"/>
      <c r="S803" s="58"/>
    </row>
    <row r="804" spans="4:19" x14ac:dyDescent="0.3">
      <c r="D804" s="47"/>
      <c r="Q804" s="59"/>
      <c r="R804" s="58"/>
      <c r="S804" s="58"/>
    </row>
    <row r="805" spans="4:19" x14ac:dyDescent="0.3">
      <c r="D805" s="47"/>
      <c r="Q805" s="59"/>
      <c r="R805" s="58"/>
      <c r="S805" s="58"/>
    </row>
    <row r="806" spans="4:19" x14ac:dyDescent="0.3">
      <c r="D806" s="47"/>
      <c r="Q806" s="59"/>
      <c r="R806" s="58"/>
      <c r="S806" s="58"/>
    </row>
    <row r="807" spans="4:19" x14ac:dyDescent="0.3">
      <c r="D807" s="47"/>
      <c r="Q807" s="59"/>
      <c r="R807" s="58"/>
      <c r="S807" s="58"/>
    </row>
    <row r="808" spans="4:19" x14ac:dyDescent="0.3">
      <c r="D808" s="47"/>
      <c r="Q808" s="59"/>
      <c r="R808" s="58"/>
      <c r="S808" s="58"/>
    </row>
    <row r="809" spans="4:19" x14ac:dyDescent="0.3">
      <c r="D809" s="47"/>
      <c r="Q809" s="59"/>
      <c r="R809" s="58"/>
      <c r="S809" s="58"/>
    </row>
    <row r="810" spans="4:19" x14ac:dyDescent="0.3">
      <c r="D810" s="47"/>
      <c r="Q810" s="59"/>
      <c r="R810" s="58"/>
      <c r="S810" s="58"/>
    </row>
    <row r="811" spans="4:19" x14ac:dyDescent="0.3">
      <c r="D811" s="47"/>
      <c r="Q811" s="59"/>
      <c r="R811" s="58"/>
      <c r="S811" s="58"/>
    </row>
    <row r="812" spans="4:19" x14ac:dyDescent="0.3">
      <c r="D812" s="47"/>
      <c r="Q812" s="59"/>
      <c r="R812" s="58"/>
      <c r="S812" s="58"/>
    </row>
    <row r="813" spans="4:19" x14ac:dyDescent="0.3">
      <c r="D813" s="47"/>
      <c r="Q813" s="59"/>
      <c r="R813" s="58"/>
      <c r="S813" s="58"/>
    </row>
    <row r="814" spans="4:19" x14ac:dyDescent="0.3">
      <c r="D814" s="47"/>
      <c r="Q814" s="59"/>
      <c r="R814" s="58"/>
      <c r="S814" s="58"/>
    </row>
    <row r="815" spans="4:19" x14ac:dyDescent="0.3">
      <c r="D815" s="47"/>
      <c r="Q815" s="59"/>
      <c r="R815" s="58"/>
      <c r="S815" s="58"/>
    </row>
    <row r="816" spans="4:19" x14ac:dyDescent="0.3">
      <c r="D816" s="47"/>
      <c r="Q816" s="59"/>
      <c r="R816" s="58"/>
      <c r="S816" s="58"/>
    </row>
    <row r="817" spans="4:19" x14ac:dyDescent="0.3">
      <c r="D817" s="47"/>
      <c r="Q817" s="59"/>
      <c r="R817" s="58"/>
      <c r="S817" s="58"/>
    </row>
    <row r="818" spans="4:19" x14ac:dyDescent="0.3">
      <c r="D818" s="47"/>
      <c r="Q818" s="59"/>
      <c r="R818" s="58"/>
      <c r="S818" s="58"/>
    </row>
    <row r="819" spans="4:19" x14ac:dyDescent="0.3">
      <c r="D819" s="47"/>
      <c r="Q819" s="59"/>
      <c r="R819" s="58"/>
      <c r="S819" s="58"/>
    </row>
    <row r="820" spans="4:19" x14ac:dyDescent="0.3">
      <c r="D820" s="47"/>
      <c r="Q820" s="59"/>
      <c r="R820" s="58"/>
      <c r="S820" s="58"/>
    </row>
    <row r="821" spans="4:19" x14ac:dyDescent="0.3">
      <c r="D821" s="47"/>
      <c r="Q821" s="59"/>
      <c r="R821" s="58"/>
      <c r="S821" s="58"/>
    </row>
    <row r="822" spans="4:19" x14ac:dyDescent="0.3">
      <c r="D822" s="47"/>
      <c r="Q822" s="59"/>
      <c r="R822" s="58"/>
      <c r="S822" s="58"/>
    </row>
    <row r="823" spans="4:19" x14ac:dyDescent="0.3">
      <c r="D823" s="47"/>
      <c r="Q823" s="59"/>
      <c r="R823" s="58"/>
      <c r="S823" s="58"/>
    </row>
    <row r="824" spans="4:19" x14ac:dyDescent="0.3">
      <c r="D824" s="47"/>
      <c r="Q824" s="59"/>
      <c r="R824" s="58"/>
      <c r="S824" s="58"/>
    </row>
    <row r="825" spans="4:19" x14ac:dyDescent="0.3">
      <c r="D825" s="47"/>
      <c r="Q825" s="59"/>
      <c r="R825" s="58"/>
      <c r="S825" s="58"/>
    </row>
    <row r="826" spans="4:19" x14ac:dyDescent="0.3">
      <c r="D826" s="47"/>
      <c r="Q826" s="59"/>
      <c r="R826" s="58"/>
      <c r="S826" s="58"/>
    </row>
    <row r="827" spans="4:19" x14ac:dyDescent="0.3">
      <c r="D827" s="47"/>
      <c r="Q827" s="59"/>
      <c r="R827" s="58"/>
      <c r="S827" s="58"/>
    </row>
    <row r="828" spans="4:19" x14ac:dyDescent="0.3">
      <c r="D828" s="47"/>
      <c r="Q828" s="59"/>
      <c r="R828" s="58"/>
      <c r="S828" s="58"/>
    </row>
    <row r="829" spans="4:19" x14ac:dyDescent="0.3">
      <c r="D829" s="47"/>
      <c r="Q829" s="59"/>
      <c r="R829" s="58"/>
      <c r="S829" s="58"/>
    </row>
    <row r="830" spans="4:19" x14ac:dyDescent="0.3">
      <c r="D830" s="47"/>
      <c r="Q830" s="59"/>
      <c r="R830" s="58"/>
      <c r="S830" s="58"/>
    </row>
    <row r="831" spans="4:19" x14ac:dyDescent="0.3">
      <c r="D831" s="47"/>
      <c r="Q831" s="59"/>
      <c r="R831" s="58"/>
      <c r="S831" s="58"/>
    </row>
    <row r="832" spans="4:19" x14ac:dyDescent="0.3">
      <c r="D832" s="47"/>
      <c r="Q832" s="59"/>
      <c r="R832" s="58"/>
      <c r="S832" s="58"/>
    </row>
    <row r="833" spans="4:19" x14ac:dyDescent="0.3">
      <c r="D833" s="47"/>
      <c r="Q833" s="59"/>
      <c r="R833" s="58"/>
      <c r="S833" s="58"/>
    </row>
    <row r="834" spans="4:19" x14ac:dyDescent="0.3">
      <c r="D834" s="47"/>
      <c r="Q834" s="59"/>
      <c r="R834" s="58"/>
      <c r="S834" s="58"/>
    </row>
    <row r="835" spans="4:19" x14ac:dyDescent="0.3">
      <c r="D835" s="47"/>
      <c r="Q835" s="59"/>
      <c r="R835" s="58"/>
      <c r="S835" s="58"/>
    </row>
    <row r="836" spans="4:19" x14ac:dyDescent="0.3">
      <c r="D836" s="47"/>
      <c r="Q836" s="59"/>
      <c r="R836" s="58"/>
      <c r="S836" s="58"/>
    </row>
    <row r="837" spans="4:19" x14ac:dyDescent="0.3">
      <c r="D837" s="47"/>
      <c r="Q837" s="59"/>
      <c r="R837" s="58"/>
      <c r="S837" s="58"/>
    </row>
    <row r="838" spans="4:19" x14ac:dyDescent="0.3">
      <c r="D838" s="47"/>
      <c r="Q838" s="59"/>
      <c r="R838" s="58"/>
      <c r="S838" s="58"/>
    </row>
    <row r="839" spans="4:19" x14ac:dyDescent="0.3">
      <c r="D839" s="47"/>
      <c r="Q839" s="59"/>
      <c r="R839" s="58"/>
      <c r="S839" s="58"/>
    </row>
    <row r="840" spans="4:19" x14ac:dyDescent="0.3">
      <c r="D840" s="47"/>
      <c r="Q840" s="59"/>
      <c r="R840" s="58"/>
      <c r="S840" s="58"/>
    </row>
    <row r="841" spans="4:19" x14ac:dyDescent="0.3">
      <c r="D841" s="47"/>
      <c r="Q841" s="59"/>
      <c r="R841" s="58"/>
      <c r="S841" s="58"/>
    </row>
    <row r="842" spans="4:19" x14ac:dyDescent="0.3">
      <c r="D842" s="47"/>
      <c r="Q842" s="59"/>
      <c r="R842" s="58"/>
      <c r="S842" s="58"/>
    </row>
    <row r="843" spans="4:19" x14ac:dyDescent="0.3">
      <c r="D843" s="47"/>
      <c r="Q843" s="59"/>
      <c r="R843" s="58"/>
      <c r="S843" s="58"/>
    </row>
    <row r="844" spans="4:19" x14ac:dyDescent="0.3">
      <c r="D844" s="47"/>
      <c r="Q844" s="59"/>
      <c r="R844" s="58"/>
      <c r="S844" s="58"/>
    </row>
    <row r="845" spans="4:19" x14ac:dyDescent="0.3">
      <c r="D845" s="47"/>
      <c r="Q845" s="59"/>
      <c r="R845" s="58"/>
      <c r="S845" s="58"/>
    </row>
    <row r="846" spans="4:19" x14ac:dyDescent="0.3">
      <c r="D846" s="47"/>
      <c r="Q846" s="59"/>
      <c r="R846" s="58"/>
      <c r="S846" s="58"/>
    </row>
    <row r="847" spans="4:19" x14ac:dyDescent="0.3">
      <c r="D847" s="47"/>
      <c r="Q847" s="59"/>
      <c r="R847" s="58"/>
      <c r="S847" s="58"/>
    </row>
    <row r="848" spans="4:19" x14ac:dyDescent="0.3">
      <c r="D848" s="47"/>
      <c r="Q848" s="59"/>
      <c r="R848" s="58"/>
      <c r="S848" s="58"/>
    </row>
    <row r="849" spans="4:19" x14ac:dyDescent="0.3">
      <c r="D849" s="47"/>
      <c r="Q849" s="59"/>
      <c r="R849" s="58"/>
      <c r="S849" s="58"/>
    </row>
    <row r="850" spans="4:19" x14ac:dyDescent="0.3">
      <c r="D850" s="47"/>
      <c r="Q850" s="59"/>
      <c r="R850" s="58"/>
      <c r="S850" s="58"/>
    </row>
    <row r="851" spans="4:19" x14ac:dyDescent="0.3">
      <c r="D851" s="47"/>
      <c r="Q851" s="59"/>
      <c r="R851" s="58"/>
      <c r="S851" s="58"/>
    </row>
    <row r="852" spans="4:19" x14ac:dyDescent="0.3">
      <c r="D852" s="47"/>
      <c r="Q852" s="59"/>
      <c r="R852" s="58"/>
      <c r="S852" s="58"/>
    </row>
    <row r="853" spans="4:19" x14ac:dyDescent="0.3">
      <c r="D853" s="47"/>
      <c r="Q853" s="59"/>
      <c r="R853" s="58"/>
      <c r="S853" s="58"/>
    </row>
    <row r="854" spans="4:19" x14ac:dyDescent="0.3">
      <c r="D854" s="47"/>
      <c r="Q854" s="59"/>
      <c r="R854" s="58"/>
      <c r="S854" s="58"/>
    </row>
    <row r="855" spans="4:19" x14ac:dyDescent="0.3">
      <c r="D855" s="47"/>
      <c r="Q855" s="59"/>
      <c r="R855" s="58"/>
      <c r="S855" s="58"/>
    </row>
    <row r="856" spans="4:19" x14ac:dyDescent="0.3">
      <c r="D856" s="47"/>
      <c r="Q856" s="59"/>
      <c r="R856" s="58"/>
      <c r="S856" s="58"/>
    </row>
    <row r="857" spans="4:19" x14ac:dyDescent="0.3">
      <c r="D857" s="47"/>
      <c r="Q857" s="59"/>
      <c r="R857" s="58"/>
      <c r="S857" s="58"/>
    </row>
    <row r="858" spans="4:19" x14ac:dyDescent="0.3">
      <c r="D858" s="47"/>
      <c r="Q858" s="59"/>
      <c r="R858" s="58"/>
      <c r="S858" s="58"/>
    </row>
    <row r="859" spans="4:19" x14ac:dyDescent="0.3">
      <c r="D859" s="47"/>
      <c r="Q859" s="59"/>
      <c r="R859" s="58"/>
      <c r="S859" s="58"/>
    </row>
    <row r="860" spans="4:19" x14ac:dyDescent="0.3">
      <c r="D860" s="47"/>
      <c r="Q860" s="59"/>
      <c r="R860" s="58"/>
      <c r="S860" s="58"/>
    </row>
    <row r="861" spans="4:19" x14ac:dyDescent="0.3">
      <c r="D861" s="47"/>
      <c r="Q861" s="59"/>
      <c r="R861" s="58"/>
      <c r="S861" s="58"/>
    </row>
    <row r="862" spans="4:19" x14ac:dyDescent="0.3">
      <c r="D862" s="47"/>
      <c r="Q862" s="59"/>
      <c r="R862" s="58"/>
      <c r="S862" s="58"/>
    </row>
    <row r="863" spans="4:19" x14ac:dyDescent="0.3">
      <c r="D863" s="47"/>
      <c r="Q863" s="59"/>
      <c r="R863" s="58"/>
      <c r="S863" s="58"/>
    </row>
    <row r="864" spans="4:19" x14ac:dyDescent="0.3">
      <c r="D864" s="47"/>
      <c r="Q864" s="59"/>
      <c r="R864" s="58"/>
      <c r="S864" s="58"/>
    </row>
    <row r="865" spans="4:19" x14ac:dyDescent="0.3">
      <c r="D865" s="47"/>
      <c r="Q865" s="59"/>
      <c r="R865" s="58"/>
      <c r="S865" s="58"/>
    </row>
    <row r="866" spans="4:19" x14ac:dyDescent="0.3">
      <c r="D866" s="47"/>
      <c r="Q866" s="59"/>
      <c r="R866" s="58"/>
      <c r="S866" s="58"/>
    </row>
    <row r="867" spans="4:19" x14ac:dyDescent="0.3">
      <c r="D867" s="47"/>
      <c r="Q867" s="59"/>
      <c r="R867" s="58"/>
      <c r="S867" s="58"/>
    </row>
    <row r="868" spans="4:19" x14ac:dyDescent="0.3">
      <c r="D868" s="47"/>
      <c r="Q868" s="59"/>
      <c r="R868" s="58"/>
      <c r="S868" s="58"/>
    </row>
    <row r="869" spans="4:19" x14ac:dyDescent="0.3">
      <c r="D869" s="47"/>
      <c r="Q869" s="59"/>
      <c r="R869" s="58"/>
      <c r="S869" s="58"/>
    </row>
    <row r="870" spans="4:19" x14ac:dyDescent="0.3">
      <c r="D870" s="47"/>
      <c r="Q870" s="59"/>
      <c r="R870" s="58"/>
      <c r="S870" s="58"/>
    </row>
    <row r="871" spans="4:19" x14ac:dyDescent="0.3">
      <c r="D871" s="47"/>
      <c r="Q871" s="59"/>
      <c r="R871" s="58"/>
      <c r="S871" s="58"/>
    </row>
    <row r="872" spans="4:19" x14ac:dyDescent="0.3">
      <c r="D872" s="47"/>
      <c r="Q872" s="59"/>
      <c r="R872" s="58"/>
      <c r="S872" s="58"/>
    </row>
    <row r="873" spans="4:19" x14ac:dyDescent="0.3">
      <c r="D873" s="47"/>
      <c r="Q873" s="59"/>
      <c r="R873" s="58"/>
      <c r="S873" s="58"/>
    </row>
    <row r="874" spans="4:19" x14ac:dyDescent="0.3">
      <c r="D874" s="47"/>
      <c r="Q874" s="59"/>
      <c r="R874" s="58"/>
      <c r="S874" s="58"/>
    </row>
    <row r="875" spans="4:19" x14ac:dyDescent="0.3">
      <c r="D875" s="47"/>
      <c r="Q875" s="59"/>
      <c r="R875" s="58"/>
      <c r="S875" s="58"/>
    </row>
    <row r="876" spans="4:19" x14ac:dyDescent="0.3">
      <c r="D876" s="47"/>
      <c r="Q876" s="59"/>
      <c r="R876" s="58"/>
      <c r="S876" s="58"/>
    </row>
    <row r="877" spans="4:19" x14ac:dyDescent="0.3">
      <c r="D877" s="47"/>
      <c r="Q877" s="59"/>
      <c r="R877" s="58"/>
      <c r="S877" s="58"/>
    </row>
    <row r="878" spans="4:19" x14ac:dyDescent="0.3">
      <c r="D878" s="47"/>
      <c r="Q878" s="59"/>
      <c r="R878" s="58"/>
      <c r="S878" s="58"/>
    </row>
    <row r="879" spans="4:19" x14ac:dyDescent="0.3">
      <c r="D879" s="47"/>
      <c r="Q879" s="59"/>
      <c r="R879" s="58"/>
      <c r="S879" s="58"/>
    </row>
    <row r="880" spans="4:19" x14ac:dyDescent="0.3">
      <c r="D880" s="47"/>
      <c r="Q880" s="59"/>
      <c r="R880" s="58"/>
      <c r="S880" s="58"/>
    </row>
    <row r="881" spans="4:19" x14ac:dyDescent="0.3">
      <c r="D881" s="47"/>
      <c r="Q881" s="59"/>
      <c r="R881" s="58"/>
      <c r="S881" s="58"/>
    </row>
    <row r="882" spans="4:19" x14ac:dyDescent="0.3">
      <c r="D882" s="47"/>
      <c r="Q882" s="59"/>
      <c r="R882" s="58"/>
      <c r="S882" s="58"/>
    </row>
    <row r="883" spans="4:19" x14ac:dyDescent="0.3">
      <c r="D883" s="47"/>
      <c r="Q883" s="59"/>
      <c r="R883" s="58"/>
      <c r="S883" s="58"/>
    </row>
    <row r="884" spans="4:19" x14ac:dyDescent="0.3">
      <c r="D884" s="47"/>
      <c r="Q884" s="59"/>
      <c r="R884" s="58"/>
      <c r="S884" s="58"/>
    </row>
    <row r="885" spans="4:19" x14ac:dyDescent="0.3">
      <c r="D885" s="47"/>
      <c r="Q885" s="59"/>
      <c r="R885" s="58"/>
      <c r="S885" s="58"/>
    </row>
    <row r="886" spans="4:19" x14ac:dyDescent="0.3">
      <c r="D886" s="47"/>
      <c r="Q886" s="59"/>
      <c r="R886" s="58"/>
      <c r="S886" s="58"/>
    </row>
    <row r="887" spans="4:19" x14ac:dyDescent="0.3">
      <c r="D887" s="47"/>
      <c r="Q887" s="59"/>
      <c r="R887" s="58"/>
      <c r="S887" s="58"/>
    </row>
    <row r="888" spans="4:19" x14ac:dyDescent="0.3">
      <c r="D888" s="47"/>
      <c r="Q888" s="59"/>
      <c r="R888" s="58"/>
      <c r="S888" s="58"/>
    </row>
    <row r="889" spans="4:19" x14ac:dyDescent="0.3">
      <c r="D889" s="47"/>
      <c r="Q889" s="59"/>
      <c r="R889" s="58"/>
      <c r="S889" s="58"/>
    </row>
    <row r="890" spans="4:19" x14ac:dyDescent="0.3">
      <c r="D890" s="47"/>
      <c r="Q890" s="59"/>
      <c r="R890" s="58"/>
      <c r="S890" s="58"/>
    </row>
    <row r="891" spans="4:19" x14ac:dyDescent="0.3">
      <c r="D891" s="47"/>
      <c r="Q891" s="59"/>
      <c r="R891" s="58"/>
      <c r="S891" s="58"/>
    </row>
    <row r="892" spans="4:19" x14ac:dyDescent="0.3">
      <c r="D892" s="47"/>
      <c r="Q892" s="59"/>
      <c r="R892" s="58"/>
      <c r="S892" s="58"/>
    </row>
    <row r="893" spans="4:19" x14ac:dyDescent="0.3">
      <c r="D893" s="47"/>
      <c r="Q893" s="59"/>
      <c r="R893" s="58"/>
      <c r="S893" s="58"/>
    </row>
    <row r="894" spans="4:19" x14ac:dyDescent="0.3">
      <c r="D894" s="47"/>
      <c r="Q894" s="59"/>
      <c r="R894" s="58"/>
      <c r="S894" s="58"/>
    </row>
    <row r="895" spans="4:19" x14ac:dyDescent="0.3">
      <c r="D895" s="47"/>
      <c r="Q895" s="59"/>
      <c r="R895" s="58"/>
      <c r="S895" s="58"/>
    </row>
    <row r="896" spans="4:19" x14ac:dyDescent="0.3">
      <c r="D896" s="47"/>
      <c r="Q896" s="59"/>
      <c r="R896" s="58"/>
      <c r="S896" s="58"/>
    </row>
    <row r="897" spans="4:19" x14ac:dyDescent="0.3">
      <c r="D897" s="47"/>
      <c r="Q897" s="59"/>
      <c r="R897" s="58"/>
      <c r="S897" s="58"/>
    </row>
    <row r="898" spans="4:19" x14ac:dyDescent="0.3">
      <c r="D898" s="47"/>
      <c r="Q898" s="59"/>
      <c r="R898" s="58"/>
      <c r="S898" s="58"/>
    </row>
    <row r="899" spans="4:19" x14ac:dyDescent="0.3">
      <c r="D899" s="47"/>
      <c r="Q899" s="59"/>
      <c r="R899" s="58"/>
      <c r="S899" s="58"/>
    </row>
    <row r="900" spans="4:19" x14ac:dyDescent="0.3">
      <c r="D900" s="47"/>
      <c r="Q900" s="59"/>
      <c r="R900" s="58"/>
      <c r="S900" s="58"/>
    </row>
    <row r="901" spans="4:19" x14ac:dyDescent="0.3">
      <c r="D901" s="47"/>
      <c r="Q901" s="59"/>
      <c r="R901" s="58"/>
      <c r="S901" s="58"/>
    </row>
    <row r="902" spans="4:19" x14ac:dyDescent="0.3">
      <c r="D902" s="47"/>
      <c r="Q902" s="59"/>
      <c r="R902" s="58"/>
      <c r="S902" s="58"/>
    </row>
  </sheetData>
  <mergeCells count="32">
    <mergeCell ref="AE16:AF16"/>
    <mergeCell ref="AG16:AH16"/>
    <mergeCell ref="AA6:AA8"/>
    <mergeCell ref="AB6:AB8"/>
    <mergeCell ref="Y6:Y8"/>
    <mergeCell ref="X43:X45"/>
    <mergeCell ref="X46:X48"/>
    <mergeCell ref="X49:X51"/>
    <mergeCell ref="X40:X42"/>
    <mergeCell ref="R7:W7"/>
    <mergeCell ref="R8:S8"/>
    <mergeCell ref="X61:X63"/>
    <mergeCell ref="X64:X66"/>
    <mergeCell ref="X67:X69"/>
    <mergeCell ref="X52:X54"/>
    <mergeCell ref="X55:X57"/>
    <mergeCell ref="X58:X60"/>
    <mergeCell ref="V4:W4"/>
    <mergeCell ref="V5:W5"/>
    <mergeCell ref="A6:A8"/>
    <mergeCell ref="B6:B8"/>
    <mergeCell ref="C6:C8"/>
    <mergeCell ref="D6:D8"/>
    <mergeCell ref="E6:E8"/>
    <mergeCell ref="F6:F8"/>
    <mergeCell ref="G6:G8"/>
    <mergeCell ref="H6:I8"/>
    <mergeCell ref="J6:J8"/>
    <mergeCell ref="K6:L8"/>
    <mergeCell ref="M6:N8"/>
    <mergeCell ref="O6:P8"/>
    <mergeCell ref="R6:W6"/>
  </mergeCells>
  <phoneticPr fontId="44" type="noConversion"/>
  <conditionalFormatting sqref="AA4:AB4">
    <cfRule type="cellIs" dxfId="52" priority="28" operator="lessThan">
      <formula>0</formula>
    </cfRule>
    <cfRule type="cellIs" dxfId="51" priority="29" operator="greaterThan">
      <formula>0</formula>
    </cfRule>
  </conditionalFormatting>
  <conditionalFormatting sqref="Y4">
    <cfRule type="cellIs" dxfId="50" priority="26" operator="lessThan">
      <formula>0</formula>
    </cfRule>
    <cfRule type="cellIs" dxfId="49" priority="27" operator="greaterThan">
      <formula>0</formula>
    </cfRule>
  </conditionalFormatting>
  <conditionalFormatting sqref="AA13:AB13">
    <cfRule type="cellIs" dxfId="48" priority="3" operator="lessThan">
      <formula>0</formula>
    </cfRule>
    <cfRule type="cellIs" dxfId="47" priority="4" operator="greaterThan">
      <formula>0</formula>
    </cfRule>
  </conditionalFormatting>
  <conditionalFormatting sqref="AA10:AB12">
    <cfRule type="cellIs" dxfId="46" priority="7" operator="lessThan">
      <formula>0</formula>
    </cfRule>
    <cfRule type="cellIs" dxfId="45" priority="8" operator="greaterThan">
      <formula>0</formula>
    </cfRule>
  </conditionalFormatting>
  <conditionalFormatting sqref="S4:U5 T1:W3">
    <cfRule type="cellIs" dxfId="44" priority="2" stopIfTrue="1" operator="lessThan">
      <formula>0</formula>
    </cfRule>
  </conditionalFormatting>
  <conditionalFormatting sqref="S6:W6 T8:W8">
    <cfRule type="cellIs" dxfId="43" priority="1" stopIfTrue="1" operator="lessThan">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1005"/>
  <sheetViews>
    <sheetView showGridLines="0" tabSelected="1" topLeftCell="Y1" zoomScale="80" zoomScaleNormal="80" workbookViewId="0">
      <pane ySplit="14" topLeftCell="A15" activePane="bottomLeft" state="frozen"/>
      <selection pane="bottomLeft" activeCell="AL8" sqref="AL8"/>
    </sheetView>
  </sheetViews>
  <sheetFormatPr baseColWidth="10" defaultColWidth="9.109375" defaultRowHeight="13.2" x14ac:dyDescent="0.25"/>
  <cols>
    <col min="1" max="1" width="14.5546875" style="201" bestFit="1" customWidth="1"/>
    <col min="2" max="2" width="11.5546875" style="201" bestFit="1" customWidth="1"/>
    <col min="3" max="3" width="9.33203125" style="201" bestFit="1" customWidth="1"/>
    <col min="4" max="4" width="13.44140625" style="231" bestFit="1" customWidth="1"/>
    <col min="5" max="5" width="11.5546875" style="224" bestFit="1" customWidth="1"/>
    <col min="6" max="6" width="11.6640625" style="224" bestFit="1" customWidth="1"/>
    <col min="7" max="7" width="11.44140625" style="224" bestFit="1" customWidth="1"/>
    <col min="8" max="8" width="9.44140625" style="201" bestFit="1" customWidth="1"/>
    <col min="9" max="9" width="17" style="201" bestFit="1" customWidth="1"/>
    <col min="10" max="10" width="4" style="201" bestFit="1" customWidth="1"/>
    <col min="11" max="11" width="15.6640625" style="225" bestFit="1" customWidth="1"/>
    <col min="12" max="12" width="9.44140625" style="201" bestFit="1" customWidth="1"/>
    <col min="13" max="13" width="11.5546875" style="201" bestFit="1" customWidth="1"/>
    <col min="14" max="14" width="5.109375" style="201" bestFit="1" customWidth="1"/>
    <col min="15" max="15" width="16.6640625" style="225" bestFit="1" customWidth="1"/>
    <col min="16" max="16" width="16.33203125" style="225" bestFit="1" customWidth="1"/>
    <col min="17" max="17" width="8.5546875" style="201" bestFit="1" customWidth="1"/>
    <col min="18" max="18" width="15.6640625" style="232" bestFit="1" customWidth="1"/>
    <col min="19" max="19" width="7.88671875" style="232" bestFit="1" customWidth="1"/>
    <col min="20" max="20" width="8.44140625" style="233" customWidth="1"/>
    <col min="21" max="21" width="4.33203125" style="233" bestFit="1" customWidth="1"/>
    <col min="22" max="22" width="1.6640625" style="201" customWidth="1"/>
    <col min="23" max="23" width="10.6640625" style="226" bestFit="1" customWidth="1"/>
    <col min="24" max="24" width="13.6640625" style="226" bestFit="1" customWidth="1"/>
    <col min="25" max="26" width="15" style="225" bestFit="1" customWidth="1"/>
    <col min="27" max="27" width="14.5546875" style="225" bestFit="1" customWidth="1"/>
    <col min="28" max="28" width="13.5546875" style="225" bestFit="1" customWidth="1"/>
    <col min="29" max="29" width="15.109375" style="201" customWidth="1"/>
    <col min="30" max="30" width="33.88671875" style="201" customWidth="1"/>
    <col min="31" max="31" width="3.33203125" style="201" customWidth="1"/>
    <col min="32" max="33" width="14.6640625" style="201" customWidth="1"/>
    <col min="34" max="34" width="9.109375" style="201"/>
    <col min="35" max="35" width="10.88671875" style="201" customWidth="1"/>
    <col min="36" max="36" width="11.5546875" style="201" bestFit="1" customWidth="1"/>
    <col min="37" max="37" width="13.6640625" style="201" bestFit="1" customWidth="1"/>
    <col min="38" max="38" width="13.44140625" style="201" bestFit="1" customWidth="1"/>
    <col min="39" max="39" width="18" style="201" bestFit="1" customWidth="1"/>
    <col min="40" max="40" width="9.44140625" style="201" bestFit="1" customWidth="1"/>
    <col min="41" max="41" width="9.109375" style="201"/>
    <col min="42" max="42" width="13" style="201" bestFit="1" customWidth="1"/>
    <col min="43" max="16384" width="9.109375" style="201"/>
  </cols>
  <sheetData>
    <row r="1" spans="1:45" s="153" customFormat="1" ht="31.95" customHeight="1" thickBot="1" x14ac:dyDescent="0.55000000000000004">
      <c r="A1" s="142" t="s">
        <v>20</v>
      </c>
      <c r="B1" s="143"/>
      <c r="C1" s="143"/>
      <c r="D1" s="144"/>
      <c r="E1" s="145"/>
      <c r="F1" s="145"/>
      <c r="G1" s="145"/>
      <c r="H1" s="143"/>
      <c r="I1" s="143"/>
      <c r="J1" s="143"/>
      <c r="K1" s="146"/>
      <c r="L1" s="143"/>
      <c r="M1" s="143"/>
      <c r="N1" s="143"/>
      <c r="O1" s="146"/>
      <c r="P1" s="146"/>
      <c r="Q1" s="143"/>
      <c r="R1" s="147"/>
      <c r="S1" s="147"/>
      <c r="T1" s="148"/>
      <c r="U1" s="148"/>
      <c r="V1" s="149"/>
      <c r="W1" s="150"/>
      <c r="X1" s="150"/>
      <c r="Y1" s="151"/>
      <c r="Z1" s="151"/>
      <c r="AA1" s="151"/>
      <c r="AB1" s="151"/>
      <c r="AC1" s="152" t="s">
        <v>58</v>
      </c>
      <c r="AE1" s="154"/>
      <c r="AF1" s="154"/>
      <c r="AG1" s="154"/>
      <c r="AH1" s="154"/>
      <c r="AI1" s="155"/>
      <c r="AJ1" s="155"/>
      <c r="AK1" s="155"/>
      <c r="AL1" s="155"/>
      <c r="AM1" s="155"/>
      <c r="AN1" s="155"/>
      <c r="AO1" s="155"/>
      <c r="AP1" s="154"/>
      <c r="AQ1" s="154"/>
      <c r="AR1" s="154"/>
      <c r="AS1" s="154"/>
    </row>
    <row r="2" spans="1:45" s="167" customFormat="1" ht="24" thickBot="1" x14ac:dyDescent="0.5">
      <c r="A2" s="99" t="s">
        <v>44</v>
      </c>
      <c r="B2" s="99">
        <v>43098</v>
      </c>
      <c r="C2" s="156"/>
      <c r="D2" s="157"/>
      <c r="E2" s="158"/>
      <c r="F2" s="158"/>
      <c r="G2" s="158"/>
      <c r="H2" s="159"/>
      <c r="I2" s="159"/>
      <c r="J2" s="159"/>
      <c r="K2" s="160"/>
      <c r="L2" s="159"/>
      <c r="M2" s="159"/>
      <c r="N2" s="159"/>
      <c r="O2" s="160"/>
      <c r="P2" s="160"/>
      <c r="Q2" s="159"/>
      <c r="R2" s="161"/>
      <c r="S2" s="161"/>
      <c r="T2" s="162"/>
      <c r="U2" s="162"/>
      <c r="V2" s="163"/>
      <c r="W2" s="164"/>
      <c r="X2" s="164"/>
      <c r="Y2" s="165"/>
      <c r="Z2" s="165"/>
      <c r="AA2" s="165"/>
      <c r="AB2" s="165"/>
      <c r="AC2" s="166"/>
      <c r="AE2" s="154"/>
      <c r="AF2" s="168" t="s">
        <v>45</v>
      </c>
      <c r="AG2" s="169" t="s">
        <v>46</v>
      </c>
      <c r="AH2" s="170"/>
      <c r="AI2" s="155"/>
      <c r="AJ2" s="155"/>
      <c r="AK2" s="155"/>
      <c r="AL2" s="155"/>
      <c r="AM2" s="155"/>
      <c r="AN2" s="155"/>
      <c r="AO2" s="155"/>
      <c r="AP2" s="170"/>
      <c r="AQ2" s="170"/>
      <c r="AR2" s="170"/>
      <c r="AS2" s="170"/>
    </row>
    <row r="3" spans="1:45" s="167" customFormat="1" ht="6" customHeight="1" thickBot="1" x14ac:dyDescent="0.35">
      <c r="C3" s="156"/>
      <c r="D3" s="157"/>
      <c r="E3" s="158"/>
      <c r="F3" s="158"/>
      <c r="G3" s="158"/>
      <c r="H3" s="159"/>
      <c r="I3" s="159"/>
      <c r="J3" s="159"/>
      <c r="K3" s="160"/>
      <c r="L3" s="159"/>
      <c r="M3" s="159"/>
      <c r="N3" s="159"/>
      <c r="O3" s="160"/>
      <c r="P3" s="160"/>
      <c r="Q3" s="159"/>
      <c r="R3" s="161"/>
      <c r="S3" s="161"/>
      <c r="T3" s="162"/>
      <c r="U3" s="162"/>
      <c r="V3" s="163"/>
      <c r="W3" s="164"/>
      <c r="X3" s="164"/>
      <c r="Y3" s="165"/>
      <c r="Z3" s="165"/>
      <c r="AA3" s="165"/>
      <c r="AB3" s="165"/>
      <c r="AC3" s="166"/>
      <c r="AD3" s="171"/>
      <c r="AE3" s="170"/>
      <c r="AF3" s="170"/>
      <c r="AG3" s="170"/>
      <c r="AH3" s="170"/>
      <c r="AI3" s="170"/>
      <c r="AJ3" s="155"/>
      <c r="AK3" s="155"/>
      <c r="AL3" s="155"/>
      <c r="AM3" s="155"/>
      <c r="AN3" s="155"/>
      <c r="AO3" s="155"/>
      <c r="AP3" s="170"/>
      <c r="AQ3" s="170"/>
      <c r="AR3" s="170"/>
      <c r="AS3" s="170"/>
    </row>
    <row r="4" spans="1:45" s="167" customFormat="1" ht="24" thickBot="1" x14ac:dyDescent="0.5">
      <c r="A4" s="348" t="s">
        <v>139</v>
      </c>
      <c r="B4" s="99">
        <v>43105</v>
      </c>
      <c r="C4" s="156"/>
      <c r="D4" s="157"/>
      <c r="E4" s="158"/>
      <c r="F4" s="158"/>
      <c r="G4" s="158"/>
      <c r="H4" s="159"/>
      <c r="I4" s="159"/>
      <c r="J4" s="159"/>
      <c r="K4" s="160"/>
      <c r="L4" s="159"/>
      <c r="M4" s="159"/>
      <c r="N4" s="159"/>
      <c r="O4" s="160"/>
      <c r="P4" s="160"/>
      <c r="Q4" s="159"/>
      <c r="R4" s="161"/>
      <c r="S4" s="161"/>
      <c r="T4" s="162"/>
      <c r="U4" s="162"/>
      <c r="V4" s="163"/>
      <c r="W4" s="164"/>
      <c r="X4" s="164"/>
      <c r="Y4" s="165"/>
      <c r="Z4" s="165"/>
      <c r="AA4" s="165"/>
      <c r="AB4" s="165"/>
      <c r="AC4" s="166"/>
      <c r="AD4" s="172" t="s">
        <v>70</v>
      </c>
      <c r="AE4" s="154"/>
      <c r="AF4" s="173">
        <f>SUM(AF6:AF10)</f>
        <v>-144973.82658315889</v>
      </c>
      <c r="AG4" s="174">
        <f>SUM(AG6:AG10)</f>
        <v>118722.77716091374</v>
      </c>
      <c r="AH4" s="170"/>
      <c r="AI4" s="175"/>
      <c r="AJ4" s="155"/>
      <c r="AK4" s="155"/>
      <c r="AL4" s="155"/>
      <c r="AM4" s="155"/>
      <c r="AN4" s="155"/>
      <c r="AO4" s="155"/>
      <c r="AP4" s="170"/>
      <c r="AQ4" s="170"/>
      <c r="AR4" s="170"/>
      <c r="AS4" s="170"/>
    </row>
    <row r="5" spans="1:45" s="167" customFormat="1" ht="8.25" customHeight="1" thickBot="1" x14ac:dyDescent="0.5">
      <c r="A5" s="156"/>
      <c r="B5" s="156"/>
      <c r="C5" s="156"/>
      <c r="D5" s="157"/>
      <c r="E5" s="158"/>
      <c r="F5" s="158"/>
      <c r="G5" s="158"/>
      <c r="H5" s="159"/>
      <c r="I5" s="159"/>
      <c r="J5" s="159"/>
      <c r="K5" s="160"/>
      <c r="L5" s="159"/>
      <c r="M5" s="159"/>
      <c r="N5" s="159"/>
      <c r="O5" s="160"/>
      <c r="P5" s="160"/>
      <c r="Q5" s="159"/>
      <c r="R5" s="161"/>
      <c r="S5" s="161"/>
      <c r="T5" s="162"/>
      <c r="U5" s="162"/>
      <c r="V5" s="163"/>
      <c r="W5" s="164"/>
      <c r="X5" s="164"/>
      <c r="Y5" s="165"/>
      <c r="Z5" s="165"/>
      <c r="AA5" s="165"/>
      <c r="AB5" s="165"/>
      <c r="AC5" s="166"/>
      <c r="AD5" s="170"/>
      <c r="AE5" s="154"/>
      <c r="AF5" s="176"/>
      <c r="AG5" s="176"/>
      <c r="AH5" s="170"/>
      <c r="AI5" s="155"/>
      <c r="AJ5" s="155"/>
      <c r="AK5" s="155"/>
      <c r="AL5" s="155"/>
      <c r="AM5" s="155"/>
      <c r="AN5" s="155"/>
      <c r="AO5" s="155"/>
      <c r="AP5" s="170"/>
      <c r="AQ5" s="170"/>
      <c r="AR5" s="170"/>
      <c r="AS5" s="170"/>
    </row>
    <row r="6" spans="1:45" s="167" customFormat="1" ht="16.95" customHeight="1" x14ac:dyDescent="0.45">
      <c r="A6" s="156"/>
      <c r="B6" s="156"/>
      <c r="C6" s="156"/>
      <c r="D6" s="157"/>
      <c r="E6" s="158"/>
      <c r="F6" s="158"/>
      <c r="G6" s="158"/>
      <c r="H6" s="159"/>
      <c r="I6" s="159"/>
      <c r="J6" s="159"/>
      <c r="K6" s="160"/>
      <c r="L6" s="159"/>
      <c r="M6" s="159"/>
      <c r="N6" s="159"/>
      <c r="O6" s="160"/>
      <c r="P6" s="160"/>
      <c r="Q6" s="159"/>
      <c r="R6" s="161"/>
      <c r="S6" s="161"/>
      <c r="T6" s="162"/>
      <c r="U6" s="162"/>
      <c r="V6" s="163"/>
      <c r="W6" s="164"/>
      <c r="X6" s="164"/>
      <c r="Y6" s="165"/>
      <c r="Z6" s="165"/>
      <c r="AA6" s="165"/>
      <c r="AB6" s="165"/>
      <c r="AC6" s="166"/>
      <c r="AD6" s="177" t="s">
        <v>24</v>
      </c>
      <c r="AE6" s="154"/>
      <c r="AF6" s="178">
        <f>SUMIF($Q$15:$Q$484,$AD$6,$AF$15:$AF$484)</f>
        <v>-2263.8359297784759</v>
      </c>
      <c r="AG6" s="179">
        <f>SUMIF($Q$15:$Q$484,$AD$6,$AG$15:$AG$484)</f>
        <v>0</v>
      </c>
      <c r="AH6" s="170"/>
      <c r="AI6" s="155"/>
      <c r="AJ6" s="155"/>
      <c r="AK6" s="155"/>
      <c r="AL6" s="155"/>
      <c r="AM6" s="155"/>
      <c r="AN6" s="155"/>
      <c r="AO6" s="155"/>
      <c r="AP6" s="170"/>
      <c r="AQ6" s="170"/>
      <c r="AR6" s="170"/>
      <c r="AS6" s="170"/>
    </row>
    <row r="7" spans="1:45" s="167" customFormat="1" ht="18" customHeight="1" x14ac:dyDescent="0.45">
      <c r="A7" s="156"/>
      <c r="B7" s="156"/>
      <c r="C7" s="156"/>
      <c r="D7" s="157"/>
      <c r="E7" s="158"/>
      <c r="F7" s="158"/>
      <c r="G7" s="158"/>
      <c r="H7" s="159"/>
      <c r="I7" s="159"/>
      <c r="J7" s="159"/>
      <c r="K7" s="160"/>
      <c r="L7" s="159"/>
      <c r="M7" s="159"/>
      <c r="N7" s="159"/>
      <c r="O7" s="160"/>
      <c r="P7" s="160"/>
      <c r="Q7" s="159"/>
      <c r="R7" s="161"/>
      <c r="S7" s="161"/>
      <c r="T7" s="162"/>
      <c r="U7" s="162"/>
      <c r="V7" s="163"/>
      <c r="W7" s="164"/>
      <c r="X7" s="164"/>
      <c r="Y7" s="165"/>
      <c r="Z7" s="165"/>
      <c r="AA7" s="165"/>
      <c r="AB7" s="165"/>
      <c r="AC7" s="166"/>
      <c r="AD7" s="180" t="s">
        <v>69</v>
      </c>
      <c r="AE7" s="154"/>
      <c r="AF7" s="181">
        <f>SUMIF($Q$15:$Q$484,$AD$7,$AF$15:$AF$484)</f>
        <v>0</v>
      </c>
      <c r="AG7" s="182">
        <f>SUMIF($Q$15:$Q$484,$AD$7,$AG$15:$AG$484)</f>
        <v>0</v>
      </c>
      <c r="AH7" s="170"/>
      <c r="AI7" s="155"/>
      <c r="AJ7" s="155"/>
      <c r="AK7" s="155"/>
      <c r="AL7" s="155"/>
      <c r="AM7" s="155"/>
      <c r="AN7" s="155"/>
      <c r="AO7" s="155"/>
      <c r="AP7" s="170"/>
      <c r="AQ7" s="170"/>
      <c r="AR7" s="170"/>
      <c r="AS7" s="170"/>
    </row>
    <row r="8" spans="1:45" s="167" customFormat="1" ht="17.399999999999999" customHeight="1" x14ac:dyDescent="0.45">
      <c r="A8" s="156"/>
      <c r="B8" s="156"/>
      <c r="C8" s="156"/>
      <c r="D8" s="157"/>
      <c r="E8" s="158"/>
      <c r="F8" s="158"/>
      <c r="G8" s="158"/>
      <c r="H8" s="159"/>
      <c r="I8" s="159"/>
      <c r="J8" s="159"/>
      <c r="K8" s="160"/>
      <c r="L8" s="159"/>
      <c r="M8" s="159"/>
      <c r="N8" s="159"/>
      <c r="O8" s="160"/>
      <c r="P8" s="160"/>
      <c r="Q8" s="159"/>
      <c r="R8" s="161"/>
      <c r="S8" s="161"/>
      <c r="T8" s="162"/>
      <c r="U8" s="162"/>
      <c r="V8" s="163"/>
      <c r="W8" s="164"/>
      <c r="X8" s="164"/>
      <c r="Y8" s="165"/>
      <c r="Z8" s="165"/>
      <c r="AA8" s="165"/>
      <c r="AB8" s="165"/>
      <c r="AC8" s="166"/>
      <c r="AD8" s="180" t="s">
        <v>26</v>
      </c>
      <c r="AE8" s="154"/>
      <c r="AF8" s="181">
        <f>SUMIF($Q$15:$Q$484,$AD$8,$AF$15:$AF$484)</f>
        <v>-142709.99065338043</v>
      </c>
      <c r="AG8" s="182">
        <f>SUMIF($Q$15:$Q$484,$AD$8,$AG$15:$AG$484)</f>
        <v>118722.77716091374</v>
      </c>
      <c r="AH8" s="170"/>
      <c r="AI8" s="155"/>
      <c r="AJ8" s="155"/>
      <c r="AK8" s="155"/>
      <c r="AL8" s="155"/>
      <c r="AM8" s="155"/>
      <c r="AN8" s="155"/>
      <c r="AO8" s="155"/>
      <c r="AP8" s="170"/>
      <c r="AQ8" s="170"/>
      <c r="AR8" s="170"/>
      <c r="AS8" s="170"/>
    </row>
    <row r="9" spans="1:45" s="167" customFormat="1" ht="14.4" customHeight="1" x14ac:dyDescent="0.45">
      <c r="B9" s="171"/>
      <c r="C9" s="171"/>
      <c r="D9" s="183"/>
      <c r="E9" s="158"/>
      <c r="F9" s="158"/>
      <c r="G9" s="158"/>
      <c r="H9" s="159"/>
      <c r="I9" s="159"/>
      <c r="J9" s="159"/>
      <c r="K9" s="160"/>
      <c r="L9" s="159"/>
      <c r="M9" s="159"/>
      <c r="N9" s="159"/>
      <c r="O9" s="160"/>
      <c r="P9" s="160"/>
      <c r="Q9" s="159"/>
      <c r="R9" s="161"/>
      <c r="S9" s="161"/>
      <c r="T9" s="162"/>
      <c r="U9" s="162"/>
      <c r="V9" s="163"/>
      <c r="W9" s="164"/>
      <c r="X9" s="164"/>
      <c r="Y9" s="165"/>
      <c r="Z9" s="165"/>
      <c r="AA9" s="165"/>
      <c r="AB9" s="165"/>
      <c r="AC9" s="166"/>
      <c r="AD9" s="180" t="s">
        <v>30</v>
      </c>
      <c r="AE9" s="154"/>
      <c r="AF9" s="181">
        <f>SUMIF($Q$15:$Q$484,$AD$9,$AF$15:$AF$484)</f>
        <v>0</v>
      </c>
      <c r="AG9" s="182">
        <f>SUMIF($Q$15:$Q$484,$AD$9,$AG$15:$AG$484)</f>
        <v>0</v>
      </c>
      <c r="AH9" s="170"/>
      <c r="AI9" s="155"/>
      <c r="AJ9" s="155"/>
      <c r="AK9" s="155"/>
      <c r="AL9" s="155"/>
      <c r="AM9" s="155"/>
      <c r="AN9" s="155"/>
      <c r="AO9" s="155"/>
      <c r="AP9" s="170"/>
      <c r="AQ9" s="170"/>
      <c r="AR9" s="170"/>
      <c r="AS9" s="170"/>
    </row>
    <row r="10" spans="1:45" s="167" customFormat="1" ht="24" thickBot="1" x14ac:dyDescent="0.5">
      <c r="B10" s="184"/>
      <c r="C10" s="184"/>
      <c r="D10" s="183"/>
      <c r="E10" s="158"/>
      <c r="F10" s="158"/>
      <c r="G10" s="158"/>
      <c r="H10" s="159"/>
      <c r="I10" s="159"/>
      <c r="J10" s="159"/>
      <c r="K10" s="160"/>
      <c r="L10" s="159"/>
      <c r="M10" s="159"/>
      <c r="N10" s="159"/>
      <c r="O10" s="160"/>
      <c r="P10" s="160"/>
      <c r="Q10" s="159"/>
      <c r="R10" s="161"/>
      <c r="S10" s="161"/>
      <c r="T10" s="162"/>
      <c r="U10" s="162"/>
      <c r="V10" s="163"/>
      <c r="W10" s="164"/>
      <c r="X10" s="164"/>
      <c r="Y10" s="165"/>
      <c r="Z10" s="165"/>
      <c r="AA10" s="165"/>
      <c r="AB10" s="165"/>
      <c r="AC10" s="166"/>
      <c r="AD10" s="185" t="s">
        <v>102</v>
      </c>
      <c r="AE10" s="154"/>
      <c r="AF10" s="186">
        <f>SUMIF($Q$15:$Q$484,$AD$10,$AF$15:$AF$484)</f>
        <v>0</v>
      </c>
      <c r="AG10" s="187">
        <f>SUMIF($Q$15:$Q$484,$AD$10,$AG$15:$AG$484)</f>
        <v>0</v>
      </c>
      <c r="AH10" s="170"/>
      <c r="AI10" s="155"/>
      <c r="AJ10" s="155"/>
      <c r="AK10" s="155"/>
      <c r="AL10" s="155"/>
      <c r="AM10" s="155"/>
      <c r="AN10" s="155"/>
      <c r="AO10" s="155"/>
      <c r="AP10" s="170"/>
      <c r="AQ10" s="170"/>
      <c r="AR10" s="170"/>
      <c r="AS10" s="170"/>
    </row>
    <row r="11" spans="1:45" s="167" customFormat="1" ht="6" customHeight="1" x14ac:dyDescent="0.45">
      <c r="B11" s="184"/>
      <c r="C11" s="184"/>
      <c r="D11" s="183"/>
      <c r="E11" s="158"/>
      <c r="F11" s="158"/>
      <c r="G11" s="158"/>
      <c r="H11" s="159"/>
      <c r="I11" s="159"/>
      <c r="J11" s="159"/>
      <c r="K11" s="160"/>
      <c r="L11" s="159"/>
      <c r="M11" s="159"/>
      <c r="N11" s="159"/>
      <c r="O11" s="160"/>
      <c r="P11" s="160"/>
      <c r="Q11" s="159"/>
      <c r="R11" s="161"/>
      <c r="S11" s="161"/>
      <c r="T11" s="162"/>
      <c r="U11" s="162"/>
      <c r="V11" s="163"/>
      <c r="W11" s="164"/>
      <c r="X11" s="164"/>
      <c r="Y11" s="188"/>
      <c r="Z11" s="188"/>
      <c r="AA11" s="165"/>
      <c r="AB11" s="165"/>
      <c r="AC11" s="166"/>
      <c r="AD11" s="184"/>
      <c r="AE11" s="154"/>
      <c r="AF11" s="170"/>
      <c r="AG11" s="170"/>
      <c r="AH11" s="170"/>
      <c r="AI11" s="155"/>
      <c r="AJ11" s="155"/>
      <c r="AK11" s="155"/>
      <c r="AL11" s="155"/>
      <c r="AM11" s="155"/>
      <c r="AN11" s="155"/>
      <c r="AO11" s="155"/>
      <c r="AP11" s="170"/>
      <c r="AQ11" s="170"/>
      <c r="AR11" s="170"/>
      <c r="AS11" s="170"/>
    </row>
    <row r="12" spans="1:45" s="192" customFormat="1" ht="23.4" x14ac:dyDescent="0.45">
      <c r="A12" s="342" t="s">
        <v>0</v>
      </c>
      <c r="B12" s="325" t="s">
        <v>1</v>
      </c>
      <c r="C12" s="325" t="s">
        <v>2</v>
      </c>
      <c r="D12" s="325" t="s">
        <v>3</v>
      </c>
      <c r="E12" s="321" t="s">
        <v>4</v>
      </c>
      <c r="F12" s="321" t="s">
        <v>5</v>
      </c>
      <c r="G12" s="321" t="s">
        <v>6</v>
      </c>
      <c r="H12" s="333" t="s">
        <v>7</v>
      </c>
      <c r="I12" s="339" t="s">
        <v>8</v>
      </c>
      <c r="J12" s="333" t="s">
        <v>9</v>
      </c>
      <c r="K12" s="334"/>
      <c r="L12" s="333" t="s">
        <v>7</v>
      </c>
      <c r="M12" s="339" t="s">
        <v>8</v>
      </c>
      <c r="N12" s="333" t="s">
        <v>10</v>
      </c>
      <c r="O12" s="334"/>
      <c r="P12" s="339" t="s">
        <v>72</v>
      </c>
      <c r="Q12" s="333" t="s">
        <v>11</v>
      </c>
      <c r="R12" s="334"/>
      <c r="S12" s="339" t="s">
        <v>59</v>
      </c>
      <c r="T12" s="333" t="s">
        <v>19</v>
      </c>
      <c r="U12" s="334"/>
      <c r="V12" s="189"/>
      <c r="W12" s="328" t="s">
        <v>12</v>
      </c>
      <c r="X12" s="329"/>
      <c r="Y12" s="329"/>
      <c r="Z12" s="329"/>
      <c r="AA12" s="329"/>
      <c r="AB12" s="330"/>
      <c r="AC12" s="321" t="s">
        <v>43</v>
      </c>
      <c r="AD12" s="325" t="s">
        <v>18</v>
      </c>
      <c r="AE12" s="154"/>
      <c r="AF12" s="324" t="s">
        <v>45</v>
      </c>
      <c r="AG12" s="324" t="s">
        <v>46</v>
      </c>
      <c r="AH12" s="170"/>
      <c r="AI12" s="190"/>
      <c r="AJ12" s="190"/>
      <c r="AK12" s="190"/>
      <c r="AL12" s="190"/>
      <c r="AM12" s="190"/>
      <c r="AN12" s="190"/>
      <c r="AO12" s="190"/>
      <c r="AP12" s="191"/>
      <c r="AQ12" s="191"/>
      <c r="AR12" s="191"/>
      <c r="AS12" s="191"/>
    </row>
    <row r="13" spans="1:45" s="192" customFormat="1" ht="23.4" x14ac:dyDescent="0.45">
      <c r="A13" s="343"/>
      <c r="B13" s="325"/>
      <c r="C13" s="325"/>
      <c r="D13" s="325"/>
      <c r="E13" s="322"/>
      <c r="F13" s="322"/>
      <c r="G13" s="322"/>
      <c r="H13" s="335"/>
      <c r="I13" s="340"/>
      <c r="J13" s="335"/>
      <c r="K13" s="336"/>
      <c r="L13" s="335"/>
      <c r="M13" s="340"/>
      <c r="N13" s="335"/>
      <c r="O13" s="336"/>
      <c r="P13" s="340"/>
      <c r="Q13" s="335"/>
      <c r="R13" s="336"/>
      <c r="S13" s="340"/>
      <c r="T13" s="335"/>
      <c r="U13" s="336"/>
      <c r="V13" s="189"/>
      <c r="W13" s="326" t="s">
        <v>13</v>
      </c>
      <c r="X13" s="326" t="s">
        <v>14</v>
      </c>
      <c r="Y13" s="328" t="s">
        <v>23</v>
      </c>
      <c r="Z13" s="329"/>
      <c r="AA13" s="329"/>
      <c r="AB13" s="330"/>
      <c r="AC13" s="322"/>
      <c r="AD13" s="325"/>
      <c r="AE13" s="154"/>
      <c r="AF13" s="324"/>
      <c r="AG13" s="324"/>
      <c r="AH13" s="170"/>
      <c r="AI13" s="190"/>
      <c r="AJ13" s="190"/>
      <c r="AK13" s="190"/>
      <c r="AL13" s="190"/>
      <c r="AM13" s="190"/>
      <c r="AN13" s="190"/>
      <c r="AO13" s="190"/>
      <c r="AP13" s="191"/>
      <c r="AQ13" s="191"/>
      <c r="AR13" s="191"/>
      <c r="AS13" s="191"/>
    </row>
    <row r="14" spans="1:45" s="192" customFormat="1" ht="23.4" x14ac:dyDescent="0.45">
      <c r="A14" s="344"/>
      <c r="B14" s="325"/>
      <c r="C14" s="325"/>
      <c r="D14" s="325"/>
      <c r="E14" s="323"/>
      <c r="F14" s="323"/>
      <c r="G14" s="323"/>
      <c r="H14" s="337"/>
      <c r="I14" s="341"/>
      <c r="J14" s="337"/>
      <c r="K14" s="338"/>
      <c r="L14" s="337"/>
      <c r="M14" s="341"/>
      <c r="N14" s="337"/>
      <c r="O14" s="338"/>
      <c r="P14" s="341"/>
      <c r="Q14" s="337"/>
      <c r="R14" s="338"/>
      <c r="S14" s="341"/>
      <c r="T14" s="337"/>
      <c r="U14" s="338"/>
      <c r="V14" s="189"/>
      <c r="W14" s="327"/>
      <c r="X14" s="327"/>
      <c r="Y14" s="331" t="s">
        <v>15</v>
      </c>
      <c r="Z14" s="332"/>
      <c r="AA14" s="193" t="s">
        <v>16</v>
      </c>
      <c r="AB14" s="193" t="s">
        <v>17</v>
      </c>
      <c r="AC14" s="323"/>
      <c r="AD14" s="325"/>
      <c r="AE14" s="154"/>
      <c r="AF14" s="324"/>
      <c r="AG14" s="324"/>
      <c r="AH14" s="170"/>
      <c r="AI14" s="190"/>
      <c r="AJ14" s="190"/>
      <c r="AK14" s="190"/>
      <c r="AL14" s="190"/>
      <c r="AM14" s="190"/>
      <c r="AN14" s="190"/>
      <c r="AO14" s="190"/>
      <c r="AP14" s="191"/>
      <c r="AQ14" s="191"/>
      <c r="AR14" s="191"/>
      <c r="AS14" s="191"/>
    </row>
    <row r="15" spans="1:45" ht="23.25" customHeight="1" x14ac:dyDescent="0.3">
      <c r="A15" s="194"/>
      <c r="B15" s="194"/>
      <c r="C15" s="194"/>
      <c r="D15" s="194"/>
      <c r="E15" s="195"/>
      <c r="F15" s="195"/>
      <c r="G15" s="195"/>
      <c r="H15" s="194"/>
      <c r="I15" s="194"/>
      <c r="J15" s="194"/>
      <c r="K15" s="196"/>
      <c r="L15" s="194"/>
      <c r="M15" s="194"/>
      <c r="N15" s="194"/>
      <c r="O15" s="196"/>
      <c r="P15" s="194"/>
      <c r="Q15" s="194"/>
      <c r="R15" s="197"/>
      <c r="S15" s="197"/>
      <c r="T15" s="196"/>
      <c r="U15" s="196"/>
      <c r="V15" s="194"/>
      <c r="W15" s="197"/>
      <c r="X15" s="197"/>
      <c r="Y15" s="196"/>
      <c r="Z15" s="196"/>
      <c r="AA15" s="196"/>
      <c r="AB15" s="196"/>
      <c r="AC15" s="198"/>
      <c r="AD15" s="194"/>
      <c r="AE15" s="198"/>
      <c r="AF15" s="198"/>
      <c r="AG15" s="198"/>
      <c r="AH15" s="199"/>
      <c r="AI15" s="200"/>
      <c r="AJ15" s="200"/>
      <c r="AK15" s="200"/>
      <c r="AL15" s="200"/>
      <c r="AM15" s="200"/>
      <c r="AN15" s="200"/>
      <c r="AO15" s="200"/>
      <c r="AP15" s="199"/>
      <c r="AQ15" s="199"/>
      <c r="AR15" s="199"/>
      <c r="AS15" s="199"/>
    </row>
    <row r="16" spans="1:45" s="211" customFormat="1" ht="15.75" customHeight="1" x14ac:dyDescent="0.3">
      <c r="A16" s="353">
        <v>2018</v>
      </c>
      <c r="B16" s="353" t="s">
        <v>126</v>
      </c>
      <c r="C16" s="353">
        <v>906</v>
      </c>
      <c r="D16" s="353" t="s">
        <v>22</v>
      </c>
      <c r="E16" s="354">
        <v>42825</v>
      </c>
      <c r="F16" s="354"/>
      <c r="G16" s="354">
        <v>43131</v>
      </c>
      <c r="H16" s="353" t="s">
        <v>77</v>
      </c>
      <c r="I16" s="353" t="s">
        <v>78</v>
      </c>
      <c r="J16" s="353" t="s">
        <v>23</v>
      </c>
      <c r="K16" s="355">
        <v>-2000000</v>
      </c>
      <c r="L16" s="353" t="s">
        <v>73</v>
      </c>
      <c r="M16" s="353" t="s">
        <v>78</v>
      </c>
      <c r="N16" s="353" t="s">
        <v>76</v>
      </c>
      <c r="O16" s="356">
        <v>53240000</v>
      </c>
      <c r="P16" s="353"/>
      <c r="Q16" s="353" t="s">
        <v>24</v>
      </c>
      <c r="R16" s="357">
        <v>26.62</v>
      </c>
      <c r="S16" s="357"/>
      <c r="T16" s="356"/>
      <c r="U16" s="356">
        <v>0</v>
      </c>
      <c r="V16" s="353"/>
      <c r="W16" s="357">
        <v>25.535000000000004</v>
      </c>
      <c r="X16" s="357">
        <v>25.489948450418652</v>
      </c>
      <c r="Y16" s="356">
        <v>88423.892553570811</v>
      </c>
      <c r="Z16" s="356">
        <v>88423.892553570811</v>
      </c>
      <c r="AA16" s="356">
        <v>88423.892553570811</v>
      </c>
      <c r="AB16" s="356">
        <v>0</v>
      </c>
      <c r="AC16" s="203">
        <f>VLOOKUP(G16,$AK$17:$AP$23,6,TRUE)+1</f>
        <v>23</v>
      </c>
      <c r="AD16" s="202" t="s">
        <v>66</v>
      </c>
      <c r="AE16" s="204"/>
      <c r="AF16" s="205">
        <f>-IF($Y16&gt;0,$Y16*(1-VLOOKUP($D16,$AI$26:$AN$39,6,FALSE))*VLOOKUP($D16,$AI$26:$AN$39,IF(($G16-$B$2)/365&lt;1,4,5),FALSE),0)</f>
        <v>-95.497803957856462</v>
      </c>
      <c r="AG16" s="205">
        <f>-IF($Y16&lt;0,$Y16*(1-VLOOKUP($AC16,$AI$18:$AN$23,6,FALSE))*VLOOKUP($AC16,$AI$18:$AN$23,5,FALSE),0)</f>
        <v>0</v>
      </c>
      <c r="AH16" s="206"/>
      <c r="AI16" s="207" t="s">
        <v>68</v>
      </c>
      <c r="AJ16" s="207" t="s">
        <v>39</v>
      </c>
      <c r="AK16" s="207" t="s">
        <v>40</v>
      </c>
      <c r="AL16" s="208" t="s">
        <v>33</v>
      </c>
      <c r="AM16" s="208" t="s">
        <v>34</v>
      </c>
      <c r="AN16" s="208" t="s">
        <v>41</v>
      </c>
      <c r="AO16" s="209" t="s">
        <v>42</v>
      </c>
      <c r="AP16" s="207" t="s">
        <v>38</v>
      </c>
      <c r="AQ16" s="210"/>
      <c r="AR16" s="210"/>
      <c r="AS16" s="210"/>
    </row>
    <row r="17" spans="1:45" s="211" customFormat="1" ht="15.75" customHeight="1" x14ac:dyDescent="0.3">
      <c r="A17" s="353">
        <v>2018</v>
      </c>
      <c r="B17" s="353" t="s">
        <v>140</v>
      </c>
      <c r="C17" s="353">
        <v>970</v>
      </c>
      <c r="D17" s="353" t="s">
        <v>22</v>
      </c>
      <c r="E17" s="354">
        <v>42825</v>
      </c>
      <c r="F17" s="354"/>
      <c r="G17" s="354">
        <v>43159</v>
      </c>
      <c r="H17" s="353" t="s">
        <v>77</v>
      </c>
      <c r="I17" s="353" t="s">
        <v>78</v>
      </c>
      <c r="J17" s="353" t="s">
        <v>23</v>
      </c>
      <c r="K17" s="355">
        <v>-2000000</v>
      </c>
      <c r="L17" s="353" t="s">
        <v>73</v>
      </c>
      <c r="M17" s="353" t="s">
        <v>78</v>
      </c>
      <c r="N17" s="353" t="s">
        <v>76</v>
      </c>
      <c r="O17" s="356">
        <v>53200000</v>
      </c>
      <c r="P17" s="353"/>
      <c r="Q17" s="353" t="s">
        <v>24</v>
      </c>
      <c r="R17" s="357">
        <v>26.6</v>
      </c>
      <c r="S17" s="357"/>
      <c r="T17" s="356"/>
      <c r="U17" s="356">
        <v>0</v>
      </c>
      <c r="V17" s="353"/>
      <c r="W17" s="357">
        <v>25.535000000000004</v>
      </c>
      <c r="X17" s="357">
        <v>25.500242296030741</v>
      </c>
      <c r="Y17" s="356">
        <v>85982.423545382524</v>
      </c>
      <c r="Z17" s="356">
        <v>85982.423545382524</v>
      </c>
      <c r="AA17" s="356">
        <v>85982.423545382524</v>
      </c>
      <c r="AB17" s="356">
        <v>0</v>
      </c>
      <c r="AC17" s="203">
        <f t="shared" ref="AC17:AC80" si="0">VLOOKUP(G17,$AK$17:$AP$23,6,TRUE)+1</f>
        <v>23</v>
      </c>
      <c r="AD17" s="202" t="s">
        <v>66</v>
      </c>
      <c r="AE17" s="204"/>
      <c r="AF17" s="205">
        <f t="shared" ref="AF17:AF27" si="1">-IF($Y17&gt;0,$Y17*(1-VLOOKUP($D17,$AI$26:$AN$39,6,FALSE))*VLOOKUP($D17,$AI$26:$AN$39,IF(($G17-$B$2)/365&lt;1,4,5),FALSE),0)</f>
        <v>-92.861017429013117</v>
      </c>
      <c r="AG17" s="205">
        <f t="shared" ref="AG17:AG80" si="2">-IF($Y17&lt;0,$Y17*(1-VLOOKUP($AC17,$AI$18:$AN$23,6,FALSE))*VLOOKUP($AC17,$AI$18:$AN$23,5,FALSE),0)</f>
        <v>0</v>
      </c>
      <c r="AH17" s="206"/>
      <c r="AI17" s="207"/>
      <c r="AJ17" s="250"/>
      <c r="AK17" s="251">
        <v>43089</v>
      </c>
      <c r="AL17" s="252"/>
      <c r="AM17" s="252"/>
      <c r="AN17" s="252"/>
      <c r="AO17" s="253"/>
      <c r="AP17" s="254">
        <v>22</v>
      </c>
      <c r="AQ17" s="210"/>
      <c r="AR17" s="210"/>
      <c r="AS17" s="210"/>
    </row>
    <row r="18" spans="1:45" s="211" customFormat="1" ht="15.75" customHeight="1" x14ac:dyDescent="0.3">
      <c r="A18" s="353">
        <v>2018</v>
      </c>
      <c r="B18" s="353" t="s">
        <v>141</v>
      </c>
      <c r="C18" s="353">
        <v>971</v>
      </c>
      <c r="D18" s="353" t="s">
        <v>22</v>
      </c>
      <c r="E18" s="354">
        <v>42825</v>
      </c>
      <c r="F18" s="354"/>
      <c r="G18" s="354">
        <v>43188</v>
      </c>
      <c r="H18" s="353" t="s">
        <v>77</v>
      </c>
      <c r="I18" s="353" t="s">
        <v>78</v>
      </c>
      <c r="J18" s="353" t="s">
        <v>23</v>
      </c>
      <c r="K18" s="355">
        <v>-2000000</v>
      </c>
      <c r="L18" s="353" t="s">
        <v>73</v>
      </c>
      <c r="M18" s="353" t="s">
        <v>78</v>
      </c>
      <c r="N18" s="353" t="s">
        <v>76</v>
      </c>
      <c r="O18" s="356">
        <v>53212000</v>
      </c>
      <c r="P18" s="353"/>
      <c r="Q18" s="353" t="s">
        <v>24</v>
      </c>
      <c r="R18" s="357">
        <v>26.606000000000002</v>
      </c>
      <c r="S18" s="357"/>
      <c r="T18" s="356"/>
      <c r="U18" s="356">
        <v>0</v>
      </c>
      <c r="V18" s="353"/>
      <c r="W18" s="357">
        <v>25.535000000000004</v>
      </c>
      <c r="X18" s="357">
        <v>25.506671076036685</v>
      </c>
      <c r="Y18" s="356">
        <v>85875.406948578704</v>
      </c>
      <c r="Z18" s="356">
        <v>85875.406948578704</v>
      </c>
      <c r="AA18" s="356">
        <v>85875.406948578704</v>
      </c>
      <c r="AB18" s="356">
        <v>0</v>
      </c>
      <c r="AC18" s="203">
        <f t="shared" si="0"/>
        <v>23</v>
      </c>
      <c r="AD18" s="202" t="s">
        <v>66</v>
      </c>
      <c r="AE18" s="204"/>
      <c r="AF18" s="205">
        <f t="shared" si="1"/>
        <v>-92.745439504464997</v>
      </c>
      <c r="AG18" s="205">
        <f t="shared" si="2"/>
        <v>0</v>
      </c>
      <c r="AH18" s="206"/>
      <c r="AI18" s="207">
        <v>23</v>
      </c>
      <c r="AJ18" s="255">
        <v>42083</v>
      </c>
      <c r="AK18" s="251">
        <v>43271</v>
      </c>
      <c r="AL18" s="256">
        <v>102.59</v>
      </c>
      <c r="AM18" s="257">
        <v>8.2000000000000007E-3</v>
      </c>
      <c r="AN18" s="258">
        <v>0.4</v>
      </c>
      <c r="AO18" s="259">
        <f>0.5</f>
        <v>0.5</v>
      </c>
      <c r="AP18" s="254">
        <f t="shared" ref="AP18:AP23" si="3">AI18</f>
        <v>23</v>
      </c>
      <c r="AQ18" s="210"/>
      <c r="AR18" s="210"/>
      <c r="AS18" s="210"/>
    </row>
    <row r="19" spans="1:45" s="212" customFormat="1" ht="15.75" customHeight="1" x14ac:dyDescent="0.3">
      <c r="A19" s="353">
        <v>2018</v>
      </c>
      <c r="B19" s="353" t="s">
        <v>142</v>
      </c>
      <c r="C19" s="353">
        <v>972</v>
      </c>
      <c r="D19" s="353" t="s">
        <v>22</v>
      </c>
      <c r="E19" s="354">
        <v>42825</v>
      </c>
      <c r="F19" s="354"/>
      <c r="G19" s="354">
        <v>43220</v>
      </c>
      <c r="H19" s="353" t="s">
        <v>77</v>
      </c>
      <c r="I19" s="353" t="s">
        <v>78</v>
      </c>
      <c r="J19" s="353" t="s">
        <v>23</v>
      </c>
      <c r="K19" s="355">
        <v>-2000000</v>
      </c>
      <c r="L19" s="353" t="s">
        <v>73</v>
      </c>
      <c r="M19" s="353" t="s">
        <v>78</v>
      </c>
      <c r="N19" s="353" t="s">
        <v>76</v>
      </c>
      <c r="O19" s="356">
        <v>53160000</v>
      </c>
      <c r="P19" s="353"/>
      <c r="Q19" s="353" t="s">
        <v>24</v>
      </c>
      <c r="R19" s="357">
        <v>26.58</v>
      </c>
      <c r="S19" s="357"/>
      <c r="T19" s="356"/>
      <c r="U19" s="356">
        <v>0</v>
      </c>
      <c r="V19" s="353"/>
      <c r="W19" s="357">
        <v>25.535000000000004</v>
      </c>
      <c r="X19" s="357">
        <v>25.518007466051206</v>
      </c>
      <c r="Y19" s="356">
        <v>82880.55842980693</v>
      </c>
      <c r="Z19" s="356">
        <v>82880.55842980693</v>
      </c>
      <c r="AA19" s="356">
        <v>82880.558429806915</v>
      </c>
      <c r="AB19" s="356">
        <v>1.4551915228366852E-11</v>
      </c>
      <c r="AC19" s="203">
        <f t="shared" si="0"/>
        <v>23</v>
      </c>
      <c r="AD19" s="202" t="s">
        <v>66</v>
      </c>
      <c r="AE19" s="204"/>
      <c r="AF19" s="205">
        <f t="shared" si="1"/>
        <v>-89.511003104191474</v>
      </c>
      <c r="AG19" s="205">
        <f t="shared" si="2"/>
        <v>0</v>
      </c>
      <c r="AH19" s="206"/>
      <c r="AI19" s="207">
        <v>24</v>
      </c>
      <c r="AJ19" s="255">
        <v>42268</v>
      </c>
      <c r="AK19" s="251">
        <v>43454</v>
      </c>
      <c r="AL19" s="256">
        <v>128.66</v>
      </c>
      <c r="AM19" s="257">
        <v>2.1000000000000001E-2</v>
      </c>
      <c r="AN19" s="258">
        <v>0.4</v>
      </c>
      <c r="AO19" s="259">
        <f>+AO18+0.5</f>
        <v>1</v>
      </c>
      <c r="AP19" s="254">
        <f t="shared" si="3"/>
        <v>24</v>
      </c>
      <c r="AQ19" s="210"/>
      <c r="AR19" s="210"/>
      <c r="AS19" s="210"/>
    </row>
    <row r="20" spans="1:45" s="212" customFormat="1" ht="15.75" customHeight="1" x14ac:dyDescent="0.3">
      <c r="A20" s="353">
        <v>2018</v>
      </c>
      <c r="B20" s="353" t="s">
        <v>143</v>
      </c>
      <c r="C20" s="353">
        <v>973</v>
      </c>
      <c r="D20" s="353" t="s">
        <v>22</v>
      </c>
      <c r="E20" s="354">
        <v>42825</v>
      </c>
      <c r="F20" s="354"/>
      <c r="G20" s="354">
        <v>43251</v>
      </c>
      <c r="H20" s="353" t="s">
        <v>77</v>
      </c>
      <c r="I20" s="353" t="s">
        <v>78</v>
      </c>
      <c r="J20" s="353" t="s">
        <v>23</v>
      </c>
      <c r="K20" s="355">
        <v>-2000000</v>
      </c>
      <c r="L20" s="353" t="s">
        <v>73</v>
      </c>
      <c r="M20" s="353" t="s">
        <v>78</v>
      </c>
      <c r="N20" s="353" t="s">
        <v>76</v>
      </c>
      <c r="O20" s="356">
        <v>53100000</v>
      </c>
      <c r="P20" s="353"/>
      <c r="Q20" s="353" t="s">
        <v>24</v>
      </c>
      <c r="R20" s="357">
        <v>26.55</v>
      </c>
      <c r="S20" s="357"/>
      <c r="T20" s="356"/>
      <c r="U20" s="356">
        <v>0</v>
      </c>
      <c r="V20" s="353"/>
      <c r="W20" s="357">
        <v>25.535000000000004</v>
      </c>
      <c r="X20" s="357">
        <v>25.530279857820499</v>
      </c>
      <c r="Y20" s="356">
        <v>79508.775554519758</v>
      </c>
      <c r="Z20" s="356">
        <v>79508.775554519758</v>
      </c>
      <c r="AA20" s="356">
        <v>79508.775554519758</v>
      </c>
      <c r="AB20" s="356">
        <v>0</v>
      </c>
      <c r="AC20" s="203">
        <f t="shared" si="0"/>
        <v>23</v>
      </c>
      <c r="AD20" s="202" t="s">
        <v>66</v>
      </c>
      <c r="AE20" s="204"/>
      <c r="AF20" s="205">
        <f t="shared" si="1"/>
        <v>-85.869477598881332</v>
      </c>
      <c r="AG20" s="205">
        <f t="shared" si="2"/>
        <v>0</v>
      </c>
      <c r="AH20" s="206"/>
      <c r="AI20" s="207">
        <v>25</v>
      </c>
      <c r="AJ20" s="255">
        <v>42450</v>
      </c>
      <c r="AK20" s="251">
        <v>43636</v>
      </c>
      <c r="AL20" s="256">
        <v>130.59</v>
      </c>
      <c r="AM20" s="257">
        <v>3.2000000000000001E-2</v>
      </c>
      <c r="AN20" s="258">
        <v>0.4</v>
      </c>
      <c r="AO20" s="259">
        <f>+AO19+0.5</f>
        <v>1.5</v>
      </c>
      <c r="AP20" s="254">
        <f t="shared" si="3"/>
        <v>25</v>
      </c>
      <c r="AQ20" s="210"/>
      <c r="AR20" s="210"/>
      <c r="AS20" s="210"/>
    </row>
    <row r="21" spans="1:45" s="211" customFormat="1" ht="15.75" customHeight="1" x14ac:dyDescent="0.3">
      <c r="A21" s="353">
        <v>2018</v>
      </c>
      <c r="B21" s="353" t="s">
        <v>144</v>
      </c>
      <c r="C21" s="353">
        <v>974</v>
      </c>
      <c r="D21" s="353" t="s">
        <v>22</v>
      </c>
      <c r="E21" s="354">
        <v>42825</v>
      </c>
      <c r="F21" s="354"/>
      <c r="G21" s="354">
        <v>43280</v>
      </c>
      <c r="H21" s="353" t="s">
        <v>77</v>
      </c>
      <c r="I21" s="353" t="s">
        <v>78</v>
      </c>
      <c r="J21" s="353" t="s">
        <v>23</v>
      </c>
      <c r="K21" s="355">
        <v>-2000000</v>
      </c>
      <c r="L21" s="353" t="s">
        <v>73</v>
      </c>
      <c r="M21" s="353" t="s">
        <v>78</v>
      </c>
      <c r="N21" s="353" t="s">
        <v>76</v>
      </c>
      <c r="O21" s="356">
        <v>53060000</v>
      </c>
      <c r="P21" s="353"/>
      <c r="Q21" s="353" t="s">
        <v>24</v>
      </c>
      <c r="R21" s="357">
        <v>26.53</v>
      </c>
      <c r="S21" s="357"/>
      <c r="T21" s="356"/>
      <c r="U21" s="356">
        <v>0</v>
      </c>
      <c r="V21" s="353"/>
      <c r="W21" s="357">
        <v>25.535000000000004</v>
      </c>
      <c r="X21" s="357">
        <v>25.54669400564288</v>
      </c>
      <c r="Y21" s="356">
        <v>76603.963093130471</v>
      </c>
      <c r="Z21" s="356">
        <v>76603.963093130471</v>
      </c>
      <c r="AA21" s="356">
        <v>76603.963093130471</v>
      </c>
      <c r="AB21" s="356">
        <v>0</v>
      </c>
      <c r="AC21" s="203">
        <f t="shared" si="0"/>
        <v>24</v>
      </c>
      <c r="AD21" s="202" t="s">
        <v>66</v>
      </c>
      <c r="AE21" s="204"/>
      <c r="AF21" s="205">
        <f t="shared" si="1"/>
        <v>-82.732280140580897</v>
      </c>
      <c r="AG21" s="205">
        <f t="shared" si="2"/>
        <v>0</v>
      </c>
      <c r="AH21" s="206"/>
      <c r="AI21" s="237">
        <v>26</v>
      </c>
      <c r="AJ21" s="255">
        <v>42633</v>
      </c>
      <c r="AK21" s="251">
        <v>43819</v>
      </c>
      <c r="AL21" s="256">
        <v>138.94</v>
      </c>
      <c r="AM21" s="257">
        <v>4.53E-2</v>
      </c>
      <c r="AN21" s="258">
        <v>0.4</v>
      </c>
      <c r="AO21" s="259">
        <f>+AO20+0.5</f>
        <v>2</v>
      </c>
      <c r="AP21" s="254">
        <f t="shared" si="3"/>
        <v>26</v>
      </c>
      <c r="AQ21" s="210"/>
      <c r="AR21" s="210"/>
      <c r="AS21" s="210"/>
    </row>
    <row r="22" spans="1:45" s="211" customFormat="1" ht="15.75" customHeight="1" x14ac:dyDescent="0.3">
      <c r="A22" s="353">
        <v>2018</v>
      </c>
      <c r="B22" s="353" t="s">
        <v>127</v>
      </c>
      <c r="C22" s="353">
        <v>905</v>
      </c>
      <c r="D22" s="353" t="s">
        <v>22</v>
      </c>
      <c r="E22" s="354">
        <v>42825</v>
      </c>
      <c r="F22" s="354"/>
      <c r="G22" s="354">
        <v>43312</v>
      </c>
      <c r="H22" s="353" t="s">
        <v>77</v>
      </c>
      <c r="I22" s="353" t="s">
        <v>78</v>
      </c>
      <c r="J22" s="353" t="s">
        <v>23</v>
      </c>
      <c r="K22" s="355">
        <v>-2000000</v>
      </c>
      <c r="L22" s="353" t="s">
        <v>73</v>
      </c>
      <c r="M22" s="353" t="s">
        <v>78</v>
      </c>
      <c r="N22" s="353" t="s">
        <v>76</v>
      </c>
      <c r="O22" s="356">
        <v>53020000</v>
      </c>
      <c r="P22" s="353"/>
      <c r="Q22" s="353" t="s">
        <v>24</v>
      </c>
      <c r="R22" s="357">
        <v>26.51</v>
      </c>
      <c r="S22" s="357"/>
      <c r="T22" s="356"/>
      <c r="U22" s="356">
        <v>0</v>
      </c>
      <c r="V22" s="353"/>
      <c r="W22" s="357">
        <v>25.535000000000004</v>
      </c>
      <c r="X22" s="357">
        <v>25.561507591450177</v>
      </c>
      <c r="Y22" s="356">
        <v>73822.111422986243</v>
      </c>
      <c r="Z22" s="356">
        <v>73822.111422986243</v>
      </c>
      <c r="AA22" s="356">
        <v>73822.111422986243</v>
      </c>
      <c r="AB22" s="356">
        <v>0</v>
      </c>
      <c r="AC22" s="203">
        <f t="shared" si="0"/>
        <v>24</v>
      </c>
      <c r="AD22" s="202" t="s">
        <v>66</v>
      </c>
      <c r="AE22" s="204"/>
      <c r="AF22" s="205">
        <f t="shared" si="1"/>
        <v>-79.727880336825137</v>
      </c>
      <c r="AG22" s="205">
        <f t="shared" si="2"/>
        <v>0</v>
      </c>
      <c r="AH22" s="206"/>
      <c r="AI22" s="207">
        <v>27</v>
      </c>
      <c r="AJ22" s="255">
        <v>42814</v>
      </c>
      <c r="AK22" s="251">
        <v>44002</v>
      </c>
      <c r="AL22" s="256">
        <v>141.13999999999999</v>
      </c>
      <c r="AM22" s="257">
        <v>5.74E-2</v>
      </c>
      <c r="AN22" s="258">
        <v>0.4</v>
      </c>
      <c r="AO22" s="259">
        <f>+AO21+0.5</f>
        <v>2.5</v>
      </c>
      <c r="AP22" s="254">
        <f t="shared" si="3"/>
        <v>27</v>
      </c>
      <c r="AQ22" s="210"/>
      <c r="AR22" s="210"/>
      <c r="AS22" s="210"/>
    </row>
    <row r="23" spans="1:45" s="212" customFormat="1" ht="15.75" customHeight="1" x14ac:dyDescent="0.3">
      <c r="A23" s="353">
        <v>2018</v>
      </c>
      <c r="B23" s="353" t="s">
        <v>145</v>
      </c>
      <c r="C23" s="353">
        <v>975</v>
      </c>
      <c r="D23" s="353" t="s">
        <v>22</v>
      </c>
      <c r="E23" s="354">
        <v>42825</v>
      </c>
      <c r="F23" s="354"/>
      <c r="G23" s="354">
        <v>43343</v>
      </c>
      <c r="H23" s="353" t="s">
        <v>77</v>
      </c>
      <c r="I23" s="353" t="s">
        <v>78</v>
      </c>
      <c r="J23" s="353" t="s">
        <v>23</v>
      </c>
      <c r="K23" s="355">
        <v>-2000000</v>
      </c>
      <c r="L23" s="353" t="s">
        <v>73</v>
      </c>
      <c r="M23" s="353" t="s">
        <v>78</v>
      </c>
      <c r="N23" s="353" t="s">
        <v>76</v>
      </c>
      <c r="O23" s="356">
        <v>52980000</v>
      </c>
      <c r="P23" s="353"/>
      <c r="Q23" s="353" t="s">
        <v>24</v>
      </c>
      <c r="R23" s="357">
        <v>26.49</v>
      </c>
      <c r="S23" s="357"/>
      <c r="T23" s="356"/>
      <c r="U23" s="356">
        <v>0</v>
      </c>
      <c r="V23" s="353"/>
      <c r="W23" s="357">
        <v>25.535000000000004</v>
      </c>
      <c r="X23" s="357">
        <v>25.57987220548797</v>
      </c>
      <c r="Y23" s="356">
        <v>70771.409177508787</v>
      </c>
      <c r="Z23" s="356">
        <v>70771.409177508787</v>
      </c>
      <c r="AA23" s="356">
        <v>70771.409177508787</v>
      </c>
      <c r="AB23" s="356">
        <v>0</v>
      </c>
      <c r="AC23" s="203">
        <f t="shared" si="0"/>
        <v>24</v>
      </c>
      <c r="AD23" s="202" t="s">
        <v>66</v>
      </c>
      <c r="AE23" s="204"/>
      <c r="AF23" s="205">
        <f t="shared" si="1"/>
        <v>-76.433121911709478</v>
      </c>
      <c r="AG23" s="205">
        <f t="shared" si="2"/>
        <v>0</v>
      </c>
      <c r="AH23" s="206"/>
      <c r="AI23" s="207">
        <v>28</v>
      </c>
      <c r="AJ23" s="255">
        <v>42998</v>
      </c>
      <c r="AK23" s="251">
        <v>44185</v>
      </c>
      <c r="AL23" s="260">
        <v>168.17</v>
      </c>
      <c r="AM23" s="261">
        <v>8.1100000000000005E-2</v>
      </c>
      <c r="AN23" s="258">
        <v>1.4</v>
      </c>
      <c r="AO23" s="259">
        <f>+AO22+0.5</f>
        <v>3</v>
      </c>
      <c r="AP23" s="254">
        <f t="shared" si="3"/>
        <v>28</v>
      </c>
      <c r="AQ23" s="210"/>
      <c r="AR23" s="210"/>
      <c r="AS23" s="210"/>
    </row>
    <row r="24" spans="1:45" s="212" customFormat="1" ht="15.75" customHeight="1" x14ac:dyDescent="0.25">
      <c r="A24" s="353">
        <v>2018</v>
      </c>
      <c r="B24" s="353" t="s">
        <v>146</v>
      </c>
      <c r="C24" s="353">
        <v>976</v>
      </c>
      <c r="D24" s="353" t="s">
        <v>22</v>
      </c>
      <c r="E24" s="354">
        <v>42825</v>
      </c>
      <c r="F24" s="354"/>
      <c r="G24" s="354">
        <v>43370</v>
      </c>
      <c r="H24" s="353" t="s">
        <v>77</v>
      </c>
      <c r="I24" s="353" t="s">
        <v>78</v>
      </c>
      <c r="J24" s="353" t="s">
        <v>23</v>
      </c>
      <c r="K24" s="355">
        <v>-2000000</v>
      </c>
      <c r="L24" s="353" t="s">
        <v>73</v>
      </c>
      <c r="M24" s="353" t="s">
        <v>78</v>
      </c>
      <c r="N24" s="353" t="s">
        <v>76</v>
      </c>
      <c r="O24" s="356">
        <v>52940000</v>
      </c>
      <c r="P24" s="353"/>
      <c r="Q24" s="353" t="s">
        <v>24</v>
      </c>
      <c r="R24" s="357">
        <v>26.47</v>
      </c>
      <c r="S24" s="357"/>
      <c r="T24" s="356"/>
      <c r="U24" s="356">
        <v>0</v>
      </c>
      <c r="V24" s="353"/>
      <c r="W24" s="357">
        <v>25.535000000000004</v>
      </c>
      <c r="X24" s="357">
        <v>25.599377058952822</v>
      </c>
      <c r="Y24" s="356">
        <v>67645.619493921607</v>
      </c>
      <c r="Z24" s="356">
        <v>67645.619493921607</v>
      </c>
      <c r="AA24" s="356">
        <v>67645.619493921607</v>
      </c>
      <c r="AB24" s="356">
        <v>0</v>
      </c>
      <c r="AC24" s="203">
        <f t="shared" si="0"/>
        <v>24</v>
      </c>
      <c r="AD24" s="202" t="s">
        <v>66</v>
      </c>
      <c r="AE24" s="204"/>
      <c r="AF24" s="205">
        <f t="shared" si="1"/>
        <v>-73.057269053435334</v>
      </c>
      <c r="AG24" s="205">
        <f t="shared" si="2"/>
        <v>0</v>
      </c>
      <c r="AH24" s="206"/>
      <c r="AI24" s="214"/>
      <c r="AJ24" s="214"/>
      <c r="AK24" s="214"/>
      <c r="AL24" s="214"/>
      <c r="AM24" s="214"/>
      <c r="AN24" s="214"/>
      <c r="AO24" s="214"/>
      <c r="AP24" s="210"/>
      <c r="AQ24" s="210"/>
      <c r="AR24" s="210"/>
      <c r="AS24" s="213"/>
    </row>
    <row r="25" spans="1:45" s="212" customFormat="1" ht="15.75" customHeight="1" x14ac:dyDescent="0.25">
      <c r="A25" s="353">
        <v>2018</v>
      </c>
      <c r="B25" s="353" t="s">
        <v>147</v>
      </c>
      <c r="C25" s="353">
        <v>977</v>
      </c>
      <c r="D25" s="353" t="s">
        <v>22</v>
      </c>
      <c r="E25" s="354">
        <v>42825</v>
      </c>
      <c r="F25" s="354"/>
      <c r="G25" s="354">
        <v>43404</v>
      </c>
      <c r="H25" s="353" t="s">
        <v>77</v>
      </c>
      <c r="I25" s="353" t="s">
        <v>78</v>
      </c>
      <c r="J25" s="353" t="s">
        <v>23</v>
      </c>
      <c r="K25" s="355">
        <v>-2000000</v>
      </c>
      <c r="L25" s="353" t="s">
        <v>73</v>
      </c>
      <c r="M25" s="353" t="s">
        <v>78</v>
      </c>
      <c r="N25" s="353" t="s">
        <v>76</v>
      </c>
      <c r="O25" s="356">
        <v>52940000</v>
      </c>
      <c r="P25" s="353"/>
      <c r="Q25" s="353" t="s">
        <v>24</v>
      </c>
      <c r="R25" s="357">
        <v>26.47</v>
      </c>
      <c r="S25" s="357"/>
      <c r="T25" s="356"/>
      <c r="U25" s="356">
        <v>0</v>
      </c>
      <c r="V25" s="353"/>
      <c r="W25" s="357">
        <v>25.535000000000004</v>
      </c>
      <c r="X25" s="357">
        <v>25.595308530688275</v>
      </c>
      <c r="Y25" s="356">
        <v>67893.608603324639</v>
      </c>
      <c r="Z25" s="356">
        <v>67893.608603324639</v>
      </c>
      <c r="AA25" s="356">
        <v>67893.608603324639</v>
      </c>
      <c r="AB25" s="356">
        <v>0</v>
      </c>
      <c r="AC25" s="203">
        <f t="shared" si="0"/>
        <v>24</v>
      </c>
      <c r="AD25" s="202" t="s">
        <v>66</v>
      </c>
      <c r="AE25" s="204"/>
      <c r="AF25" s="205">
        <f t="shared" si="1"/>
        <v>-73.325097291590609</v>
      </c>
      <c r="AG25" s="205">
        <f t="shared" si="2"/>
        <v>0</v>
      </c>
      <c r="AH25" s="206"/>
      <c r="AI25" s="215"/>
      <c r="AJ25" s="216" t="s">
        <v>35</v>
      </c>
      <c r="AK25" s="216" t="s">
        <v>36</v>
      </c>
      <c r="AL25" s="216" t="s">
        <v>35</v>
      </c>
      <c r="AM25" s="216" t="s">
        <v>36</v>
      </c>
      <c r="AN25" s="216"/>
      <c r="AO25" s="214"/>
      <c r="AP25" s="210"/>
      <c r="AQ25" s="210"/>
      <c r="AR25" s="210"/>
      <c r="AS25" s="213"/>
    </row>
    <row r="26" spans="1:45" s="212" customFormat="1" ht="15.75" customHeight="1" x14ac:dyDescent="0.25">
      <c r="A26" s="353">
        <v>2018</v>
      </c>
      <c r="B26" s="353" t="s">
        <v>148</v>
      </c>
      <c r="C26" s="353">
        <v>978</v>
      </c>
      <c r="D26" s="353" t="s">
        <v>22</v>
      </c>
      <c r="E26" s="354">
        <v>42825</v>
      </c>
      <c r="F26" s="354"/>
      <c r="G26" s="354">
        <v>43434</v>
      </c>
      <c r="H26" s="353" t="s">
        <v>77</v>
      </c>
      <c r="I26" s="353" t="s">
        <v>78</v>
      </c>
      <c r="J26" s="353" t="s">
        <v>23</v>
      </c>
      <c r="K26" s="355">
        <v>-2000000</v>
      </c>
      <c r="L26" s="353" t="s">
        <v>73</v>
      </c>
      <c r="M26" s="353" t="s">
        <v>78</v>
      </c>
      <c r="N26" s="353" t="s">
        <v>76</v>
      </c>
      <c r="O26" s="356">
        <v>52920000</v>
      </c>
      <c r="P26" s="353"/>
      <c r="Q26" s="353" t="s">
        <v>24</v>
      </c>
      <c r="R26" s="357">
        <v>26.46</v>
      </c>
      <c r="S26" s="357"/>
      <c r="T26" s="356"/>
      <c r="U26" s="356">
        <v>0</v>
      </c>
      <c r="V26" s="353"/>
      <c r="W26" s="357">
        <v>25.535000000000004</v>
      </c>
      <c r="X26" s="357">
        <v>25.58375325565391</v>
      </c>
      <c r="Y26" s="356">
        <v>67954.166845613159</v>
      </c>
      <c r="Z26" s="356">
        <v>67954.166845613159</v>
      </c>
      <c r="AA26" s="356">
        <v>67954.166845613159</v>
      </c>
      <c r="AB26" s="356">
        <v>0</v>
      </c>
      <c r="AC26" s="203">
        <f t="shared" si="0"/>
        <v>24</v>
      </c>
      <c r="AD26" s="202" t="s">
        <v>66</v>
      </c>
      <c r="AE26" s="204"/>
      <c r="AF26" s="205">
        <f t="shared" si="1"/>
        <v>-73.390500193262213</v>
      </c>
      <c r="AG26" s="205">
        <f t="shared" si="2"/>
        <v>0</v>
      </c>
      <c r="AH26" s="206"/>
      <c r="AI26" s="218" t="s">
        <v>31</v>
      </c>
      <c r="AJ26" s="238">
        <v>10.74</v>
      </c>
      <c r="AK26" s="239">
        <v>13.11</v>
      </c>
      <c r="AL26" s="240">
        <v>1.8E-3</v>
      </c>
      <c r="AM26" s="241">
        <v>4.4000000000000003E-3</v>
      </c>
      <c r="AN26" s="241">
        <v>0.4</v>
      </c>
      <c r="AO26" s="214"/>
      <c r="AP26" s="210"/>
      <c r="AQ26" s="210"/>
      <c r="AR26" s="210"/>
      <c r="AS26" s="217"/>
    </row>
    <row r="27" spans="1:45" s="211" customFormat="1" ht="15.75" customHeight="1" x14ac:dyDescent="0.25">
      <c r="A27" s="358">
        <v>2018</v>
      </c>
      <c r="B27" s="358" t="s">
        <v>149</v>
      </c>
      <c r="C27" s="358">
        <v>979</v>
      </c>
      <c r="D27" s="358" t="s">
        <v>22</v>
      </c>
      <c r="E27" s="359">
        <v>42825</v>
      </c>
      <c r="F27" s="359"/>
      <c r="G27" s="359">
        <v>43465</v>
      </c>
      <c r="H27" s="358" t="s">
        <v>77</v>
      </c>
      <c r="I27" s="358" t="s">
        <v>78</v>
      </c>
      <c r="J27" s="358" t="s">
        <v>23</v>
      </c>
      <c r="K27" s="360">
        <v>-2000000</v>
      </c>
      <c r="L27" s="358" t="s">
        <v>73</v>
      </c>
      <c r="M27" s="358" t="s">
        <v>78</v>
      </c>
      <c r="N27" s="358" t="s">
        <v>76</v>
      </c>
      <c r="O27" s="361">
        <v>52900000</v>
      </c>
      <c r="P27" s="358"/>
      <c r="Q27" s="358" t="s">
        <v>24</v>
      </c>
      <c r="R27" s="362">
        <v>26.45</v>
      </c>
      <c r="S27" s="362"/>
      <c r="T27" s="361"/>
      <c r="U27" s="361">
        <v>0</v>
      </c>
      <c r="V27" s="358"/>
      <c r="W27" s="362">
        <v>25.535000000000004</v>
      </c>
      <c r="X27" s="362">
        <v>25.568875434909238</v>
      </c>
      <c r="Y27" s="361">
        <v>68269.991132085081</v>
      </c>
      <c r="Z27" s="361">
        <v>68269.991132085081</v>
      </c>
      <c r="AA27" s="361">
        <v>68269.991132085081</v>
      </c>
      <c r="AB27" s="361">
        <v>0</v>
      </c>
      <c r="AC27" s="203">
        <f t="shared" si="0"/>
        <v>25</v>
      </c>
      <c r="AD27" s="202" t="s">
        <v>66</v>
      </c>
      <c r="AE27" s="204"/>
      <c r="AF27" s="205">
        <f t="shared" si="1"/>
        <v>-167.94417818492931</v>
      </c>
      <c r="AG27" s="205">
        <f t="shared" si="2"/>
        <v>0</v>
      </c>
      <c r="AH27" s="206"/>
      <c r="AI27" s="219" t="s">
        <v>32</v>
      </c>
      <c r="AJ27" s="242">
        <v>8.16</v>
      </c>
      <c r="AK27" s="243">
        <v>9.5399999999999991</v>
      </c>
      <c r="AL27" s="244">
        <v>1.2999999999999999E-3</v>
      </c>
      <c r="AM27" s="245">
        <v>3.2000000000000002E-3</v>
      </c>
      <c r="AN27" s="245">
        <v>0.4</v>
      </c>
      <c r="AO27" s="214"/>
      <c r="AP27" s="210"/>
      <c r="AQ27" s="210"/>
      <c r="AR27" s="210"/>
      <c r="AS27" s="217"/>
    </row>
    <row r="28" spans="1:45" s="211" customFormat="1" ht="15.75" customHeight="1" x14ac:dyDescent="0.25">
      <c r="A28" s="363"/>
      <c r="B28" s="363"/>
      <c r="C28" s="363"/>
      <c r="D28" s="363"/>
      <c r="E28" s="364"/>
      <c r="F28" s="364"/>
      <c r="G28" s="364"/>
      <c r="H28" s="363"/>
      <c r="I28" s="363"/>
      <c r="J28" s="363"/>
      <c r="K28" s="365">
        <v>-24000000</v>
      </c>
      <c r="L28" s="363"/>
      <c r="M28" s="363"/>
      <c r="N28" s="363"/>
      <c r="O28" s="366">
        <v>636672000</v>
      </c>
      <c r="P28" s="363"/>
      <c r="Q28" s="363"/>
      <c r="R28" s="367">
        <v>26.527999999999999</v>
      </c>
      <c r="S28" s="367"/>
      <c r="T28" s="366"/>
      <c r="U28" s="366"/>
      <c r="V28" s="363"/>
      <c r="W28" s="367"/>
      <c r="X28" s="367"/>
      <c r="Y28" s="366">
        <v>915631.92680042877</v>
      </c>
      <c r="Z28" s="366">
        <v>915631.92680042877</v>
      </c>
      <c r="AA28" s="366">
        <v>915631.92680042877</v>
      </c>
      <c r="AB28" s="366">
        <v>1.4551915228366852E-11</v>
      </c>
      <c r="AC28" s="203"/>
      <c r="AD28" s="202"/>
      <c r="AE28" s="204"/>
      <c r="AF28" s="205"/>
      <c r="AG28" s="205"/>
      <c r="AH28" s="206"/>
      <c r="AI28" s="219" t="s">
        <v>27</v>
      </c>
      <c r="AJ28" s="242">
        <v>8.16</v>
      </c>
      <c r="AK28" s="243">
        <v>9.5399999999999991</v>
      </c>
      <c r="AL28" s="244">
        <v>1.2999999999999999E-3</v>
      </c>
      <c r="AM28" s="245">
        <v>3.2000000000000002E-3</v>
      </c>
      <c r="AN28" s="245">
        <v>0.4</v>
      </c>
      <c r="AO28" s="214"/>
      <c r="AP28" s="210"/>
      <c r="AQ28" s="210"/>
      <c r="AR28" s="210"/>
      <c r="AS28" s="217"/>
    </row>
    <row r="29" spans="1:45" s="211" customFormat="1" ht="15.75" customHeight="1" x14ac:dyDescent="0.25">
      <c r="A29" s="363"/>
      <c r="B29" s="363"/>
      <c r="C29" s="363"/>
      <c r="D29" s="363"/>
      <c r="E29" s="364"/>
      <c r="F29" s="364"/>
      <c r="G29" s="364"/>
      <c r="H29" s="363"/>
      <c r="I29" s="363"/>
      <c r="J29" s="363"/>
      <c r="K29" s="366"/>
      <c r="L29" s="363"/>
      <c r="M29" s="363"/>
      <c r="N29" s="363"/>
      <c r="O29" s="366"/>
      <c r="P29" s="363"/>
      <c r="Q29" s="363"/>
      <c r="R29" s="367"/>
      <c r="S29" s="367"/>
      <c r="T29" s="366"/>
      <c r="U29" s="366"/>
      <c r="V29" s="363"/>
      <c r="W29" s="367"/>
      <c r="X29" s="367"/>
      <c r="Y29" s="366"/>
      <c r="Z29" s="366"/>
      <c r="AA29" s="366"/>
      <c r="AB29" s="366"/>
      <c r="AC29" s="203"/>
      <c r="AD29" s="202"/>
      <c r="AE29" s="204"/>
      <c r="AF29" s="205"/>
      <c r="AG29" s="205"/>
      <c r="AH29" s="206"/>
      <c r="AI29" s="385" t="s">
        <v>165</v>
      </c>
      <c r="AJ29" s="242">
        <v>3.8</v>
      </c>
      <c r="AK29" s="243">
        <v>8.74</v>
      </c>
      <c r="AL29" s="244">
        <v>5.9999999999999995E-4</v>
      </c>
      <c r="AM29" s="245">
        <v>2.8999999999999998E-3</v>
      </c>
      <c r="AN29" s="245">
        <v>0.4</v>
      </c>
      <c r="AO29" s="214"/>
      <c r="AP29" s="210"/>
      <c r="AQ29" s="210"/>
      <c r="AR29" s="210"/>
      <c r="AS29" s="217"/>
    </row>
    <row r="30" spans="1:45" s="211" customFormat="1" ht="15.75" customHeight="1" x14ac:dyDescent="0.25">
      <c r="A30" s="353">
        <v>2019</v>
      </c>
      <c r="B30" s="353" t="s">
        <v>150</v>
      </c>
      <c r="C30" s="353">
        <v>983</v>
      </c>
      <c r="D30" s="353" t="s">
        <v>151</v>
      </c>
      <c r="E30" s="354">
        <v>43088</v>
      </c>
      <c r="F30" s="354"/>
      <c r="G30" s="354">
        <v>43496</v>
      </c>
      <c r="H30" s="353" t="s">
        <v>77</v>
      </c>
      <c r="I30" s="353" t="s">
        <v>78</v>
      </c>
      <c r="J30" s="353" t="s">
        <v>23</v>
      </c>
      <c r="K30" s="355">
        <v>-4000000</v>
      </c>
      <c r="L30" s="353" t="s">
        <v>73</v>
      </c>
      <c r="M30" s="353" t="s">
        <v>78</v>
      </c>
      <c r="N30" s="353" t="s">
        <v>76</v>
      </c>
      <c r="O30" s="356">
        <v>102728000</v>
      </c>
      <c r="P30" s="353"/>
      <c r="Q30" s="353" t="s">
        <v>24</v>
      </c>
      <c r="R30" s="357">
        <v>25.681999999999999</v>
      </c>
      <c r="S30" s="357"/>
      <c r="T30" s="356"/>
      <c r="U30" s="356">
        <v>0</v>
      </c>
      <c r="V30" s="353"/>
      <c r="W30" s="357">
        <v>25.535000000000004</v>
      </c>
      <c r="X30" s="357">
        <v>25.582682781124866</v>
      </c>
      <c r="Y30" s="356">
        <v>15370.461900922937</v>
      </c>
      <c r="Z30" s="356">
        <v>15370.461900922937</v>
      </c>
      <c r="AA30" s="356">
        <v>15370.461900922935</v>
      </c>
      <c r="AB30" s="356">
        <v>1.8189894035458565E-12</v>
      </c>
      <c r="AC30" s="203">
        <f t="shared" si="0"/>
        <v>25</v>
      </c>
      <c r="AD30" s="202" t="s">
        <v>66</v>
      </c>
      <c r="AE30" s="204"/>
      <c r="AF30" s="205">
        <f t="shared" ref="AF30:AF41" si="4">-IF($Y30&gt;0,$Y30*(1-VLOOKUP($D30,$AI$26:$AN$39,6,FALSE))*VLOOKUP($D30,$AI$26:$AN$39,IF(($G30-$B$2)/365&lt;1,4,5),FALSE),0)</f>
        <v>-83.000494264983857</v>
      </c>
      <c r="AG30" s="205">
        <f t="shared" si="2"/>
        <v>0</v>
      </c>
      <c r="AH30" s="206"/>
      <c r="AI30" s="219" t="s">
        <v>62</v>
      </c>
      <c r="AJ30" s="242">
        <v>3.8</v>
      </c>
      <c r="AK30" s="243">
        <v>8.74</v>
      </c>
      <c r="AL30" s="244">
        <v>5.9999999999999995E-4</v>
      </c>
      <c r="AM30" s="245">
        <v>2.8999999999999998E-3</v>
      </c>
      <c r="AN30" s="245">
        <v>0.4</v>
      </c>
      <c r="AO30" s="214"/>
      <c r="AP30" s="210"/>
      <c r="AQ30" s="210"/>
      <c r="AR30" s="210"/>
      <c r="AS30" s="213"/>
    </row>
    <row r="31" spans="1:45" s="211" customFormat="1" ht="15.75" customHeight="1" x14ac:dyDescent="0.25">
      <c r="A31" s="353">
        <v>2019</v>
      </c>
      <c r="B31" s="353" t="s">
        <v>152</v>
      </c>
      <c r="C31" s="353">
        <v>984</v>
      </c>
      <c r="D31" s="353" t="s">
        <v>151</v>
      </c>
      <c r="E31" s="354">
        <v>43088</v>
      </c>
      <c r="F31" s="354"/>
      <c r="G31" s="354">
        <v>43524</v>
      </c>
      <c r="H31" s="353" t="s">
        <v>77</v>
      </c>
      <c r="I31" s="353" t="s">
        <v>78</v>
      </c>
      <c r="J31" s="353" t="s">
        <v>23</v>
      </c>
      <c r="K31" s="355">
        <v>-4000000</v>
      </c>
      <c r="L31" s="353" t="s">
        <v>73</v>
      </c>
      <c r="M31" s="353" t="s">
        <v>78</v>
      </c>
      <c r="N31" s="353" t="s">
        <v>76</v>
      </c>
      <c r="O31" s="356">
        <v>102812000</v>
      </c>
      <c r="P31" s="353"/>
      <c r="Q31" s="353" t="s">
        <v>24</v>
      </c>
      <c r="R31" s="357">
        <v>25.702999999999999</v>
      </c>
      <c r="S31" s="357"/>
      <c r="T31" s="356"/>
      <c r="U31" s="356">
        <v>0</v>
      </c>
      <c r="V31" s="353"/>
      <c r="W31" s="357">
        <v>25.535000000000004</v>
      </c>
      <c r="X31" s="357">
        <v>25.598892007343949</v>
      </c>
      <c r="Y31" s="356">
        <v>16092.752504758411</v>
      </c>
      <c r="Z31" s="356">
        <v>16092.752504758411</v>
      </c>
      <c r="AA31" s="356">
        <v>16092.752504758411</v>
      </c>
      <c r="AB31" s="356">
        <v>0</v>
      </c>
      <c r="AC31" s="203">
        <f t="shared" si="0"/>
        <v>25</v>
      </c>
      <c r="AD31" s="202" t="s">
        <v>66</v>
      </c>
      <c r="AE31" s="204"/>
      <c r="AF31" s="205">
        <f t="shared" si="4"/>
        <v>-86.900863525695399</v>
      </c>
      <c r="AG31" s="205">
        <f t="shared" si="2"/>
        <v>0</v>
      </c>
      <c r="AH31" s="206"/>
      <c r="AI31" s="219" t="s">
        <v>60</v>
      </c>
      <c r="AJ31" s="242">
        <v>3.8</v>
      </c>
      <c r="AK31" s="243">
        <v>8.74</v>
      </c>
      <c r="AL31" s="244">
        <v>5.9999999999999995E-4</v>
      </c>
      <c r="AM31" s="245">
        <v>2.8999999999999998E-3</v>
      </c>
      <c r="AN31" s="245">
        <v>0.4</v>
      </c>
      <c r="AO31" s="214"/>
      <c r="AP31" s="220"/>
      <c r="AQ31" s="210"/>
      <c r="AR31" s="210"/>
      <c r="AS31" s="213"/>
    </row>
    <row r="32" spans="1:45" s="211" customFormat="1" ht="15.75" customHeight="1" x14ac:dyDescent="0.25">
      <c r="A32" s="353">
        <v>2019</v>
      </c>
      <c r="B32" s="353" t="s">
        <v>153</v>
      </c>
      <c r="C32" s="353">
        <v>985</v>
      </c>
      <c r="D32" s="353" t="s">
        <v>151</v>
      </c>
      <c r="E32" s="354">
        <v>43088</v>
      </c>
      <c r="F32" s="354"/>
      <c r="G32" s="354">
        <v>43553</v>
      </c>
      <c r="H32" s="353" t="s">
        <v>77</v>
      </c>
      <c r="I32" s="353" t="s">
        <v>78</v>
      </c>
      <c r="J32" s="353" t="s">
        <v>23</v>
      </c>
      <c r="K32" s="355">
        <v>-4000000</v>
      </c>
      <c r="L32" s="353" t="s">
        <v>73</v>
      </c>
      <c r="M32" s="353" t="s">
        <v>78</v>
      </c>
      <c r="N32" s="353" t="s">
        <v>76</v>
      </c>
      <c r="O32" s="356">
        <v>102894000</v>
      </c>
      <c r="P32" s="353"/>
      <c r="Q32" s="353" t="s">
        <v>24</v>
      </c>
      <c r="R32" s="357">
        <v>25.723500000000001</v>
      </c>
      <c r="S32" s="357"/>
      <c r="T32" s="356"/>
      <c r="U32" s="356">
        <v>0</v>
      </c>
      <c r="V32" s="353"/>
      <c r="W32" s="357">
        <v>25.535000000000004</v>
      </c>
      <c r="X32" s="357">
        <v>25.615865940493141</v>
      </c>
      <c r="Y32" s="356">
        <v>16617.337391570003</v>
      </c>
      <c r="Z32" s="356">
        <v>16617.337391570003</v>
      </c>
      <c r="AA32" s="356">
        <v>16617.337391569999</v>
      </c>
      <c r="AB32" s="356">
        <v>3.637978807091713E-12</v>
      </c>
      <c r="AC32" s="203">
        <f t="shared" si="0"/>
        <v>25</v>
      </c>
      <c r="AD32" s="202" t="s">
        <v>66</v>
      </c>
      <c r="AE32" s="204"/>
      <c r="AF32" s="205">
        <f t="shared" si="4"/>
        <v>-89.733621914478007</v>
      </c>
      <c r="AG32" s="205">
        <f t="shared" si="2"/>
        <v>0</v>
      </c>
      <c r="AH32" s="210"/>
      <c r="AI32" s="218" t="s">
        <v>28</v>
      </c>
      <c r="AJ32" s="242">
        <v>7.44</v>
      </c>
      <c r="AK32" s="243">
        <v>10.56</v>
      </c>
      <c r="AL32" s="244">
        <v>1.1999999999999999E-3</v>
      </c>
      <c r="AM32" s="245">
        <v>3.5000000000000001E-3</v>
      </c>
      <c r="AN32" s="245">
        <v>0.4</v>
      </c>
      <c r="AO32" s="214"/>
      <c r="AP32" s="210"/>
      <c r="AQ32" s="210"/>
      <c r="AR32" s="210"/>
      <c r="AS32" s="213"/>
    </row>
    <row r="33" spans="1:45" s="211" customFormat="1" ht="15.75" customHeight="1" x14ac:dyDescent="0.25">
      <c r="A33" s="353">
        <v>2019</v>
      </c>
      <c r="B33" s="353" t="s">
        <v>154</v>
      </c>
      <c r="C33" s="353">
        <v>986</v>
      </c>
      <c r="D33" s="353" t="s">
        <v>151</v>
      </c>
      <c r="E33" s="354">
        <v>43088</v>
      </c>
      <c r="F33" s="354"/>
      <c r="G33" s="354">
        <v>43584</v>
      </c>
      <c r="H33" s="353" t="s">
        <v>77</v>
      </c>
      <c r="I33" s="353" t="s">
        <v>78</v>
      </c>
      <c r="J33" s="353" t="s">
        <v>23</v>
      </c>
      <c r="K33" s="355">
        <v>-4000000</v>
      </c>
      <c r="L33" s="353" t="s">
        <v>73</v>
      </c>
      <c r="M33" s="353" t="s">
        <v>78</v>
      </c>
      <c r="N33" s="353" t="s">
        <v>76</v>
      </c>
      <c r="O33" s="356">
        <v>102983000</v>
      </c>
      <c r="P33" s="353"/>
      <c r="Q33" s="353" t="s">
        <v>24</v>
      </c>
      <c r="R33" s="357">
        <v>25.745750000000001</v>
      </c>
      <c r="S33" s="357"/>
      <c r="T33" s="356"/>
      <c r="U33" s="356">
        <v>0</v>
      </c>
      <c r="V33" s="353"/>
      <c r="W33" s="357">
        <v>25.535000000000004</v>
      </c>
      <c r="X33" s="357">
        <v>25.631743675571403</v>
      </c>
      <c r="Y33" s="356">
        <v>17577.991676594334</v>
      </c>
      <c r="Z33" s="356">
        <v>17577.991676594334</v>
      </c>
      <c r="AA33" s="356">
        <v>17577.991676594331</v>
      </c>
      <c r="AB33" s="356">
        <v>3.637978807091713E-12</v>
      </c>
      <c r="AC33" s="203">
        <f t="shared" si="0"/>
        <v>25</v>
      </c>
      <c r="AD33" s="202" t="s">
        <v>66</v>
      </c>
      <c r="AE33" s="204"/>
      <c r="AF33" s="205">
        <f t="shared" si="4"/>
        <v>-94.921155053609397</v>
      </c>
      <c r="AG33" s="205">
        <f t="shared" si="2"/>
        <v>0</v>
      </c>
      <c r="AH33" s="206"/>
      <c r="AI33" s="218" t="s">
        <v>29</v>
      </c>
      <c r="AJ33" s="242">
        <v>11.46</v>
      </c>
      <c r="AK33" s="243">
        <v>15.17</v>
      </c>
      <c r="AL33" s="244">
        <v>1.9E-3</v>
      </c>
      <c r="AM33" s="245">
        <v>5.1000000000000004E-3</v>
      </c>
      <c r="AN33" s="245">
        <v>0.4</v>
      </c>
      <c r="AO33" s="214"/>
      <c r="AP33" s="210"/>
      <c r="AQ33" s="210"/>
      <c r="AR33" s="210"/>
      <c r="AS33" s="213"/>
    </row>
    <row r="34" spans="1:45" s="211" customFormat="1" ht="15.75" customHeight="1" x14ac:dyDescent="0.25">
      <c r="A34" s="353">
        <v>2019</v>
      </c>
      <c r="B34" s="353" t="s">
        <v>155</v>
      </c>
      <c r="C34" s="353">
        <v>987</v>
      </c>
      <c r="D34" s="353" t="s">
        <v>151</v>
      </c>
      <c r="E34" s="354">
        <v>43088</v>
      </c>
      <c r="F34" s="354"/>
      <c r="G34" s="354">
        <v>43615</v>
      </c>
      <c r="H34" s="353" t="s">
        <v>77</v>
      </c>
      <c r="I34" s="353" t="s">
        <v>78</v>
      </c>
      <c r="J34" s="353" t="s">
        <v>23</v>
      </c>
      <c r="K34" s="355">
        <v>-4000000</v>
      </c>
      <c r="L34" s="353" t="s">
        <v>73</v>
      </c>
      <c r="M34" s="353" t="s">
        <v>78</v>
      </c>
      <c r="N34" s="353" t="s">
        <v>76</v>
      </c>
      <c r="O34" s="356">
        <v>103063000</v>
      </c>
      <c r="P34" s="353"/>
      <c r="Q34" s="353" t="s">
        <v>24</v>
      </c>
      <c r="R34" s="357">
        <v>25.765750000000001</v>
      </c>
      <c r="S34" s="357"/>
      <c r="T34" s="356"/>
      <c r="U34" s="356">
        <v>0</v>
      </c>
      <c r="V34" s="353"/>
      <c r="W34" s="357">
        <v>25.535000000000004</v>
      </c>
      <c r="X34" s="357">
        <v>25.648692120486146</v>
      </c>
      <c r="Y34" s="356">
        <v>18024.762701706361</v>
      </c>
      <c r="Z34" s="356">
        <v>18024.762701706361</v>
      </c>
      <c r="AA34" s="356">
        <v>18024.762701706361</v>
      </c>
      <c r="AB34" s="356">
        <v>0</v>
      </c>
      <c r="AC34" s="203">
        <f t="shared" si="0"/>
        <v>25</v>
      </c>
      <c r="AD34" s="202" t="s">
        <v>66</v>
      </c>
      <c r="AE34" s="204"/>
      <c r="AF34" s="205">
        <f t="shared" si="4"/>
        <v>-97.333718589214328</v>
      </c>
      <c r="AG34" s="205">
        <f t="shared" si="2"/>
        <v>0</v>
      </c>
      <c r="AH34" s="206"/>
      <c r="AI34" s="218" t="s">
        <v>25</v>
      </c>
      <c r="AJ34" s="242">
        <v>13.98</v>
      </c>
      <c r="AK34" s="243">
        <v>22.13</v>
      </c>
      <c r="AL34" s="244">
        <v>2.0999999999999999E-3</v>
      </c>
      <c r="AM34" s="245">
        <v>6.7999999999999996E-3</v>
      </c>
      <c r="AN34" s="245">
        <v>0.4</v>
      </c>
      <c r="AO34" s="214"/>
      <c r="AP34" s="210"/>
      <c r="AQ34" s="210"/>
      <c r="AR34" s="210"/>
      <c r="AS34" s="213"/>
    </row>
    <row r="35" spans="1:45" s="211" customFormat="1" ht="15.75" customHeight="1" x14ac:dyDescent="0.25">
      <c r="A35" s="353">
        <v>2019</v>
      </c>
      <c r="B35" s="353" t="s">
        <v>156</v>
      </c>
      <c r="C35" s="353">
        <v>988</v>
      </c>
      <c r="D35" s="353" t="s">
        <v>151</v>
      </c>
      <c r="E35" s="354">
        <v>43088</v>
      </c>
      <c r="F35" s="354"/>
      <c r="G35" s="354">
        <v>43644</v>
      </c>
      <c r="H35" s="353" t="s">
        <v>77</v>
      </c>
      <c r="I35" s="353" t="s">
        <v>78</v>
      </c>
      <c r="J35" s="353" t="s">
        <v>23</v>
      </c>
      <c r="K35" s="355">
        <v>-4000000</v>
      </c>
      <c r="L35" s="353" t="s">
        <v>73</v>
      </c>
      <c r="M35" s="353" t="s">
        <v>78</v>
      </c>
      <c r="N35" s="353" t="s">
        <v>76</v>
      </c>
      <c r="O35" s="356">
        <v>103137000</v>
      </c>
      <c r="P35" s="353"/>
      <c r="Q35" s="353" t="s">
        <v>24</v>
      </c>
      <c r="R35" s="357">
        <v>25.78425</v>
      </c>
      <c r="S35" s="357"/>
      <c r="T35" s="356"/>
      <c r="U35" s="356">
        <v>0</v>
      </c>
      <c r="V35" s="353"/>
      <c r="W35" s="357">
        <v>25.535000000000004</v>
      </c>
      <c r="X35" s="357">
        <v>25.664169620701891</v>
      </c>
      <c r="Y35" s="356">
        <v>18467.427901641506</v>
      </c>
      <c r="Z35" s="356">
        <v>18467.427901641506</v>
      </c>
      <c r="AA35" s="356">
        <v>18467.427901641502</v>
      </c>
      <c r="AB35" s="356">
        <v>3.637978807091713E-12</v>
      </c>
      <c r="AC35" s="203">
        <f t="shared" si="0"/>
        <v>26</v>
      </c>
      <c r="AD35" s="202" t="s">
        <v>66</v>
      </c>
      <c r="AE35" s="204"/>
      <c r="AF35" s="205">
        <f t="shared" si="4"/>
        <v>-99.724110668864114</v>
      </c>
      <c r="AG35" s="205">
        <f t="shared" si="2"/>
        <v>0</v>
      </c>
      <c r="AH35" s="206"/>
      <c r="AI35" s="218" t="s">
        <v>61</v>
      </c>
      <c r="AJ35" s="242">
        <v>21.42</v>
      </c>
      <c r="AK35" s="243">
        <v>33.36</v>
      </c>
      <c r="AL35" s="244">
        <v>3.5000000000000001E-3</v>
      </c>
      <c r="AM35" s="245">
        <v>1.0999999999999999E-2</v>
      </c>
      <c r="AN35" s="245">
        <v>0.4</v>
      </c>
      <c r="AO35" s="214"/>
      <c r="AP35" s="210"/>
      <c r="AQ35" s="210"/>
      <c r="AR35" s="210"/>
      <c r="AS35" s="213"/>
    </row>
    <row r="36" spans="1:45" s="211" customFormat="1" ht="15.75" customHeight="1" x14ac:dyDescent="0.25">
      <c r="A36" s="353">
        <v>2019</v>
      </c>
      <c r="B36" s="353" t="s">
        <v>157</v>
      </c>
      <c r="C36" s="353">
        <v>989</v>
      </c>
      <c r="D36" s="353" t="s">
        <v>151</v>
      </c>
      <c r="E36" s="354">
        <v>43088</v>
      </c>
      <c r="F36" s="354"/>
      <c r="G36" s="354">
        <v>43676</v>
      </c>
      <c r="H36" s="353" t="s">
        <v>77</v>
      </c>
      <c r="I36" s="353" t="s">
        <v>78</v>
      </c>
      <c r="J36" s="353" t="s">
        <v>23</v>
      </c>
      <c r="K36" s="355">
        <v>-4000000</v>
      </c>
      <c r="L36" s="353" t="s">
        <v>73</v>
      </c>
      <c r="M36" s="353" t="s">
        <v>78</v>
      </c>
      <c r="N36" s="353" t="s">
        <v>76</v>
      </c>
      <c r="O36" s="356">
        <v>103213000</v>
      </c>
      <c r="P36" s="353"/>
      <c r="Q36" s="353" t="s">
        <v>24</v>
      </c>
      <c r="R36" s="357">
        <v>25.803249999999998</v>
      </c>
      <c r="S36" s="357"/>
      <c r="T36" s="356"/>
      <c r="U36" s="356">
        <v>0</v>
      </c>
      <c r="V36" s="353"/>
      <c r="W36" s="357">
        <v>25.535000000000004</v>
      </c>
      <c r="X36" s="357">
        <v>25.681025517917792</v>
      </c>
      <c r="Y36" s="356">
        <v>18771.66206354331</v>
      </c>
      <c r="Z36" s="356">
        <v>18771.66206354331</v>
      </c>
      <c r="AA36" s="356">
        <v>18771.66206354331</v>
      </c>
      <c r="AB36" s="356">
        <v>0</v>
      </c>
      <c r="AC36" s="203">
        <f t="shared" si="0"/>
        <v>26</v>
      </c>
      <c r="AD36" s="202" t="s">
        <v>66</v>
      </c>
      <c r="AE36" s="204"/>
      <c r="AF36" s="205">
        <f t="shared" si="4"/>
        <v>-101.36697514313386</v>
      </c>
      <c r="AG36" s="205">
        <f t="shared" si="2"/>
        <v>0</v>
      </c>
      <c r="AH36" s="206"/>
      <c r="AI36" s="218" t="s">
        <v>22</v>
      </c>
      <c r="AJ36" s="242">
        <v>10.84</v>
      </c>
      <c r="AK36" s="243">
        <v>12.45</v>
      </c>
      <c r="AL36" s="244">
        <v>1.8E-3</v>
      </c>
      <c r="AM36" s="245">
        <v>4.1000000000000003E-3</v>
      </c>
      <c r="AN36" s="245">
        <v>0.4</v>
      </c>
      <c r="AO36" s="214"/>
      <c r="AP36" s="210"/>
      <c r="AQ36" s="210"/>
      <c r="AR36" s="210"/>
      <c r="AS36" s="213"/>
    </row>
    <row r="37" spans="1:45" s="211" customFormat="1" ht="15.75" customHeight="1" x14ac:dyDescent="0.25">
      <c r="A37" s="353">
        <v>2019</v>
      </c>
      <c r="B37" s="353" t="s">
        <v>158</v>
      </c>
      <c r="C37" s="353">
        <v>990</v>
      </c>
      <c r="D37" s="353" t="s">
        <v>151</v>
      </c>
      <c r="E37" s="354">
        <v>43088</v>
      </c>
      <c r="F37" s="354"/>
      <c r="G37" s="354">
        <v>43707</v>
      </c>
      <c r="H37" s="353" t="s">
        <v>77</v>
      </c>
      <c r="I37" s="353" t="s">
        <v>78</v>
      </c>
      <c r="J37" s="353" t="s">
        <v>23</v>
      </c>
      <c r="K37" s="355">
        <v>-4000000</v>
      </c>
      <c r="L37" s="353" t="s">
        <v>73</v>
      </c>
      <c r="M37" s="353" t="s">
        <v>78</v>
      </c>
      <c r="N37" s="353" t="s">
        <v>76</v>
      </c>
      <c r="O37" s="356">
        <v>103287000</v>
      </c>
      <c r="P37" s="353"/>
      <c r="Q37" s="353" t="s">
        <v>24</v>
      </c>
      <c r="R37" s="357">
        <v>25.821750000000002</v>
      </c>
      <c r="S37" s="357"/>
      <c r="T37" s="356"/>
      <c r="U37" s="356">
        <v>0</v>
      </c>
      <c r="V37" s="353"/>
      <c r="W37" s="357">
        <v>25.535000000000004</v>
      </c>
      <c r="X37" s="357">
        <v>25.697405368649495</v>
      </c>
      <c r="Y37" s="356">
        <v>19072.171952638906</v>
      </c>
      <c r="Z37" s="356">
        <v>19072.171952638906</v>
      </c>
      <c r="AA37" s="356">
        <v>19072.171952638906</v>
      </c>
      <c r="AB37" s="356">
        <v>0</v>
      </c>
      <c r="AC37" s="203">
        <f t="shared" si="0"/>
        <v>26</v>
      </c>
      <c r="AD37" s="202" t="s">
        <v>66</v>
      </c>
      <c r="AE37" s="204"/>
      <c r="AF37" s="205">
        <f t="shared" si="4"/>
        <v>-102.98972854425008</v>
      </c>
      <c r="AG37" s="205">
        <f t="shared" si="2"/>
        <v>0</v>
      </c>
      <c r="AH37" s="206"/>
      <c r="AI37" s="218" t="s">
        <v>65</v>
      </c>
      <c r="AJ37" s="242">
        <v>25.45</v>
      </c>
      <c r="AK37" s="243">
        <v>37.520000000000003</v>
      </c>
      <c r="AL37" s="244">
        <v>4.1999999999999997E-3</v>
      </c>
      <c r="AM37" s="245">
        <v>1.24E-2</v>
      </c>
      <c r="AN37" s="245">
        <v>0.4</v>
      </c>
      <c r="AO37" s="214"/>
      <c r="AP37" s="210"/>
      <c r="AQ37" s="210"/>
      <c r="AR37" s="210"/>
      <c r="AS37" s="213"/>
    </row>
    <row r="38" spans="1:45" s="211" customFormat="1" ht="15.75" customHeight="1" x14ac:dyDescent="0.25">
      <c r="A38" s="353">
        <v>2019</v>
      </c>
      <c r="B38" s="353" t="s">
        <v>159</v>
      </c>
      <c r="C38" s="353">
        <v>991</v>
      </c>
      <c r="D38" s="353" t="s">
        <v>151</v>
      </c>
      <c r="E38" s="354">
        <v>43088</v>
      </c>
      <c r="F38" s="354"/>
      <c r="G38" s="354">
        <v>43738</v>
      </c>
      <c r="H38" s="353" t="s">
        <v>77</v>
      </c>
      <c r="I38" s="353" t="s">
        <v>78</v>
      </c>
      <c r="J38" s="353" t="s">
        <v>23</v>
      </c>
      <c r="K38" s="355">
        <v>-4000000</v>
      </c>
      <c r="L38" s="353" t="s">
        <v>73</v>
      </c>
      <c r="M38" s="353" t="s">
        <v>78</v>
      </c>
      <c r="N38" s="353" t="s">
        <v>76</v>
      </c>
      <c r="O38" s="356">
        <v>103360000</v>
      </c>
      <c r="P38" s="353"/>
      <c r="Q38" s="353" t="s">
        <v>24</v>
      </c>
      <c r="R38" s="357">
        <v>25.84</v>
      </c>
      <c r="S38" s="357"/>
      <c r="T38" s="356"/>
      <c r="U38" s="356">
        <v>0</v>
      </c>
      <c r="V38" s="353"/>
      <c r="W38" s="357">
        <v>25.535000000000004</v>
      </c>
      <c r="X38" s="357">
        <v>25.713795666764216</v>
      </c>
      <c r="Y38" s="356">
        <v>19331.96384175395</v>
      </c>
      <c r="Z38" s="356">
        <v>19331.96384175395</v>
      </c>
      <c r="AA38" s="356">
        <v>19331.96384175395</v>
      </c>
      <c r="AB38" s="356">
        <v>0</v>
      </c>
      <c r="AC38" s="203">
        <f t="shared" si="0"/>
        <v>26</v>
      </c>
      <c r="AD38" s="202" t="s">
        <v>66</v>
      </c>
      <c r="AE38" s="204"/>
      <c r="AF38" s="205">
        <f t="shared" si="4"/>
        <v>-104.39260474547132</v>
      </c>
      <c r="AG38" s="205">
        <f t="shared" si="2"/>
        <v>0</v>
      </c>
      <c r="AH38" s="206"/>
      <c r="AI38" s="218" t="s">
        <v>64</v>
      </c>
      <c r="AJ38" s="242">
        <v>19.46</v>
      </c>
      <c r="AK38" s="243">
        <v>25.38</v>
      </c>
      <c r="AL38" s="244">
        <v>3.2000000000000002E-3</v>
      </c>
      <c r="AM38" s="245">
        <v>8.3999999999999995E-3</v>
      </c>
      <c r="AN38" s="245">
        <v>0.4</v>
      </c>
      <c r="AO38" s="214"/>
      <c r="AP38" s="210"/>
      <c r="AQ38" s="210"/>
      <c r="AR38" s="210"/>
      <c r="AS38" s="213"/>
    </row>
    <row r="39" spans="1:45" s="211" customFormat="1" ht="15.75" customHeight="1" x14ac:dyDescent="0.25">
      <c r="A39" s="353">
        <v>2019</v>
      </c>
      <c r="B39" s="353" t="s">
        <v>160</v>
      </c>
      <c r="C39" s="353">
        <v>992</v>
      </c>
      <c r="D39" s="353" t="s">
        <v>151</v>
      </c>
      <c r="E39" s="354">
        <v>43088</v>
      </c>
      <c r="F39" s="354"/>
      <c r="G39" s="354">
        <v>43768</v>
      </c>
      <c r="H39" s="353" t="s">
        <v>77</v>
      </c>
      <c r="I39" s="353" t="s">
        <v>78</v>
      </c>
      <c r="J39" s="353" t="s">
        <v>23</v>
      </c>
      <c r="K39" s="355">
        <v>-4000000</v>
      </c>
      <c r="L39" s="353" t="s">
        <v>73</v>
      </c>
      <c r="M39" s="353" t="s">
        <v>78</v>
      </c>
      <c r="N39" s="353" t="s">
        <v>76</v>
      </c>
      <c r="O39" s="356">
        <v>103430000</v>
      </c>
      <c r="P39" s="353"/>
      <c r="Q39" s="353" t="s">
        <v>24</v>
      </c>
      <c r="R39" s="357">
        <v>25.857500000000002</v>
      </c>
      <c r="S39" s="357"/>
      <c r="T39" s="356"/>
      <c r="U39" s="356">
        <v>0</v>
      </c>
      <c r="V39" s="353"/>
      <c r="W39" s="357">
        <v>25.535000000000004</v>
      </c>
      <c r="X39" s="357">
        <v>25.729667199161423</v>
      </c>
      <c r="Y39" s="356">
        <v>19556.495725246052</v>
      </c>
      <c r="Z39" s="356">
        <v>19556.495725246052</v>
      </c>
      <c r="AA39" s="356">
        <v>19556.495725246048</v>
      </c>
      <c r="AB39" s="356">
        <v>3.637978807091713E-12</v>
      </c>
      <c r="AC39" s="203">
        <f t="shared" si="0"/>
        <v>26</v>
      </c>
      <c r="AD39" s="202" t="s">
        <v>66</v>
      </c>
      <c r="AE39" s="204"/>
      <c r="AF39" s="205">
        <f t="shared" si="4"/>
        <v>-105.60507691632866</v>
      </c>
      <c r="AG39" s="205">
        <f t="shared" si="2"/>
        <v>0</v>
      </c>
      <c r="AH39" s="206"/>
      <c r="AI39" s="218" t="s">
        <v>151</v>
      </c>
      <c r="AJ39" s="246">
        <v>22.72</v>
      </c>
      <c r="AK39" s="247">
        <v>26.99</v>
      </c>
      <c r="AL39" s="248">
        <v>3.7000000000000002E-3</v>
      </c>
      <c r="AM39" s="249">
        <v>8.9999999999999993E-3</v>
      </c>
      <c r="AN39" s="249">
        <v>0.4</v>
      </c>
      <c r="AO39" s="214"/>
      <c r="AP39" s="210"/>
      <c r="AQ39" s="210"/>
      <c r="AR39" s="210"/>
      <c r="AS39" s="213"/>
    </row>
    <row r="40" spans="1:45" s="211" customFormat="1" ht="15.75" customHeight="1" x14ac:dyDescent="0.25">
      <c r="A40" s="353">
        <v>2019</v>
      </c>
      <c r="B40" s="353" t="s">
        <v>161</v>
      </c>
      <c r="C40" s="353">
        <v>993</v>
      </c>
      <c r="D40" s="353" t="s">
        <v>151</v>
      </c>
      <c r="E40" s="354">
        <v>43088</v>
      </c>
      <c r="F40" s="354"/>
      <c r="G40" s="354">
        <v>43798</v>
      </c>
      <c r="H40" s="353" t="s">
        <v>77</v>
      </c>
      <c r="I40" s="353" t="s">
        <v>78</v>
      </c>
      <c r="J40" s="353" t="s">
        <v>23</v>
      </c>
      <c r="K40" s="355">
        <v>-4000000</v>
      </c>
      <c r="L40" s="353" t="s">
        <v>73</v>
      </c>
      <c r="M40" s="353" t="s">
        <v>78</v>
      </c>
      <c r="N40" s="353" t="s">
        <v>76</v>
      </c>
      <c r="O40" s="356">
        <v>103498000</v>
      </c>
      <c r="P40" s="353"/>
      <c r="Q40" s="353" t="s">
        <v>24</v>
      </c>
      <c r="R40" s="357">
        <v>25.874500000000001</v>
      </c>
      <c r="S40" s="357"/>
      <c r="T40" s="356"/>
      <c r="U40" s="356">
        <v>0</v>
      </c>
      <c r="V40" s="353"/>
      <c r="W40" s="357">
        <v>25.535000000000004</v>
      </c>
      <c r="X40" s="357">
        <v>25.745548528071897</v>
      </c>
      <c r="Y40" s="356">
        <v>19702.532933589082</v>
      </c>
      <c r="Z40" s="356">
        <v>19702.532933589082</v>
      </c>
      <c r="AA40" s="356">
        <v>19702.532933589082</v>
      </c>
      <c r="AB40" s="356">
        <v>0</v>
      </c>
      <c r="AC40" s="203">
        <f t="shared" si="0"/>
        <v>26</v>
      </c>
      <c r="AD40" s="202" t="s">
        <v>66</v>
      </c>
      <c r="AE40" s="204"/>
      <c r="AF40" s="205">
        <f t="shared" si="4"/>
        <v>-106.39367784138103</v>
      </c>
      <c r="AG40" s="205">
        <f t="shared" si="2"/>
        <v>0</v>
      </c>
      <c r="AH40" s="206"/>
      <c r="AI40" s="214"/>
      <c r="AJ40" s="214"/>
      <c r="AK40" s="214"/>
      <c r="AL40" s="214"/>
      <c r="AM40" s="214"/>
      <c r="AN40" s="214"/>
      <c r="AO40" s="214"/>
      <c r="AP40" s="210"/>
      <c r="AQ40" s="210"/>
      <c r="AR40" s="210"/>
      <c r="AS40" s="213"/>
    </row>
    <row r="41" spans="1:45" s="212" customFormat="1" ht="15.75" customHeight="1" x14ac:dyDescent="0.25">
      <c r="A41" s="358">
        <v>2019</v>
      </c>
      <c r="B41" s="358" t="s">
        <v>162</v>
      </c>
      <c r="C41" s="358">
        <v>994</v>
      </c>
      <c r="D41" s="358" t="s">
        <v>151</v>
      </c>
      <c r="E41" s="359">
        <v>43088</v>
      </c>
      <c r="F41" s="359"/>
      <c r="G41" s="359">
        <v>43829</v>
      </c>
      <c r="H41" s="358" t="s">
        <v>77</v>
      </c>
      <c r="I41" s="358" t="s">
        <v>78</v>
      </c>
      <c r="J41" s="358" t="s">
        <v>23</v>
      </c>
      <c r="K41" s="360">
        <v>-4000000</v>
      </c>
      <c r="L41" s="358" t="s">
        <v>73</v>
      </c>
      <c r="M41" s="358" t="s">
        <v>78</v>
      </c>
      <c r="N41" s="358" t="s">
        <v>76</v>
      </c>
      <c r="O41" s="361">
        <v>103574000</v>
      </c>
      <c r="P41" s="358"/>
      <c r="Q41" s="358" t="s">
        <v>24</v>
      </c>
      <c r="R41" s="362">
        <v>25.8935</v>
      </c>
      <c r="S41" s="362"/>
      <c r="T41" s="361"/>
      <c r="U41" s="361">
        <v>0</v>
      </c>
      <c r="V41" s="358"/>
      <c r="W41" s="362">
        <v>25.535000000000004</v>
      </c>
      <c r="X41" s="362">
        <v>25.761969532817268</v>
      </c>
      <c r="Y41" s="361">
        <v>20070.154419319606</v>
      </c>
      <c r="Z41" s="361">
        <v>20070.154419319606</v>
      </c>
      <c r="AA41" s="361">
        <v>20070.154419319602</v>
      </c>
      <c r="AB41" s="361">
        <v>3.637978807091713E-12</v>
      </c>
      <c r="AC41" s="203">
        <f t="shared" si="0"/>
        <v>27</v>
      </c>
      <c r="AD41" s="202" t="s">
        <v>66</v>
      </c>
      <c r="AE41" s="204"/>
      <c r="AF41" s="205">
        <f t="shared" si="4"/>
        <v>-108.37883386432587</v>
      </c>
      <c r="AG41" s="205">
        <f t="shared" si="2"/>
        <v>0</v>
      </c>
      <c r="AH41" s="206"/>
      <c r="AI41" s="214"/>
      <c r="AJ41" s="214"/>
      <c r="AK41" s="214"/>
      <c r="AL41" s="214"/>
      <c r="AM41" s="214"/>
      <c r="AN41" s="214"/>
      <c r="AO41" s="214"/>
      <c r="AP41" s="210"/>
      <c r="AQ41" s="210"/>
      <c r="AR41" s="210"/>
      <c r="AS41" s="213"/>
    </row>
    <row r="42" spans="1:45" s="212" customFormat="1" ht="15.75" customHeight="1" x14ac:dyDescent="0.25">
      <c r="A42" s="363"/>
      <c r="B42" s="363"/>
      <c r="C42" s="363"/>
      <c r="D42" s="363"/>
      <c r="E42" s="364"/>
      <c r="F42" s="364"/>
      <c r="G42" s="364"/>
      <c r="H42" s="363"/>
      <c r="I42" s="363"/>
      <c r="J42" s="363"/>
      <c r="K42" s="365">
        <v>-48000000</v>
      </c>
      <c r="L42" s="363"/>
      <c r="M42" s="363"/>
      <c r="N42" s="363"/>
      <c r="O42" s="366">
        <v>1237979000</v>
      </c>
      <c r="P42" s="363"/>
      <c r="Q42" s="363"/>
      <c r="R42" s="367">
        <v>25.791229166666668</v>
      </c>
      <c r="S42" s="367"/>
      <c r="T42" s="366"/>
      <c r="U42" s="366"/>
      <c r="V42" s="363"/>
      <c r="W42" s="367"/>
      <c r="X42" s="367"/>
      <c r="Y42" s="366">
        <v>218655.71501328447</v>
      </c>
      <c r="Z42" s="366">
        <v>218655.71501328447</v>
      </c>
      <c r="AA42" s="366">
        <v>218655.71501328447</v>
      </c>
      <c r="AB42" s="366">
        <v>2.0008883439004421E-11</v>
      </c>
      <c r="AC42" s="203"/>
      <c r="AD42" s="202"/>
      <c r="AE42" s="204"/>
      <c r="AF42" s="205"/>
      <c r="AG42" s="205"/>
      <c r="AH42" s="206"/>
      <c r="AI42" s="221"/>
      <c r="AJ42" s="214"/>
      <c r="AK42" s="214"/>
      <c r="AL42" s="214"/>
      <c r="AM42" s="214"/>
      <c r="AN42" s="214"/>
      <c r="AO42" s="214"/>
      <c r="AP42" s="210"/>
      <c r="AQ42" s="210"/>
      <c r="AR42" s="210"/>
      <c r="AS42" s="213"/>
    </row>
    <row r="43" spans="1:45" s="211" customFormat="1" ht="15.75" customHeight="1" x14ac:dyDescent="0.25">
      <c r="A43" s="363"/>
      <c r="B43" s="363"/>
      <c r="C43" s="363"/>
      <c r="D43" s="363"/>
      <c r="E43" s="364"/>
      <c r="F43" s="364"/>
      <c r="G43" s="364"/>
      <c r="H43" s="363"/>
      <c r="I43" s="363"/>
      <c r="J43" s="363"/>
      <c r="K43" s="366"/>
      <c r="L43" s="363"/>
      <c r="M43" s="363"/>
      <c r="N43" s="363"/>
      <c r="O43" s="366"/>
      <c r="P43" s="363"/>
      <c r="Q43" s="363"/>
      <c r="R43" s="367"/>
      <c r="S43" s="367"/>
      <c r="T43" s="366"/>
      <c r="U43" s="366"/>
      <c r="V43" s="363"/>
      <c r="W43" s="367"/>
      <c r="X43" s="367"/>
      <c r="Y43" s="366"/>
      <c r="Z43" s="366"/>
      <c r="AA43" s="366"/>
      <c r="AB43" s="366"/>
      <c r="AC43" s="203"/>
      <c r="AD43" s="202"/>
      <c r="AE43" s="204"/>
      <c r="AF43" s="205"/>
      <c r="AG43" s="205"/>
      <c r="AH43" s="206"/>
      <c r="AI43" s="214"/>
      <c r="AJ43" s="214"/>
      <c r="AK43" s="214"/>
      <c r="AL43" s="214"/>
      <c r="AM43" s="214"/>
      <c r="AN43" s="214"/>
      <c r="AO43" s="214"/>
      <c r="AP43" s="210"/>
      <c r="AQ43" s="210"/>
      <c r="AR43" s="210"/>
      <c r="AS43" s="213"/>
    </row>
    <row r="44" spans="1:45" s="211" customFormat="1" ht="15.75" customHeight="1" x14ac:dyDescent="0.25">
      <c r="A44" s="363"/>
      <c r="B44" s="363"/>
      <c r="C44" s="363"/>
      <c r="D44" s="363"/>
      <c r="E44" s="364"/>
      <c r="F44" s="364"/>
      <c r="G44" s="364"/>
      <c r="H44" s="363"/>
      <c r="I44" s="363" t="s">
        <v>79</v>
      </c>
      <c r="J44" s="363"/>
      <c r="K44" s="368">
        <v>-72000000</v>
      </c>
      <c r="L44" s="369"/>
      <c r="M44" s="369"/>
      <c r="N44" s="369"/>
      <c r="O44" s="370">
        <v>1874651000</v>
      </c>
      <c r="P44" s="369"/>
      <c r="Q44" s="369"/>
      <c r="R44" s="371">
        <v>26.036819444444443</v>
      </c>
      <c r="S44" s="371"/>
      <c r="T44" s="370"/>
      <c r="U44" s="370"/>
      <c r="V44" s="369"/>
      <c r="W44" s="371"/>
      <c r="X44" s="371"/>
      <c r="Y44" s="370">
        <v>1134287.6418137131</v>
      </c>
      <c r="Z44" s="370">
        <v>1134287.6418137131</v>
      </c>
      <c r="AA44" s="370">
        <v>1134287.6418137131</v>
      </c>
      <c r="AB44" s="370">
        <v>3.4560798667371273E-11</v>
      </c>
      <c r="AC44" s="203"/>
      <c r="AD44" s="202"/>
      <c r="AE44" s="204"/>
      <c r="AF44" s="205"/>
      <c r="AG44" s="205"/>
      <c r="AH44" s="206"/>
      <c r="AI44" s="214"/>
      <c r="AJ44" s="214"/>
      <c r="AK44" s="214"/>
      <c r="AL44" s="214"/>
      <c r="AM44" s="214"/>
      <c r="AN44" s="214"/>
      <c r="AO44" s="214"/>
      <c r="AP44" s="210"/>
      <c r="AQ44" s="210"/>
      <c r="AR44" s="210"/>
      <c r="AS44" s="213"/>
    </row>
    <row r="45" spans="1:45" s="211" customFormat="1" ht="15.75" customHeight="1" x14ac:dyDescent="0.25">
      <c r="A45" s="363"/>
      <c r="B45" s="363"/>
      <c r="C45" s="363"/>
      <c r="D45" s="363"/>
      <c r="E45" s="364"/>
      <c r="F45" s="364"/>
      <c r="G45" s="364"/>
      <c r="H45" s="363"/>
      <c r="I45" s="363"/>
      <c r="J45" s="363"/>
      <c r="K45" s="366"/>
      <c r="L45" s="363"/>
      <c r="M45" s="363"/>
      <c r="N45" s="363"/>
      <c r="O45" s="366"/>
      <c r="P45" s="363"/>
      <c r="Q45" s="363"/>
      <c r="R45" s="367"/>
      <c r="S45" s="367"/>
      <c r="T45" s="366"/>
      <c r="U45" s="366"/>
      <c r="V45" s="363"/>
      <c r="W45" s="367"/>
      <c r="X45" s="367"/>
      <c r="Y45" s="366"/>
      <c r="Z45" s="366"/>
      <c r="AA45" s="366"/>
      <c r="AB45" s="366"/>
      <c r="AC45" s="203"/>
      <c r="AD45" s="202"/>
      <c r="AE45" s="204"/>
      <c r="AF45" s="205"/>
      <c r="AG45" s="205"/>
      <c r="AH45" s="206"/>
      <c r="AI45" s="214"/>
      <c r="AJ45" s="214"/>
      <c r="AK45" s="214"/>
      <c r="AL45" s="214"/>
      <c r="AM45" s="214"/>
      <c r="AN45" s="214"/>
      <c r="AO45" s="214"/>
      <c r="AP45" s="210"/>
      <c r="AQ45" s="210"/>
      <c r="AR45" s="210"/>
      <c r="AS45" s="213"/>
    </row>
    <row r="46" spans="1:45" s="211" customFormat="1" ht="15.75" customHeight="1" x14ac:dyDescent="0.25">
      <c r="A46" s="353">
        <v>2018</v>
      </c>
      <c r="B46" s="353" t="s">
        <v>81</v>
      </c>
      <c r="C46" s="353">
        <v>540</v>
      </c>
      <c r="D46" s="353" t="s">
        <v>64</v>
      </c>
      <c r="E46" s="354">
        <v>42221</v>
      </c>
      <c r="F46" s="354">
        <v>43129</v>
      </c>
      <c r="G46" s="354">
        <v>43131</v>
      </c>
      <c r="H46" s="353" t="s">
        <v>73</v>
      </c>
      <c r="I46" s="353" t="s">
        <v>75</v>
      </c>
      <c r="J46" s="353" t="s">
        <v>23</v>
      </c>
      <c r="K46" s="356">
        <v>4201680.6722689103</v>
      </c>
      <c r="L46" s="353" t="s">
        <v>73</v>
      </c>
      <c r="M46" s="353" t="s">
        <v>74</v>
      </c>
      <c r="N46" s="353" t="s">
        <v>80</v>
      </c>
      <c r="O46" s="355">
        <v>-5000000</v>
      </c>
      <c r="P46" s="353"/>
      <c r="Q46" s="353" t="s">
        <v>26</v>
      </c>
      <c r="R46" s="357">
        <v>1.19</v>
      </c>
      <c r="S46" s="357">
        <v>0.94799999999999995</v>
      </c>
      <c r="T46" s="356"/>
      <c r="U46" s="356">
        <v>0</v>
      </c>
      <c r="V46" s="353"/>
      <c r="W46" s="357">
        <v>1.1993</v>
      </c>
      <c r="X46" s="357">
        <v>1.2011544391193696</v>
      </c>
      <c r="Y46" s="356">
        <v>131887.73948295676</v>
      </c>
      <c r="Z46" s="372">
        <v>131887.73948295676</v>
      </c>
      <c r="AA46" s="356">
        <v>0</v>
      </c>
      <c r="AB46" s="356">
        <v>131887.73948295676</v>
      </c>
      <c r="AC46" s="203">
        <f t="shared" si="0"/>
        <v>23</v>
      </c>
      <c r="AD46" s="202" t="s">
        <v>66</v>
      </c>
      <c r="AE46" s="204"/>
      <c r="AF46" s="205">
        <f t="shared" ref="AF46:AF109" si="5">-IF($Y46&gt;0,$Y46*(1-VLOOKUP($D46,$AI$26:$AN$39,6,FALSE))*VLOOKUP($D46,$AI$26:$AN$39,IF(($G46-$B$2)/365&lt;1,4,5),FALSE),0)</f>
        <v>-253.22445980727696</v>
      </c>
      <c r="AG46" s="205">
        <f t="shared" si="2"/>
        <v>0</v>
      </c>
      <c r="AH46" s="206"/>
      <c r="AI46" s="214"/>
      <c r="AJ46" s="214"/>
      <c r="AK46" s="214"/>
      <c r="AL46" s="214"/>
      <c r="AM46" s="214"/>
      <c r="AN46" s="214"/>
      <c r="AO46" s="214"/>
      <c r="AP46" s="210"/>
      <c r="AQ46" s="210"/>
      <c r="AR46" s="210"/>
      <c r="AS46" s="213"/>
    </row>
    <row r="47" spans="1:45" s="211" customFormat="1" ht="15.75" customHeight="1" x14ac:dyDescent="0.25">
      <c r="A47" s="353">
        <v>2018</v>
      </c>
      <c r="B47" s="353" t="s">
        <v>81</v>
      </c>
      <c r="C47" s="353">
        <v>541</v>
      </c>
      <c r="D47" s="353" t="s">
        <v>64</v>
      </c>
      <c r="E47" s="354">
        <v>42221</v>
      </c>
      <c r="F47" s="354">
        <v>43129</v>
      </c>
      <c r="G47" s="354">
        <v>43131</v>
      </c>
      <c r="H47" s="353" t="s">
        <v>73</v>
      </c>
      <c r="I47" s="353" t="s">
        <v>75</v>
      </c>
      <c r="J47" s="353" t="s">
        <v>23</v>
      </c>
      <c r="K47" s="356">
        <v>4395604.3956044</v>
      </c>
      <c r="L47" s="353" t="s">
        <v>73</v>
      </c>
      <c r="M47" s="353" t="s">
        <v>74</v>
      </c>
      <c r="N47" s="353" t="s">
        <v>80</v>
      </c>
      <c r="O47" s="355">
        <v>-5000000</v>
      </c>
      <c r="P47" s="353"/>
      <c r="Q47" s="353" t="s">
        <v>26</v>
      </c>
      <c r="R47" s="357">
        <v>1.1375</v>
      </c>
      <c r="S47" s="357">
        <v>0.94799999999999995</v>
      </c>
      <c r="T47" s="356"/>
      <c r="U47" s="356">
        <v>0</v>
      </c>
      <c r="V47" s="353"/>
      <c r="W47" s="357">
        <v>1.1993</v>
      </c>
      <c r="X47" s="357">
        <v>1.2011544391193696</v>
      </c>
      <c r="Y47" s="356">
        <v>0</v>
      </c>
      <c r="Z47" s="372"/>
      <c r="AA47" s="356">
        <v>0</v>
      </c>
      <c r="AB47" s="356">
        <v>0</v>
      </c>
      <c r="AC47" s="203">
        <f t="shared" si="0"/>
        <v>23</v>
      </c>
      <c r="AD47" s="202" t="s">
        <v>66</v>
      </c>
      <c r="AE47" s="204"/>
      <c r="AF47" s="205">
        <f t="shared" si="5"/>
        <v>0</v>
      </c>
      <c r="AG47" s="205">
        <f t="shared" si="2"/>
        <v>0</v>
      </c>
      <c r="AH47" s="206"/>
      <c r="AI47" s="214"/>
      <c r="AJ47" s="214"/>
      <c r="AK47" s="214"/>
      <c r="AL47" s="214"/>
      <c r="AM47" s="214"/>
      <c r="AN47" s="214"/>
      <c r="AO47" s="214"/>
      <c r="AP47" s="210"/>
      <c r="AQ47" s="210"/>
      <c r="AR47" s="210"/>
      <c r="AS47" s="213"/>
    </row>
    <row r="48" spans="1:45" s="211" customFormat="1" ht="15.75" customHeight="1" x14ac:dyDescent="0.25">
      <c r="A48" s="353">
        <v>2018</v>
      </c>
      <c r="B48" s="353" t="s">
        <v>81</v>
      </c>
      <c r="C48" s="353">
        <v>542</v>
      </c>
      <c r="D48" s="353" t="s">
        <v>64</v>
      </c>
      <c r="E48" s="354">
        <v>42221</v>
      </c>
      <c r="F48" s="354">
        <v>43129</v>
      </c>
      <c r="G48" s="354">
        <v>43131</v>
      </c>
      <c r="H48" s="353" t="s">
        <v>77</v>
      </c>
      <c r="I48" s="353" t="s">
        <v>74</v>
      </c>
      <c r="J48" s="353" t="s">
        <v>23</v>
      </c>
      <c r="K48" s="356">
        <v>4395604.3956044</v>
      </c>
      <c r="L48" s="353" t="s">
        <v>77</v>
      </c>
      <c r="M48" s="353" t="s">
        <v>75</v>
      </c>
      <c r="N48" s="353" t="s">
        <v>80</v>
      </c>
      <c r="O48" s="355">
        <v>-5000000</v>
      </c>
      <c r="P48" s="353"/>
      <c r="Q48" s="353" t="s">
        <v>26</v>
      </c>
      <c r="R48" s="357">
        <v>1.1375</v>
      </c>
      <c r="S48" s="357">
        <v>0.94799999999999995</v>
      </c>
      <c r="T48" s="356"/>
      <c r="U48" s="356">
        <v>0</v>
      </c>
      <c r="V48" s="353"/>
      <c r="W48" s="357">
        <v>1.1993</v>
      </c>
      <c r="X48" s="357">
        <v>1.2011544391193696</v>
      </c>
      <c r="Y48" s="355">
        <v>-5.6943391412053842E-14</v>
      </c>
      <c r="Z48" s="372"/>
      <c r="AA48" s="356">
        <v>0</v>
      </c>
      <c r="AB48" s="355">
        <v>-5.6943391412053842E-14</v>
      </c>
      <c r="AC48" s="203">
        <f t="shared" si="0"/>
        <v>23</v>
      </c>
      <c r="AD48" s="202" t="s">
        <v>66</v>
      </c>
      <c r="AE48" s="204"/>
      <c r="AF48" s="205">
        <f t="shared" si="5"/>
        <v>0</v>
      </c>
      <c r="AG48" s="205">
        <f t="shared" si="2"/>
        <v>2.8016148574730493E-16</v>
      </c>
      <c r="AH48" s="206"/>
      <c r="AI48" s="214"/>
      <c r="AJ48" s="214"/>
      <c r="AK48" s="214"/>
      <c r="AL48" s="214"/>
      <c r="AM48" s="214"/>
      <c r="AN48" s="214"/>
      <c r="AO48" s="214"/>
      <c r="AP48" s="210"/>
      <c r="AQ48" s="210"/>
      <c r="AR48" s="210"/>
      <c r="AS48" s="213"/>
    </row>
    <row r="49" spans="1:45" s="211" customFormat="1" ht="15.75" customHeight="1" x14ac:dyDescent="0.25">
      <c r="A49" s="353">
        <v>2018</v>
      </c>
      <c r="B49" s="353" t="s">
        <v>112</v>
      </c>
      <c r="C49" s="353">
        <v>836</v>
      </c>
      <c r="D49" s="353" t="s">
        <v>28</v>
      </c>
      <c r="E49" s="354">
        <v>42662</v>
      </c>
      <c r="F49" s="354">
        <v>43129</v>
      </c>
      <c r="G49" s="354">
        <v>43131</v>
      </c>
      <c r="H49" s="353" t="s">
        <v>73</v>
      </c>
      <c r="I49" s="353" t="s">
        <v>75</v>
      </c>
      <c r="J49" s="353" t="s">
        <v>23</v>
      </c>
      <c r="K49" s="356">
        <v>21958717.610891499</v>
      </c>
      <c r="L49" s="353" t="s">
        <v>73</v>
      </c>
      <c r="M49" s="353" t="s">
        <v>74</v>
      </c>
      <c r="N49" s="353" t="s">
        <v>80</v>
      </c>
      <c r="O49" s="355">
        <v>-25000000</v>
      </c>
      <c r="P49" s="353">
        <v>1.0973999999999999</v>
      </c>
      <c r="Q49" s="353" t="s">
        <v>26</v>
      </c>
      <c r="R49" s="357">
        <v>1.1385000000000001</v>
      </c>
      <c r="S49" s="357"/>
      <c r="T49" s="356"/>
      <c r="U49" s="356">
        <v>0</v>
      </c>
      <c r="V49" s="353"/>
      <c r="W49" s="357">
        <v>1.1993</v>
      </c>
      <c r="X49" s="357">
        <v>1.2011544391193696</v>
      </c>
      <c r="Y49" s="356">
        <v>1145653.0341447762</v>
      </c>
      <c r="Z49" s="372">
        <v>1145653.0341447718</v>
      </c>
      <c r="AA49" s="356">
        <v>1145407.3605220243</v>
      </c>
      <c r="AB49" s="356">
        <v>245.67362275184132</v>
      </c>
      <c r="AC49" s="203">
        <f t="shared" si="0"/>
        <v>23</v>
      </c>
      <c r="AD49" s="202" t="s">
        <v>66</v>
      </c>
      <c r="AE49" s="204"/>
      <c r="AF49" s="205">
        <f t="shared" si="5"/>
        <v>-824.87018458423881</v>
      </c>
      <c r="AG49" s="205">
        <f t="shared" si="2"/>
        <v>0</v>
      </c>
      <c r="AH49" s="206"/>
      <c r="AI49" s="214"/>
      <c r="AJ49" s="214"/>
      <c r="AK49" s="214"/>
      <c r="AL49" s="214"/>
      <c r="AM49" s="214"/>
      <c r="AN49" s="214"/>
      <c r="AO49" s="214"/>
      <c r="AP49" s="210"/>
      <c r="AQ49" s="210"/>
      <c r="AR49" s="210"/>
      <c r="AS49" s="213"/>
    </row>
    <row r="50" spans="1:45" s="211" customFormat="1" ht="15.75" customHeight="1" x14ac:dyDescent="0.25">
      <c r="A50" s="353">
        <v>2018</v>
      </c>
      <c r="B50" s="353" t="s">
        <v>112</v>
      </c>
      <c r="C50" s="353">
        <v>837</v>
      </c>
      <c r="D50" s="353" t="s">
        <v>28</v>
      </c>
      <c r="E50" s="354">
        <v>42662</v>
      </c>
      <c r="F50" s="354">
        <v>43129</v>
      </c>
      <c r="G50" s="354">
        <v>43131</v>
      </c>
      <c r="H50" s="353" t="s">
        <v>77</v>
      </c>
      <c r="I50" s="353" t="s">
        <v>74</v>
      </c>
      <c r="J50" s="353" t="s">
        <v>23</v>
      </c>
      <c r="K50" s="356">
        <v>23900573.6137667</v>
      </c>
      <c r="L50" s="353" t="s">
        <v>77</v>
      </c>
      <c r="M50" s="353" t="s">
        <v>75</v>
      </c>
      <c r="N50" s="353" t="s">
        <v>80</v>
      </c>
      <c r="O50" s="355">
        <v>-25000000</v>
      </c>
      <c r="P50" s="353">
        <v>1.0973999999999999</v>
      </c>
      <c r="Q50" s="353" t="s">
        <v>26</v>
      </c>
      <c r="R50" s="357">
        <v>1.046</v>
      </c>
      <c r="S50" s="357"/>
      <c r="T50" s="356"/>
      <c r="U50" s="356">
        <v>0</v>
      </c>
      <c r="V50" s="353"/>
      <c r="W50" s="357">
        <v>1.1993</v>
      </c>
      <c r="X50" s="357">
        <v>1.2011544391193696</v>
      </c>
      <c r="Y50" s="355">
        <v>-4.416903775765431E-9</v>
      </c>
      <c r="Z50" s="372"/>
      <c r="AA50" s="356">
        <v>0</v>
      </c>
      <c r="AB50" s="355">
        <v>-4.416903775765431E-9</v>
      </c>
      <c r="AC50" s="203">
        <f t="shared" si="0"/>
        <v>23</v>
      </c>
      <c r="AD50" s="202" t="s">
        <v>66</v>
      </c>
      <c r="AE50" s="204"/>
      <c r="AF50" s="205">
        <f t="shared" si="5"/>
        <v>0</v>
      </c>
      <c r="AG50" s="205">
        <f t="shared" si="2"/>
        <v>2.1731166576765922E-11</v>
      </c>
      <c r="AH50" s="206"/>
      <c r="AI50" s="214"/>
      <c r="AJ50" s="214"/>
      <c r="AK50" s="214"/>
      <c r="AL50" s="214"/>
      <c r="AM50" s="214"/>
      <c r="AN50" s="214"/>
      <c r="AO50" s="214"/>
      <c r="AP50" s="210"/>
      <c r="AQ50" s="210"/>
      <c r="AR50" s="210"/>
      <c r="AS50" s="213"/>
    </row>
    <row r="51" spans="1:45" s="211" customFormat="1" ht="15.75" customHeight="1" x14ac:dyDescent="0.25">
      <c r="A51" s="353">
        <v>2018</v>
      </c>
      <c r="B51" s="353" t="s">
        <v>112</v>
      </c>
      <c r="C51" s="353">
        <v>838</v>
      </c>
      <c r="D51" s="353" t="s">
        <v>28</v>
      </c>
      <c r="E51" s="354">
        <v>42662</v>
      </c>
      <c r="F51" s="354">
        <v>43129</v>
      </c>
      <c r="G51" s="354">
        <v>43131</v>
      </c>
      <c r="H51" s="353" t="s">
        <v>77</v>
      </c>
      <c r="I51" s="353" t="s">
        <v>74</v>
      </c>
      <c r="J51" s="353" t="s">
        <v>23</v>
      </c>
      <c r="K51" s="356">
        <v>21958717.610891499</v>
      </c>
      <c r="L51" s="353" t="s">
        <v>77</v>
      </c>
      <c r="M51" s="353" t="s">
        <v>75</v>
      </c>
      <c r="N51" s="353" t="s">
        <v>80</v>
      </c>
      <c r="O51" s="355">
        <v>-25000000</v>
      </c>
      <c r="P51" s="353">
        <v>1.0973999999999999</v>
      </c>
      <c r="Q51" s="353" t="s">
        <v>26</v>
      </c>
      <c r="R51" s="357">
        <v>1.1385000000000001</v>
      </c>
      <c r="S51" s="357">
        <v>1.046</v>
      </c>
      <c r="T51" s="356"/>
      <c r="U51" s="356">
        <v>0</v>
      </c>
      <c r="V51" s="353"/>
      <c r="W51" s="357">
        <v>1.1993</v>
      </c>
      <c r="X51" s="357">
        <v>1.2011544391193696</v>
      </c>
      <c r="Y51" s="356">
        <v>0</v>
      </c>
      <c r="Z51" s="372"/>
      <c r="AA51" s="356">
        <v>0</v>
      </c>
      <c r="AB51" s="356">
        <v>0</v>
      </c>
      <c r="AC51" s="203">
        <f t="shared" si="0"/>
        <v>23</v>
      </c>
      <c r="AD51" s="202" t="s">
        <v>66</v>
      </c>
      <c r="AE51" s="204"/>
      <c r="AF51" s="205">
        <f t="shared" si="5"/>
        <v>0</v>
      </c>
      <c r="AG51" s="205">
        <f t="shared" si="2"/>
        <v>0</v>
      </c>
      <c r="AH51" s="206"/>
      <c r="AI51" s="214"/>
      <c r="AJ51" s="214"/>
      <c r="AK51" s="214"/>
      <c r="AL51" s="214"/>
      <c r="AM51" s="214"/>
      <c r="AN51" s="214"/>
      <c r="AO51" s="214"/>
      <c r="AP51" s="210"/>
      <c r="AQ51" s="210"/>
      <c r="AR51" s="210"/>
      <c r="AS51" s="213"/>
    </row>
    <row r="52" spans="1:45" s="211" customFormat="1" ht="15.75" customHeight="1" x14ac:dyDescent="0.25">
      <c r="A52" s="353">
        <v>2018</v>
      </c>
      <c r="B52" s="353" t="s">
        <v>82</v>
      </c>
      <c r="C52" s="353">
        <v>543</v>
      </c>
      <c r="D52" s="353" t="s">
        <v>64</v>
      </c>
      <c r="E52" s="354">
        <v>42221</v>
      </c>
      <c r="F52" s="354">
        <v>43157</v>
      </c>
      <c r="G52" s="354">
        <v>43159</v>
      </c>
      <c r="H52" s="353" t="s">
        <v>73</v>
      </c>
      <c r="I52" s="353" t="s">
        <v>75</v>
      </c>
      <c r="J52" s="353" t="s">
        <v>23</v>
      </c>
      <c r="K52" s="356">
        <v>4201680.6722689103</v>
      </c>
      <c r="L52" s="353" t="s">
        <v>73</v>
      </c>
      <c r="M52" s="353" t="s">
        <v>74</v>
      </c>
      <c r="N52" s="353" t="s">
        <v>80</v>
      </c>
      <c r="O52" s="355">
        <v>-5000000</v>
      </c>
      <c r="P52" s="353"/>
      <c r="Q52" s="353" t="s">
        <v>26</v>
      </c>
      <c r="R52" s="357">
        <v>1.19</v>
      </c>
      <c r="S52" s="357">
        <v>0.94799999999999995</v>
      </c>
      <c r="T52" s="356"/>
      <c r="U52" s="356">
        <v>0</v>
      </c>
      <c r="V52" s="353"/>
      <c r="W52" s="357">
        <v>1.1993</v>
      </c>
      <c r="X52" s="357">
        <v>1.2031711540378729</v>
      </c>
      <c r="Y52" s="356">
        <v>171128.65418210789</v>
      </c>
      <c r="Z52" s="372">
        <v>171128.65418210739</v>
      </c>
      <c r="AA52" s="356">
        <v>0</v>
      </c>
      <c r="AB52" s="356">
        <v>171128.65418210789</v>
      </c>
      <c r="AC52" s="203">
        <f t="shared" si="0"/>
        <v>23</v>
      </c>
      <c r="AD52" s="202" t="s">
        <v>66</v>
      </c>
      <c r="AE52" s="204"/>
      <c r="AF52" s="205">
        <f t="shared" si="5"/>
        <v>-328.56701602964716</v>
      </c>
      <c r="AG52" s="205">
        <f t="shared" si="2"/>
        <v>0</v>
      </c>
      <c r="AH52" s="206"/>
      <c r="AI52" s="214"/>
      <c r="AJ52" s="214"/>
      <c r="AK52" s="214"/>
      <c r="AL52" s="214"/>
      <c r="AM52" s="214"/>
      <c r="AN52" s="214"/>
      <c r="AO52" s="214"/>
      <c r="AP52" s="210"/>
      <c r="AQ52" s="210"/>
      <c r="AR52" s="210"/>
      <c r="AS52" s="213"/>
    </row>
    <row r="53" spans="1:45" s="211" customFormat="1" ht="15.75" customHeight="1" x14ac:dyDescent="0.25">
      <c r="A53" s="353">
        <v>2018</v>
      </c>
      <c r="B53" s="353" t="s">
        <v>82</v>
      </c>
      <c r="C53" s="353">
        <v>544</v>
      </c>
      <c r="D53" s="353" t="s">
        <v>64</v>
      </c>
      <c r="E53" s="354">
        <v>42221</v>
      </c>
      <c r="F53" s="354">
        <v>43157</v>
      </c>
      <c r="G53" s="354">
        <v>43159</v>
      </c>
      <c r="H53" s="353" t="s">
        <v>73</v>
      </c>
      <c r="I53" s="353" t="s">
        <v>75</v>
      </c>
      <c r="J53" s="353" t="s">
        <v>23</v>
      </c>
      <c r="K53" s="356">
        <v>4395604.3956044</v>
      </c>
      <c r="L53" s="353" t="s">
        <v>73</v>
      </c>
      <c r="M53" s="353" t="s">
        <v>74</v>
      </c>
      <c r="N53" s="353" t="s">
        <v>80</v>
      </c>
      <c r="O53" s="355">
        <v>-5000000</v>
      </c>
      <c r="P53" s="353"/>
      <c r="Q53" s="353" t="s">
        <v>26</v>
      </c>
      <c r="R53" s="357">
        <v>1.1375</v>
      </c>
      <c r="S53" s="357">
        <v>0.94799999999999995</v>
      </c>
      <c r="T53" s="356"/>
      <c r="U53" s="356">
        <v>0</v>
      </c>
      <c r="V53" s="353"/>
      <c r="W53" s="357">
        <v>1.1993</v>
      </c>
      <c r="X53" s="357">
        <v>1.2031711540378729</v>
      </c>
      <c r="Y53" s="355">
        <v>-4.8801012071435449E-10</v>
      </c>
      <c r="Z53" s="372"/>
      <c r="AA53" s="356">
        <v>0</v>
      </c>
      <c r="AB53" s="355">
        <v>-4.8801012071435449E-10</v>
      </c>
      <c r="AC53" s="203">
        <f t="shared" si="0"/>
        <v>23</v>
      </c>
      <c r="AD53" s="202" t="s">
        <v>66</v>
      </c>
      <c r="AE53" s="204"/>
      <c r="AF53" s="205">
        <f t="shared" si="5"/>
        <v>0</v>
      </c>
      <c r="AG53" s="205">
        <f t="shared" si="2"/>
        <v>2.4010097939146241E-12</v>
      </c>
      <c r="AH53" s="206"/>
      <c r="AI53" s="214"/>
      <c r="AJ53" s="214"/>
      <c r="AK53" s="214"/>
      <c r="AL53" s="214"/>
      <c r="AM53" s="214"/>
      <c r="AN53" s="214"/>
      <c r="AO53" s="214"/>
      <c r="AP53" s="210"/>
      <c r="AQ53" s="210"/>
      <c r="AR53" s="210"/>
      <c r="AS53" s="213"/>
    </row>
    <row r="54" spans="1:45" s="211" customFormat="1" ht="15.75" customHeight="1" x14ac:dyDescent="0.25">
      <c r="A54" s="353">
        <v>2018</v>
      </c>
      <c r="B54" s="353" t="s">
        <v>82</v>
      </c>
      <c r="C54" s="353">
        <v>545</v>
      </c>
      <c r="D54" s="353" t="s">
        <v>64</v>
      </c>
      <c r="E54" s="354">
        <v>42221</v>
      </c>
      <c r="F54" s="354">
        <v>43157</v>
      </c>
      <c r="G54" s="354">
        <v>43159</v>
      </c>
      <c r="H54" s="353" t="s">
        <v>77</v>
      </c>
      <c r="I54" s="353" t="s">
        <v>74</v>
      </c>
      <c r="J54" s="353" t="s">
        <v>23</v>
      </c>
      <c r="K54" s="356">
        <v>4395604.3956044</v>
      </c>
      <c r="L54" s="353" t="s">
        <v>77</v>
      </c>
      <c r="M54" s="353" t="s">
        <v>75</v>
      </c>
      <c r="N54" s="353" t="s">
        <v>80</v>
      </c>
      <c r="O54" s="355">
        <v>-5000000</v>
      </c>
      <c r="P54" s="353"/>
      <c r="Q54" s="353" t="s">
        <v>26</v>
      </c>
      <c r="R54" s="357">
        <v>1.1375</v>
      </c>
      <c r="S54" s="357">
        <v>0.94799999999999995</v>
      </c>
      <c r="T54" s="356"/>
      <c r="U54" s="356">
        <v>0</v>
      </c>
      <c r="V54" s="353"/>
      <c r="W54" s="357">
        <v>1.1993</v>
      </c>
      <c r="X54" s="357">
        <v>1.2031711540378729</v>
      </c>
      <c r="Y54" s="356">
        <v>0</v>
      </c>
      <c r="Z54" s="372"/>
      <c r="AA54" s="356">
        <v>0</v>
      </c>
      <c r="AB54" s="356">
        <v>0</v>
      </c>
      <c r="AC54" s="203">
        <f t="shared" si="0"/>
        <v>23</v>
      </c>
      <c r="AD54" s="202" t="s">
        <v>66</v>
      </c>
      <c r="AE54" s="204"/>
      <c r="AF54" s="205">
        <f t="shared" si="5"/>
        <v>0</v>
      </c>
      <c r="AG54" s="205">
        <f t="shared" si="2"/>
        <v>0</v>
      </c>
      <c r="AH54" s="206"/>
      <c r="AI54" s="214"/>
      <c r="AJ54" s="214"/>
      <c r="AK54" s="214"/>
      <c r="AL54" s="214"/>
      <c r="AM54" s="214"/>
      <c r="AN54" s="214"/>
      <c r="AO54" s="214"/>
      <c r="AP54" s="210"/>
      <c r="AQ54" s="210"/>
      <c r="AR54" s="210"/>
      <c r="AS54" s="213"/>
    </row>
    <row r="55" spans="1:45" s="211" customFormat="1" ht="15.75" customHeight="1" x14ac:dyDescent="0.25">
      <c r="A55" s="353">
        <v>2018</v>
      </c>
      <c r="B55" s="353" t="s">
        <v>83</v>
      </c>
      <c r="C55" s="353">
        <v>705</v>
      </c>
      <c r="D55" s="353" t="s">
        <v>22</v>
      </c>
      <c r="E55" s="354">
        <v>42429</v>
      </c>
      <c r="F55" s="354">
        <v>43157</v>
      </c>
      <c r="G55" s="354">
        <v>43159</v>
      </c>
      <c r="H55" s="353" t="s">
        <v>73</v>
      </c>
      <c r="I55" s="353" t="s">
        <v>75</v>
      </c>
      <c r="J55" s="353" t="s">
        <v>23</v>
      </c>
      <c r="K55" s="356">
        <v>17316017.3160173</v>
      </c>
      <c r="L55" s="353" t="s">
        <v>73</v>
      </c>
      <c r="M55" s="353" t="s">
        <v>74</v>
      </c>
      <c r="N55" s="353" t="s">
        <v>80</v>
      </c>
      <c r="O55" s="355">
        <v>-20000000</v>
      </c>
      <c r="P55" s="353"/>
      <c r="Q55" s="353" t="s">
        <v>26</v>
      </c>
      <c r="R55" s="357">
        <v>1.155</v>
      </c>
      <c r="S55" s="357"/>
      <c r="T55" s="356"/>
      <c r="U55" s="356">
        <v>0</v>
      </c>
      <c r="V55" s="353"/>
      <c r="W55" s="357">
        <v>1.1993</v>
      </c>
      <c r="X55" s="357">
        <v>1.2031711540378729</v>
      </c>
      <c r="Y55" s="356">
        <v>705599.36474212981</v>
      </c>
      <c r="Z55" s="372">
        <v>705598.3435206142</v>
      </c>
      <c r="AA55" s="356">
        <v>693278.37078953721</v>
      </c>
      <c r="AB55" s="356">
        <v>12320.993952592602</v>
      </c>
      <c r="AC55" s="203">
        <f t="shared" si="0"/>
        <v>23</v>
      </c>
      <c r="AD55" s="202" t="s">
        <v>66</v>
      </c>
      <c r="AE55" s="204"/>
      <c r="AF55" s="205">
        <f t="shared" si="5"/>
        <v>-762.04731392150018</v>
      </c>
      <c r="AG55" s="205">
        <f t="shared" si="2"/>
        <v>0</v>
      </c>
      <c r="AH55" s="206"/>
      <c r="AI55" s="214"/>
      <c r="AJ55" s="214"/>
      <c r="AK55" s="214"/>
      <c r="AL55" s="214"/>
      <c r="AM55" s="214"/>
      <c r="AN55" s="214"/>
      <c r="AO55" s="214"/>
      <c r="AP55" s="210"/>
      <c r="AQ55" s="210"/>
      <c r="AR55" s="210"/>
      <c r="AS55" s="213"/>
    </row>
    <row r="56" spans="1:45" s="211" customFormat="1" ht="15.75" customHeight="1" x14ac:dyDescent="0.25">
      <c r="A56" s="353">
        <v>2018</v>
      </c>
      <c r="B56" s="353" t="s">
        <v>83</v>
      </c>
      <c r="C56" s="353">
        <v>706</v>
      </c>
      <c r="D56" s="353" t="s">
        <v>22</v>
      </c>
      <c r="E56" s="354">
        <v>42429</v>
      </c>
      <c r="F56" s="354">
        <v>43157</v>
      </c>
      <c r="G56" s="354">
        <v>43159</v>
      </c>
      <c r="H56" s="353" t="s">
        <v>77</v>
      </c>
      <c r="I56" s="353" t="s">
        <v>74</v>
      </c>
      <c r="J56" s="353" t="s">
        <v>23</v>
      </c>
      <c r="K56" s="356">
        <v>19157088.122605398</v>
      </c>
      <c r="L56" s="353" t="s">
        <v>77</v>
      </c>
      <c r="M56" s="353" t="s">
        <v>75</v>
      </c>
      <c r="N56" s="353" t="s">
        <v>80</v>
      </c>
      <c r="O56" s="355">
        <v>-20000000</v>
      </c>
      <c r="P56" s="353"/>
      <c r="Q56" s="353" t="s">
        <v>26</v>
      </c>
      <c r="R56" s="357">
        <v>1.044</v>
      </c>
      <c r="S56" s="357"/>
      <c r="T56" s="356"/>
      <c r="U56" s="356">
        <v>0</v>
      </c>
      <c r="V56" s="353"/>
      <c r="W56" s="357">
        <v>1.1993</v>
      </c>
      <c r="X56" s="357">
        <v>1.2031711540378729</v>
      </c>
      <c r="Y56" s="355">
        <v>-3.7704715800357994E-3</v>
      </c>
      <c r="Z56" s="372"/>
      <c r="AA56" s="356">
        <v>0</v>
      </c>
      <c r="AB56" s="355">
        <v>-3.7704715800357994E-3</v>
      </c>
      <c r="AC56" s="203">
        <f t="shared" si="0"/>
        <v>23</v>
      </c>
      <c r="AD56" s="202" t="s">
        <v>66</v>
      </c>
      <c r="AE56" s="204"/>
      <c r="AF56" s="205">
        <f t="shared" si="5"/>
        <v>0</v>
      </c>
      <c r="AG56" s="205">
        <f t="shared" si="2"/>
        <v>1.8550720173776134E-5</v>
      </c>
      <c r="AH56" s="206"/>
      <c r="AI56" s="214"/>
      <c r="AJ56" s="214"/>
      <c r="AK56" s="214"/>
      <c r="AL56" s="214"/>
      <c r="AM56" s="214"/>
      <c r="AN56" s="214"/>
      <c r="AO56" s="214"/>
      <c r="AP56" s="210"/>
      <c r="AQ56" s="210"/>
      <c r="AR56" s="210"/>
      <c r="AS56" s="213"/>
    </row>
    <row r="57" spans="1:45" s="211" customFormat="1" ht="15.75" customHeight="1" x14ac:dyDescent="0.25">
      <c r="A57" s="353">
        <v>2018</v>
      </c>
      <c r="B57" s="353" t="s">
        <v>83</v>
      </c>
      <c r="C57" s="353">
        <v>707</v>
      </c>
      <c r="D57" s="353" t="s">
        <v>22</v>
      </c>
      <c r="E57" s="354">
        <v>42429</v>
      </c>
      <c r="F57" s="354">
        <v>43157</v>
      </c>
      <c r="G57" s="354">
        <v>43159</v>
      </c>
      <c r="H57" s="353" t="s">
        <v>77</v>
      </c>
      <c r="I57" s="353" t="s">
        <v>74</v>
      </c>
      <c r="J57" s="353" t="s">
        <v>23</v>
      </c>
      <c r="K57" s="356">
        <v>17857142.857142899</v>
      </c>
      <c r="L57" s="353" t="s">
        <v>77</v>
      </c>
      <c r="M57" s="353" t="s">
        <v>75</v>
      </c>
      <c r="N57" s="353" t="s">
        <v>80</v>
      </c>
      <c r="O57" s="355">
        <v>-20000000</v>
      </c>
      <c r="P57" s="353"/>
      <c r="Q57" s="353" t="s">
        <v>26</v>
      </c>
      <c r="R57" s="357">
        <v>1.1200000000000001</v>
      </c>
      <c r="S57" s="357">
        <v>1.044</v>
      </c>
      <c r="T57" s="356"/>
      <c r="U57" s="356">
        <v>0</v>
      </c>
      <c r="V57" s="353"/>
      <c r="W57" s="357">
        <v>1.1993</v>
      </c>
      <c r="X57" s="357">
        <v>1.2031711540378729</v>
      </c>
      <c r="Y57" s="355">
        <v>-1.0174510439865221</v>
      </c>
      <c r="Z57" s="372"/>
      <c r="AA57" s="356">
        <v>0</v>
      </c>
      <c r="AB57" s="355">
        <v>-1.0174510439865221</v>
      </c>
      <c r="AC57" s="203">
        <f t="shared" si="0"/>
        <v>23</v>
      </c>
      <c r="AD57" s="202" t="s">
        <v>66</v>
      </c>
      <c r="AE57" s="204"/>
      <c r="AF57" s="205">
        <f t="shared" si="5"/>
        <v>0</v>
      </c>
      <c r="AG57" s="205">
        <f t="shared" si="2"/>
        <v>5.0058591364136882E-3</v>
      </c>
      <c r="AH57" s="206"/>
      <c r="AI57" s="214"/>
      <c r="AJ57" s="214"/>
      <c r="AK57" s="214"/>
      <c r="AL57" s="214"/>
      <c r="AM57" s="214"/>
      <c r="AN57" s="214"/>
      <c r="AO57" s="214"/>
      <c r="AP57" s="210"/>
      <c r="AQ57" s="210"/>
      <c r="AR57" s="210"/>
      <c r="AS57" s="213"/>
    </row>
    <row r="58" spans="1:45" s="211" customFormat="1" ht="15.75" customHeight="1" x14ac:dyDescent="0.25">
      <c r="A58" s="353">
        <v>2018</v>
      </c>
      <c r="B58" s="353" t="s">
        <v>84</v>
      </c>
      <c r="C58" s="353">
        <v>679</v>
      </c>
      <c r="D58" s="353" t="s">
        <v>25</v>
      </c>
      <c r="E58" s="354">
        <v>42338</v>
      </c>
      <c r="F58" s="354"/>
      <c r="G58" s="354">
        <v>43188</v>
      </c>
      <c r="H58" s="353" t="s">
        <v>73</v>
      </c>
      <c r="I58" s="353" t="s">
        <v>78</v>
      </c>
      <c r="J58" s="353" t="s">
        <v>23</v>
      </c>
      <c r="K58" s="356">
        <v>13430029.546065001</v>
      </c>
      <c r="L58" s="353" t="s">
        <v>77</v>
      </c>
      <c r="M58" s="353" t="s">
        <v>78</v>
      </c>
      <c r="N58" s="353" t="s">
        <v>80</v>
      </c>
      <c r="O58" s="355">
        <v>-15000000</v>
      </c>
      <c r="P58" s="353"/>
      <c r="Q58" s="353" t="s">
        <v>26</v>
      </c>
      <c r="R58" s="357">
        <v>1.1169</v>
      </c>
      <c r="S58" s="357"/>
      <c r="T58" s="356"/>
      <c r="U58" s="356">
        <v>0</v>
      </c>
      <c r="V58" s="353"/>
      <c r="W58" s="357">
        <v>1.1993</v>
      </c>
      <c r="X58" s="357">
        <v>1.2055049552042425</v>
      </c>
      <c r="Y58" s="356">
        <v>988033.08741059154</v>
      </c>
      <c r="Z58" s="356">
        <v>988033.08741059154</v>
      </c>
      <c r="AA58" s="356">
        <v>988033.08741059154</v>
      </c>
      <c r="AB58" s="356">
        <v>0</v>
      </c>
      <c r="AC58" s="203">
        <f t="shared" si="0"/>
        <v>23</v>
      </c>
      <c r="AD58" s="202" t="s">
        <v>66</v>
      </c>
      <c r="AE58" s="204"/>
      <c r="AF58" s="205">
        <f t="shared" si="5"/>
        <v>-1244.9216901373452</v>
      </c>
      <c r="AG58" s="205">
        <f t="shared" si="2"/>
        <v>0</v>
      </c>
      <c r="AH58" s="206"/>
      <c r="AI58" s="214"/>
      <c r="AJ58" s="214"/>
      <c r="AK58" s="214"/>
      <c r="AL58" s="214"/>
      <c r="AM58" s="214"/>
      <c r="AN58" s="214"/>
      <c r="AO58" s="214"/>
      <c r="AP58" s="210"/>
      <c r="AQ58" s="210"/>
      <c r="AR58" s="210"/>
      <c r="AS58" s="213"/>
    </row>
    <row r="59" spans="1:45" s="211" customFormat="1" ht="15.75" customHeight="1" x14ac:dyDescent="0.25">
      <c r="A59" s="353">
        <v>2018</v>
      </c>
      <c r="B59" s="353" t="s">
        <v>85</v>
      </c>
      <c r="C59" s="353">
        <v>708</v>
      </c>
      <c r="D59" s="353" t="s">
        <v>22</v>
      </c>
      <c r="E59" s="354">
        <v>42429</v>
      </c>
      <c r="F59" s="354">
        <v>43186</v>
      </c>
      <c r="G59" s="354">
        <v>43188</v>
      </c>
      <c r="H59" s="353" t="s">
        <v>73</v>
      </c>
      <c r="I59" s="353" t="s">
        <v>75</v>
      </c>
      <c r="J59" s="353" t="s">
        <v>23</v>
      </c>
      <c r="K59" s="356">
        <v>8658008.6580086593</v>
      </c>
      <c r="L59" s="353" t="s">
        <v>73</v>
      </c>
      <c r="M59" s="353" t="s">
        <v>74</v>
      </c>
      <c r="N59" s="353" t="s">
        <v>80</v>
      </c>
      <c r="O59" s="355">
        <v>-10000000</v>
      </c>
      <c r="P59" s="353"/>
      <c r="Q59" s="353" t="s">
        <v>26</v>
      </c>
      <c r="R59" s="357">
        <v>1.155</v>
      </c>
      <c r="S59" s="357"/>
      <c r="T59" s="356"/>
      <c r="U59" s="356">
        <v>0</v>
      </c>
      <c r="V59" s="353"/>
      <c r="W59" s="357">
        <v>1.1993</v>
      </c>
      <c r="X59" s="357">
        <v>1.2055049552042425</v>
      </c>
      <c r="Y59" s="356">
        <v>384393.34145697858</v>
      </c>
      <c r="Z59" s="372">
        <v>384337.15212197218</v>
      </c>
      <c r="AA59" s="356">
        <v>362729.60765771847</v>
      </c>
      <c r="AB59" s="356">
        <v>21663.73379926011</v>
      </c>
      <c r="AC59" s="203">
        <f t="shared" si="0"/>
        <v>23</v>
      </c>
      <c r="AD59" s="202" t="s">
        <v>66</v>
      </c>
      <c r="AE59" s="204"/>
      <c r="AF59" s="205">
        <f t="shared" si="5"/>
        <v>-415.14480877353685</v>
      </c>
      <c r="AG59" s="205">
        <f t="shared" si="2"/>
        <v>0</v>
      </c>
      <c r="AH59" s="206"/>
      <c r="AI59" s="214"/>
      <c r="AJ59" s="214"/>
      <c r="AK59" s="214"/>
      <c r="AL59" s="214"/>
      <c r="AM59" s="214"/>
      <c r="AN59" s="214"/>
      <c r="AO59" s="214"/>
      <c r="AP59" s="210"/>
      <c r="AQ59" s="210"/>
      <c r="AR59" s="210"/>
      <c r="AS59" s="217"/>
    </row>
    <row r="60" spans="1:45" s="211" customFormat="1" ht="15.75" customHeight="1" x14ac:dyDescent="0.25">
      <c r="A60" s="353">
        <v>2018</v>
      </c>
      <c r="B60" s="353" t="s">
        <v>85</v>
      </c>
      <c r="C60" s="353">
        <v>709</v>
      </c>
      <c r="D60" s="353" t="s">
        <v>22</v>
      </c>
      <c r="E60" s="354">
        <v>42429</v>
      </c>
      <c r="F60" s="354">
        <v>43186</v>
      </c>
      <c r="G60" s="354">
        <v>43188</v>
      </c>
      <c r="H60" s="353" t="s">
        <v>77</v>
      </c>
      <c r="I60" s="353" t="s">
        <v>74</v>
      </c>
      <c r="J60" s="353" t="s">
        <v>23</v>
      </c>
      <c r="K60" s="356">
        <v>9578544.0613026805</v>
      </c>
      <c r="L60" s="353" t="s">
        <v>77</v>
      </c>
      <c r="M60" s="353" t="s">
        <v>75</v>
      </c>
      <c r="N60" s="353" t="s">
        <v>80</v>
      </c>
      <c r="O60" s="355">
        <v>-10000000</v>
      </c>
      <c r="P60" s="353"/>
      <c r="Q60" s="353" t="s">
        <v>26</v>
      </c>
      <c r="R60" s="357">
        <v>1.044</v>
      </c>
      <c r="S60" s="357"/>
      <c r="T60" s="356"/>
      <c r="U60" s="356">
        <v>0</v>
      </c>
      <c r="V60" s="353"/>
      <c r="W60" s="357">
        <v>1.1993</v>
      </c>
      <c r="X60" s="357">
        <v>1.2055049552042425</v>
      </c>
      <c r="Y60" s="355">
        <v>-8.7266820884801923</v>
      </c>
      <c r="Z60" s="372"/>
      <c r="AA60" s="356">
        <v>0</v>
      </c>
      <c r="AB60" s="355">
        <v>-8.7266820884801923</v>
      </c>
      <c r="AC60" s="203">
        <f t="shared" si="0"/>
        <v>23</v>
      </c>
      <c r="AD60" s="202" t="s">
        <v>66</v>
      </c>
      <c r="AE60" s="204"/>
      <c r="AF60" s="205">
        <f t="shared" si="5"/>
        <v>0</v>
      </c>
      <c r="AG60" s="205">
        <f t="shared" si="2"/>
        <v>4.2935275875322546E-2</v>
      </c>
      <c r="AH60" s="206"/>
      <c r="AI60" s="214"/>
      <c r="AJ60" s="214"/>
      <c r="AK60" s="214"/>
      <c r="AL60" s="214"/>
      <c r="AM60" s="214"/>
      <c r="AN60" s="214"/>
      <c r="AO60" s="214"/>
      <c r="AP60" s="210"/>
      <c r="AQ60" s="210"/>
      <c r="AR60" s="210"/>
      <c r="AS60" s="217"/>
    </row>
    <row r="61" spans="1:45" s="211" customFormat="1" ht="15.75" customHeight="1" x14ac:dyDescent="0.25">
      <c r="A61" s="353">
        <v>2018</v>
      </c>
      <c r="B61" s="353" t="s">
        <v>85</v>
      </c>
      <c r="C61" s="353">
        <v>710</v>
      </c>
      <c r="D61" s="353" t="s">
        <v>22</v>
      </c>
      <c r="E61" s="354">
        <v>42429</v>
      </c>
      <c r="F61" s="354">
        <v>43186</v>
      </c>
      <c r="G61" s="354">
        <v>43188</v>
      </c>
      <c r="H61" s="353" t="s">
        <v>77</v>
      </c>
      <c r="I61" s="353" t="s">
        <v>74</v>
      </c>
      <c r="J61" s="353" t="s">
        <v>23</v>
      </c>
      <c r="K61" s="356">
        <v>8928571.4285714291</v>
      </c>
      <c r="L61" s="353" t="s">
        <v>77</v>
      </c>
      <c r="M61" s="353" t="s">
        <v>75</v>
      </c>
      <c r="N61" s="353" t="s">
        <v>80</v>
      </c>
      <c r="O61" s="355">
        <v>-10000000</v>
      </c>
      <c r="P61" s="353"/>
      <c r="Q61" s="353" t="s">
        <v>26</v>
      </c>
      <c r="R61" s="357">
        <v>1.1200000000000001</v>
      </c>
      <c r="S61" s="357">
        <v>1.044</v>
      </c>
      <c r="T61" s="356"/>
      <c r="U61" s="356">
        <v>0</v>
      </c>
      <c r="V61" s="353"/>
      <c r="W61" s="357">
        <v>1.1993</v>
      </c>
      <c r="X61" s="357">
        <v>1.2055049552042425</v>
      </c>
      <c r="Y61" s="355">
        <v>-47.462652917914831</v>
      </c>
      <c r="Z61" s="372"/>
      <c r="AA61" s="356">
        <v>0</v>
      </c>
      <c r="AB61" s="355">
        <v>-47.462652917914831</v>
      </c>
      <c r="AC61" s="203">
        <f t="shared" si="0"/>
        <v>23</v>
      </c>
      <c r="AD61" s="202" t="s">
        <v>66</v>
      </c>
      <c r="AE61" s="204"/>
      <c r="AF61" s="205">
        <f t="shared" si="5"/>
        <v>0</v>
      </c>
      <c r="AG61" s="205">
        <f t="shared" si="2"/>
        <v>0.23351625235614096</v>
      </c>
      <c r="AH61" s="206"/>
      <c r="AI61" s="214"/>
      <c r="AJ61" s="214"/>
      <c r="AK61" s="214"/>
      <c r="AL61" s="214"/>
      <c r="AM61" s="214"/>
      <c r="AN61" s="214"/>
      <c r="AO61" s="214"/>
      <c r="AP61" s="210"/>
      <c r="AQ61" s="210"/>
      <c r="AR61" s="210"/>
      <c r="AS61" s="213"/>
    </row>
    <row r="62" spans="1:45" s="211" customFormat="1" ht="15.75" customHeight="1" x14ac:dyDescent="0.25">
      <c r="A62" s="353">
        <v>2018</v>
      </c>
      <c r="B62" s="353" t="s">
        <v>86</v>
      </c>
      <c r="C62" s="353">
        <v>546</v>
      </c>
      <c r="D62" s="353" t="s">
        <v>64</v>
      </c>
      <c r="E62" s="354">
        <v>42221</v>
      </c>
      <c r="F62" s="354">
        <v>43187</v>
      </c>
      <c r="G62" s="354">
        <v>43189</v>
      </c>
      <c r="H62" s="353" t="s">
        <v>73</v>
      </c>
      <c r="I62" s="353" t="s">
        <v>75</v>
      </c>
      <c r="J62" s="353" t="s">
        <v>23</v>
      </c>
      <c r="K62" s="356">
        <v>4201680.6722689103</v>
      </c>
      <c r="L62" s="353" t="s">
        <v>73</v>
      </c>
      <c r="M62" s="353" t="s">
        <v>74</v>
      </c>
      <c r="N62" s="353" t="s">
        <v>80</v>
      </c>
      <c r="O62" s="355">
        <v>-5000000</v>
      </c>
      <c r="P62" s="353"/>
      <c r="Q62" s="353" t="s">
        <v>26</v>
      </c>
      <c r="R62" s="357">
        <v>1.19</v>
      </c>
      <c r="S62" s="357">
        <v>0.94799999999999995</v>
      </c>
      <c r="T62" s="356"/>
      <c r="U62" s="356">
        <v>0</v>
      </c>
      <c r="V62" s="353"/>
      <c r="W62" s="357">
        <v>1.1993</v>
      </c>
      <c r="X62" s="357">
        <v>1.2055908229290921</v>
      </c>
      <c r="Y62" s="356">
        <v>226135.93763311798</v>
      </c>
      <c r="Z62" s="372">
        <v>226135.93763311775</v>
      </c>
      <c r="AA62" s="356">
        <v>0</v>
      </c>
      <c r="AB62" s="356">
        <v>226135.93763311798</v>
      </c>
      <c r="AC62" s="203">
        <f t="shared" si="0"/>
        <v>23</v>
      </c>
      <c r="AD62" s="202" t="s">
        <v>66</v>
      </c>
      <c r="AE62" s="204"/>
      <c r="AF62" s="205">
        <f t="shared" si="5"/>
        <v>-434.18100025558653</v>
      </c>
      <c r="AG62" s="205">
        <f t="shared" si="2"/>
        <v>0</v>
      </c>
      <c r="AH62" s="206"/>
      <c r="AI62" s="214"/>
      <c r="AJ62" s="214"/>
      <c r="AK62" s="214"/>
      <c r="AL62" s="214"/>
      <c r="AM62" s="214"/>
      <c r="AN62" s="214"/>
      <c r="AO62" s="214"/>
      <c r="AP62" s="210"/>
      <c r="AQ62" s="210"/>
      <c r="AR62" s="210"/>
      <c r="AS62" s="213"/>
    </row>
    <row r="63" spans="1:45" s="211" customFormat="1" ht="15.75" customHeight="1" x14ac:dyDescent="0.25">
      <c r="A63" s="353">
        <v>2018</v>
      </c>
      <c r="B63" s="353" t="s">
        <v>86</v>
      </c>
      <c r="C63" s="353">
        <v>547</v>
      </c>
      <c r="D63" s="353" t="s">
        <v>64</v>
      </c>
      <c r="E63" s="354">
        <v>42221</v>
      </c>
      <c r="F63" s="354">
        <v>43187</v>
      </c>
      <c r="G63" s="354">
        <v>43189</v>
      </c>
      <c r="H63" s="353" t="s">
        <v>73</v>
      </c>
      <c r="I63" s="353" t="s">
        <v>75</v>
      </c>
      <c r="J63" s="353" t="s">
        <v>23</v>
      </c>
      <c r="K63" s="356">
        <v>4395604.3956044</v>
      </c>
      <c r="L63" s="353" t="s">
        <v>73</v>
      </c>
      <c r="M63" s="353" t="s">
        <v>74</v>
      </c>
      <c r="N63" s="353" t="s">
        <v>80</v>
      </c>
      <c r="O63" s="355">
        <v>-5000000</v>
      </c>
      <c r="P63" s="353"/>
      <c r="Q63" s="353" t="s">
        <v>26</v>
      </c>
      <c r="R63" s="357">
        <v>1.1375</v>
      </c>
      <c r="S63" s="357">
        <v>0.94799999999999995</v>
      </c>
      <c r="T63" s="356"/>
      <c r="U63" s="356">
        <v>0</v>
      </c>
      <c r="V63" s="353"/>
      <c r="W63" s="357">
        <v>1.1993</v>
      </c>
      <c r="X63" s="357">
        <v>1.2055908229290921</v>
      </c>
      <c r="Y63" s="355">
        <v>-2.4400506035717725E-10</v>
      </c>
      <c r="Z63" s="372"/>
      <c r="AA63" s="356">
        <v>0</v>
      </c>
      <c r="AB63" s="355">
        <v>-2.4400506035717725E-10</v>
      </c>
      <c r="AC63" s="203">
        <f t="shared" si="0"/>
        <v>23</v>
      </c>
      <c r="AD63" s="202" t="s">
        <v>66</v>
      </c>
      <c r="AE63" s="204"/>
      <c r="AF63" s="205">
        <f t="shared" si="5"/>
        <v>0</v>
      </c>
      <c r="AG63" s="205">
        <f t="shared" si="2"/>
        <v>1.200504896957312E-12</v>
      </c>
      <c r="AH63" s="206"/>
      <c r="AI63" s="214"/>
      <c r="AJ63" s="214"/>
      <c r="AK63" s="214"/>
      <c r="AL63" s="214"/>
      <c r="AM63" s="214"/>
      <c r="AN63" s="214"/>
      <c r="AO63" s="214"/>
      <c r="AP63" s="210"/>
      <c r="AQ63" s="210"/>
      <c r="AR63" s="210"/>
      <c r="AS63" s="213"/>
    </row>
    <row r="64" spans="1:45" s="211" customFormat="1" ht="15.75" customHeight="1" x14ac:dyDescent="0.25">
      <c r="A64" s="353">
        <v>2018</v>
      </c>
      <c r="B64" s="353" t="s">
        <v>86</v>
      </c>
      <c r="C64" s="353">
        <v>548</v>
      </c>
      <c r="D64" s="353" t="s">
        <v>64</v>
      </c>
      <c r="E64" s="354">
        <v>42221</v>
      </c>
      <c r="F64" s="354">
        <v>43187</v>
      </c>
      <c r="G64" s="354">
        <v>43189</v>
      </c>
      <c r="H64" s="353" t="s">
        <v>77</v>
      </c>
      <c r="I64" s="353" t="s">
        <v>74</v>
      </c>
      <c r="J64" s="353" t="s">
        <v>23</v>
      </c>
      <c r="K64" s="356">
        <v>4395604.3956044</v>
      </c>
      <c r="L64" s="353" t="s">
        <v>77</v>
      </c>
      <c r="M64" s="353" t="s">
        <v>75</v>
      </c>
      <c r="N64" s="353" t="s">
        <v>80</v>
      </c>
      <c r="O64" s="355">
        <v>-5000000</v>
      </c>
      <c r="P64" s="353"/>
      <c r="Q64" s="353" t="s">
        <v>26</v>
      </c>
      <c r="R64" s="357">
        <v>1.1375</v>
      </c>
      <c r="S64" s="357">
        <v>0.94799999999999995</v>
      </c>
      <c r="T64" s="356"/>
      <c r="U64" s="356">
        <v>0</v>
      </c>
      <c r="V64" s="353"/>
      <c r="W64" s="357">
        <v>1.1993</v>
      </c>
      <c r="X64" s="357">
        <v>1.2055908229290921</v>
      </c>
      <c r="Y64" s="356">
        <v>5.7188686021213469E-12</v>
      </c>
      <c r="Z64" s="372"/>
      <c r="AA64" s="356">
        <v>0</v>
      </c>
      <c r="AB64" s="356">
        <v>5.7188686021213469E-12</v>
      </c>
      <c r="AC64" s="203">
        <f t="shared" si="0"/>
        <v>23</v>
      </c>
      <c r="AD64" s="202" t="s">
        <v>66</v>
      </c>
      <c r="AE64" s="204"/>
      <c r="AF64" s="205">
        <f t="shared" si="5"/>
        <v>-1.0980227716072985E-14</v>
      </c>
      <c r="AG64" s="205">
        <f t="shared" si="2"/>
        <v>0</v>
      </c>
      <c r="AH64" s="206"/>
      <c r="AI64" s="214"/>
      <c r="AJ64" s="214"/>
      <c r="AK64" s="214"/>
      <c r="AL64" s="214"/>
      <c r="AM64" s="214"/>
      <c r="AN64" s="214"/>
      <c r="AO64" s="214"/>
      <c r="AP64" s="210"/>
      <c r="AQ64" s="210"/>
      <c r="AR64" s="210"/>
      <c r="AS64" s="213"/>
    </row>
    <row r="65" spans="1:45" s="211" customFormat="1" ht="15.75" customHeight="1" x14ac:dyDescent="0.25">
      <c r="A65" s="353">
        <v>2018</v>
      </c>
      <c r="B65" s="353" t="s">
        <v>87</v>
      </c>
      <c r="C65" s="353">
        <v>549</v>
      </c>
      <c r="D65" s="353" t="s">
        <v>64</v>
      </c>
      <c r="E65" s="354">
        <v>42221</v>
      </c>
      <c r="F65" s="354">
        <v>43216</v>
      </c>
      <c r="G65" s="354">
        <v>43220</v>
      </c>
      <c r="H65" s="353" t="s">
        <v>73</v>
      </c>
      <c r="I65" s="353" t="s">
        <v>75</v>
      </c>
      <c r="J65" s="353" t="s">
        <v>23</v>
      </c>
      <c r="K65" s="356">
        <v>4201680.6722689103</v>
      </c>
      <c r="L65" s="353" t="s">
        <v>73</v>
      </c>
      <c r="M65" s="353" t="s">
        <v>74</v>
      </c>
      <c r="N65" s="353" t="s">
        <v>80</v>
      </c>
      <c r="O65" s="355">
        <v>-5000000</v>
      </c>
      <c r="P65" s="353"/>
      <c r="Q65" s="353" t="s">
        <v>26</v>
      </c>
      <c r="R65" s="357">
        <v>1.19</v>
      </c>
      <c r="S65" s="357">
        <v>0.94799999999999995</v>
      </c>
      <c r="T65" s="356"/>
      <c r="U65" s="356">
        <v>0</v>
      </c>
      <c r="V65" s="353"/>
      <c r="W65" s="357">
        <v>1.1993</v>
      </c>
      <c r="X65" s="357">
        <v>1.2080086993413961</v>
      </c>
      <c r="Y65" s="356">
        <v>130178.77520841277</v>
      </c>
      <c r="Z65" s="372">
        <v>130177.52654072625</v>
      </c>
      <c r="AA65" s="356">
        <v>0</v>
      </c>
      <c r="AB65" s="356">
        <v>130178.77520841277</v>
      </c>
      <c r="AC65" s="203">
        <f t="shared" si="0"/>
        <v>23</v>
      </c>
      <c r="AD65" s="202" t="s">
        <v>66</v>
      </c>
      <c r="AE65" s="204"/>
      <c r="AF65" s="205">
        <f t="shared" si="5"/>
        <v>-249.94324840015253</v>
      </c>
      <c r="AG65" s="205">
        <f t="shared" si="2"/>
        <v>0</v>
      </c>
      <c r="AH65" s="206"/>
      <c r="AI65" s="214"/>
      <c r="AJ65" s="214"/>
      <c r="AK65" s="214"/>
      <c r="AL65" s="214"/>
      <c r="AM65" s="214"/>
      <c r="AN65" s="214"/>
      <c r="AO65" s="214"/>
      <c r="AP65" s="210"/>
      <c r="AQ65" s="210"/>
      <c r="AR65" s="210"/>
      <c r="AS65" s="213"/>
    </row>
    <row r="66" spans="1:45" s="211" customFormat="1" ht="15.75" customHeight="1" x14ac:dyDescent="0.25">
      <c r="A66" s="353">
        <v>2018</v>
      </c>
      <c r="B66" s="353" t="s">
        <v>87</v>
      </c>
      <c r="C66" s="353">
        <v>550</v>
      </c>
      <c r="D66" s="353" t="s">
        <v>64</v>
      </c>
      <c r="E66" s="354">
        <v>42221</v>
      </c>
      <c r="F66" s="354">
        <v>43216</v>
      </c>
      <c r="G66" s="354">
        <v>43220</v>
      </c>
      <c r="H66" s="353" t="s">
        <v>73</v>
      </c>
      <c r="I66" s="353" t="s">
        <v>75</v>
      </c>
      <c r="J66" s="353" t="s">
        <v>23</v>
      </c>
      <c r="K66" s="356">
        <v>4395604.3956044</v>
      </c>
      <c r="L66" s="353" t="s">
        <v>73</v>
      </c>
      <c r="M66" s="353" t="s">
        <v>74</v>
      </c>
      <c r="N66" s="353" t="s">
        <v>80</v>
      </c>
      <c r="O66" s="355">
        <v>-5000000</v>
      </c>
      <c r="P66" s="353"/>
      <c r="Q66" s="353" t="s">
        <v>26</v>
      </c>
      <c r="R66" s="357">
        <v>1.1375</v>
      </c>
      <c r="S66" s="357">
        <v>0.94799999999999995</v>
      </c>
      <c r="T66" s="356"/>
      <c r="U66" s="356">
        <v>0</v>
      </c>
      <c r="V66" s="353"/>
      <c r="W66" s="357">
        <v>1.1993</v>
      </c>
      <c r="X66" s="357">
        <v>1.2080086993413961</v>
      </c>
      <c r="Y66" s="356">
        <v>0</v>
      </c>
      <c r="Z66" s="372"/>
      <c r="AA66" s="356">
        <v>0</v>
      </c>
      <c r="AB66" s="356">
        <v>0</v>
      </c>
      <c r="AC66" s="203">
        <f t="shared" si="0"/>
        <v>23</v>
      </c>
      <c r="AD66" s="202" t="s">
        <v>66</v>
      </c>
      <c r="AE66" s="204"/>
      <c r="AF66" s="205">
        <f t="shared" si="5"/>
        <v>0</v>
      </c>
      <c r="AG66" s="205">
        <f t="shared" si="2"/>
        <v>0</v>
      </c>
      <c r="AH66" s="206"/>
      <c r="AI66" s="214"/>
      <c r="AJ66" s="214"/>
      <c r="AK66" s="214"/>
      <c r="AL66" s="214"/>
      <c r="AM66" s="214"/>
      <c r="AN66" s="214"/>
      <c r="AO66" s="214"/>
      <c r="AP66" s="210"/>
      <c r="AQ66" s="210"/>
      <c r="AR66" s="210"/>
      <c r="AS66" s="213"/>
    </row>
    <row r="67" spans="1:45" s="211" customFormat="1" ht="15.75" customHeight="1" x14ac:dyDescent="0.25">
      <c r="A67" s="353">
        <v>2018</v>
      </c>
      <c r="B67" s="353" t="s">
        <v>87</v>
      </c>
      <c r="C67" s="353">
        <v>551</v>
      </c>
      <c r="D67" s="353" t="s">
        <v>64</v>
      </c>
      <c r="E67" s="354">
        <v>42221</v>
      </c>
      <c r="F67" s="354">
        <v>43216</v>
      </c>
      <c r="G67" s="354">
        <v>43220</v>
      </c>
      <c r="H67" s="353" t="s">
        <v>77</v>
      </c>
      <c r="I67" s="353" t="s">
        <v>74</v>
      </c>
      <c r="J67" s="353" t="s">
        <v>23</v>
      </c>
      <c r="K67" s="356">
        <v>4395604.3956044</v>
      </c>
      <c r="L67" s="353" t="s">
        <v>77</v>
      </c>
      <c r="M67" s="353" t="s">
        <v>75</v>
      </c>
      <c r="N67" s="353" t="s">
        <v>80</v>
      </c>
      <c r="O67" s="355">
        <v>-5000000</v>
      </c>
      <c r="P67" s="353"/>
      <c r="Q67" s="353" t="s">
        <v>26</v>
      </c>
      <c r="R67" s="357">
        <v>1.1375</v>
      </c>
      <c r="S67" s="357">
        <v>0.94799999999999995</v>
      </c>
      <c r="T67" s="356"/>
      <c r="U67" s="356">
        <v>0</v>
      </c>
      <c r="V67" s="353"/>
      <c r="W67" s="357">
        <v>1.1993</v>
      </c>
      <c r="X67" s="357">
        <v>1.2080086993413961</v>
      </c>
      <c r="Y67" s="355">
        <v>-1.2486676865167639</v>
      </c>
      <c r="Z67" s="372"/>
      <c r="AA67" s="356">
        <v>0</v>
      </c>
      <c r="AB67" s="355">
        <v>-1.2486676865167639</v>
      </c>
      <c r="AC67" s="203">
        <f t="shared" si="0"/>
        <v>23</v>
      </c>
      <c r="AD67" s="202" t="s">
        <v>66</v>
      </c>
      <c r="AE67" s="204"/>
      <c r="AF67" s="205">
        <f t="shared" si="5"/>
        <v>0</v>
      </c>
      <c r="AG67" s="205">
        <f t="shared" si="2"/>
        <v>6.1434450176624782E-3</v>
      </c>
      <c r="AH67" s="206"/>
      <c r="AI67" s="214"/>
      <c r="AJ67" s="214"/>
      <c r="AK67" s="214"/>
      <c r="AL67" s="214"/>
      <c r="AM67" s="214"/>
      <c r="AN67" s="214"/>
      <c r="AO67" s="214"/>
      <c r="AP67" s="210"/>
      <c r="AQ67" s="210"/>
      <c r="AR67" s="210"/>
      <c r="AS67" s="213"/>
    </row>
    <row r="68" spans="1:45" s="211" customFormat="1" ht="15.75" customHeight="1" x14ac:dyDescent="0.25">
      <c r="A68" s="353">
        <v>2018</v>
      </c>
      <c r="B68" s="353" t="s">
        <v>88</v>
      </c>
      <c r="C68" s="353">
        <v>680</v>
      </c>
      <c r="D68" s="353" t="s">
        <v>25</v>
      </c>
      <c r="E68" s="354">
        <v>42338</v>
      </c>
      <c r="F68" s="354"/>
      <c r="G68" s="354">
        <v>43220</v>
      </c>
      <c r="H68" s="353" t="s">
        <v>73</v>
      </c>
      <c r="I68" s="353" t="s">
        <v>78</v>
      </c>
      <c r="J68" s="353" t="s">
        <v>23</v>
      </c>
      <c r="K68" s="356">
        <v>8926180.4873694498</v>
      </c>
      <c r="L68" s="353" t="s">
        <v>77</v>
      </c>
      <c r="M68" s="353" t="s">
        <v>78</v>
      </c>
      <c r="N68" s="353" t="s">
        <v>80</v>
      </c>
      <c r="O68" s="355">
        <v>-10000000</v>
      </c>
      <c r="P68" s="353"/>
      <c r="Q68" s="353" t="s">
        <v>26</v>
      </c>
      <c r="R68" s="357">
        <v>1.1203000000000001</v>
      </c>
      <c r="S68" s="357"/>
      <c r="T68" s="356"/>
      <c r="U68" s="356">
        <v>0</v>
      </c>
      <c r="V68" s="353"/>
      <c r="W68" s="357">
        <v>1.1993</v>
      </c>
      <c r="X68" s="357">
        <v>1.2080086993413961</v>
      </c>
      <c r="Y68" s="356">
        <v>649033.20585284242</v>
      </c>
      <c r="Z68" s="356">
        <v>649033.20585284242</v>
      </c>
      <c r="AA68" s="356">
        <v>649033.20585284242</v>
      </c>
      <c r="AB68" s="356">
        <v>0</v>
      </c>
      <c r="AC68" s="203">
        <f t="shared" si="0"/>
        <v>23</v>
      </c>
      <c r="AD68" s="202" t="s">
        <v>66</v>
      </c>
      <c r="AE68" s="204"/>
      <c r="AF68" s="205">
        <f t="shared" si="5"/>
        <v>-817.7818393745813</v>
      </c>
      <c r="AG68" s="205">
        <f t="shared" si="2"/>
        <v>0</v>
      </c>
      <c r="AH68" s="206"/>
      <c r="AI68" s="214"/>
      <c r="AJ68" s="214"/>
      <c r="AK68" s="214"/>
      <c r="AL68" s="214"/>
      <c r="AM68" s="214"/>
      <c r="AN68" s="214"/>
      <c r="AO68" s="214"/>
      <c r="AP68" s="210"/>
      <c r="AQ68" s="210"/>
      <c r="AR68" s="210"/>
      <c r="AS68" s="213"/>
    </row>
    <row r="69" spans="1:45" s="211" customFormat="1" ht="15.75" customHeight="1" x14ac:dyDescent="0.25">
      <c r="A69" s="353">
        <v>2018</v>
      </c>
      <c r="B69" s="353" t="s">
        <v>111</v>
      </c>
      <c r="C69" s="353">
        <v>821</v>
      </c>
      <c r="D69" s="353" t="s">
        <v>27</v>
      </c>
      <c r="E69" s="354">
        <v>42573</v>
      </c>
      <c r="F69" s="354"/>
      <c r="G69" s="354">
        <v>43220</v>
      </c>
      <c r="H69" s="353" t="s">
        <v>73</v>
      </c>
      <c r="I69" s="353" t="s">
        <v>78</v>
      </c>
      <c r="J69" s="353" t="s">
        <v>23</v>
      </c>
      <c r="K69" s="356">
        <v>13201901.073754599</v>
      </c>
      <c r="L69" s="353" t="s">
        <v>77</v>
      </c>
      <c r="M69" s="353" t="s">
        <v>78</v>
      </c>
      <c r="N69" s="353" t="s">
        <v>80</v>
      </c>
      <c r="O69" s="355">
        <v>-15000000</v>
      </c>
      <c r="P69" s="353"/>
      <c r="Q69" s="353" t="s">
        <v>26</v>
      </c>
      <c r="R69" s="357">
        <v>1.1362000000000001</v>
      </c>
      <c r="S69" s="357"/>
      <c r="T69" s="356"/>
      <c r="U69" s="356">
        <v>0</v>
      </c>
      <c r="V69" s="353"/>
      <c r="W69" s="357">
        <v>1.1993</v>
      </c>
      <c r="X69" s="357">
        <v>1.2080086993413961</v>
      </c>
      <c r="Y69" s="356">
        <v>785908.73642756173</v>
      </c>
      <c r="Z69" s="356">
        <v>785908.73642756173</v>
      </c>
      <c r="AA69" s="356">
        <v>785908.73642756173</v>
      </c>
      <c r="AB69" s="356">
        <v>0</v>
      </c>
      <c r="AC69" s="203">
        <f t="shared" si="0"/>
        <v>23</v>
      </c>
      <c r="AD69" s="202" t="s">
        <v>66</v>
      </c>
      <c r="AE69" s="204"/>
      <c r="AF69" s="205">
        <f t="shared" si="5"/>
        <v>-613.00881441349804</v>
      </c>
      <c r="AG69" s="205">
        <f t="shared" si="2"/>
        <v>0</v>
      </c>
      <c r="AH69" s="206"/>
      <c r="AI69" s="214"/>
      <c r="AJ69" s="214"/>
      <c r="AK69" s="214"/>
      <c r="AL69" s="214"/>
      <c r="AM69" s="214"/>
      <c r="AN69" s="214"/>
      <c r="AO69" s="214"/>
      <c r="AP69" s="210"/>
      <c r="AQ69" s="210"/>
      <c r="AR69" s="210"/>
      <c r="AS69" s="213"/>
    </row>
    <row r="70" spans="1:45" s="211" customFormat="1" ht="15.75" customHeight="1" x14ac:dyDescent="0.25">
      <c r="A70" s="353">
        <v>2018</v>
      </c>
      <c r="B70" s="353" t="s">
        <v>112</v>
      </c>
      <c r="C70" s="353">
        <v>822</v>
      </c>
      <c r="D70" s="353" t="s">
        <v>27</v>
      </c>
      <c r="E70" s="354">
        <v>42573</v>
      </c>
      <c r="F70" s="354"/>
      <c r="G70" s="354">
        <v>43250</v>
      </c>
      <c r="H70" s="353" t="s">
        <v>73</v>
      </c>
      <c r="I70" s="353" t="s">
        <v>78</v>
      </c>
      <c r="J70" s="353" t="s">
        <v>23</v>
      </c>
      <c r="K70" s="356">
        <v>4397537.3790677199</v>
      </c>
      <c r="L70" s="353" t="s">
        <v>77</v>
      </c>
      <c r="M70" s="353" t="s">
        <v>78</v>
      </c>
      <c r="N70" s="353" t="s">
        <v>80</v>
      </c>
      <c r="O70" s="355">
        <v>-5000000</v>
      </c>
      <c r="P70" s="353"/>
      <c r="Q70" s="353" t="s">
        <v>26</v>
      </c>
      <c r="R70" s="357">
        <v>1.137</v>
      </c>
      <c r="S70" s="357"/>
      <c r="T70" s="356"/>
      <c r="U70" s="356">
        <v>0</v>
      </c>
      <c r="V70" s="353"/>
      <c r="W70" s="357">
        <v>1.1993</v>
      </c>
      <c r="X70" s="357">
        <v>1.210346795658056</v>
      </c>
      <c r="Y70" s="356">
        <v>266999.42590677494</v>
      </c>
      <c r="Z70" s="356">
        <v>266999.42590677494</v>
      </c>
      <c r="AA70" s="356">
        <v>266999.42590677494</v>
      </c>
      <c r="AB70" s="356">
        <v>0</v>
      </c>
      <c r="AC70" s="203">
        <f t="shared" si="0"/>
        <v>23</v>
      </c>
      <c r="AD70" s="202" t="s">
        <v>66</v>
      </c>
      <c r="AE70" s="204"/>
      <c r="AF70" s="205">
        <f t="shared" si="5"/>
        <v>-208.25955220728446</v>
      </c>
      <c r="AG70" s="205">
        <f t="shared" si="2"/>
        <v>0</v>
      </c>
      <c r="AH70" s="206"/>
      <c r="AI70" s="214"/>
      <c r="AJ70" s="214"/>
      <c r="AK70" s="214"/>
      <c r="AL70" s="214"/>
      <c r="AM70" s="214"/>
      <c r="AN70" s="214"/>
      <c r="AO70" s="214"/>
      <c r="AP70" s="210"/>
      <c r="AQ70" s="210"/>
      <c r="AR70" s="210"/>
      <c r="AS70" s="213"/>
    </row>
    <row r="71" spans="1:45" s="211" customFormat="1" ht="15.75" customHeight="1" x14ac:dyDescent="0.25">
      <c r="A71" s="353">
        <v>2018</v>
      </c>
      <c r="B71" s="353" t="s">
        <v>89</v>
      </c>
      <c r="C71" s="353">
        <v>552</v>
      </c>
      <c r="D71" s="353" t="s">
        <v>64</v>
      </c>
      <c r="E71" s="354">
        <v>42221</v>
      </c>
      <c r="F71" s="354">
        <v>43249</v>
      </c>
      <c r="G71" s="354">
        <v>43251</v>
      </c>
      <c r="H71" s="353" t="s">
        <v>73</v>
      </c>
      <c r="I71" s="353" t="s">
        <v>75</v>
      </c>
      <c r="J71" s="353" t="s">
        <v>23</v>
      </c>
      <c r="K71" s="356">
        <v>4201680.6722689103</v>
      </c>
      <c r="L71" s="353" t="s">
        <v>73</v>
      </c>
      <c r="M71" s="353" t="s">
        <v>74</v>
      </c>
      <c r="N71" s="353" t="s">
        <v>80</v>
      </c>
      <c r="O71" s="355">
        <v>-5000000</v>
      </c>
      <c r="P71" s="353"/>
      <c r="Q71" s="353" t="s">
        <v>26</v>
      </c>
      <c r="R71" s="357">
        <v>1.19</v>
      </c>
      <c r="S71" s="357">
        <v>0.94799999999999995</v>
      </c>
      <c r="T71" s="356"/>
      <c r="U71" s="356">
        <v>0</v>
      </c>
      <c r="V71" s="353"/>
      <c r="W71" s="357">
        <v>1.1993</v>
      </c>
      <c r="X71" s="357">
        <v>1.2104253599751502</v>
      </c>
      <c r="Y71" s="356">
        <v>147317.78128473309</v>
      </c>
      <c r="Z71" s="372">
        <v>147300.9013961085</v>
      </c>
      <c r="AA71" s="356">
        <v>0</v>
      </c>
      <c r="AB71" s="356">
        <v>147317.78128473309</v>
      </c>
      <c r="AC71" s="203">
        <f t="shared" si="0"/>
        <v>23</v>
      </c>
      <c r="AD71" s="202" t="s">
        <v>66</v>
      </c>
      <c r="AE71" s="204"/>
      <c r="AF71" s="205">
        <f t="shared" si="5"/>
        <v>-282.85014006668752</v>
      </c>
      <c r="AG71" s="205">
        <f t="shared" si="2"/>
        <v>0</v>
      </c>
      <c r="AH71" s="206"/>
      <c r="AI71" s="214"/>
      <c r="AJ71" s="214"/>
      <c r="AK71" s="214"/>
      <c r="AL71" s="214"/>
      <c r="AM71" s="214"/>
      <c r="AN71" s="214"/>
      <c r="AO71" s="214"/>
      <c r="AP71" s="210"/>
      <c r="AQ71" s="210"/>
      <c r="AR71" s="210"/>
      <c r="AS71" s="213"/>
    </row>
    <row r="72" spans="1:45" s="211" customFormat="1" ht="15.75" customHeight="1" x14ac:dyDescent="0.25">
      <c r="A72" s="353">
        <v>2018</v>
      </c>
      <c r="B72" s="353" t="s">
        <v>89</v>
      </c>
      <c r="C72" s="353">
        <v>553</v>
      </c>
      <c r="D72" s="353" t="s">
        <v>64</v>
      </c>
      <c r="E72" s="354">
        <v>42221</v>
      </c>
      <c r="F72" s="354">
        <v>43249</v>
      </c>
      <c r="G72" s="354">
        <v>43251</v>
      </c>
      <c r="H72" s="353" t="s">
        <v>73</v>
      </c>
      <c r="I72" s="353" t="s">
        <v>75</v>
      </c>
      <c r="J72" s="353" t="s">
        <v>23</v>
      </c>
      <c r="K72" s="356">
        <v>4395604.3956044</v>
      </c>
      <c r="L72" s="353" t="s">
        <v>73</v>
      </c>
      <c r="M72" s="353" t="s">
        <v>74</v>
      </c>
      <c r="N72" s="353" t="s">
        <v>80</v>
      </c>
      <c r="O72" s="355">
        <v>-5000000</v>
      </c>
      <c r="P72" s="353"/>
      <c r="Q72" s="353" t="s">
        <v>26</v>
      </c>
      <c r="R72" s="357">
        <v>1.1375</v>
      </c>
      <c r="S72" s="357">
        <v>0.94799999999999995</v>
      </c>
      <c r="T72" s="356"/>
      <c r="U72" s="356">
        <v>0</v>
      </c>
      <c r="V72" s="353"/>
      <c r="W72" s="357">
        <v>1.1993</v>
      </c>
      <c r="X72" s="357">
        <v>1.2104253599751502</v>
      </c>
      <c r="Y72" s="356">
        <v>2.8670594591968352E-9</v>
      </c>
      <c r="Z72" s="372"/>
      <c r="AA72" s="356">
        <v>0</v>
      </c>
      <c r="AB72" s="356">
        <v>2.8670594591968352E-9</v>
      </c>
      <c r="AC72" s="203">
        <f t="shared" si="0"/>
        <v>23</v>
      </c>
      <c r="AD72" s="202" t="s">
        <v>66</v>
      </c>
      <c r="AE72" s="204"/>
      <c r="AF72" s="205">
        <f t="shared" si="5"/>
        <v>-5.5047541616579232E-12</v>
      </c>
      <c r="AG72" s="205">
        <f t="shared" si="2"/>
        <v>0</v>
      </c>
      <c r="AH72" s="206"/>
      <c r="AI72" s="222"/>
      <c r="AJ72" s="214"/>
      <c r="AK72" s="214"/>
      <c r="AL72" s="214"/>
      <c r="AM72" s="214"/>
      <c r="AN72" s="214"/>
      <c r="AO72" s="214"/>
      <c r="AP72" s="210"/>
      <c r="AQ72" s="210"/>
      <c r="AR72" s="210"/>
      <c r="AS72" s="213"/>
    </row>
    <row r="73" spans="1:45" s="211" customFormat="1" ht="15.75" customHeight="1" x14ac:dyDescent="0.25">
      <c r="A73" s="353">
        <v>2018</v>
      </c>
      <c r="B73" s="353" t="s">
        <v>89</v>
      </c>
      <c r="C73" s="353">
        <v>554</v>
      </c>
      <c r="D73" s="353" t="s">
        <v>64</v>
      </c>
      <c r="E73" s="354">
        <v>42221</v>
      </c>
      <c r="F73" s="354">
        <v>43249</v>
      </c>
      <c r="G73" s="354">
        <v>43251</v>
      </c>
      <c r="H73" s="353" t="s">
        <v>77</v>
      </c>
      <c r="I73" s="353" t="s">
        <v>74</v>
      </c>
      <c r="J73" s="353" t="s">
        <v>23</v>
      </c>
      <c r="K73" s="356">
        <v>4395604.3956044</v>
      </c>
      <c r="L73" s="353" t="s">
        <v>77</v>
      </c>
      <c r="M73" s="353" t="s">
        <v>75</v>
      </c>
      <c r="N73" s="353" t="s">
        <v>80</v>
      </c>
      <c r="O73" s="355">
        <v>-5000000</v>
      </c>
      <c r="P73" s="353"/>
      <c r="Q73" s="353" t="s">
        <v>26</v>
      </c>
      <c r="R73" s="357">
        <v>1.1375</v>
      </c>
      <c r="S73" s="357">
        <v>0.94799999999999995</v>
      </c>
      <c r="T73" s="356"/>
      <c r="U73" s="356">
        <v>0</v>
      </c>
      <c r="V73" s="353"/>
      <c r="W73" s="357">
        <v>1.1993</v>
      </c>
      <c r="X73" s="357">
        <v>1.2104253599751502</v>
      </c>
      <c r="Y73" s="355">
        <v>-16.879888627457493</v>
      </c>
      <c r="Z73" s="372"/>
      <c r="AA73" s="356">
        <v>0</v>
      </c>
      <c r="AB73" s="355">
        <v>-16.879888627457493</v>
      </c>
      <c r="AC73" s="203">
        <f t="shared" si="0"/>
        <v>23</v>
      </c>
      <c r="AD73" s="202" t="s">
        <v>66</v>
      </c>
      <c r="AE73" s="204"/>
      <c r="AF73" s="205">
        <f t="shared" si="5"/>
        <v>0</v>
      </c>
      <c r="AG73" s="205">
        <f t="shared" si="2"/>
        <v>8.3049052047090871E-2</v>
      </c>
      <c r="AH73" s="206"/>
      <c r="AI73" s="214"/>
      <c r="AJ73" s="214"/>
      <c r="AK73" s="214"/>
      <c r="AL73" s="214"/>
      <c r="AM73" s="214"/>
      <c r="AN73" s="214"/>
      <c r="AO73" s="214"/>
      <c r="AP73" s="210"/>
      <c r="AQ73" s="210"/>
      <c r="AR73" s="210"/>
      <c r="AS73" s="213"/>
    </row>
    <row r="74" spans="1:45" s="211" customFormat="1" ht="15.75" customHeight="1" x14ac:dyDescent="0.25">
      <c r="A74" s="353">
        <v>2018</v>
      </c>
      <c r="B74" s="353" t="s">
        <v>90</v>
      </c>
      <c r="C74" s="353">
        <v>815</v>
      </c>
      <c r="D74" s="353" t="s">
        <v>22</v>
      </c>
      <c r="E74" s="354">
        <v>42545</v>
      </c>
      <c r="F74" s="354"/>
      <c r="G74" s="354">
        <v>43251</v>
      </c>
      <c r="H74" s="353" t="s">
        <v>73</v>
      </c>
      <c r="I74" s="353" t="s">
        <v>78</v>
      </c>
      <c r="J74" s="353" t="s">
        <v>23</v>
      </c>
      <c r="K74" s="356">
        <v>17471826.679479301</v>
      </c>
      <c r="L74" s="353" t="s">
        <v>77</v>
      </c>
      <c r="M74" s="353" t="s">
        <v>78</v>
      </c>
      <c r="N74" s="353" t="s">
        <v>80</v>
      </c>
      <c r="O74" s="355">
        <v>-20000000</v>
      </c>
      <c r="P74" s="353"/>
      <c r="Q74" s="353" t="s">
        <v>26</v>
      </c>
      <c r="R74" s="357">
        <v>1.1447000000000001</v>
      </c>
      <c r="S74" s="357"/>
      <c r="T74" s="356"/>
      <c r="U74" s="356">
        <v>0</v>
      </c>
      <c r="V74" s="353"/>
      <c r="W74" s="357">
        <v>1.1993</v>
      </c>
      <c r="X74" s="357">
        <v>1.2104253599751502</v>
      </c>
      <c r="Y74" s="356">
        <v>950538.32250283891</v>
      </c>
      <c r="Z74" s="356">
        <v>950538.32250283891</v>
      </c>
      <c r="AA74" s="356">
        <v>950538.32250283891</v>
      </c>
      <c r="AB74" s="356">
        <v>0</v>
      </c>
      <c r="AC74" s="203">
        <f t="shared" si="0"/>
        <v>23</v>
      </c>
      <c r="AD74" s="202" t="s">
        <v>66</v>
      </c>
      <c r="AE74" s="204"/>
      <c r="AF74" s="205">
        <f t="shared" si="5"/>
        <v>-1026.581388303066</v>
      </c>
      <c r="AG74" s="205">
        <f t="shared" si="2"/>
        <v>0</v>
      </c>
      <c r="AH74" s="206"/>
      <c r="AI74" s="214"/>
      <c r="AJ74" s="214"/>
      <c r="AK74" s="214"/>
      <c r="AL74" s="214"/>
      <c r="AM74" s="214"/>
      <c r="AN74" s="214"/>
      <c r="AO74" s="214"/>
      <c r="AP74" s="210"/>
      <c r="AQ74" s="210"/>
      <c r="AR74" s="210"/>
      <c r="AS74" s="213"/>
    </row>
    <row r="75" spans="1:45" s="211" customFormat="1" ht="15.75" customHeight="1" x14ac:dyDescent="0.25">
      <c r="A75" s="353">
        <v>2018</v>
      </c>
      <c r="B75" s="353" t="s">
        <v>114</v>
      </c>
      <c r="C75" s="353">
        <v>839</v>
      </c>
      <c r="D75" s="353" t="s">
        <v>65</v>
      </c>
      <c r="E75" s="354">
        <v>42664</v>
      </c>
      <c r="F75" s="354">
        <v>43250</v>
      </c>
      <c r="G75" s="354">
        <v>43252</v>
      </c>
      <c r="H75" s="353" t="s">
        <v>73</v>
      </c>
      <c r="I75" s="353" t="s">
        <v>75</v>
      </c>
      <c r="J75" s="353" t="s">
        <v>23</v>
      </c>
      <c r="K75" s="356">
        <v>26315789.473684199</v>
      </c>
      <c r="L75" s="353" t="s">
        <v>73</v>
      </c>
      <c r="M75" s="353" t="s">
        <v>74</v>
      </c>
      <c r="N75" s="353" t="s">
        <v>80</v>
      </c>
      <c r="O75" s="355">
        <v>-30000000</v>
      </c>
      <c r="P75" s="353">
        <v>1.0973999999999999</v>
      </c>
      <c r="Q75" s="353" t="s">
        <v>26</v>
      </c>
      <c r="R75" s="357">
        <v>1.1399999999999999</v>
      </c>
      <c r="S75" s="357"/>
      <c r="T75" s="356"/>
      <c r="U75" s="356">
        <v>0</v>
      </c>
      <c r="V75" s="353"/>
      <c r="W75" s="357">
        <v>1.1993</v>
      </c>
      <c r="X75" s="357">
        <v>1.2105039625610963</v>
      </c>
      <c r="Y75" s="356">
        <v>1610805.4873528332</v>
      </c>
      <c r="Z75" s="372">
        <v>1604012.6926310631</v>
      </c>
      <c r="AA75" s="356">
        <v>1532723.1411063485</v>
      </c>
      <c r="AB75" s="356">
        <v>78082.346246484667</v>
      </c>
      <c r="AC75" s="203">
        <f t="shared" si="0"/>
        <v>23</v>
      </c>
      <c r="AD75" s="202" t="s">
        <v>66</v>
      </c>
      <c r="AE75" s="204"/>
      <c r="AF75" s="205">
        <f t="shared" si="5"/>
        <v>-4059.2298281291392</v>
      </c>
      <c r="AG75" s="205">
        <f t="shared" si="2"/>
        <v>0</v>
      </c>
      <c r="AH75" s="206"/>
      <c r="AI75" s="214"/>
      <c r="AJ75" s="214"/>
      <c r="AK75" s="214"/>
      <c r="AL75" s="214"/>
      <c r="AM75" s="214"/>
      <c r="AN75" s="214"/>
      <c r="AO75" s="214"/>
      <c r="AP75" s="210"/>
      <c r="AQ75" s="210"/>
      <c r="AR75" s="210"/>
      <c r="AS75" s="213"/>
    </row>
    <row r="76" spans="1:45" s="211" customFormat="1" ht="15.75" customHeight="1" x14ac:dyDescent="0.25">
      <c r="A76" s="353">
        <v>2018</v>
      </c>
      <c r="B76" s="353" t="s">
        <v>114</v>
      </c>
      <c r="C76" s="353">
        <v>840</v>
      </c>
      <c r="D76" s="353" t="s">
        <v>65</v>
      </c>
      <c r="E76" s="354">
        <v>42664</v>
      </c>
      <c r="F76" s="354">
        <v>43250</v>
      </c>
      <c r="G76" s="354">
        <v>43252</v>
      </c>
      <c r="H76" s="353" t="s">
        <v>77</v>
      </c>
      <c r="I76" s="353" t="s">
        <v>74</v>
      </c>
      <c r="J76" s="353" t="s">
        <v>23</v>
      </c>
      <c r="K76" s="356">
        <v>28585040.495474</v>
      </c>
      <c r="L76" s="353" t="s">
        <v>77</v>
      </c>
      <c r="M76" s="353" t="s">
        <v>75</v>
      </c>
      <c r="N76" s="353" t="s">
        <v>80</v>
      </c>
      <c r="O76" s="355">
        <v>-30000000</v>
      </c>
      <c r="P76" s="353">
        <v>1.0973999999999999</v>
      </c>
      <c r="Q76" s="353" t="s">
        <v>26</v>
      </c>
      <c r="R76" s="357">
        <v>1.0495000000000001</v>
      </c>
      <c r="S76" s="357"/>
      <c r="T76" s="356"/>
      <c r="U76" s="356">
        <v>0</v>
      </c>
      <c r="V76" s="353"/>
      <c r="W76" s="357">
        <v>1.1993</v>
      </c>
      <c r="X76" s="357">
        <v>1.2105039625610963</v>
      </c>
      <c r="Y76" s="355">
        <v>-1098.6820458185175</v>
      </c>
      <c r="Z76" s="372"/>
      <c r="AA76" s="356">
        <v>0</v>
      </c>
      <c r="AB76" s="355">
        <v>-1098.6820458185175</v>
      </c>
      <c r="AC76" s="203">
        <f t="shared" si="0"/>
        <v>23</v>
      </c>
      <c r="AD76" s="202" t="s">
        <v>66</v>
      </c>
      <c r="AE76" s="204"/>
      <c r="AF76" s="205">
        <f t="shared" si="5"/>
        <v>0</v>
      </c>
      <c r="AG76" s="205">
        <f t="shared" si="2"/>
        <v>5.4055156654271066</v>
      </c>
      <c r="AH76" s="206"/>
      <c r="AI76" s="214"/>
      <c r="AJ76" s="214"/>
      <c r="AK76" s="214"/>
      <c r="AL76" s="214"/>
      <c r="AM76" s="214"/>
      <c r="AN76" s="214"/>
      <c r="AO76" s="214"/>
      <c r="AP76" s="210"/>
      <c r="AQ76" s="210"/>
      <c r="AR76" s="210"/>
      <c r="AS76" s="213"/>
    </row>
    <row r="77" spans="1:45" s="211" customFormat="1" ht="15.75" customHeight="1" x14ac:dyDescent="0.25">
      <c r="A77" s="353">
        <v>2018</v>
      </c>
      <c r="B77" s="353" t="s">
        <v>114</v>
      </c>
      <c r="C77" s="353">
        <v>841</v>
      </c>
      <c r="D77" s="353" t="s">
        <v>65</v>
      </c>
      <c r="E77" s="354">
        <v>42664</v>
      </c>
      <c r="F77" s="354">
        <v>43250</v>
      </c>
      <c r="G77" s="354">
        <v>43252</v>
      </c>
      <c r="H77" s="353" t="s">
        <v>77</v>
      </c>
      <c r="I77" s="353" t="s">
        <v>74</v>
      </c>
      <c r="J77" s="353" t="s">
        <v>23</v>
      </c>
      <c r="K77" s="356">
        <v>26666666.666666701</v>
      </c>
      <c r="L77" s="353" t="s">
        <v>77</v>
      </c>
      <c r="M77" s="353" t="s">
        <v>75</v>
      </c>
      <c r="N77" s="353" t="s">
        <v>80</v>
      </c>
      <c r="O77" s="355">
        <v>-30000000</v>
      </c>
      <c r="P77" s="353">
        <v>1.0973999999999999</v>
      </c>
      <c r="Q77" s="353" t="s">
        <v>26</v>
      </c>
      <c r="R77" s="357">
        <v>1.125</v>
      </c>
      <c r="S77" s="357">
        <v>1.0495000000000001</v>
      </c>
      <c r="T77" s="356"/>
      <c r="U77" s="356">
        <v>0</v>
      </c>
      <c r="V77" s="353"/>
      <c r="W77" s="357">
        <v>1.1993</v>
      </c>
      <c r="X77" s="357">
        <v>1.2105039625610963</v>
      </c>
      <c r="Y77" s="355">
        <v>-5694.1126759514973</v>
      </c>
      <c r="Z77" s="372"/>
      <c r="AA77" s="356">
        <v>0</v>
      </c>
      <c r="AB77" s="355">
        <v>-5694.1126759514973</v>
      </c>
      <c r="AC77" s="203">
        <f t="shared" si="0"/>
        <v>23</v>
      </c>
      <c r="AD77" s="202" t="s">
        <v>66</v>
      </c>
      <c r="AE77" s="204"/>
      <c r="AF77" s="205">
        <f t="shared" si="5"/>
        <v>0</v>
      </c>
      <c r="AG77" s="205">
        <f t="shared" si="2"/>
        <v>28.01503436568137</v>
      </c>
      <c r="AH77" s="206"/>
      <c r="AI77" s="214"/>
      <c r="AJ77" s="214"/>
      <c r="AK77" s="214"/>
      <c r="AL77" s="214"/>
      <c r="AM77" s="214"/>
      <c r="AN77" s="214"/>
      <c r="AO77" s="214"/>
      <c r="AP77" s="210"/>
      <c r="AQ77" s="210"/>
      <c r="AR77" s="210"/>
      <c r="AS77" s="213"/>
    </row>
    <row r="78" spans="1:45" s="211" customFormat="1" ht="15.75" customHeight="1" x14ac:dyDescent="0.25">
      <c r="A78" s="353">
        <v>2018</v>
      </c>
      <c r="B78" s="353" t="s">
        <v>91</v>
      </c>
      <c r="C78" s="353">
        <v>696</v>
      </c>
      <c r="D78" s="353" t="s">
        <v>62</v>
      </c>
      <c r="E78" s="354">
        <v>42424</v>
      </c>
      <c r="F78" s="354">
        <v>43277</v>
      </c>
      <c r="G78" s="354">
        <v>43279</v>
      </c>
      <c r="H78" s="353" t="s">
        <v>73</v>
      </c>
      <c r="I78" s="353" t="s">
        <v>75</v>
      </c>
      <c r="J78" s="353" t="s">
        <v>23</v>
      </c>
      <c r="K78" s="356">
        <v>3596566.5236051502</v>
      </c>
      <c r="L78" s="353" t="s">
        <v>73</v>
      </c>
      <c r="M78" s="353" t="s">
        <v>74</v>
      </c>
      <c r="N78" s="353" t="s">
        <v>80</v>
      </c>
      <c r="O78" s="355">
        <v>-4190000</v>
      </c>
      <c r="P78" s="353"/>
      <c r="Q78" s="353" t="s">
        <v>26</v>
      </c>
      <c r="R78" s="357">
        <v>1.165</v>
      </c>
      <c r="S78" s="357"/>
      <c r="T78" s="356"/>
      <c r="U78" s="356">
        <v>0</v>
      </c>
      <c r="V78" s="353"/>
      <c r="W78" s="357">
        <v>1.1993</v>
      </c>
      <c r="X78" s="357">
        <v>1.2127889822348019</v>
      </c>
      <c r="Y78" s="356">
        <v>165832.19624052764</v>
      </c>
      <c r="Z78" s="372">
        <v>163736.23316220191</v>
      </c>
      <c r="AA78" s="356">
        <v>141719.83438218059</v>
      </c>
      <c r="AB78" s="356">
        <v>24112.361858347052</v>
      </c>
      <c r="AC78" s="203">
        <f t="shared" si="0"/>
        <v>24</v>
      </c>
      <c r="AD78" s="202" t="s">
        <v>66</v>
      </c>
      <c r="AE78" s="204"/>
      <c r="AF78" s="205">
        <f t="shared" si="5"/>
        <v>-59.69959064658994</v>
      </c>
      <c r="AG78" s="205">
        <f t="shared" si="2"/>
        <v>0</v>
      </c>
      <c r="AH78" s="206"/>
      <c r="AI78" s="214"/>
      <c r="AJ78" s="214"/>
      <c r="AK78" s="214"/>
      <c r="AL78" s="214"/>
      <c r="AM78" s="214"/>
      <c r="AN78" s="214"/>
      <c r="AO78" s="214"/>
      <c r="AP78" s="210"/>
      <c r="AQ78" s="210"/>
      <c r="AR78" s="210"/>
      <c r="AS78" s="213"/>
    </row>
    <row r="79" spans="1:45" s="211" customFormat="1" ht="15.75" customHeight="1" x14ac:dyDescent="0.25">
      <c r="A79" s="353">
        <v>2018</v>
      </c>
      <c r="B79" s="353" t="s">
        <v>91</v>
      </c>
      <c r="C79" s="353">
        <v>697</v>
      </c>
      <c r="D79" s="353" t="s">
        <v>62</v>
      </c>
      <c r="E79" s="354">
        <v>42424</v>
      </c>
      <c r="F79" s="354">
        <v>43277</v>
      </c>
      <c r="G79" s="354">
        <v>43279</v>
      </c>
      <c r="H79" s="353" t="s">
        <v>77</v>
      </c>
      <c r="I79" s="353" t="s">
        <v>74</v>
      </c>
      <c r="J79" s="353" t="s">
        <v>23</v>
      </c>
      <c r="K79" s="356">
        <v>4001910.2196752601</v>
      </c>
      <c r="L79" s="353" t="s">
        <v>77</v>
      </c>
      <c r="M79" s="353" t="s">
        <v>75</v>
      </c>
      <c r="N79" s="353" t="s">
        <v>80</v>
      </c>
      <c r="O79" s="355">
        <v>-4190000</v>
      </c>
      <c r="P79" s="353"/>
      <c r="Q79" s="353" t="s">
        <v>26</v>
      </c>
      <c r="R79" s="357">
        <v>1.0469999999999999</v>
      </c>
      <c r="S79" s="357"/>
      <c r="T79" s="356"/>
      <c r="U79" s="356">
        <v>0</v>
      </c>
      <c r="V79" s="353"/>
      <c r="W79" s="357">
        <v>1.1993</v>
      </c>
      <c r="X79" s="357">
        <v>1.2127889822348019</v>
      </c>
      <c r="Y79" s="355">
        <v>-274.43066390653746</v>
      </c>
      <c r="Z79" s="372"/>
      <c r="AA79" s="356">
        <v>0</v>
      </c>
      <c r="AB79" s="355">
        <v>-274.43066390653746</v>
      </c>
      <c r="AC79" s="203">
        <f t="shared" si="0"/>
        <v>24</v>
      </c>
      <c r="AD79" s="202" t="s">
        <v>66</v>
      </c>
      <c r="AE79" s="204"/>
      <c r="AF79" s="205">
        <f t="shared" si="5"/>
        <v>0</v>
      </c>
      <c r="AG79" s="205">
        <f t="shared" si="2"/>
        <v>3.4578263652223722</v>
      </c>
      <c r="AH79" s="206"/>
      <c r="AI79" s="214"/>
      <c r="AJ79" s="214"/>
      <c r="AK79" s="214"/>
      <c r="AL79" s="214"/>
      <c r="AM79" s="214"/>
      <c r="AN79" s="214"/>
      <c r="AO79" s="214"/>
      <c r="AP79" s="210"/>
      <c r="AQ79" s="210"/>
      <c r="AR79" s="210"/>
      <c r="AS79" s="213"/>
    </row>
    <row r="80" spans="1:45" s="211" customFormat="1" ht="15.75" customHeight="1" x14ac:dyDescent="0.25">
      <c r="A80" s="353">
        <v>2018</v>
      </c>
      <c r="B80" s="353" t="s">
        <v>91</v>
      </c>
      <c r="C80" s="353">
        <v>698</v>
      </c>
      <c r="D80" s="353" t="s">
        <v>62</v>
      </c>
      <c r="E80" s="354">
        <v>42424</v>
      </c>
      <c r="F80" s="354">
        <v>43277</v>
      </c>
      <c r="G80" s="354">
        <v>43279</v>
      </c>
      <c r="H80" s="353" t="s">
        <v>77</v>
      </c>
      <c r="I80" s="353" t="s">
        <v>74</v>
      </c>
      <c r="J80" s="353" t="s">
        <v>23</v>
      </c>
      <c r="K80" s="356">
        <v>3627705.6277056299</v>
      </c>
      <c r="L80" s="353" t="s">
        <v>77</v>
      </c>
      <c r="M80" s="353" t="s">
        <v>75</v>
      </c>
      <c r="N80" s="353" t="s">
        <v>80</v>
      </c>
      <c r="O80" s="355">
        <v>-4190000</v>
      </c>
      <c r="P80" s="353"/>
      <c r="Q80" s="353" t="s">
        <v>26</v>
      </c>
      <c r="R80" s="357">
        <v>1.155</v>
      </c>
      <c r="S80" s="357">
        <v>1.0469999999999999</v>
      </c>
      <c r="T80" s="356"/>
      <c r="U80" s="356">
        <v>0</v>
      </c>
      <c r="V80" s="353"/>
      <c r="W80" s="357">
        <v>1.1993</v>
      </c>
      <c r="X80" s="357">
        <v>1.2127889822348019</v>
      </c>
      <c r="Y80" s="355">
        <v>-1821.532414419182</v>
      </c>
      <c r="Z80" s="372"/>
      <c r="AA80" s="356">
        <v>0</v>
      </c>
      <c r="AB80" s="355">
        <v>-1821.532414419182</v>
      </c>
      <c r="AC80" s="203">
        <f t="shared" si="0"/>
        <v>24</v>
      </c>
      <c r="AD80" s="202" t="s">
        <v>66</v>
      </c>
      <c r="AE80" s="204"/>
      <c r="AF80" s="205">
        <f t="shared" si="5"/>
        <v>0</v>
      </c>
      <c r="AG80" s="205">
        <f t="shared" si="2"/>
        <v>22.951308421681691</v>
      </c>
      <c r="AH80" s="206"/>
      <c r="AI80" s="214"/>
      <c r="AJ80" s="214"/>
      <c r="AK80" s="214"/>
      <c r="AL80" s="214"/>
      <c r="AM80" s="214"/>
      <c r="AN80" s="214"/>
      <c r="AO80" s="214"/>
      <c r="AP80" s="210"/>
      <c r="AQ80" s="210"/>
      <c r="AR80" s="210"/>
      <c r="AS80" s="213"/>
    </row>
    <row r="81" spans="1:45" s="211" customFormat="1" ht="15.75" customHeight="1" x14ac:dyDescent="0.25">
      <c r="A81" s="353">
        <v>2018</v>
      </c>
      <c r="B81" s="353" t="s">
        <v>92</v>
      </c>
      <c r="C81" s="353">
        <v>699</v>
      </c>
      <c r="D81" s="353" t="s">
        <v>60</v>
      </c>
      <c r="E81" s="354">
        <v>42424</v>
      </c>
      <c r="F81" s="354">
        <v>43277</v>
      </c>
      <c r="G81" s="354">
        <v>43279</v>
      </c>
      <c r="H81" s="353" t="s">
        <v>73</v>
      </c>
      <c r="I81" s="353" t="s">
        <v>75</v>
      </c>
      <c r="J81" s="353" t="s">
        <v>23</v>
      </c>
      <c r="K81" s="356">
        <v>17862660.944205999</v>
      </c>
      <c r="L81" s="353" t="s">
        <v>73</v>
      </c>
      <c r="M81" s="353" t="s">
        <v>74</v>
      </c>
      <c r="N81" s="353" t="s">
        <v>80</v>
      </c>
      <c r="O81" s="355">
        <v>-20810000</v>
      </c>
      <c r="P81" s="353"/>
      <c r="Q81" s="353" t="s">
        <v>26</v>
      </c>
      <c r="R81" s="357">
        <v>1.165</v>
      </c>
      <c r="S81" s="357"/>
      <c r="T81" s="356"/>
      <c r="U81" s="356">
        <v>0</v>
      </c>
      <c r="V81" s="353"/>
      <c r="W81" s="357">
        <v>1.1993</v>
      </c>
      <c r="X81" s="357">
        <v>1.2127889822348019</v>
      </c>
      <c r="Y81" s="356">
        <v>823620.04863135528</v>
      </c>
      <c r="Z81" s="372">
        <v>813210.26541895478</v>
      </c>
      <c r="AA81" s="356">
        <v>703863.90298166499</v>
      </c>
      <c r="AB81" s="356">
        <v>119756.1456496903</v>
      </c>
      <c r="AC81" s="203">
        <f t="shared" ref="AC81:AC144" si="6">VLOOKUP(G81,$AK$17:$AP$23,6,TRUE)+1</f>
        <v>24</v>
      </c>
      <c r="AD81" s="202" t="s">
        <v>66</v>
      </c>
      <c r="AE81" s="204"/>
      <c r="AF81" s="205">
        <f t="shared" si="5"/>
        <v>-296.50321750728784</v>
      </c>
      <c r="AG81" s="205">
        <f t="shared" ref="AG81:AG144" si="7">-IF($Y81&lt;0,$Y81*(1-VLOOKUP($AC81,$AI$18:$AN$23,6,FALSE))*VLOOKUP($AC81,$AI$18:$AN$23,5,FALSE),0)</f>
        <v>0</v>
      </c>
      <c r="AH81" s="206"/>
      <c r="AI81" s="214"/>
      <c r="AJ81" s="214"/>
      <c r="AK81" s="214"/>
      <c r="AL81" s="214"/>
      <c r="AM81" s="214"/>
      <c r="AN81" s="214"/>
      <c r="AO81" s="214"/>
      <c r="AP81" s="210"/>
      <c r="AQ81" s="210"/>
      <c r="AR81" s="210"/>
      <c r="AS81" s="213"/>
    </row>
    <row r="82" spans="1:45" s="211" customFormat="1" ht="15.75" customHeight="1" x14ac:dyDescent="0.25">
      <c r="A82" s="353">
        <v>2018</v>
      </c>
      <c r="B82" s="353" t="s">
        <v>92</v>
      </c>
      <c r="C82" s="353">
        <v>700</v>
      </c>
      <c r="D82" s="353" t="s">
        <v>60</v>
      </c>
      <c r="E82" s="354">
        <v>42424</v>
      </c>
      <c r="F82" s="354">
        <v>43277</v>
      </c>
      <c r="G82" s="354">
        <v>43279</v>
      </c>
      <c r="H82" s="353" t="s">
        <v>77</v>
      </c>
      <c r="I82" s="353" t="s">
        <v>74</v>
      </c>
      <c r="J82" s="353" t="s">
        <v>23</v>
      </c>
      <c r="K82" s="356">
        <v>19875835.7211079</v>
      </c>
      <c r="L82" s="353" t="s">
        <v>77</v>
      </c>
      <c r="M82" s="353" t="s">
        <v>75</v>
      </c>
      <c r="N82" s="353" t="s">
        <v>80</v>
      </c>
      <c r="O82" s="355">
        <v>-20810000</v>
      </c>
      <c r="P82" s="353"/>
      <c r="Q82" s="353" t="s">
        <v>26</v>
      </c>
      <c r="R82" s="357">
        <v>1.0469999999999999</v>
      </c>
      <c r="S82" s="357"/>
      <c r="T82" s="356"/>
      <c r="U82" s="356">
        <v>0</v>
      </c>
      <c r="V82" s="353"/>
      <c r="W82" s="357">
        <v>1.1993</v>
      </c>
      <c r="X82" s="357">
        <v>1.2127889822348019</v>
      </c>
      <c r="Y82" s="355">
        <v>-1362.983798542969</v>
      </c>
      <c r="Z82" s="372"/>
      <c r="AA82" s="356">
        <v>0</v>
      </c>
      <c r="AB82" s="355">
        <v>-1362.983798542969</v>
      </c>
      <c r="AC82" s="203">
        <f t="shared" si="6"/>
        <v>24</v>
      </c>
      <c r="AD82" s="202" t="s">
        <v>66</v>
      </c>
      <c r="AE82" s="204"/>
      <c r="AF82" s="205">
        <f t="shared" si="5"/>
        <v>0</v>
      </c>
      <c r="AG82" s="205">
        <f t="shared" si="7"/>
        <v>17.173595861641409</v>
      </c>
      <c r="AH82" s="206"/>
      <c r="AI82" s="214"/>
      <c r="AJ82" s="214"/>
      <c r="AK82" s="214"/>
      <c r="AL82" s="214"/>
      <c r="AM82" s="214"/>
      <c r="AN82" s="214"/>
      <c r="AO82" s="214"/>
      <c r="AP82" s="210"/>
      <c r="AQ82" s="210"/>
      <c r="AR82" s="210"/>
      <c r="AS82" s="213"/>
    </row>
    <row r="83" spans="1:45" s="211" customFormat="1" ht="15.75" customHeight="1" x14ac:dyDescent="0.25">
      <c r="A83" s="353">
        <v>2018</v>
      </c>
      <c r="B83" s="353" t="s">
        <v>92</v>
      </c>
      <c r="C83" s="353">
        <v>701</v>
      </c>
      <c r="D83" s="353" t="s">
        <v>60</v>
      </c>
      <c r="E83" s="354">
        <v>42424</v>
      </c>
      <c r="F83" s="354">
        <v>43277</v>
      </c>
      <c r="G83" s="354">
        <v>43279</v>
      </c>
      <c r="H83" s="353" t="s">
        <v>77</v>
      </c>
      <c r="I83" s="353" t="s">
        <v>74</v>
      </c>
      <c r="J83" s="353" t="s">
        <v>23</v>
      </c>
      <c r="K83" s="356">
        <v>18017316.017315999</v>
      </c>
      <c r="L83" s="353" t="s">
        <v>77</v>
      </c>
      <c r="M83" s="353" t="s">
        <v>75</v>
      </c>
      <c r="N83" s="353" t="s">
        <v>80</v>
      </c>
      <c r="O83" s="355">
        <v>-20810000</v>
      </c>
      <c r="P83" s="353"/>
      <c r="Q83" s="353" t="s">
        <v>26</v>
      </c>
      <c r="R83" s="357">
        <v>1.155</v>
      </c>
      <c r="S83" s="357">
        <v>1.0469999999999999</v>
      </c>
      <c r="T83" s="356"/>
      <c r="U83" s="356">
        <v>0</v>
      </c>
      <c r="V83" s="353"/>
      <c r="W83" s="357">
        <v>1.1993</v>
      </c>
      <c r="X83" s="357">
        <v>1.2127889822348019</v>
      </c>
      <c r="Y83" s="355">
        <v>-9046.7994138575614</v>
      </c>
      <c r="Z83" s="372"/>
      <c r="AA83" s="356">
        <v>0</v>
      </c>
      <c r="AB83" s="355">
        <v>-9046.7994138575614</v>
      </c>
      <c r="AC83" s="203">
        <f t="shared" si="6"/>
        <v>24</v>
      </c>
      <c r="AD83" s="202" t="s">
        <v>66</v>
      </c>
      <c r="AE83" s="204"/>
      <c r="AF83" s="205">
        <f t="shared" si="5"/>
        <v>0</v>
      </c>
      <c r="AG83" s="205">
        <f t="shared" si="7"/>
        <v>113.98967261460528</v>
      </c>
      <c r="AH83" s="206"/>
      <c r="AI83" s="214"/>
      <c r="AJ83" s="214"/>
      <c r="AK83" s="214"/>
      <c r="AL83" s="214"/>
      <c r="AM83" s="214"/>
      <c r="AN83" s="214"/>
      <c r="AO83" s="214"/>
      <c r="AP83" s="210"/>
      <c r="AQ83" s="210"/>
      <c r="AR83" s="210"/>
      <c r="AS83" s="213"/>
    </row>
    <row r="84" spans="1:45" s="211" customFormat="1" ht="15.75" customHeight="1" x14ac:dyDescent="0.25">
      <c r="A84" s="353">
        <v>2018</v>
      </c>
      <c r="B84" s="353" t="s">
        <v>93</v>
      </c>
      <c r="C84" s="353">
        <v>555</v>
      </c>
      <c r="D84" s="353" t="s">
        <v>64</v>
      </c>
      <c r="E84" s="354">
        <v>42221</v>
      </c>
      <c r="F84" s="354">
        <v>43278</v>
      </c>
      <c r="G84" s="354">
        <v>43280</v>
      </c>
      <c r="H84" s="353" t="s">
        <v>73</v>
      </c>
      <c r="I84" s="353" t="s">
        <v>75</v>
      </c>
      <c r="J84" s="353" t="s">
        <v>23</v>
      </c>
      <c r="K84" s="356">
        <v>4201680.6722689103</v>
      </c>
      <c r="L84" s="353" t="s">
        <v>73</v>
      </c>
      <c r="M84" s="353" t="s">
        <v>74</v>
      </c>
      <c r="N84" s="353" t="s">
        <v>80</v>
      </c>
      <c r="O84" s="355">
        <v>-5000000</v>
      </c>
      <c r="P84" s="353"/>
      <c r="Q84" s="353" t="s">
        <v>26</v>
      </c>
      <c r="R84" s="357">
        <v>1.19</v>
      </c>
      <c r="S84" s="357">
        <v>0.94799999999999995</v>
      </c>
      <c r="T84" s="356"/>
      <c r="U84" s="356">
        <v>0</v>
      </c>
      <c r="V84" s="353"/>
      <c r="W84" s="357">
        <v>1.1993</v>
      </c>
      <c r="X84" s="357">
        <v>1.2128792001115678</v>
      </c>
      <c r="Y84" s="356">
        <v>162597.5911083612</v>
      </c>
      <c r="Z84" s="372">
        <v>162522.17725985419</v>
      </c>
      <c r="AA84" s="356">
        <v>0</v>
      </c>
      <c r="AB84" s="356">
        <v>162597.5911083612</v>
      </c>
      <c r="AC84" s="203">
        <f t="shared" si="6"/>
        <v>24</v>
      </c>
      <c r="AD84" s="202" t="s">
        <v>66</v>
      </c>
      <c r="AE84" s="204"/>
      <c r="AF84" s="205">
        <f t="shared" si="5"/>
        <v>-312.18737492805354</v>
      </c>
      <c r="AG84" s="205">
        <f t="shared" si="7"/>
        <v>0</v>
      </c>
      <c r="AH84" s="206"/>
      <c r="AI84" s="214"/>
      <c r="AJ84" s="214"/>
      <c r="AK84" s="214"/>
      <c r="AL84" s="214"/>
      <c r="AM84" s="214"/>
      <c r="AN84" s="214"/>
      <c r="AO84" s="214"/>
      <c r="AP84" s="210"/>
      <c r="AQ84" s="210"/>
      <c r="AR84" s="210"/>
      <c r="AS84" s="213"/>
    </row>
    <row r="85" spans="1:45" s="211" customFormat="1" ht="15.75" customHeight="1" x14ac:dyDescent="0.25">
      <c r="A85" s="353">
        <v>2018</v>
      </c>
      <c r="B85" s="353" t="s">
        <v>93</v>
      </c>
      <c r="C85" s="353">
        <v>556</v>
      </c>
      <c r="D85" s="353" t="s">
        <v>64</v>
      </c>
      <c r="E85" s="354">
        <v>42221</v>
      </c>
      <c r="F85" s="354">
        <v>43278</v>
      </c>
      <c r="G85" s="354">
        <v>43280</v>
      </c>
      <c r="H85" s="353" t="s">
        <v>73</v>
      </c>
      <c r="I85" s="353" t="s">
        <v>75</v>
      </c>
      <c r="J85" s="353" t="s">
        <v>23</v>
      </c>
      <c r="K85" s="356">
        <v>4395604.3956044</v>
      </c>
      <c r="L85" s="353" t="s">
        <v>73</v>
      </c>
      <c r="M85" s="353" t="s">
        <v>74</v>
      </c>
      <c r="N85" s="353" t="s">
        <v>80</v>
      </c>
      <c r="O85" s="355">
        <v>-5000000</v>
      </c>
      <c r="P85" s="353"/>
      <c r="Q85" s="353" t="s">
        <v>26</v>
      </c>
      <c r="R85" s="357">
        <v>1.1375</v>
      </c>
      <c r="S85" s="357">
        <v>0.94799999999999995</v>
      </c>
      <c r="T85" s="356"/>
      <c r="U85" s="356">
        <v>0</v>
      </c>
      <c r="V85" s="353"/>
      <c r="W85" s="357">
        <v>1.1993</v>
      </c>
      <c r="X85" s="357">
        <v>1.2128792001115678</v>
      </c>
      <c r="Y85" s="356">
        <v>1.0961317323895306E-6</v>
      </c>
      <c r="Z85" s="372"/>
      <c r="AA85" s="356">
        <v>0</v>
      </c>
      <c r="AB85" s="356">
        <v>1.0961317323895306E-6</v>
      </c>
      <c r="AC85" s="203">
        <f t="shared" si="6"/>
        <v>24</v>
      </c>
      <c r="AD85" s="202" t="s">
        <v>66</v>
      </c>
      <c r="AE85" s="204"/>
      <c r="AF85" s="205">
        <f t="shared" si="5"/>
        <v>-2.1045729261878992E-9</v>
      </c>
      <c r="AG85" s="205">
        <f t="shared" si="7"/>
        <v>0</v>
      </c>
      <c r="AH85" s="206"/>
      <c r="AI85" s="214"/>
      <c r="AJ85" s="214"/>
      <c r="AK85" s="214"/>
      <c r="AL85" s="214"/>
      <c r="AM85" s="214"/>
      <c r="AN85" s="214"/>
      <c r="AO85" s="214"/>
      <c r="AP85" s="210"/>
      <c r="AQ85" s="210"/>
      <c r="AR85" s="210"/>
      <c r="AS85" s="213"/>
    </row>
    <row r="86" spans="1:45" s="211" customFormat="1" ht="15.75" customHeight="1" x14ac:dyDescent="0.25">
      <c r="A86" s="353">
        <v>2018</v>
      </c>
      <c r="B86" s="353" t="s">
        <v>93</v>
      </c>
      <c r="C86" s="353">
        <v>557</v>
      </c>
      <c r="D86" s="353" t="s">
        <v>64</v>
      </c>
      <c r="E86" s="354">
        <v>42221</v>
      </c>
      <c r="F86" s="354">
        <v>43278</v>
      </c>
      <c r="G86" s="354">
        <v>43280</v>
      </c>
      <c r="H86" s="353" t="s">
        <v>77</v>
      </c>
      <c r="I86" s="353" t="s">
        <v>74</v>
      </c>
      <c r="J86" s="353" t="s">
        <v>23</v>
      </c>
      <c r="K86" s="356">
        <v>4395604.3956044</v>
      </c>
      <c r="L86" s="353" t="s">
        <v>77</v>
      </c>
      <c r="M86" s="353" t="s">
        <v>75</v>
      </c>
      <c r="N86" s="353" t="s">
        <v>80</v>
      </c>
      <c r="O86" s="355">
        <v>-5000000</v>
      </c>
      <c r="P86" s="353"/>
      <c r="Q86" s="353" t="s">
        <v>26</v>
      </c>
      <c r="R86" s="357">
        <v>1.1375</v>
      </c>
      <c r="S86" s="357">
        <v>0.94799999999999995</v>
      </c>
      <c r="T86" s="356"/>
      <c r="U86" s="356">
        <v>0</v>
      </c>
      <c r="V86" s="353"/>
      <c r="W86" s="357">
        <v>1.1993</v>
      </c>
      <c r="X86" s="357">
        <v>1.2128792001115678</v>
      </c>
      <c r="Y86" s="355">
        <v>-75.413849603147696</v>
      </c>
      <c r="Z86" s="372"/>
      <c r="AA86" s="356">
        <v>0</v>
      </c>
      <c r="AB86" s="355">
        <v>-75.413849603147696</v>
      </c>
      <c r="AC86" s="203">
        <f t="shared" si="6"/>
        <v>24</v>
      </c>
      <c r="AD86" s="202" t="s">
        <v>66</v>
      </c>
      <c r="AE86" s="204"/>
      <c r="AF86" s="205">
        <f t="shared" si="5"/>
        <v>0</v>
      </c>
      <c r="AG86" s="205">
        <f t="shared" si="7"/>
        <v>0.95021450499966098</v>
      </c>
      <c r="AH86" s="206"/>
      <c r="AI86" s="214"/>
      <c r="AJ86" s="214"/>
      <c r="AK86" s="214"/>
      <c r="AL86" s="214"/>
      <c r="AM86" s="214"/>
      <c r="AN86" s="214"/>
      <c r="AO86" s="214"/>
      <c r="AP86" s="210"/>
      <c r="AQ86" s="210"/>
      <c r="AR86" s="210"/>
      <c r="AS86" s="213"/>
    </row>
    <row r="87" spans="1:45" s="211" customFormat="1" ht="15.75" customHeight="1" x14ac:dyDescent="0.25">
      <c r="A87" s="353">
        <v>2018</v>
      </c>
      <c r="B87" s="353" t="s">
        <v>94</v>
      </c>
      <c r="C87" s="353">
        <v>810</v>
      </c>
      <c r="D87" s="353" t="s">
        <v>61</v>
      </c>
      <c r="E87" s="354">
        <v>42548</v>
      </c>
      <c r="F87" s="354">
        <v>43278</v>
      </c>
      <c r="G87" s="354">
        <v>43280</v>
      </c>
      <c r="H87" s="353" t="s">
        <v>73</v>
      </c>
      <c r="I87" s="353" t="s">
        <v>75</v>
      </c>
      <c r="J87" s="353" t="s">
        <v>23</v>
      </c>
      <c r="K87" s="356">
        <v>21645021.645021599</v>
      </c>
      <c r="L87" s="353" t="s">
        <v>73</v>
      </c>
      <c r="M87" s="353" t="s">
        <v>74</v>
      </c>
      <c r="N87" s="353" t="s">
        <v>80</v>
      </c>
      <c r="O87" s="355">
        <v>-25000000</v>
      </c>
      <c r="P87" s="353"/>
      <c r="Q87" s="353" t="s">
        <v>26</v>
      </c>
      <c r="R87" s="357">
        <v>1.155</v>
      </c>
      <c r="S87" s="357"/>
      <c r="T87" s="356"/>
      <c r="U87" s="356">
        <v>0</v>
      </c>
      <c r="V87" s="353"/>
      <c r="W87" s="357">
        <v>1.1993</v>
      </c>
      <c r="X87" s="357">
        <v>1.2128792001115678</v>
      </c>
      <c r="Y87" s="356">
        <v>1146825.922277343</v>
      </c>
      <c r="Z87" s="372">
        <v>1129645.8022447536</v>
      </c>
      <c r="AA87" s="356">
        <v>1032911.2240495048</v>
      </c>
      <c r="AB87" s="356">
        <v>113914.69822783815</v>
      </c>
      <c r="AC87" s="203">
        <f t="shared" si="6"/>
        <v>24</v>
      </c>
      <c r="AD87" s="202" t="s">
        <v>66</v>
      </c>
      <c r="AE87" s="204"/>
      <c r="AF87" s="205">
        <f t="shared" si="5"/>
        <v>-2408.3344367824202</v>
      </c>
      <c r="AG87" s="205">
        <f t="shared" si="7"/>
        <v>0</v>
      </c>
      <c r="AH87" s="206"/>
      <c r="AI87" s="214"/>
      <c r="AJ87" s="214"/>
      <c r="AK87" s="214"/>
      <c r="AL87" s="214"/>
      <c r="AM87" s="214"/>
      <c r="AN87" s="214"/>
      <c r="AO87" s="214"/>
      <c r="AP87" s="210"/>
      <c r="AQ87" s="210"/>
      <c r="AR87" s="210"/>
      <c r="AS87" s="213"/>
    </row>
    <row r="88" spans="1:45" s="211" customFormat="1" ht="15.75" customHeight="1" x14ac:dyDescent="0.25">
      <c r="A88" s="353">
        <v>2018</v>
      </c>
      <c r="B88" s="353" t="s">
        <v>94</v>
      </c>
      <c r="C88" s="353">
        <v>811</v>
      </c>
      <c r="D88" s="353" t="s">
        <v>61</v>
      </c>
      <c r="E88" s="354">
        <v>42548</v>
      </c>
      <c r="F88" s="354">
        <v>43278</v>
      </c>
      <c r="G88" s="354">
        <v>43280</v>
      </c>
      <c r="H88" s="353" t="s">
        <v>77</v>
      </c>
      <c r="I88" s="353" t="s">
        <v>74</v>
      </c>
      <c r="J88" s="353" t="s">
        <v>23</v>
      </c>
      <c r="K88" s="356">
        <v>23707918.444760598</v>
      </c>
      <c r="L88" s="353" t="s">
        <v>77</v>
      </c>
      <c r="M88" s="353" t="s">
        <v>75</v>
      </c>
      <c r="N88" s="353" t="s">
        <v>80</v>
      </c>
      <c r="O88" s="355">
        <v>-25000000</v>
      </c>
      <c r="P88" s="353"/>
      <c r="Q88" s="353" t="s">
        <v>26</v>
      </c>
      <c r="R88" s="357">
        <v>1.0545</v>
      </c>
      <c r="S88" s="357"/>
      <c r="T88" s="356"/>
      <c r="U88" s="356">
        <v>0</v>
      </c>
      <c r="V88" s="353"/>
      <c r="W88" s="357">
        <v>1.1993</v>
      </c>
      <c r="X88" s="357">
        <v>1.2128792001115678</v>
      </c>
      <c r="Y88" s="355">
        <v>-2495.2160084561424</v>
      </c>
      <c r="Z88" s="372"/>
      <c r="AA88" s="356">
        <v>0</v>
      </c>
      <c r="AB88" s="355">
        <v>-2495.2160084561424</v>
      </c>
      <c r="AC88" s="203">
        <f t="shared" si="6"/>
        <v>24</v>
      </c>
      <c r="AD88" s="202" t="s">
        <v>66</v>
      </c>
      <c r="AE88" s="204"/>
      <c r="AF88" s="205">
        <f t="shared" si="5"/>
        <v>0</v>
      </c>
      <c r="AG88" s="205">
        <f t="shared" si="7"/>
        <v>31.439721706547392</v>
      </c>
      <c r="AH88" s="206"/>
      <c r="AI88" s="214"/>
      <c r="AJ88" s="214"/>
      <c r="AK88" s="214"/>
      <c r="AL88" s="214"/>
      <c r="AM88" s="214"/>
      <c r="AN88" s="214"/>
      <c r="AO88" s="214"/>
      <c r="AP88" s="210"/>
      <c r="AQ88" s="210"/>
      <c r="AR88" s="210"/>
      <c r="AS88" s="213"/>
    </row>
    <row r="89" spans="1:45" s="211" customFormat="1" ht="15.75" customHeight="1" x14ac:dyDescent="0.25">
      <c r="A89" s="353">
        <v>2018</v>
      </c>
      <c r="B89" s="353" t="s">
        <v>94</v>
      </c>
      <c r="C89" s="353">
        <v>812</v>
      </c>
      <c r="D89" s="353" t="s">
        <v>61</v>
      </c>
      <c r="E89" s="354">
        <v>42548</v>
      </c>
      <c r="F89" s="354">
        <v>43278</v>
      </c>
      <c r="G89" s="354">
        <v>43280</v>
      </c>
      <c r="H89" s="353" t="s">
        <v>77</v>
      </c>
      <c r="I89" s="353" t="s">
        <v>74</v>
      </c>
      <c r="J89" s="353" t="s">
        <v>23</v>
      </c>
      <c r="K89" s="356">
        <v>21645021.645021599</v>
      </c>
      <c r="L89" s="353" t="s">
        <v>77</v>
      </c>
      <c r="M89" s="353" t="s">
        <v>75</v>
      </c>
      <c r="N89" s="353" t="s">
        <v>80</v>
      </c>
      <c r="O89" s="355">
        <v>-25000000</v>
      </c>
      <c r="P89" s="353"/>
      <c r="Q89" s="353" t="s">
        <v>26</v>
      </c>
      <c r="R89" s="357">
        <v>1.155</v>
      </c>
      <c r="S89" s="357">
        <v>1.0545</v>
      </c>
      <c r="T89" s="356"/>
      <c r="U89" s="356">
        <v>0</v>
      </c>
      <c r="V89" s="353"/>
      <c r="W89" s="357">
        <v>1.1993</v>
      </c>
      <c r="X89" s="357">
        <v>1.2128792001115678</v>
      </c>
      <c r="Y89" s="355">
        <v>-14684.904024133322</v>
      </c>
      <c r="Z89" s="372"/>
      <c r="AA89" s="356">
        <v>0</v>
      </c>
      <c r="AB89" s="355">
        <v>-14684.904024133322</v>
      </c>
      <c r="AC89" s="203">
        <f t="shared" si="6"/>
        <v>24</v>
      </c>
      <c r="AD89" s="202" t="s">
        <v>66</v>
      </c>
      <c r="AE89" s="204"/>
      <c r="AF89" s="205">
        <f t="shared" si="5"/>
        <v>0</v>
      </c>
      <c r="AG89" s="205">
        <f t="shared" si="7"/>
        <v>185.02979070407986</v>
      </c>
      <c r="AH89" s="206"/>
      <c r="AI89" s="214"/>
      <c r="AJ89" s="214"/>
      <c r="AK89" s="214"/>
      <c r="AL89" s="214"/>
      <c r="AM89" s="214"/>
      <c r="AN89" s="214"/>
      <c r="AO89" s="214"/>
      <c r="AP89" s="210"/>
      <c r="AQ89" s="210"/>
      <c r="AR89" s="210"/>
      <c r="AS89" s="213"/>
    </row>
    <row r="90" spans="1:45" s="211" customFormat="1" ht="15.75" customHeight="1" x14ac:dyDescent="0.25">
      <c r="A90" s="353">
        <v>2018</v>
      </c>
      <c r="B90" s="353" t="s">
        <v>95</v>
      </c>
      <c r="C90" s="353">
        <v>558</v>
      </c>
      <c r="D90" s="353" t="s">
        <v>64</v>
      </c>
      <c r="E90" s="354">
        <v>42221</v>
      </c>
      <c r="F90" s="354">
        <v>43308</v>
      </c>
      <c r="G90" s="354">
        <v>43312</v>
      </c>
      <c r="H90" s="353" t="s">
        <v>73</v>
      </c>
      <c r="I90" s="353" t="s">
        <v>75</v>
      </c>
      <c r="J90" s="353" t="s">
        <v>23</v>
      </c>
      <c r="K90" s="356">
        <v>4201680.6722689103</v>
      </c>
      <c r="L90" s="353" t="s">
        <v>73</v>
      </c>
      <c r="M90" s="353" t="s">
        <v>74</v>
      </c>
      <c r="N90" s="353" t="s">
        <v>80</v>
      </c>
      <c r="O90" s="355">
        <v>-5000000</v>
      </c>
      <c r="P90" s="353"/>
      <c r="Q90" s="353" t="s">
        <v>26</v>
      </c>
      <c r="R90" s="357">
        <v>1.19</v>
      </c>
      <c r="S90" s="357">
        <v>0.94799999999999995</v>
      </c>
      <c r="T90" s="356"/>
      <c r="U90" s="356">
        <v>0</v>
      </c>
      <c r="V90" s="353"/>
      <c r="W90" s="357">
        <v>1.1993</v>
      </c>
      <c r="X90" s="357">
        <v>1.2155755204417746</v>
      </c>
      <c r="Y90" s="356">
        <v>178423.83534938883</v>
      </c>
      <c r="Z90" s="372">
        <v>178177.90438544174</v>
      </c>
      <c r="AA90" s="356">
        <v>0</v>
      </c>
      <c r="AB90" s="356">
        <v>178423.83534938883</v>
      </c>
      <c r="AC90" s="203">
        <f t="shared" si="6"/>
        <v>24</v>
      </c>
      <c r="AD90" s="202" t="s">
        <v>66</v>
      </c>
      <c r="AE90" s="204"/>
      <c r="AF90" s="205">
        <f t="shared" si="5"/>
        <v>-342.57376387082655</v>
      </c>
      <c r="AG90" s="205">
        <f t="shared" si="7"/>
        <v>0</v>
      </c>
      <c r="AH90" s="206"/>
      <c r="AI90" s="214"/>
      <c r="AJ90" s="214"/>
      <c r="AK90" s="214"/>
      <c r="AL90" s="214"/>
      <c r="AM90" s="214"/>
      <c r="AN90" s="214"/>
      <c r="AO90" s="214"/>
      <c r="AP90" s="210"/>
      <c r="AQ90" s="210"/>
      <c r="AR90" s="210"/>
      <c r="AS90" s="213"/>
    </row>
    <row r="91" spans="1:45" s="211" customFormat="1" ht="15.75" customHeight="1" x14ac:dyDescent="0.25">
      <c r="A91" s="353">
        <v>2018</v>
      </c>
      <c r="B91" s="353" t="s">
        <v>95</v>
      </c>
      <c r="C91" s="353">
        <v>559</v>
      </c>
      <c r="D91" s="353" t="s">
        <v>64</v>
      </c>
      <c r="E91" s="354">
        <v>42221</v>
      </c>
      <c r="F91" s="354">
        <v>43308</v>
      </c>
      <c r="G91" s="354">
        <v>43312</v>
      </c>
      <c r="H91" s="353" t="s">
        <v>73</v>
      </c>
      <c r="I91" s="353" t="s">
        <v>75</v>
      </c>
      <c r="J91" s="353" t="s">
        <v>23</v>
      </c>
      <c r="K91" s="356">
        <v>4395604.3956044</v>
      </c>
      <c r="L91" s="353" t="s">
        <v>73</v>
      </c>
      <c r="M91" s="353" t="s">
        <v>74</v>
      </c>
      <c r="N91" s="353" t="s">
        <v>80</v>
      </c>
      <c r="O91" s="355">
        <v>-5000000</v>
      </c>
      <c r="P91" s="353"/>
      <c r="Q91" s="353" t="s">
        <v>26</v>
      </c>
      <c r="R91" s="357">
        <v>1.1375</v>
      </c>
      <c r="S91" s="357">
        <v>0.94799999999999995</v>
      </c>
      <c r="T91" s="356"/>
      <c r="U91" s="356">
        <v>0</v>
      </c>
      <c r="V91" s="353"/>
      <c r="W91" s="357">
        <v>1.1993</v>
      </c>
      <c r="X91" s="357">
        <v>1.2155755204417746</v>
      </c>
      <c r="Y91" s="356">
        <v>4.9276211926481105E-5</v>
      </c>
      <c r="Z91" s="372"/>
      <c r="AA91" s="356">
        <v>0</v>
      </c>
      <c r="AB91" s="356">
        <v>4.9276211926481105E-5</v>
      </c>
      <c r="AC91" s="203">
        <f t="shared" si="6"/>
        <v>24</v>
      </c>
      <c r="AD91" s="202" t="s">
        <v>66</v>
      </c>
      <c r="AE91" s="204"/>
      <c r="AF91" s="205">
        <f t="shared" si="5"/>
        <v>-9.4610326898843732E-8</v>
      </c>
      <c r="AG91" s="205">
        <f t="shared" si="7"/>
        <v>0</v>
      </c>
      <c r="AH91" s="206"/>
      <c r="AI91" s="214"/>
      <c r="AJ91" s="214"/>
      <c r="AK91" s="214"/>
      <c r="AL91" s="214"/>
      <c r="AM91" s="214"/>
      <c r="AN91" s="214"/>
      <c r="AO91" s="214"/>
      <c r="AP91" s="210"/>
      <c r="AQ91" s="210"/>
      <c r="AR91" s="210"/>
      <c r="AS91" s="213"/>
    </row>
    <row r="92" spans="1:45" s="211" customFormat="1" ht="15.75" customHeight="1" x14ac:dyDescent="0.25">
      <c r="A92" s="353">
        <v>2018</v>
      </c>
      <c r="B92" s="353" t="s">
        <v>95</v>
      </c>
      <c r="C92" s="353">
        <v>560</v>
      </c>
      <c r="D92" s="353" t="s">
        <v>64</v>
      </c>
      <c r="E92" s="354">
        <v>42221</v>
      </c>
      <c r="F92" s="354">
        <v>43308</v>
      </c>
      <c r="G92" s="354">
        <v>43312</v>
      </c>
      <c r="H92" s="353" t="s">
        <v>77</v>
      </c>
      <c r="I92" s="353" t="s">
        <v>74</v>
      </c>
      <c r="J92" s="353" t="s">
        <v>23</v>
      </c>
      <c r="K92" s="356">
        <v>4395604.3956044</v>
      </c>
      <c r="L92" s="353" t="s">
        <v>77</v>
      </c>
      <c r="M92" s="353" t="s">
        <v>75</v>
      </c>
      <c r="N92" s="353" t="s">
        <v>80</v>
      </c>
      <c r="O92" s="355">
        <v>-5000000</v>
      </c>
      <c r="P92" s="353"/>
      <c r="Q92" s="353" t="s">
        <v>26</v>
      </c>
      <c r="R92" s="357">
        <v>1.1375</v>
      </c>
      <c r="S92" s="357">
        <v>0.94799999999999995</v>
      </c>
      <c r="T92" s="356"/>
      <c r="U92" s="356">
        <v>0</v>
      </c>
      <c r="V92" s="353"/>
      <c r="W92" s="357">
        <v>1.1993</v>
      </c>
      <c r="X92" s="357">
        <v>1.2155755204417746</v>
      </c>
      <c r="Y92" s="355">
        <v>-245.93101322329787</v>
      </c>
      <c r="Z92" s="372"/>
      <c r="AA92" s="356">
        <v>0</v>
      </c>
      <c r="AB92" s="355">
        <v>-245.93101322329787</v>
      </c>
      <c r="AC92" s="203">
        <f t="shared" si="6"/>
        <v>24</v>
      </c>
      <c r="AD92" s="202" t="s">
        <v>66</v>
      </c>
      <c r="AE92" s="204"/>
      <c r="AF92" s="205">
        <f t="shared" si="5"/>
        <v>0</v>
      </c>
      <c r="AG92" s="205">
        <f t="shared" si="7"/>
        <v>3.0987307666135533</v>
      </c>
      <c r="AH92" s="206"/>
      <c r="AI92" s="214"/>
      <c r="AJ92" s="214"/>
      <c r="AK92" s="214"/>
      <c r="AL92" s="214"/>
      <c r="AM92" s="214"/>
      <c r="AN92" s="214"/>
      <c r="AO92" s="214"/>
      <c r="AP92" s="210"/>
      <c r="AQ92" s="210"/>
      <c r="AR92" s="210"/>
      <c r="AS92" s="213"/>
    </row>
    <row r="93" spans="1:45" s="211" customFormat="1" ht="15.75" customHeight="1" x14ac:dyDescent="0.25">
      <c r="A93" s="353">
        <v>2018</v>
      </c>
      <c r="B93" s="353" t="s">
        <v>113</v>
      </c>
      <c r="C93" s="353">
        <v>817</v>
      </c>
      <c r="D93" s="353" t="s">
        <v>27</v>
      </c>
      <c r="E93" s="354">
        <v>42548</v>
      </c>
      <c r="F93" s="354">
        <v>43308</v>
      </c>
      <c r="G93" s="354">
        <v>43312</v>
      </c>
      <c r="H93" s="353" t="s">
        <v>73</v>
      </c>
      <c r="I93" s="353" t="s">
        <v>75</v>
      </c>
      <c r="J93" s="353" t="s">
        <v>23</v>
      </c>
      <c r="K93" s="356">
        <v>21551724.137931</v>
      </c>
      <c r="L93" s="353" t="s">
        <v>73</v>
      </c>
      <c r="M93" s="353" t="s">
        <v>74</v>
      </c>
      <c r="N93" s="353" t="s">
        <v>80</v>
      </c>
      <c r="O93" s="355">
        <v>-25000000</v>
      </c>
      <c r="P93" s="353"/>
      <c r="Q93" s="353" t="s">
        <v>26</v>
      </c>
      <c r="R93" s="357">
        <v>1.1599999999999999</v>
      </c>
      <c r="S93" s="357"/>
      <c r="T93" s="356"/>
      <c r="U93" s="356">
        <v>0</v>
      </c>
      <c r="V93" s="353"/>
      <c r="W93" s="357">
        <v>1.1993</v>
      </c>
      <c r="X93" s="357">
        <v>1.2155755204417746</v>
      </c>
      <c r="Y93" s="356">
        <v>1130786.0923628116</v>
      </c>
      <c r="Z93" s="372">
        <v>1095708.6566500522</v>
      </c>
      <c r="AA93" s="356">
        <v>985334.32538011298</v>
      </c>
      <c r="AB93" s="356">
        <v>145451.76698269858</v>
      </c>
      <c r="AC93" s="203">
        <f t="shared" si="6"/>
        <v>24</v>
      </c>
      <c r="AD93" s="202" t="s">
        <v>66</v>
      </c>
      <c r="AE93" s="204"/>
      <c r="AF93" s="205">
        <f t="shared" si="5"/>
        <v>-882.01315204299294</v>
      </c>
      <c r="AG93" s="205">
        <f t="shared" si="7"/>
        <v>0</v>
      </c>
      <c r="AH93" s="206"/>
      <c r="AI93" s="214"/>
      <c r="AJ93" s="214"/>
      <c r="AK93" s="214"/>
      <c r="AL93" s="214"/>
      <c r="AM93" s="214"/>
      <c r="AN93" s="214"/>
      <c r="AO93" s="214"/>
      <c r="AP93" s="210"/>
      <c r="AQ93" s="210"/>
      <c r="AR93" s="210"/>
      <c r="AS93" s="213"/>
    </row>
    <row r="94" spans="1:45" s="211" customFormat="1" ht="15.75" customHeight="1" x14ac:dyDescent="0.25">
      <c r="A94" s="353">
        <v>2018</v>
      </c>
      <c r="B94" s="353" t="s">
        <v>113</v>
      </c>
      <c r="C94" s="353">
        <v>818</v>
      </c>
      <c r="D94" s="353" t="s">
        <v>27</v>
      </c>
      <c r="E94" s="354">
        <v>42548</v>
      </c>
      <c r="F94" s="354">
        <v>43308</v>
      </c>
      <c r="G94" s="354">
        <v>43312</v>
      </c>
      <c r="H94" s="353" t="s">
        <v>77</v>
      </c>
      <c r="I94" s="353" t="s">
        <v>74</v>
      </c>
      <c r="J94" s="353" t="s">
        <v>23</v>
      </c>
      <c r="K94" s="356">
        <v>23584905.660377402</v>
      </c>
      <c r="L94" s="353" t="s">
        <v>77</v>
      </c>
      <c r="M94" s="353" t="s">
        <v>75</v>
      </c>
      <c r="N94" s="353" t="s">
        <v>80</v>
      </c>
      <c r="O94" s="355">
        <v>-25000000</v>
      </c>
      <c r="P94" s="353"/>
      <c r="Q94" s="353" t="s">
        <v>26</v>
      </c>
      <c r="R94" s="357">
        <v>1.06</v>
      </c>
      <c r="S94" s="357"/>
      <c r="T94" s="356"/>
      <c r="U94" s="356">
        <v>0</v>
      </c>
      <c r="V94" s="353"/>
      <c r="W94" s="357">
        <v>1.1993</v>
      </c>
      <c r="X94" s="357">
        <v>1.2155755204417746</v>
      </c>
      <c r="Y94" s="355">
        <v>-5754.9466793600741</v>
      </c>
      <c r="Z94" s="372"/>
      <c r="AA94" s="356">
        <v>0</v>
      </c>
      <c r="AB94" s="355">
        <v>-5754.9466793600741</v>
      </c>
      <c r="AC94" s="203">
        <f t="shared" si="6"/>
        <v>24</v>
      </c>
      <c r="AD94" s="202" t="s">
        <v>66</v>
      </c>
      <c r="AE94" s="204"/>
      <c r="AF94" s="205">
        <f t="shared" si="5"/>
        <v>0</v>
      </c>
      <c r="AG94" s="205">
        <f t="shared" si="7"/>
        <v>72.512328159936942</v>
      </c>
      <c r="AH94" s="206"/>
      <c r="AI94" s="214"/>
      <c r="AJ94" s="214"/>
      <c r="AK94" s="214"/>
      <c r="AL94" s="214"/>
      <c r="AM94" s="214"/>
      <c r="AN94" s="214"/>
      <c r="AO94" s="214"/>
      <c r="AP94" s="210"/>
      <c r="AQ94" s="210"/>
      <c r="AR94" s="210"/>
      <c r="AS94" s="213"/>
    </row>
    <row r="95" spans="1:45" s="211" customFormat="1" ht="15.75" customHeight="1" x14ac:dyDescent="0.25">
      <c r="A95" s="353">
        <v>2018</v>
      </c>
      <c r="B95" s="353" t="s">
        <v>113</v>
      </c>
      <c r="C95" s="353">
        <v>819</v>
      </c>
      <c r="D95" s="353" t="s">
        <v>27</v>
      </c>
      <c r="E95" s="354">
        <v>42548</v>
      </c>
      <c r="F95" s="354">
        <v>43308</v>
      </c>
      <c r="G95" s="354">
        <v>43312</v>
      </c>
      <c r="H95" s="353" t="s">
        <v>77</v>
      </c>
      <c r="I95" s="353" t="s">
        <v>74</v>
      </c>
      <c r="J95" s="353" t="s">
        <v>23</v>
      </c>
      <c r="K95" s="356">
        <v>21551724.137931</v>
      </c>
      <c r="L95" s="353" t="s">
        <v>77</v>
      </c>
      <c r="M95" s="353" t="s">
        <v>75</v>
      </c>
      <c r="N95" s="353" t="s">
        <v>80</v>
      </c>
      <c r="O95" s="355">
        <v>-25000000</v>
      </c>
      <c r="P95" s="353"/>
      <c r="Q95" s="353" t="s">
        <v>26</v>
      </c>
      <c r="R95" s="357">
        <v>1.1599999999999999</v>
      </c>
      <c r="S95" s="357">
        <v>1.06</v>
      </c>
      <c r="T95" s="356"/>
      <c r="U95" s="356">
        <v>0</v>
      </c>
      <c r="V95" s="353"/>
      <c r="W95" s="357">
        <v>1.1993</v>
      </c>
      <c r="X95" s="357">
        <v>1.2155755204417746</v>
      </c>
      <c r="Y95" s="355">
        <v>-29322.48903339939</v>
      </c>
      <c r="Z95" s="372"/>
      <c r="AA95" s="356">
        <v>0</v>
      </c>
      <c r="AB95" s="355">
        <v>-29322.48903339939</v>
      </c>
      <c r="AC95" s="203">
        <f t="shared" si="6"/>
        <v>24</v>
      </c>
      <c r="AD95" s="202" t="s">
        <v>66</v>
      </c>
      <c r="AE95" s="204"/>
      <c r="AF95" s="205">
        <f t="shared" si="5"/>
        <v>0</v>
      </c>
      <c r="AG95" s="205">
        <f t="shared" si="7"/>
        <v>369.46336182083235</v>
      </c>
      <c r="AH95" s="206"/>
      <c r="AI95" s="214"/>
      <c r="AJ95" s="214"/>
      <c r="AK95" s="214"/>
      <c r="AL95" s="214"/>
      <c r="AM95" s="214"/>
      <c r="AN95" s="214"/>
      <c r="AO95" s="214"/>
      <c r="AP95" s="210"/>
      <c r="AQ95" s="210"/>
      <c r="AR95" s="210"/>
      <c r="AS95" s="213"/>
    </row>
    <row r="96" spans="1:45" s="211" customFormat="1" ht="15.75" customHeight="1" x14ac:dyDescent="0.25">
      <c r="A96" s="353">
        <v>2018</v>
      </c>
      <c r="B96" s="353" t="s">
        <v>96</v>
      </c>
      <c r="C96" s="353">
        <v>561</v>
      </c>
      <c r="D96" s="353" t="s">
        <v>64</v>
      </c>
      <c r="E96" s="354">
        <v>42221</v>
      </c>
      <c r="F96" s="354">
        <v>43341</v>
      </c>
      <c r="G96" s="354">
        <v>43343</v>
      </c>
      <c r="H96" s="353" t="s">
        <v>73</v>
      </c>
      <c r="I96" s="353" t="s">
        <v>75</v>
      </c>
      <c r="J96" s="353" t="s">
        <v>23</v>
      </c>
      <c r="K96" s="356">
        <v>4201680.6722689103</v>
      </c>
      <c r="L96" s="353" t="s">
        <v>73</v>
      </c>
      <c r="M96" s="353" t="s">
        <v>74</v>
      </c>
      <c r="N96" s="353" t="s">
        <v>80</v>
      </c>
      <c r="O96" s="355">
        <v>-5000000</v>
      </c>
      <c r="P96" s="353"/>
      <c r="Q96" s="353" t="s">
        <v>26</v>
      </c>
      <c r="R96" s="357">
        <v>1.19</v>
      </c>
      <c r="S96" s="357">
        <v>0.94799999999999995</v>
      </c>
      <c r="T96" s="356"/>
      <c r="U96" s="356">
        <v>0</v>
      </c>
      <c r="V96" s="353"/>
      <c r="W96" s="357">
        <v>1.1993</v>
      </c>
      <c r="X96" s="357">
        <v>1.218196635423042</v>
      </c>
      <c r="Y96" s="356">
        <v>194172.45854677327</v>
      </c>
      <c r="Z96" s="372">
        <v>193545.14326500549</v>
      </c>
      <c r="AA96" s="356">
        <v>0</v>
      </c>
      <c r="AB96" s="356">
        <v>194172.45854677327</v>
      </c>
      <c r="AC96" s="203">
        <f t="shared" si="6"/>
        <v>24</v>
      </c>
      <c r="AD96" s="202" t="s">
        <v>66</v>
      </c>
      <c r="AE96" s="204"/>
      <c r="AF96" s="205">
        <f t="shared" si="5"/>
        <v>-372.81112040980469</v>
      </c>
      <c r="AG96" s="205">
        <f t="shared" si="7"/>
        <v>0</v>
      </c>
      <c r="AH96" s="206"/>
      <c r="AI96" s="214"/>
      <c r="AJ96" s="214"/>
      <c r="AK96" s="214"/>
      <c r="AL96" s="214"/>
      <c r="AM96" s="214"/>
      <c r="AN96" s="214"/>
      <c r="AO96" s="214"/>
      <c r="AP96" s="210"/>
      <c r="AQ96" s="210"/>
      <c r="AR96" s="210"/>
      <c r="AS96" s="213"/>
    </row>
    <row r="97" spans="1:45" s="211" customFormat="1" ht="15.75" customHeight="1" x14ac:dyDescent="0.25">
      <c r="A97" s="353">
        <v>2018</v>
      </c>
      <c r="B97" s="353" t="s">
        <v>96</v>
      </c>
      <c r="C97" s="353">
        <v>562</v>
      </c>
      <c r="D97" s="353" t="s">
        <v>64</v>
      </c>
      <c r="E97" s="354">
        <v>42221</v>
      </c>
      <c r="F97" s="354">
        <v>43341</v>
      </c>
      <c r="G97" s="354">
        <v>43343</v>
      </c>
      <c r="H97" s="353" t="s">
        <v>73</v>
      </c>
      <c r="I97" s="353" t="s">
        <v>75</v>
      </c>
      <c r="J97" s="353" t="s">
        <v>23</v>
      </c>
      <c r="K97" s="356">
        <v>4395604.3956044</v>
      </c>
      <c r="L97" s="353" t="s">
        <v>73</v>
      </c>
      <c r="M97" s="353" t="s">
        <v>74</v>
      </c>
      <c r="N97" s="353" t="s">
        <v>80</v>
      </c>
      <c r="O97" s="355">
        <v>-5000000</v>
      </c>
      <c r="P97" s="353"/>
      <c r="Q97" s="353" t="s">
        <v>26</v>
      </c>
      <c r="R97" s="357">
        <v>1.1375</v>
      </c>
      <c r="S97" s="357">
        <v>0.94799999999999995</v>
      </c>
      <c r="T97" s="356"/>
      <c r="U97" s="356">
        <v>0</v>
      </c>
      <c r="V97" s="353"/>
      <c r="W97" s="357">
        <v>1.1993</v>
      </c>
      <c r="X97" s="357">
        <v>1.218196635423042</v>
      </c>
      <c r="Y97" s="356">
        <v>9.718286004993642E-4</v>
      </c>
      <c r="Z97" s="372"/>
      <c r="AA97" s="356">
        <v>0</v>
      </c>
      <c r="AB97" s="356">
        <v>9.718286004993642E-4</v>
      </c>
      <c r="AC97" s="203">
        <f t="shared" si="6"/>
        <v>24</v>
      </c>
      <c r="AD97" s="202" t="s">
        <v>66</v>
      </c>
      <c r="AE97" s="204"/>
      <c r="AF97" s="205">
        <f t="shared" si="5"/>
        <v>-1.8659109129587792E-6</v>
      </c>
      <c r="AG97" s="205">
        <f t="shared" si="7"/>
        <v>0</v>
      </c>
      <c r="AH97" s="206"/>
      <c r="AI97" s="214"/>
      <c r="AJ97" s="214"/>
      <c r="AK97" s="214"/>
      <c r="AL97" s="214"/>
      <c r="AM97" s="214"/>
      <c r="AN97" s="214"/>
      <c r="AO97" s="214"/>
      <c r="AP97" s="210"/>
      <c r="AQ97" s="210"/>
      <c r="AR97" s="210"/>
      <c r="AS97" s="213"/>
    </row>
    <row r="98" spans="1:45" s="211" customFormat="1" ht="15.75" customHeight="1" x14ac:dyDescent="0.25">
      <c r="A98" s="353">
        <v>2018</v>
      </c>
      <c r="B98" s="353" t="s">
        <v>96</v>
      </c>
      <c r="C98" s="353">
        <v>563</v>
      </c>
      <c r="D98" s="353" t="s">
        <v>64</v>
      </c>
      <c r="E98" s="354">
        <v>42221</v>
      </c>
      <c r="F98" s="354">
        <v>43341</v>
      </c>
      <c r="G98" s="354">
        <v>43343</v>
      </c>
      <c r="H98" s="353" t="s">
        <v>77</v>
      </c>
      <c r="I98" s="353" t="s">
        <v>74</v>
      </c>
      <c r="J98" s="353" t="s">
        <v>23</v>
      </c>
      <c r="K98" s="356">
        <v>4395604.3956044</v>
      </c>
      <c r="L98" s="353" t="s">
        <v>77</v>
      </c>
      <c r="M98" s="353" t="s">
        <v>75</v>
      </c>
      <c r="N98" s="353" t="s">
        <v>80</v>
      </c>
      <c r="O98" s="355">
        <v>-5000000</v>
      </c>
      <c r="P98" s="353"/>
      <c r="Q98" s="353" t="s">
        <v>26</v>
      </c>
      <c r="R98" s="357">
        <v>1.1375</v>
      </c>
      <c r="S98" s="357">
        <v>0.94799999999999995</v>
      </c>
      <c r="T98" s="356"/>
      <c r="U98" s="356">
        <v>0</v>
      </c>
      <c r="V98" s="353"/>
      <c r="W98" s="357">
        <v>1.1993</v>
      </c>
      <c r="X98" s="357">
        <v>1.218196635423042</v>
      </c>
      <c r="Y98" s="355">
        <v>-627.31625359638338</v>
      </c>
      <c r="Z98" s="372"/>
      <c r="AA98" s="356">
        <v>0</v>
      </c>
      <c r="AB98" s="355">
        <v>-627.31625359638338</v>
      </c>
      <c r="AC98" s="203">
        <f t="shared" si="6"/>
        <v>24</v>
      </c>
      <c r="AD98" s="202" t="s">
        <v>66</v>
      </c>
      <c r="AE98" s="204"/>
      <c r="AF98" s="205">
        <f t="shared" si="5"/>
        <v>0</v>
      </c>
      <c r="AG98" s="205">
        <f t="shared" si="7"/>
        <v>7.9041847953144302</v>
      </c>
      <c r="AH98" s="206"/>
      <c r="AI98" s="214"/>
      <c r="AJ98" s="214"/>
      <c r="AK98" s="214"/>
      <c r="AL98" s="214"/>
      <c r="AM98" s="214"/>
      <c r="AN98" s="214"/>
      <c r="AO98" s="214"/>
      <c r="AP98" s="210"/>
      <c r="AQ98" s="210"/>
      <c r="AR98" s="210"/>
      <c r="AS98" s="213"/>
    </row>
    <row r="99" spans="1:45" s="211" customFormat="1" ht="15.75" customHeight="1" x14ac:dyDescent="0.25">
      <c r="A99" s="353">
        <v>2018</v>
      </c>
      <c r="B99" s="353" t="s">
        <v>115</v>
      </c>
      <c r="C99" s="353">
        <v>861</v>
      </c>
      <c r="D99" s="353" t="s">
        <v>61</v>
      </c>
      <c r="E99" s="354">
        <v>42655</v>
      </c>
      <c r="F99" s="354">
        <v>43341</v>
      </c>
      <c r="G99" s="354">
        <v>43343</v>
      </c>
      <c r="H99" s="353" t="s">
        <v>73</v>
      </c>
      <c r="I99" s="353" t="s">
        <v>75</v>
      </c>
      <c r="J99" s="353" t="s">
        <v>23</v>
      </c>
      <c r="K99" s="356">
        <v>17094017.0940171</v>
      </c>
      <c r="L99" s="353" t="s">
        <v>73</v>
      </c>
      <c r="M99" s="353" t="s">
        <v>74</v>
      </c>
      <c r="N99" s="353" t="s">
        <v>80</v>
      </c>
      <c r="O99" s="355">
        <v>-20000000</v>
      </c>
      <c r="P99" s="353">
        <v>1.1007</v>
      </c>
      <c r="Q99" s="353" t="s">
        <v>26</v>
      </c>
      <c r="R99" s="357">
        <v>1.17</v>
      </c>
      <c r="S99" s="357"/>
      <c r="T99" s="356"/>
      <c r="U99" s="356">
        <v>0</v>
      </c>
      <c r="V99" s="353"/>
      <c r="W99" s="357">
        <v>1.1993</v>
      </c>
      <c r="X99" s="357">
        <v>1.218196635423042</v>
      </c>
      <c r="Y99" s="356">
        <v>835308.98773409438</v>
      </c>
      <c r="Z99" s="372">
        <v>806218.49681651313</v>
      </c>
      <c r="AA99" s="356">
        <v>676306.34155337885</v>
      </c>
      <c r="AB99" s="356">
        <v>159002.64618071553</v>
      </c>
      <c r="AC99" s="203">
        <f t="shared" si="6"/>
        <v>24</v>
      </c>
      <c r="AD99" s="202" t="s">
        <v>66</v>
      </c>
      <c r="AE99" s="204"/>
      <c r="AF99" s="205">
        <f t="shared" si="5"/>
        <v>-1754.1488742415982</v>
      </c>
      <c r="AG99" s="205">
        <f t="shared" si="7"/>
        <v>0</v>
      </c>
      <c r="AH99" s="206"/>
      <c r="AI99" s="214"/>
      <c r="AJ99" s="214"/>
      <c r="AK99" s="214"/>
      <c r="AL99" s="214"/>
      <c r="AM99" s="214"/>
      <c r="AN99" s="214"/>
      <c r="AO99" s="214"/>
      <c r="AP99" s="210"/>
      <c r="AQ99" s="210"/>
      <c r="AR99" s="210"/>
      <c r="AS99" s="213"/>
    </row>
    <row r="100" spans="1:45" s="211" customFormat="1" ht="15.75" customHeight="1" x14ac:dyDescent="0.25">
      <c r="A100" s="353">
        <v>2018</v>
      </c>
      <c r="B100" s="353" t="s">
        <v>115</v>
      </c>
      <c r="C100" s="353">
        <v>862</v>
      </c>
      <c r="D100" s="353" t="s">
        <v>61</v>
      </c>
      <c r="E100" s="354">
        <v>42655</v>
      </c>
      <c r="F100" s="354">
        <v>43341</v>
      </c>
      <c r="G100" s="354">
        <v>43343</v>
      </c>
      <c r="H100" s="353" t="s">
        <v>77</v>
      </c>
      <c r="I100" s="353" t="s">
        <v>74</v>
      </c>
      <c r="J100" s="353" t="s">
        <v>23</v>
      </c>
      <c r="K100" s="356">
        <v>19093078.758949898</v>
      </c>
      <c r="L100" s="353" t="s">
        <v>77</v>
      </c>
      <c r="M100" s="353" t="s">
        <v>75</v>
      </c>
      <c r="N100" s="353" t="s">
        <v>80</v>
      </c>
      <c r="O100" s="355">
        <v>-20000000</v>
      </c>
      <c r="P100" s="353">
        <v>1.1007</v>
      </c>
      <c r="Q100" s="353" t="s">
        <v>26</v>
      </c>
      <c r="R100" s="357">
        <v>1.0475000000000001</v>
      </c>
      <c r="S100" s="357"/>
      <c r="T100" s="356"/>
      <c r="U100" s="356">
        <v>0</v>
      </c>
      <c r="V100" s="353"/>
      <c r="W100" s="357">
        <v>1.1993</v>
      </c>
      <c r="X100" s="357">
        <v>1.218196635423042</v>
      </c>
      <c r="Y100" s="355">
        <v>-4449.2846051863671</v>
      </c>
      <c r="Z100" s="372"/>
      <c r="AA100" s="356">
        <v>0</v>
      </c>
      <c r="AB100" s="355">
        <v>-4449.2846051863671</v>
      </c>
      <c r="AC100" s="203">
        <f t="shared" si="6"/>
        <v>24</v>
      </c>
      <c r="AD100" s="202" t="s">
        <v>66</v>
      </c>
      <c r="AE100" s="204"/>
      <c r="AF100" s="205">
        <f t="shared" si="5"/>
        <v>0</v>
      </c>
      <c r="AG100" s="205">
        <f t="shared" si="7"/>
        <v>56.060986025348228</v>
      </c>
      <c r="AH100" s="206"/>
      <c r="AI100" s="214"/>
      <c r="AJ100" s="214"/>
      <c r="AK100" s="214"/>
      <c r="AL100" s="214"/>
      <c r="AM100" s="214"/>
      <c r="AN100" s="214"/>
      <c r="AO100" s="214"/>
      <c r="AP100" s="210"/>
      <c r="AQ100" s="210"/>
      <c r="AR100" s="210"/>
      <c r="AS100" s="213"/>
    </row>
    <row r="101" spans="1:45" s="211" customFormat="1" ht="15.75" customHeight="1" x14ac:dyDescent="0.25">
      <c r="A101" s="353">
        <v>2018</v>
      </c>
      <c r="B101" s="353" t="s">
        <v>115</v>
      </c>
      <c r="C101" s="353">
        <v>863</v>
      </c>
      <c r="D101" s="353" t="s">
        <v>61</v>
      </c>
      <c r="E101" s="354">
        <v>42655</v>
      </c>
      <c r="F101" s="354">
        <v>43341</v>
      </c>
      <c r="G101" s="354">
        <v>43343</v>
      </c>
      <c r="H101" s="353" t="s">
        <v>77</v>
      </c>
      <c r="I101" s="353" t="s">
        <v>74</v>
      </c>
      <c r="J101" s="353" t="s">
        <v>23</v>
      </c>
      <c r="K101" s="356">
        <v>17241379.3103448</v>
      </c>
      <c r="L101" s="353" t="s">
        <v>77</v>
      </c>
      <c r="M101" s="353" t="s">
        <v>75</v>
      </c>
      <c r="N101" s="353" t="s">
        <v>80</v>
      </c>
      <c r="O101" s="355">
        <v>-20000000</v>
      </c>
      <c r="P101" s="353">
        <v>1.1007</v>
      </c>
      <c r="Q101" s="353" t="s">
        <v>26</v>
      </c>
      <c r="R101" s="357">
        <v>1.1599999999999999</v>
      </c>
      <c r="S101" s="357">
        <v>1.0475000000000001</v>
      </c>
      <c r="T101" s="356"/>
      <c r="U101" s="356">
        <v>0</v>
      </c>
      <c r="V101" s="353"/>
      <c r="W101" s="357">
        <v>1.1993</v>
      </c>
      <c r="X101" s="357">
        <v>1.218196635423042</v>
      </c>
      <c r="Y101" s="355">
        <v>-24641.206312394926</v>
      </c>
      <c r="Z101" s="372"/>
      <c r="AA101" s="356">
        <v>0</v>
      </c>
      <c r="AB101" s="355">
        <v>-24641.206312394926</v>
      </c>
      <c r="AC101" s="203">
        <f t="shared" si="6"/>
        <v>24</v>
      </c>
      <c r="AD101" s="202" t="s">
        <v>66</v>
      </c>
      <c r="AE101" s="204"/>
      <c r="AF101" s="205">
        <f t="shared" si="5"/>
        <v>0</v>
      </c>
      <c r="AG101" s="205">
        <f t="shared" si="7"/>
        <v>310.47919953617605</v>
      </c>
      <c r="AH101" s="206"/>
      <c r="AI101" s="214"/>
      <c r="AJ101" s="214"/>
      <c r="AK101" s="214"/>
      <c r="AL101" s="214"/>
      <c r="AM101" s="214"/>
      <c r="AN101" s="214"/>
      <c r="AO101" s="214"/>
      <c r="AP101" s="210"/>
      <c r="AQ101" s="210"/>
      <c r="AR101" s="210"/>
      <c r="AS101" s="213"/>
    </row>
    <row r="102" spans="1:45" s="211" customFormat="1" ht="15.75" customHeight="1" x14ac:dyDescent="0.25">
      <c r="A102" s="353">
        <v>2018</v>
      </c>
      <c r="B102" s="353" t="s">
        <v>97</v>
      </c>
      <c r="C102" s="353">
        <v>564</v>
      </c>
      <c r="D102" s="353" t="s">
        <v>64</v>
      </c>
      <c r="E102" s="354">
        <v>42221</v>
      </c>
      <c r="F102" s="354">
        <v>43369</v>
      </c>
      <c r="G102" s="354">
        <v>43371</v>
      </c>
      <c r="H102" s="353" t="s">
        <v>73</v>
      </c>
      <c r="I102" s="353" t="s">
        <v>75</v>
      </c>
      <c r="J102" s="353" t="s">
        <v>23</v>
      </c>
      <c r="K102" s="356">
        <v>4201680.6722689103</v>
      </c>
      <c r="L102" s="353" t="s">
        <v>73</v>
      </c>
      <c r="M102" s="353" t="s">
        <v>74</v>
      </c>
      <c r="N102" s="353" t="s">
        <v>80</v>
      </c>
      <c r="O102" s="355">
        <v>-5000000</v>
      </c>
      <c r="P102" s="353"/>
      <c r="Q102" s="353" t="s">
        <v>26</v>
      </c>
      <c r="R102" s="357">
        <v>1.19</v>
      </c>
      <c r="S102" s="357">
        <v>0.94799999999999995</v>
      </c>
      <c r="T102" s="356"/>
      <c r="U102" s="356">
        <v>0</v>
      </c>
      <c r="V102" s="353"/>
      <c r="W102" s="357">
        <v>1.1993</v>
      </c>
      <c r="X102" s="357">
        <v>1.2205967215349465</v>
      </c>
      <c r="Y102" s="356">
        <v>207669.39278648456</v>
      </c>
      <c r="Z102" s="372">
        <v>206535.80862411702</v>
      </c>
      <c r="AA102" s="356">
        <v>0</v>
      </c>
      <c r="AB102" s="356">
        <v>207669.39278648456</v>
      </c>
      <c r="AC102" s="203">
        <f t="shared" si="6"/>
        <v>24</v>
      </c>
      <c r="AD102" s="202" t="s">
        <v>66</v>
      </c>
      <c r="AE102" s="204"/>
      <c r="AF102" s="205">
        <f t="shared" si="5"/>
        <v>-398.72523415005037</v>
      </c>
      <c r="AG102" s="205">
        <f t="shared" si="7"/>
        <v>0</v>
      </c>
      <c r="AH102" s="206"/>
      <c r="AI102" s="214"/>
      <c r="AJ102" s="214"/>
      <c r="AK102" s="214"/>
      <c r="AL102" s="214"/>
      <c r="AM102" s="214"/>
      <c r="AN102" s="214"/>
      <c r="AO102" s="214"/>
      <c r="AP102" s="210"/>
      <c r="AQ102" s="210"/>
      <c r="AR102" s="210"/>
      <c r="AS102" s="213"/>
    </row>
    <row r="103" spans="1:45" s="211" customFormat="1" ht="15.75" customHeight="1" x14ac:dyDescent="0.25">
      <c r="A103" s="353">
        <v>2018</v>
      </c>
      <c r="B103" s="353" t="s">
        <v>97</v>
      </c>
      <c r="C103" s="353">
        <v>565</v>
      </c>
      <c r="D103" s="353" t="s">
        <v>64</v>
      </c>
      <c r="E103" s="354">
        <v>42221</v>
      </c>
      <c r="F103" s="354">
        <v>43369</v>
      </c>
      <c r="G103" s="354">
        <v>43371</v>
      </c>
      <c r="H103" s="353" t="s">
        <v>73</v>
      </c>
      <c r="I103" s="353" t="s">
        <v>75</v>
      </c>
      <c r="J103" s="353" t="s">
        <v>23</v>
      </c>
      <c r="K103" s="356">
        <v>4395604.3956044</v>
      </c>
      <c r="L103" s="353" t="s">
        <v>73</v>
      </c>
      <c r="M103" s="353" t="s">
        <v>74</v>
      </c>
      <c r="N103" s="353" t="s">
        <v>80</v>
      </c>
      <c r="O103" s="355">
        <v>-5000000</v>
      </c>
      <c r="P103" s="353"/>
      <c r="Q103" s="353" t="s">
        <v>26</v>
      </c>
      <c r="R103" s="357">
        <v>1.1375</v>
      </c>
      <c r="S103" s="357">
        <v>0.94799999999999995</v>
      </c>
      <c r="T103" s="356"/>
      <c r="U103" s="356">
        <v>0</v>
      </c>
      <c r="V103" s="353"/>
      <c r="W103" s="357">
        <v>1.1993</v>
      </c>
      <c r="X103" s="357">
        <v>1.2205967215349465</v>
      </c>
      <c r="Y103" s="356">
        <v>6.4979570564331918E-3</v>
      </c>
      <c r="Z103" s="372"/>
      <c r="AA103" s="356">
        <v>0</v>
      </c>
      <c r="AB103" s="356">
        <v>6.4979570564331918E-3</v>
      </c>
      <c r="AC103" s="203">
        <f t="shared" si="6"/>
        <v>24</v>
      </c>
      <c r="AD103" s="202" t="s">
        <v>66</v>
      </c>
      <c r="AE103" s="204"/>
      <c r="AF103" s="205">
        <f t="shared" si="5"/>
        <v>-1.2476077548351728E-5</v>
      </c>
      <c r="AG103" s="205">
        <f t="shared" si="7"/>
        <v>0</v>
      </c>
      <c r="AH103" s="206"/>
      <c r="AI103" s="214"/>
      <c r="AJ103" s="214"/>
      <c r="AK103" s="214"/>
      <c r="AL103" s="214"/>
      <c r="AM103" s="214"/>
      <c r="AN103" s="214"/>
      <c r="AO103" s="214"/>
      <c r="AP103" s="210"/>
      <c r="AQ103" s="210"/>
      <c r="AR103" s="210"/>
      <c r="AS103" s="213"/>
    </row>
    <row r="104" spans="1:45" s="211" customFormat="1" ht="15.75" customHeight="1" x14ac:dyDescent="0.25">
      <c r="A104" s="353">
        <v>2018</v>
      </c>
      <c r="B104" s="353" t="s">
        <v>97</v>
      </c>
      <c r="C104" s="353">
        <v>566</v>
      </c>
      <c r="D104" s="353" t="s">
        <v>64</v>
      </c>
      <c r="E104" s="354">
        <v>42221</v>
      </c>
      <c r="F104" s="354">
        <v>43369</v>
      </c>
      <c r="G104" s="354">
        <v>43371</v>
      </c>
      <c r="H104" s="353" t="s">
        <v>77</v>
      </c>
      <c r="I104" s="353" t="s">
        <v>74</v>
      </c>
      <c r="J104" s="353" t="s">
        <v>23</v>
      </c>
      <c r="K104" s="356">
        <v>4395604.3956044</v>
      </c>
      <c r="L104" s="353" t="s">
        <v>77</v>
      </c>
      <c r="M104" s="353" t="s">
        <v>75</v>
      </c>
      <c r="N104" s="353" t="s">
        <v>80</v>
      </c>
      <c r="O104" s="355">
        <v>-5000000</v>
      </c>
      <c r="P104" s="353"/>
      <c r="Q104" s="353" t="s">
        <v>26</v>
      </c>
      <c r="R104" s="357">
        <v>1.1375</v>
      </c>
      <c r="S104" s="357">
        <v>0.94799999999999995</v>
      </c>
      <c r="T104" s="356"/>
      <c r="U104" s="356">
        <v>0</v>
      </c>
      <c r="V104" s="353"/>
      <c r="W104" s="357">
        <v>1.1993</v>
      </c>
      <c r="X104" s="357">
        <v>1.2205967215349465</v>
      </c>
      <c r="Y104" s="355">
        <v>-1133.5906603245851</v>
      </c>
      <c r="Z104" s="372"/>
      <c r="AA104" s="356">
        <v>0</v>
      </c>
      <c r="AB104" s="355">
        <v>-1133.5906603245851</v>
      </c>
      <c r="AC104" s="203">
        <f t="shared" si="6"/>
        <v>24</v>
      </c>
      <c r="AD104" s="202" t="s">
        <v>66</v>
      </c>
      <c r="AE104" s="204"/>
      <c r="AF104" s="205">
        <f t="shared" si="5"/>
        <v>0</v>
      </c>
      <c r="AG104" s="205">
        <f t="shared" si="7"/>
        <v>14.283242320089773</v>
      </c>
      <c r="AH104" s="206"/>
      <c r="AI104" s="214"/>
      <c r="AJ104" s="214"/>
      <c r="AK104" s="214"/>
      <c r="AL104" s="214"/>
      <c r="AM104" s="214"/>
      <c r="AN104" s="214"/>
      <c r="AO104" s="214"/>
      <c r="AP104" s="210"/>
      <c r="AQ104" s="210"/>
      <c r="AR104" s="210"/>
      <c r="AS104" s="213"/>
    </row>
    <row r="105" spans="1:45" s="211" customFormat="1" ht="15.75" customHeight="1" x14ac:dyDescent="0.25">
      <c r="A105" s="353">
        <v>2018</v>
      </c>
      <c r="B105" s="353" t="s">
        <v>111</v>
      </c>
      <c r="C105" s="353">
        <v>833</v>
      </c>
      <c r="D105" s="353" t="s">
        <v>22</v>
      </c>
      <c r="E105" s="354">
        <v>42655</v>
      </c>
      <c r="F105" s="354">
        <v>43369</v>
      </c>
      <c r="G105" s="354">
        <v>43371</v>
      </c>
      <c r="H105" s="353" t="s">
        <v>73</v>
      </c>
      <c r="I105" s="353" t="s">
        <v>75</v>
      </c>
      <c r="J105" s="353" t="s">
        <v>23</v>
      </c>
      <c r="K105" s="356">
        <v>21459227.467811201</v>
      </c>
      <c r="L105" s="353" t="s">
        <v>73</v>
      </c>
      <c r="M105" s="353" t="s">
        <v>74</v>
      </c>
      <c r="N105" s="353" t="s">
        <v>80</v>
      </c>
      <c r="O105" s="355">
        <v>-25000000</v>
      </c>
      <c r="P105" s="353">
        <v>1.1024</v>
      </c>
      <c r="Q105" s="353" t="s">
        <v>26</v>
      </c>
      <c r="R105" s="357">
        <v>1.165</v>
      </c>
      <c r="S105" s="357"/>
      <c r="T105" s="356"/>
      <c r="U105" s="356">
        <v>0</v>
      </c>
      <c r="V105" s="353"/>
      <c r="W105" s="357">
        <v>1.1993</v>
      </c>
      <c r="X105" s="357">
        <v>1.2205967215349465</v>
      </c>
      <c r="Y105" s="356">
        <v>1171247.8286459886</v>
      </c>
      <c r="Z105" s="372">
        <v>1124367.7949454307</v>
      </c>
      <c r="AA105" s="356">
        <v>977442.15827701986</v>
      </c>
      <c r="AB105" s="356">
        <v>193805.67036896874</v>
      </c>
      <c r="AC105" s="203">
        <f t="shared" si="6"/>
        <v>24</v>
      </c>
      <c r="AD105" s="202" t="s">
        <v>66</v>
      </c>
      <c r="AE105" s="204"/>
      <c r="AF105" s="205">
        <f t="shared" si="5"/>
        <v>-1264.9476549376675</v>
      </c>
      <c r="AG105" s="205">
        <f t="shared" si="7"/>
        <v>0</v>
      </c>
      <c r="AH105" s="206"/>
      <c r="AI105" s="214"/>
      <c r="AJ105" s="214"/>
      <c r="AK105" s="214"/>
      <c r="AL105" s="214"/>
      <c r="AM105" s="214"/>
      <c r="AN105" s="214"/>
      <c r="AO105" s="214"/>
      <c r="AP105" s="210"/>
      <c r="AQ105" s="210"/>
      <c r="AR105" s="210"/>
      <c r="AS105" s="213"/>
    </row>
    <row r="106" spans="1:45" s="211" customFormat="1" ht="15.75" customHeight="1" x14ac:dyDescent="0.25">
      <c r="A106" s="353">
        <v>2018</v>
      </c>
      <c r="B106" s="353" t="s">
        <v>111</v>
      </c>
      <c r="C106" s="353">
        <v>834</v>
      </c>
      <c r="D106" s="353" t="s">
        <v>22</v>
      </c>
      <c r="E106" s="354">
        <v>42655</v>
      </c>
      <c r="F106" s="354">
        <v>43369</v>
      </c>
      <c r="G106" s="354">
        <v>43371</v>
      </c>
      <c r="H106" s="353" t="s">
        <v>77</v>
      </c>
      <c r="I106" s="353" t="s">
        <v>74</v>
      </c>
      <c r="J106" s="353" t="s">
        <v>23</v>
      </c>
      <c r="K106" s="356">
        <v>23923444.976076599</v>
      </c>
      <c r="L106" s="353" t="s">
        <v>77</v>
      </c>
      <c r="M106" s="353" t="s">
        <v>75</v>
      </c>
      <c r="N106" s="353" t="s">
        <v>80</v>
      </c>
      <c r="O106" s="355">
        <v>-25000000</v>
      </c>
      <c r="P106" s="353">
        <v>1.1024</v>
      </c>
      <c r="Q106" s="353" t="s">
        <v>26</v>
      </c>
      <c r="R106" s="357">
        <v>1.0449999999999999</v>
      </c>
      <c r="S106" s="357"/>
      <c r="T106" s="356"/>
      <c r="U106" s="356">
        <v>0</v>
      </c>
      <c r="V106" s="353"/>
      <c r="W106" s="357">
        <v>1.1993</v>
      </c>
      <c r="X106" s="357">
        <v>1.2205967215349465</v>
      </c>
      <c r="Y106" s="355">
        <v>-7185.5295556627098</v>
      </c>
      <c r="Z106" s="372"/>
      <c r="AA106" s="356">
        <v>0</v>
      </c>
      <c r="AB106" s="355">
        <v>-7185.5295556627098</v>
      </c>
      <c r="AC106" s="203">
        <f t="shared" si="6"/>
        <v>24</v>
      </c>
      <c r="AD106" s="202" t="s">
        <v>66</v>
      </c>
      <c r="AE106" s="204"/>
      <c r="AF106" s="205">
        <f t="shared" si="5"/>
        <v>0</v>
      </c>
      <c r="AG106" s="205">
        <f t="shared" si="7"/>
        <v>90.537672401350136</v>
      </c>
      <c r="AH106" s="206"/>
      <c r="AI106" s="214"/>
      <c r="AJ106" s="214"/>
      <c r="AK106" s="214"/>
      <c r="AL106" s="214"/>
      <c r="AM106" s="214"/>
      <c r="AN106" s="214"/>
      <c r="AO106" s="214"/>
      <c r="AP106" s="210"/>
      <c r="AQ106" s="210"/>
      <c r="AR106" s="210"/>
      <c r="AS106" s="213"/>
    </row>
    <row r="107" spans="1:45" s="211" customFormat="1" ht="15.75" customHeight="1" x14ac:dyDescent="0.25">
      <c r="A107" s="353">
        <v>2018</v>
      </c>
      <c r="B107" s="353" t="s">
        <v>111</v>
      </c>
      <c r="C107" s="353">
        <v>835</v>
      </c>
      <c r="D107" s="353" t="s">
        <v>22</v>
      </c>
      <c r="E107" s="354">
        <v>42655</v>
      </c>
      <c r="F107" s="354">
        <v>43369</v>
      </c>
      <c r="G107" s="354">
        <v>43371</v>
      </c>
      <c r="H107" s="353" t="s">
        <v>77</v>
      </c>
      <c r="I107" s="353" t="s">
        <v>74</v>
      </c>
      <c r="J107" s="353" t="s">
        <v>23</v>
      </c>
      <c r="K107" s="356">
        <v>21459227.467811201</v>
      </c>
      <c r="L107" s="353" t="s">
        <v>77</v>
      </c>
      <c r="M107" s="353" t="s">
        <v>75</v>
      </c>
      <c r="N107" s="353" t="s">
        <v>80</v>
      </c>
      <c r="O107" s="355">
        <v>-25000000</v>
      </c>
      <c r="P107" s="353">
        <v>1.1024</v>
      </c>
      <c r="Q107" s="353" t="s">
        <v>26</v>
      </c>
      <c r="R107" s="357">
        <v>1.165</v>
      </c>
      <c r="S107" s="357">
        <v>1.0449999999999999</v>
      </c>
      <c r="T107" s="356"/>
      <c r="U107" s="356">
        <v>0</v>
      </c>
      <c r="V107" s="353"/>
      <c r="W107" s="357">
        <v>1.1993</v>
      </c>
      <c r="X107" s="357">
        <v>1.2205967215349465</v>
      </c>
      <c r="Y107" s="355">
        <v>-39694.504144895254</v>
      </c>
      <c r="Z107" s="372"/>
      <c r="AA107" s="356">
        <v>0</v>
      </c>
      <c r="AB107" s="355">
        <v>-39694.504144895254</v>
      </c>
      <c r="AC107" s="203">
        <f t="shared" si="6"/>
        <v>24</v>
      </c>
      <c r="AD107" s="202" t="s">
        <v>66</v>
      </c>
      <c r="AE107" s="204"/>
      <c r="AF107" s="205">
        <f t="shared" si="5"/>
        <v>0</v>
      </c>
      <c r="AG107" s="205">
        <f t="shared" si="7"/>
        <v>500.15075222568021</v>
      </c>
      <c r="AH107" s="206"/>
      <c r="AI107" s="214"/>
      <c r="AJ107" s="214"/>
      <c r="AK107" s="214"/>
      <c r="AL107" s="214"/>
      <c r="AM107" s="214"/>
      <c r="AN107" s="214"/>
      <c r="AO107" s="214"/>
      <c r="AP107" s="210"/>
      <c r="AQ107" s="210"/>
      <c r="AR107" s="210"/>
      <c r="AS107" s="213"/>
    </row>
    <row r="108" spans="1:45" s="211" customFormat="1" ht="15.75" customHeight="1" x14ac:dyDescent="0.25">
      <c r="A108" s="353">
        <v>2018</v>
      </c>
      <c r="B108" s="353" t="s">
        <v>98</v>
      </c>
      <c r="C108" s="353">
        <v>567</v>
      </c>
      <c r="D108" s="353" t="s">
        <v>64</v>
      </c>
      <c r="E108" s="354">
        <v>42221</v>
      </c>
      <c r="F108" s="354">
        <v>43402</v>
      </c>
      <c r="G108" s="354">
        <v>43404</v>
      </c>
      <c r="H108" s="353" t="s">
        <v>73</v>
      </c>
      <c r="I108" s="353" t="s">
        <v>75</v>
      </c>
      <c r="J108" s="353" t="s">
        <v>23</v>
      </c>
      <c r="K108" s="356">
        <v>4201680.6722689103</v>
      </c>
      <c r="L108" s="353" t="s">
        <v>73</v>
      </c>
      <c r="M108" s="353" t="s">
        <v>74</v>
      </c>
      <c r="N108" s="353" t="s">
        <v>80</v>
      </c>
      <c r="O108" s="355">
        <v>-5000000</v>
      </c>
      <c r="P108" s="353"/>
      <c r="Q108" s="353" t="s">
        <v>26</v>
      </c>
      <c r="R108" s="357">
        <v>1.19</v>
      </c>
      <c r="S108" s="357">
        <v>0.94799999999999995</v>
      </c>
      <c r="T108" s="356"/>
      <c r="U108" s="356">
        <v>0</v>
      </c>
      <c r="V108" s="353"/>
      <c r="W108" s="357">
        <v>1.1993</v>
      </c>
      <c r="X108" s="357">
        <v>1.2235837331793753</v>
      </c>
      <c r="Y108" s="356">
        <v>223815.16644320724</v>
      </c>
      <c r="Z108" s="372">
        <v>221792.98400169265</v>
      </c>
      <c r="AA108" s="356">
        <v>0</v>
      </c>
      <c r="AB108" s="356">
        <v>223815.16644320724</v>
      </c>
      <c r="AC108" s="203">
        <f t="shared" si="6"/>
        <v>24</v>
      </c>
      <c r="AD108" s="202" t="s">
        <v>66</v>
      </c>
      <c r="AE108" s="204"/>
      <c r="AF108" s="205">
        <f t="shared" si="5"/>
        <v>-429.72511957095787</v>
      </c>
      <c r="AG108" s="205">
        <f t="shared" si="7"/>
        <v>0</v>
      </c>
      <c r="AH108" s="206"/>
      <c r="AI108" s="214"/>
      <c r="AJ108" s="214"/>
      <c r="AK108" s="214"/>
      <c r="AL108" s="214"/>
      <c r="AM108" s="214"/>
      <c r="AN108" s="214"/>
      <c r="AO108" s="214"/>
      <c r="AP108" s="210"/>
      <c r="AQ108" s="210"/>
      <c r="AR108" s="210"/>
      <c r="AS108" s="213"/>
    </row>
    <row r="109" spans="1:45" s="211" customFormat="1" ht="15.75" customHeight="1" x14ac:dyDescent="0.25">
      <c r="A109" s="353">
        <v>2018</v>
      </c>
      <c r="B109" s="353" t="s">
        <v>98</v>
      </c>
      <c r="C109" s="353">
        <v>568</v>
      </c>
      <c r="D109" s="353" t="s">
        <v>64</v>
      </c>
      <c r="E109" s="354">
        <v>42221</v>
      </c>
      <c r="F109" s="354">
        <v>43402</v>
      </c>
      <c r="G109" s="354">
        <v>43404</v>
      </c>
      <c r="H109" s="353" t="s">
        <v>73</v>
      </c>
      <c r="I109" s="353" t="s">
        <v>75</v>
      </c>
      <c r="J109" s="353" t="s">
        <v>23</v>
      </c>
      <c r="K109" s="356">
        <v>4395604.3956044</v>
      </c>
      <c r="L109" s="353" t="s">
        <v>73</v>
      </c>
      <c r="M109" s="353" t="s">
        <v>74</v>
      </c>
      <c r="N109" s="353" t="s">
        <v>80</v>
      </c>
      <c r="O109" s="355">
        <v>-5000000</v>
      </c>
      <c r="P109" s="353"/>
      <c r="Q109" s="353" t="s">
        <v>26</v>
      </c>
      <c r="R109" s="357">
        <v>1.1375</v>
      </c>
      <c r="S109" s="357">
        <v>0.94799999999999995</v>
      </c>
      <c r="T109" s="356"/>
      <c r="U109" s="356">
        <v>0</v>
      </c>
      <c r="V109" s="353"/>
      <c r="W109" s="357">
        <v>1.1993</v>
      </c>
      <c r="X109" s="357">
        <v>1.2235837331793753</v>
      </c>
      <c r="Y109" s="356">
        <v>3.6941142940709104E-2</v>
      </c>
      <c r="Z109" s="372"/>
      <c r="AA109" s="356">
        <v>0</v>
      </c>
      <c r="AB109" s="356">
        <v>3.6941142940709104E-2</v>
      </c>
      <c r="AC109" s="203">
        <f t="shared" si="6"/>
        <v>24</v>
      </c>
      <c r="AD109" s="202" t="s">
        <v>66</v>
      </c>
      <c r="AE109" s="204"/>
      <c r="AF109" s="205">
        <f t="shared" si="5"/>
        <v>-7.0926994446161477E-5</v>
      </c>
      <c r="AG109" s="205">
        <f t="shared" si="7"/>
        <v>0</v>
      </c>
      <c r="AH109" s="206"/>
      <c r="AI109" s="214"/>
      <c r="AJ109" s="214"/>
      <c r="AK109" s="214"/>
      <c r="AL109" s="214"/>
      <c r="AM109" s="214"/>
      <c r="AN109" s="214"/>
      <c r="AO109" s="214"/>
      <c r="AP109" s="210"/>
      <c r="AQ109" s="210"/>
      <c r="AR109" s="210"/>
      <c r="AS109" s="213"/>
    </row>
    <row r="110" spans="1:45" s="211" customFormat="1" ht="15.75" customHeight="1" x14ac:dyDescent="0.25">
      <c r="A110" s="353">
        <v>2018</v>
      </c>
      <c r="B110" s="353" t="s">
        <v>98</v>
      </c>
      <c r="C110" s="353">
        <v>569</v>
      </c>
      <c r="D110" s="353" t="s">
        <v>64</v>
      </c>
      <c r="E110" s="354">
        <v>42221</v>
      </c>
      <c r="F110" s="354">
        <v>43402</v>
      </c>
      <c r="G110" s="354">
        <v>43404</v>
      </c>
      <c r="H110" s="353" t="s">
        <v>77</v>
      </c>
      <c r="I110" s="353" t="s">
        <v>74</v>
      </c>
      <c r="J110" s="353" t="s">
        <v>23</v>
      </c>
      <c r="K110" s="356">
        <v>4395604.3956044</v>
      </c>
      <c r="L110" s="353" t="s">
        <v>77</v>
      </c>
      <c r="M110" s="353" t="s">
        <v>75</v>
      </c>
      <c r="N110" s="353" t="s">
        <v>80</v>
      </c>
      <c r="O110" s="355">
        <v>-5000000</v>
      </c>
      <c r="P110" s="353"/>
      <c r="Q110" s="353" t="s">
        <v>26</v>
      </c>
      <c r="R110" s="357">
        <v>1.1375</v>
      </c>
      <c r="S110" s="357">
        <v>0.94799999999999995</v>
      </c>
      <c r="T110" s="356"/>
      <c r="U110" s="356">
        <v>0</v>
      </c>
      <c r="V110" s="353"/>
      <c r="W110" s="357">
        <v>1.1993</v>
      </c>
      <c r="X110" s="357">
        <v>1.2235837331793753</v>
      </c>
      <c r="Y110" s="355">
        <v>-2022.2193826575444</v>
      </c>
      <c r="Z110" s="372"/>
      <c r="AA110" s="356">
        <v>0</v>
      </c>
      <c r="AB110" s="355">
        <v>-2022.2193826575444</v>
      </c>
      <c r="AC110" s="203">
        <f t="shared" si="6"/>
        <v>24</v>
      </c>
      <c r="AD110" s="202" t="s">
        <v>66</v>
      </c>
      <c r="AE110" s="204"/>
      <c r="AF110" s="205">
        <f t="shared" ref="AF110:AF116" si="8">-IF($Y110&gt;0,$Y110*(1-VLOOKUP($D110,$AI$26:$AN$39,6,FALSE))*VLOOKUP($D110,$AI$26:$AN$39,IF(($G110-$B$2)/365&lt;1,4,5),FALSE),0)</f>
        <v>0</v>
      </c>
      <c r="AG110" s="205">
        <f t="shared" si="7"/>
        <v>25.479964221485062</v>
      </c>
      <c r="AH110" s="206"/>
      <c r="AI110" s="214"/>
      <c r="AJ110" s="214"/>
      <c r="AK110" s="214"/>
      <c r="AL110" s="214"/>
      <c r="AM110" s="214"/>
      <c r="AN110" s="214"/>
      <c r="AO110" s="214"/>
      <c r="AP110" s="210"/>
      <c r="AQ110" s="210"/>
      <c r="AR110" s="210"/>
      <c r="AS110" s="213"/>
    </row>
    <row r="111" spans="1:45" s="211" customFormat="1" ht="15.75" customHeight="1" x14ac:dyDescent="0.25">
      <c r="A111" s="353">
        <v>2018</v>
      </c>
      <c r="B111" s="353" t="s">
        <v>99</v>
      </c>
      <c r="C111" s="353">
        <v>570</v>
      </c>
      <c r="D111" s="353" t="s">
        <v>64</v>
      </c>
      <c r="E111" s="354">
        <v>42221</v>
      </c>
      <c r="F111" s="354">
        <v>43432</v>
      </c>
      <c r="G111" s="354">
        <v>43434</v>
      </c>
      <c r="H111" s="353" t="s">
        <v>73</v>
      </c>
      <c r="I111" s="353" t="s">
        <v>75</v>
      </c>
      <c r="J111" s="353" t="s">
        <v>23</v>
      </c>
      <c r="K111" s="356">
        <v>4201680.6722689103</v>
      </c>
      <c r="L111" s="353" t="s">
        <v>73</v>
      </c>
      <c r="M111" s="353" t="s">
        <v>74</v>
      </c>
      <c r="N111" s="353" t="s">
        <v>80</v>
      </c>
      <c r="O111" s="355">
        <v>-5000000</v>
      </c>
      <c r="P111" s="353"/>
      <c r="Q111" s="353" t="s">
        <v>26</v>
      </c>
      <c r="R111" s="357">
        <v>1.19</v>
      </c>
      <c r="S111" s="357">
        <v>0.94799999999999995</v>
      </c>
      <c r="T111" s="356"/>
      <c r="U111" s="356">
        <v>0</v>
      </c>
      <c r="V111" s="353"/>
      <c r="W111" s="357">
        <v>1.1993</v>
      </c>
      <c r="X111" s="357">
        <v>1.2263420044258195</v>
      </c>
      <c r="Y111" s="356">
        <v>238257.4948682613</v>
      </c>
      <c r="Z111" s="372">
        <v>235060.73964982844</v>
      </c>
      <c r="AA111" s="356">
        <v>0</v>
      </c>
      <c r="AB111" s="356">
        <v>238257.4948682613</v>
      </c>
      <c r="AC111" s="203">
        <f t="shared" si="6"/>
        <v>24</v>
      </c>
      <c r="AD111" s="202" t="s">
        <v>66</v>
      </c>
      <c r="AE111" s="204"/>
      <c r="AF111" s="205">
        <f t="shared" si="8"/>
        <v>-457.45439014706164</v>
      </c>
      <c r="AG111" s="205">
        <f t="shared" si="7"/>
        <v>0</v>
      </c>
      <c r="AH111" s="206"/>
      <c r="AI111" s="214"/>
      <c r="AJ111" s="214"/>
      <c r="AK111" s="214"/>
      <c r="AL111" s="214"/>
      <c r="AM111" s="214"/>
      <c r="AN111" s="214"/>
      <c r="AO111" s="214"/>
      <c r="AP111" s="210"/>
      <c r="AQ111" s="210"/>
      <c r="AR111" s="210"/>
      <c r="AS111" s="213"/>
    </row>
    <row r="112" spans="1:45" s="211" customFormat="1" ht="15.75" customHeight="1" x14ac:dyDescent="0.25">
      <c r="A112" s="353">
        <v>2018</v>
      </c>
      <c r="B112" s="353" t="s">
        <v>99</v>
      </c>
      <c r="C112" s="353">
        <v>571</v>
      </c>
      <c r="D112" s="353" t="s">
        <v>64</v>
      </c>
      <c r="E112" s="354">
        <v>42221</v>
      </c>
      <c r="F112" s="354">
        <v>43432</v>
      </c>
      <c r="G112" s="354">
        <v>43434</v>
      </c>
      <c r="H112" s="353" t="s">
        <v>73</v>
      </c>
      <c r="I112" s="353" t="s">
        <v>75</v>
      </c>
      <c r="J112" s="353" t="s">
        <v>23</v>
      </c>
      <c r="K112" s="356">
        <v>4395604.3956044</v>
      </c>
      <c r="L112" s="353" t="s">
        <v>73</v>
      </c>
      <c r="M112" s="353" t="s">
        <v>74</v>
      </c>
      <c r="N112" s="353" t="s">
        <v>80</v>
      </c>
      <c r="O112" s="355">
        <v>-5000000</v>
      </c>
      <c r="P112" s="353"/>
      <c r="Q112" s="353" t="s">
        <v>26</v>
      </c>
      <c r="R112" s="357">
        <v>1.1375</v>
      </c>
      <c r="S112" s="357">
        <v>0.94799999999999995</v>
      </c>
      <c r="T112" s="356"/>
      <c r="U112" s="356">
        <v>0</v>
      </c>
      <c r="V112" s="353"/>
      <c r="W112" s="357">
        <v>1.1993</v>
      </c>
      <c r="X112" s="357">
        <v>1.2263420044258195</v>
      </c>
      <c r="Y112" s="356">
        <v>0.1440507926617422</v>
      </c>
      <c r="Z112" s="372"/>
      <c r="AA112" s="356">
        <v>0</v>
      </c>
      <c r="AB112" s="356">
        <v>0.1440507926617422</v>
      </c>
      <c r="AC112" s="203">
        <f t="shared" si="6"/>
        <v>24</v>
      </c>
      <c r="AD112" s="202" t="s">
        <v>66</v>
      </c>
      <c r="AE112" s="204"/>
      <c r="AF112" s="205">
        <f t="shared" si="8"/>
        <v>-2.7657752191054502E-4</v>
      </c>
      <c r="AG112" s="205">
        <f t="shared" si="7"/>
        <v>0</v>
      </c>
      <c r="AH112" s="206"/>
      <c r="AI112" s="214"/>
      <c r="AJ112" s="214"/>
      <c r="AK112" s="214"/>
      <c r="AL112" s="214"/>
      <c r="AM112" s="214"/>
      <c r="AN112" s="214"/>
      <c r="AO112" s="214"/>
      <c r="AP112" s="210"/>
      <c r="AQ112" s="210"/>
      <c r="AR112" s="210"/>
      <c r="AS112" s="213"/>
    </row>
    <row r="113" spans="1:45" s="211" customFormat="1" ht="15.75" customHeight="1" x14ac:dyDescent="0.25">
      <c r="A113" s="353">
        <v>2018</v>
      </c>
      <c r="B113" s="353" t="s">
        <v>99</v>
      </c>
      <c r="C113" s="353">
        <v>572</v>
      </c>
      <c r="D113" s="353" t="s">
        <v>64</v>
      </c>
      <c r="E113" s="354">
        <v>42221</v>
      </c>
      <c r="F113" s="354">
        <v>43432</v>
      </c>
      <c r="G113" s="354">
        <v>43434</v>
      </c>
      <c r="H113" s="353" t="s">
        <v>77</v>
      </c>
      <c r="I113" s="353" t="s">
        <v>74</v>
      </c>
      <c r="J113" s="353" t="s">
        <v>23</v>
      </c>
      <c r="K113" s="356">
        <v>4395604.3956044</v>
      </c>
      <c r="L113" s="353" t="s">
        <v>77</v>
      </c>
      <c r="M113" s="353" t="s">
        <v>75</v>
      </c>
      <c r="N113" s="353" t="s">
        <v>80</v>
      </c>
      <c r="O113" s="355">
        <v>-5000000</v>
      </c>
      <c r="P113" s="353"/>
      <c r="Q113" s="353" t="s">
        <v>26</v>
      </c>
      <c r="R113" s="357">
        <v>1.1375</v>
      </c>
      <c r="S113" s="357">
        <v>0.94799999999999995</v>
      </c>
      <c r="T113" s="356"/>
      <c r="U113" s="356">
        <v>0</v>
      </c>
      <c r="V113" s="353"/>
      <c r="W113" s="357">
        <v>1.1993</v>
      </c>
      <c r="X113" s="357">
        <v>1.2263420044258195</v>
      </c>
      <c r="Y113" s="355">
        <v>-3196.8992692255397</v>
      </c>
      <c r="Z113" s="372"/>
      <c r="AA113" s="356">
        <v>0</v>
      </c>
      <c r="AB113" s="355">
        <v>-3196.8992692255397</v>
      </c>
      <c r="AC113" s="203">
        <f t="shared" si="6"/>
        <v>24</v>
      </c>
      <c r="AD113" s="202" t="s">
        <v>66</v>
      </c>
      <c r="AE113" s="204"/>
      <c r="AF113" s="205">
        <f t="shared" si="8"/>
        <v>0</v>
      </c>
      <c r="AG113" s="205">
        <f t="shared" si="7"/>
        <v>40.280930792241804</v>
      </c>
      <c r="AH113" s="206"/>
      <c r="AI113" s="214"/>
      <c r="AJ113" s="214"/>
      <c r="AK113" s="214"/>
      <c r="AL113" s="214"/>
      <c r="AM113" s="214"/>
      <c r="AN113" s="214"/>
      <c r="AO113" s="214"/>
      <c r="AP113" s="210"/>
      <c r="AQ113" s="210"/>
      <c r="AR113" s="210"/>
      <c r="AS113" s="213"/>
    </row>
    <row r="114" spans="1:45" s="212" customFormat="1" ht="15.75" customHeight="1" x14ac:dyDescent="0.25">
      <c r="A114" s="353">
        <v>2018</v>
      </c>
      <c r="B114" s="353" t="s">
        <v>116</v>
      </c>
      <c r="C114" s="353">
        <v>850</v>
      </c>
      <c r="D114" s="353" t="s">
        <v>27</v>
      </c>
      <c r="E114" s="354">
        <v>42664</v>
      </c>
      <c r="F114" s="354">
        <v>43432</v>
      </c>
      <c r="G114" s="354">
        <v>43434</v>
      </c>
      <c r="H114" s="353" t="s">
        <v>73</v>
      </c>
      <c r="I114" s="353" t="s">
        <v>75</v>
      </c>
      <c r="J114" s="353" t="s">
        <v>23</v>
      </c>
      <c r="K114" s="356">
        <v>21758050.478677101</v>
      </c>
      <c r="L114" s="353" t="s">
        <v>73</v>
      </c>
      <c r="M114" s="353" t="s">
        <v>74</v>
      </c>
      <c r="N114" s="353" t="s">
        <v>80</v>
      </c>
      <c r="O114" s="355">
        <v>-25000000</v>
      </c>
      <c r="P114" s="353">
        <v>1.0884</v>
      </c>
      <c r="Q114" s="353" t="s">
        <v>26</v>
      </c>
      <c r="R114" s="357">
        <v>1.149</v>
      </c>
      <c r="S114" s="357"/>
      <c r="T114" s="356"/>
      <c r="U114" s="356">
        <v>0</v>
      </c>
      <c r="V114" s="353"/>
      <c r="W114" s="357">
        <v>1.1993</v>
      </c>
      <c r="X114" s="357">
        <v>1.2263420044258195</v>
      </c>
      <c r="Y114" s="356">
        <v>1544396.0896512328</v>
      </c>
      <c r="Z114" s="372">
        <v>1468884.4539838249</v>
      </c>
      <c r="AA114" s="356">
        <v>1372220.1721427217</v>
      </c>
      <c r="AB114" s="356">
        <v>172175.91750851111</v>
      </c>
      <c r="AC114" s="203">
        <f t="shared" si="6"/>
        <v>24</v>
      </c>
      <c r="AD114" s="202" t="s">
        <v>66</v>
      </c>
      <c r="AE114" s="204"/>
      <c r="AF114" s="205">
        <f t="shared" si="8"/>
        <v>-1204.6289499279617</v>
      </c>
      <c r="AG114" s="205">
        <f t="shared" si="7"/>
        <v>0</v>
      </c>
      <c r="AH114" s="206"/>
      <c r="AI114" s="214"/>
      <c r="AJ114" s="214"/>
      <c r="AK114" s="214"/>
      <c r="AL114" s="214"/>
      <c r="AM114" s="214"/>
      <c r="AN114" s="214"/>
      <c r="AO114" s="214"/>
      <c r="AP114" s="210"/>
      <c r="AQ114" s="210"/>
      <c r="AR114" s="210"/>
      <c r="AS114" s="213"/>
    </row>
    <row r="115" spans="1:45" s="212" customFormat="1" ht="15.75" customHeight="1" x14ac:dyDescent="0.25">
      <c r="A115" s="353">
        <v>2018</v>
      </c>
      <c r="B115" s="353" t="s">
        <v>116</v>
      </c>
      <c r="C115" s="353">
        <v>851</v>
      </c>
      <c r="D115" s="353" t="s">
        <v>27</v>
      </c>
      <c r="E115" s="354">
        <v>42664</v>
      </c>
      <c r="F115" s="354">
        <v>43432</v>
      </c>
      <c r="G115" s="354">
        <v>43434</v>
      </c>
      <c r="H115" s="353" t="s">
        <v>77</v>
      </c>
      <c r="I115" s="353" t="s">
        <v>74</v>
      </c>
      <c r="J115" s="353" t="s">
        <v>23</v>
      </c>
      <c r="K115" s="356">
        <v>23809523.809523799</v>
      </c>
      <c r="L115" s="353" t="s">
        <v>77</v>
      </c>
      <c r="M115" s="353" t="s">
        <v>75</v>
      </c>
      <c r="N115" s="353" t="s">
        <v>80</v>
      </c>
      <c r="O115" s="355">
        <v>-25000000</v>
      </c>
      <c r="P115" s="353">
        <v>1.0884</v>
      </c>
      <c r="Q115" s="353" t="s">
        <v>26</v>
      </c>
      <c r="R115" s="357">
        <v>1.05</v>
      </c>
      <c r="S115" s="357"/>
      <c r="T115" s="356"/>
      <c r="U115" s="356">
        <v>0</v>
      </c>
      <c r="V115" s="353"/>
      <c r="W115" s="357">
        <v>1.1993</v>
      </c>
      <c r="X115" s="357">
        <v>1.2263420044258195</v>
      </c>
      <c r="Y115" s="355">
        <v>-16096.359890058166</v>
      </c>
      <c r="Z115" s="372"/>
      <c r="AA115" s="356">
        <v>0</v>
      </c>
      <c r="AB115" s="355">
        <v>-16096.359890058166</v>
      </c>
      <c r="AC115" s="203">
        <f t="shared" si="6"/>
        <v>24</v>
      </c>
      <c r="AD115" s="202" t="s">
        <v>66</v>
      </c>
      <c r="AE115" s="204"/>
      <c r="AF115" s="205">
        <f t="shared" si="8"/>
        <v>0</v>
      </c>
      <c r="AG115" s="205">
        <f t="shared" si="7"/>
        <v>202.81413461473289</v>
      </c>
      <c r="AH115" s="206"/>
      <c r="AI115" s="214"/>
      <c r="AJ115" s="214"/>
      <c r="AK115" s="214"/>
      <c r="AL115" s="214"/>
      <c r="AM115" s="214"/>
      <c r="AN115" s="214"/>
      <c r="AO115" s="214"/>
      <c r="AP115" s="210"/>
      <c r="AQ115" s="210"/>
      <c r="AR115" s="210"/>
      <c r="AS115" s="213"/>
    </row>
    <row r="116" spans="1:45" s="211" customFormat="1" ht="15.75" customHeight="1" x14ac:dyDescent="0.25">
      <c r="A116" s="358">
        <v>2018</v>
      </c>
      <c r="B116" s="358" t="s">
        <v>116</v>
      </c>
      <c r="C116" s="358">
        <v>852</v>
      </c>
      <c r="D116" s="358" t="s">
        <v>27</v>
      </c>
      <c r="E116" s="359">
        <v>42664</v>
      </c>
      <c r="F116" s="359">
        <v>43432</v>
      </c>
      <c r="G116" s="359">
        <v>43434</v>
      </c>
      <c r="H116" s="358" t="s">
        <v>77</v>
      </c>
      <c r="I116" s="358" t="s">
        <v>74</v>
      </c>
      <c r="J116" s="358" t="s">
        <v>23</v>
      </c>
      <c r="K116" s="361">
        <v>21758050.478677101</v>
      </c>
      <c r="L116" s="358" t="s">
        <v>77</v>
      </c>
      <c r="M116" s="358" t="s">
        <v>75</v>
      </c>
      <c r="N116" s="358" t="s">
        <v>80</v>
      </c>
      <c r="O116" s="360">
        <v>-25000000</v>
      </c>
      <c r="P116" s="358">
        <v>1.0884</v>
      </c>
      <c r="Q116" s="358" t="s">
        <v>26</v>
      </c>
      <c r="R116" s="362">
        <v>1.149</v>
      </c>
      <c r="S116" s="362">
        <v>1.05</v>
      </c>
      <c r="T116" s="361"/>
      <c r="U116" s="361">
        <v>0</v>
      </c>
      <c r="V116" s="358"/>
      <c r="W116" s="362">
        <v>1.1993</v>
      </c>
      <c r="X116" s="362">
        <v>1.2263420044258195</v>
      </c>
      <c r="Y116" s="360">
        <v>-59415.275777349685</v>
      </c>
      <c r="Z116" s="373"/>
      <c r="AA116" s="361">
        <v>0</v>
      </c>
      <c r="AB116" s="360">
        <v>-59415.275777349685</v>
      </c>
      <c r="AC116" s="203">
        <f t="shared" si="6"/>
        <v>24</v>
      </c>
      <c r="AD116" s="202" t="s">
        <v>66</v>
      </c>
      <c r="AE116" s="204"/>
      <c r="AF116" s="205">
        <f t="shared" si="8"/>
        <v>0</v>
      </c>
      <c r="AG116" s="205">
        <f t="shared" si="7"/>
        <v>748.63247479460608</v>
      </c>
      <c r="AH116" s="206"/>
      <c r="AI116" s="214"/>
      <c r="AJ116" s="214"/>
      <c r="AK116" s="214"/>
      <c r="AL116" s="214"/>
      <c r="AM116" s="214"/>
      <c r="AN116" s="214"/>
      <c r="AO116" s="214"/>
      <c r="AP116" s="210"/>
      <c r="AQ116" s="210"/>
      <c r="AR116" s="210"/>
      <c r="AS116" s="213"/>
    </row>
    <row r="117" spans="1:45" s="211" customFormat="1" ht="15.75" customHeight="1" x14ac:dyDescent="0.25">
      <c r="A117" s="363"/>
      <c r="B117" s="363"/>
      <c r="C117" s="363"/>
      <c r="D117" s="363"/>
      <c r="E117" s="364"/>
      <c r="F117" s="364"/>
      <c r="G117" s="364"/>
      <c r="H117" s="363"/>
      <c r="I117" s="363"/>
      <c r="J117" s="363"/>
      <c r="K117" s="366">
        <v>302861763.91056484</v>
      </c>
      <c r="L117" s="363"/>
      <c r="M117" s="363"/>
      <c r="N117" s="363"/>
      <c r="O117" s="365">
        <v>-350000000</v>
      </c>
      <c r="P117" s="363"/>
      <c r="Q117" s="363"/>
      <c r="R117" s="367">
        <v>1.1556427443358452</v>
      </c>
      <c r="S117" s="367"/>
      <c r="T117" s="366"/>
      <c r="U117" s="366"/>
      <c r="V117" s="363"/>
      <c r="W117" s="367"/>
      <c r="X117" s="367"/>
      <c r="Y117" s="366">
        <v>16086151.220161714</v>
      </c>
      <c r="Z117" s="366">
        <v>16086151.220161714</v>
      </c>
      <c r="AA117" s="366">
        <v>13264449.216942821</v>
      </c>
      <c r="AB117" s="366">
        <v>2821702.0032188967</v>
      </c>
      <c r="AC117" s="203"/>
      <c r="AD117" s="202"/>
      <c r="AE117" s="204"/>
      <c r="AF117" s="205"/>
      <c r="AG117" s="205"/>
      <c r="AH117" s="206"/>
      <c r="AI117" s="214"/>
      <c r="AJ117" s="214"/>
      <c r="AK117" s="214"/>
      <c r="AL117" s="214"/>
      <c r="AM117" s="214"/>
      <c r="AN117" s="214"/>
      <c r="AO117" s="214"/>
      <c r="AP117" s="210"/>
      <c r="AQ117" s="210"/>
      <c r="AR117" s="210"/>
      <c r="AS117" s="213"/>
    </row>
    <row r="118" spans="1:45" s="211" customFormat="1" ht="15.75" customHeight="1" x14ac:dyDescent="0.25">
      <c r="A118" s="363"/>
      <c r="B118" s="363"/>
      <c r="C118" s="363"/>
      <c r="D118" s="363"/>
      <c r="E118" s="364"/>
      <c r="F118" s="364"/>
      <c r="G118" s="364"/>
      <c r="H118" s="363"/>
      <c r="I118" s="363"/>
      <c r="J118" s="363"/>
      <c r="K118" s="366"/>
      <c r="L118" s="363"/>
      <c r="M118" s="363"/>
      <c r="N118" s="363"/>
      <c r="O118" s="366"/>
      <c r="P118" s="363"/>
      <c r="Q118" s="363"/>
      <c r="R118" s="367"/>
      <c r="S118" s="367"/>
      <c r="T118" s="366"/>
      <c r="U118" s="366"/>
      <c r="V118" s="363"/>
      <c r="W118" s="367"/>
      <c r="X118" s="367"/>
      <c r="Y118" s="366"/>
      <c r="Z118" s="366"/>
      <c r="AA118" s="366"/>
      <c r="AB118" s="366"/>
      <c r="AC118" s="203"/>
      <c r="AD118" s="202"/>
      <c r="AE118" s="204"/>
      <c r="AF118" s="205"/>
      <c r="AG118" s="205"/>
      <c r="AH118" s="206"/>
      <c r="AI118" s="214"/>
      <c r="AJ118" s="214"/>
      <c r="AK118" s="214"/>
      <c r="AL118" s="214"/>
      <c r="AM118" s="214"/>
      <c r="AN118" s="214"/>
      <c r="AO118" s="214"/>
      <c r="AP118" s="210"/>
      <c r="AQ118" s="210"/>
      <c r="AR118" s="210"/>
      <c r="AS118" s="213"/>
    </row>
    <row r="119" spans="1:45" s="211" customFormat="1" ht="15.75" customHeight="1" x14ac:dyDescent="0.25">
      <c r="A119" s="353">
        <v>2019</v>
      </c>
      <c r="B119" s="353" t="s">
        <v>117</v>
      </c>
      <c r="C119" s="353">
        <v>879</v>
      </c>
      <c r="D119" s="353" t="s">
        <v>27</v>
      </c>
      <c r="E119" s="354">
        <v>42692</v>
      </c>
      <c r="F119" s="354">
        <v>43451</v>
      </c>
      <c r="G119" s="354">
        <v>43453</v>
      </c>
      <c r="H119" s="353" t="s">
        <v>73</v>
      </c>
      <c r="I119" s="353" t="s">
        <v>75</v>
      </c>
      <c r="J119" s="353" t="s">
        <v>23</v>
      </c>
      <c r="K119" s="356">
        <v>22341376.228775699</v>
      </c>
      <c r="L119" s="353" t="s">
        <v>73</v>
      </c>
      <c r="M119" s="353" t="s">
        <v>74</v>
      </c>
      <c r="N119" s="353" t="s">
        <v>80</v>
      </c>
      <c r="O119" s="355">
        <v>-25000000</v>
      </c>
      <c r="P119" s="353">
        <v>1.0588</v>
      </c>
      <c r="Q119" s="353" t="s">
        <v>26</v>
      </c>
      <c r="R119" s="357">
        <v>1.119</v>
      </c>
      <c r="S119" s="357"/>
      <c r="T119" s="356"/>
      <c r="U119" s="356">
        <v>0</v>
      </c>
      <c r="V119" s="353"/>
      <c r="W119" s="357">
        <v>1.1993</v>
      </c>
      <c r="X119" s="357">
        <v>1.2280962985069115</v>
      </c>
      <c r="Y119" s="356">
        <v>2098658.3277092557</v>
      </c>
      <c r="Z119" s="372">
        <v>2053395.0373991081</v>
      </c>
      <c r="AA119" s="356">
        <v>1984666.3922633827</v>
      </c>
      <c r="AB119" s="356">
        <v>113991.93544587307</v>
      </c>
      <c r="AC119" s="203">
        <f t="shared" si="6"/>
        <v>24</v>
      </c>
      <c r="AD119" s="202" t="s">
        <v>66</v>
      </c>
      <c r="AE119" s="204"/>
      <c r="AF119" s="205">
        <f t="shared" ref="AF119:AF160" si="9">-IF($Y119&gt;0,$Y119*(1-VLOOKUP($D119,$AI$26:$AN$39,6,FALSE))*VLOOKUP($D119,$AI$26:$AN$39,IF(($G119-$B$2)/365&lt;1,4,5),FALSE),0)</f>
        <v>-1636.9534956132193</v>
      </c>
      <c r="AG119" s="205">
        <f t="shared" si="7"/>
        <v>0</v>
      </c>
      <c r="AH119" s="206"/>
      <c r="AI119" s="214"/>
      <c r="AJ119" s="214"/>
      <c r="AK119" s="214"/>
      <c r="AL119" s="214"/>
      <c r="AM119" s="214"/>
      <c r="AN119" s="214"/>
      <c r="AO119" s="214"/>
      <c r="AP119" s="210"/>
      <c r="AQ119" s="210"/>
      <c r="AR119" s="210"/>
      <c r="AS119" s="213"/>
    </row>
    <row r="120" spans="1:45" s="211" customFormat="1" ht="15.75" customHeight="1" x14ac:dyDescent="0.25">
      <c r="A120" s="353">
        <v>2019</v>
      </c>
      <c r="B120" s="353" t="s">
        <v>117</v>
      </c>
      <c r="C120" s="353">
        <v>880</v>
      </c>
      <c r="D120" s="353" t="s">
        <v>27</v>
      </c>
      <c r="E120" s="354">
        <v>42692</v>
      </c>
      <c r="F120" s="354">
        <v>43451</v>
      </c>
      <c r="G120" s="354">
        <v>43453</v>
      </c>
      <c r="H120" s="353" t="s">
        <v>77</v>
      </c>
      <c r="I120" s="353" t="s">
        <v>74</v>
      </c>
      <c r="J120" s="353" t="s">
        <v>23</v>
      </c>
      <c r="K120" s="356">
        <v>24271844.6601942</v>
      </c>
      <c r="L120" s="353" t="s">
        <v>77</v>
      </c>
      <c r="M120" s="353" t="s">
        <v>75</v>
      </c>
      <c r="N120" s="353" t="s">
        <v>80</v>
      </c>
      <c r="O120" s="355">
        <v>-25000000</v>
      </c>
      <c r="P120" s="353">
        <v>1.0588</v>
      </c>
      <c r="Q120" s="353" t="s">
        <v>26</v>
      </c>
      <c r="R120" s="357">
        <v>1.03</v>
      </c>
      <c r="S120" s="357"/>
      <c r="T120" s="356"/>
      <c r="U120" s="356">
        <v>0</v>
      </c>
      <c r="V120" s="353"/>
      <c r="W120" s="357">
        <v>1.1993</v>
      </c>
      <c r="X120" s="357">
        <v>1.2280962985069115</v>
      </c>
      <c r="Y120" s="355">
        <v>-9868.460608815154</v>
      </c>
      <c r="Z120" s="372"/>
      <c r="AA120" s="356">
        <v>0</v>
      </c>
      <c r="AB120" s="355">
        <v>-9868.460608815154</v>
      </c>
      <c r="AC120" s="203">
        <f t="shared" si="6"/>
        <v>24</v>
      </c>
      <c r="AD120" s="202" t="s">
        <v>66</v>
      </c>
      <c r="AE120" s="204"/>
      <c r="AF120" s="205">
        <f t="shared" si="9"/>
        <v>0</v>
      </c>
      <c r="AG120" s="205">
        <f t="shared" si="7"/>
        <v>124.34260367107093</v>
      </c>
      <c r="AH120" s="206"/>
      <c r="AI120" s="214"/>
      <c r="AJ120" s="214"/>
      <c r="AK120" s="214"/>
      <c r="AL120" s="214"/>
      <c r="AM120" s="214"/>
      <c r="AN120" s="214"/>
      <c r="AO120" s="214"/>
      <c r="AP120" s="210"/>
      <c r="AQ120" s="210"/>
      <c r="AR120" s="210"/>
      <c r="AS120" s="213"/>
    </row>
    <row r="121" spans="1:45" s="211" customFormat="1" ht="15.75" customHeight="1" x14ac:dyDescent="0.25">
      <c r="A121" s="353">
        <v>2019</v>
      </c>
      <c r="B121" s="353" t="s">
        <v>117</v>
      </c>
      <c r="C121" s="353">
        <v>881</v>
      </c>
      <c r="D121" s="353" t="s">
        <v>27</v>
      </c>
      <c r="E121" s="354">
        <v>42692</v>
      </c>
      <c r="F121" s="354">
        <v>43451</v>
      </c>
      <c r="G121" s="354">
        <v>43453</v>
      </c>
      <c r="H121" s="353" t="s">
        <v>77</v>
      </c>
      <c r="I121" s="353" t="s">
        <v>74</v>
      </c>
      <c r="J121" s="353" t="s">
        <v>23</v>
      </c>
      <c r="K121" s="356">
        <v>22341376.228775699</v>
      </c>
      <c r="L121" s="353" t="s">
        <v>77</v>
      </c>
      <c r="M121" s="353" t="s">
        <v>75</v>
      </c>
      <c r="N121" s="353" t="s">
        <v>80</v>
      </c>
      <c r="O121" s="355">
        <v>-25000000</v>
      </c>
      <c r="P121" s="353">
        <v>1.0588</v>
      </c>
      <c r="Q121" s="353" t="s">
        <v>26</v>
      </c>
      <c r="R121" s="357">
        <v>1.119</v>
      </c>
      <c r="S121" s="357">
        <v>1.03</v>
      </c>
      <c r="T121" s="356"/>
      <c r="U121" s="356">
        <v>0</v>
      </c>
      <c r="V121" s="353"/>
      <c r="W121" s="357">
        <v>1.1993</v>
      </c>
      <c r="X121" s="357">
        <v>1.2280962985069115</v>
      </c>
      <c r="Y121" s="355">
        <v>-35394.82970133255</v>
      </c>
      <c r="Z121" s="372"/>
      <c r="AA121" s="356">
        <v>0</v>
      </c>
      <c r="AB121" s="355">
        <v>-35394.82970133255</v>
      </c>
      <c r="AC121" s="203">
        <f t="shared" si="6"/>
        <v>24</v>
      </c>
      <c r="AD121" s="202" t="s">
        <v>66</v>
      </c>
      <c r="AE121" s="204"/>
      <c r="AF121" s="205">
        <f t="shared" si="9"/>
        <v>0</v>
      </c>
      <c r="AG121" s="205">
        <f t="shared" si="7"/>
        <v>445.97485423679012</v>
      </c>
      <c r="AH121" s="206"/>
      <c r="AI121" s="214"/>
      <c r="AJ121" s="214"/>
      <c r="AK121" s="214"/>
      <c r="AL121" s="214"/>
      <c r="AM121" s="214"/>
      <c r="AN121" s="214"/>
      <c r="AO121" s="214"/>
      <c r="AP121" s="210"/>
      <c r="AQ121" s="210"/>
      <c r="AR121" s="210"/>
      <c r="AS121" s="213"/>
    </row>
    <row r="122" spans="1:45" s="211" customFormat="1" ht="15.75" customHeight="1" x14ac:dyDescent="0.25">
      <c r="A122" s="353">
        <v>2019</v>
      </c>
      <c r="B122" s="353" t="s">
        <v>118</v>
      </c>
      <c r="C122" s="353">
        <v>870</v>
      </c>
      <c r="D122" s="353" t="s">
        <v>22</v>
      </c>
      <c r="E122" s="354">
        <v>42692</v>
      </c>
      <c r="F122" s="354">
        <v>43461</v>
      </c>
      <c r="G122" s="354">
        <v>43465</v>
      </c>
      <c r="H122" s="353" t="s">
        <v>73</v>
      </c>
      <c r="I122" s="353" t="s">
        <v>75</v>
      </c>
      <c r="J122" s="353" t="s">
        <v>23</v>
      </c>
      <c r="K122" s="356">
        <v>21257750.221434899</v>
      </c>
      <c r="L122" s="353" t="s">
        <v>73</v>
      </c>
      <c r="M122" s="353" t="s">
        <v>74</v>
      </c>
      <c r="N122" s="353" t="s">
        <v>80</v>
      </c>
      <c r="O122" s="355">
        <v>-24000000</v>
      </c>
      <c r="P122" s="353">
        <v>1.0588</v>
      </c>
      <c r="Q122" s="353" t="s">
        <v>26</v>
      </c>
      <c r="R122" s="357">
        <v>1.129</v>
      </c>
      <c r="S122" s="357"/>
      <c r="T122" s="356"/>
      <c r="U122" s="356">
        <v>0</v>
      </c>
      <c r="V122" s="353"/>
      <c r="W122" s="357">
        <v>1.1993</v>
      </c>
      <c r="X122" s="357">
        <v>1.2292516292306079</v>
      </c>
      <c r="Y122" s="356">
        <v>1863378.7286691831</v>
      </c>
      <c r="Z122" s="372">
        <v>1815587.2680030409</v>
      </c>
      <c r="AA122" s="356">
        <v>1733676.0373545662</v>
      </c>
      <c r="AB122" s="356">
        <v>129702.69131461694</v>
      </c>
      <c r="AC122" s="203">
        <f t="shared" si="6"/>
        <v>25</v>
      </c>
      <c r="AD122" s="202" t="s">
        <v>66</v>
      </c>
      <c r="AE122" s="204"/>
      <c r="AF122" s="205">
        <f t="shared" si="9"/>
        <v>-4583.9116725261902</v>
      </c>
      <c r="AG122" s="205">
        <f t="shared" si="7"/>
        <v>0</v>
      </c>
      <c r="AH122" s="206"/>
      <c r="AI122" s="214"/>
      <c r="AJ122" s="214"/>
      <c r="AK122" s="214"/>
      <c r="AL122" s="214"/>
      <c r="AM122" s="214"/>
      <c r="AN122" s="214"/>
      <c r="AO122" s="214"/>
      <c r="AP122" s="210"/>
      <c r="AQ122" s="210"/>
      <c r="AR122" s="210"/>
      <c r="AS122" s="213"/>
    </row>
    <row r="123" spans="1:45" s="211" customFormat="1" ht="15.75" customHeight="1" x14ac:dyDescent="0.25">
      <c r="A123" s="353">
        <v>2019</v>
      </c>
      <c r="B123" s="353" t="s">
        <v>118</v>
      </c>
      <c r="C123" s="353">
        <v>871</v>
      </c>
      <c r="D123" s="353" t="s">
        <v>22</v>
      </c>
      <c r="E123" s="354">
        <v>42692</v>
      </c>
      <c r="F123" s="354">
        <v>43461</v>
      </c>
      <c r="G123" s="354">
        <v>43465</v>
      </c>
      <c r="H123" s="353" t="s">
        <v>77</v>
      </c>
      <c r="I123" s="353" t="s">
        <v>74</v>
      </c>
      <c r="J123" s="353" t="s">
        <v>23</v>
      </c>
      <c r="K123" s="356">
        <v>23346303.501945499</v>
      </c>
      <c r="L123" s="353" t="s">
        <v>77</v>
      </c>
      <c r="M123" s="353" t="s">
        <v>75</v>
      </c>
      <c r="N123" s="353" t="s">
        <v>80</v>
      </c>
      <c r="O123" s="355">
        <v>-24000000</v>
      </c>
      <c r="P123" s="353">
        <v>1.0588</v>
      </c>
      <c r="Q123" s="353" t="s">
        <v>26</v>
      </c>
      <c r="R123" s="357">
        <v>1.028</v>
      </c>
      <c r="S123" s="357"/>
      <c r="T123" s="356"/>
      <c r="U123" s="356">
        <v>0</v>
      </c>
      <c r="V123" s="353"/>
      <c r="W123" s="357">
        <v>1.1993</v>
      </c>
      <c r="X123" s="357">
        <v>1.2292516292306079</v>
      </c>
      <c r="Y123" s="355">
        <v>-9592.3768756861064</v>
      </c>
      <c r="Z123" s="372"/>
      <c r="AA123" s="356">
        <v>0</v>
      </c>
      <c r="AB123" s="355">
        <v>-9592.3768756861064</v>
      </c>
      <c r="AC123" s="203">
        <f t="shared" si="6"/>
        <v>25</v>
      </c>
      <c r="AD123" s="202" t="s">
        <v>66</v>
      </c>
      <c r="AE123" s="204"/>
      <c r="AF123" s="205">
        <f t="shared" si="9"/>
        <v>0</v>
      </c>
      <c r="AG123" s="205">
        <f t="shared" si="7"/>
        <v>184.17363601317325</v>
      </c>
      <c r="AH123" s="206"/>
      <c r="AI123" s="214"/>
      <c r="AJ123" s="214"/>
      <c r="AK123" s="214"/>
      <c r="AL123" s="214"/>
      <c r="AM123" s="214"/>
      <c r="AN123" s="214"/>
      <c r="AO123" s="214"/>
      <c r="AP123" s="210"/>
      <c r="AQ123" s="210"/>
      <c r="AR123" s="210"/>
      <c r="AS123" s="213"/>
    </row>
    <row r="124" spans="1:45" s="211" customFormat="1" ht="15.75" customHeight="1" x14ac:dyDescent="0.25">
      <c r="A124" s="353">
        <v>2019</v>
      </c>
      <c r="B124" s="353" t="s">
        <v>118</v>
      </c>
      <c r="C124" s="353">
        <v>872</v>
      </c>
      <c r="D124" s="353" t="s">
        <v>22</v>
      </c>
      <c r="E124" s="354">
        <v>42692</v>
      </c>
      <c r="F124" s="354">
        <v>43461</v>
      </c>
      <c r="G124" s="354">
        <v>43465</v>
      </c>
      <c r="H124" s="353" t="s">
        <v>77</v>
      </c>
      <c r="I124" s="353" t="s">
        <v>74</v>
      </c>
      <c r="J124" s="353" t="s">
        <v>23</v>
      </c>
      <c r="K124" s="356">
        <v>21257750.221434899</v>
      </c>
      <c r="L124" s="353" t="s">
        <v>77</v>
      </c>
      <c r="M124" s="353" t="s">
        <v>75</v>
      </c>
      <c r="N124" s="353" t="s">
        <v>80</v>
      </c>
      <c r="O124" s="355">
        <v>-24000000</v>
      </c>
      <c r="P124" s="353">
        <v>1.0588</v>
      </c>
      <c r="Q124" s="353" t="s">
        <v>26</v>
      </c>
      <c r="R124" s="357">
        <v>1.129</v>
      </c>
      <c r="S124" s="357">
        <v>1.028</v>
      </c>
      <c r="T124" s="356"/>
      <c r="U124" s="356">
        <v>0</v>
      </c>
      <c r="V124" s="353"/>
      <c r="W124" s="357">
        <v>1.1993</v>
      </c>
      <c r="X124" s="357">
        <v>1.2292516292306079</v>
      </c>
      <c r="Y124" s="355">
        <v>-38199.083790456061</v>
      </c>
      <c r="Z124" s="372"/>
      <c r="AA124" s="356">
        <v>0</v>
      </c>
      <c r="AB124" s="355">
        <v>-38199.083790456061</v>
      </c>
      <c r="AC124" s="203">
        <f t="shared" si="6"/>
        <v>25</v>
      </c>
      <c r="AD124" s="202" t="s">
        <v>66</v>
      </c>
      <c r="AE124" s="204"/>
      <c r="AF124" s="205">
        <f t="shared" si="9"/>
        <v>0</v>
      </c>
      <c r="AG124" s="205">
        <f t="shared" si="7"/>
        <v>733.42240877675636</v>
      </c>
      <c r="AH124" s="206"/>
      <c r="AI124" s="214"/>
      <c r="AJ124" s="214"/>
      <c r="AK124" s="214"/>
      <c r="AL124" s="214"/>
      <c r="AM124" s="214"/>
      <c r="AN124" s="214"/>
      <c r="AO124" s="214"/>
      <c r="AP124" s="210"/>
      <c r="AQ124" s="210"/>
      <c r="AR124" s="210"/>
      <c r="AS124" s="213"/>
    </row>
    <row r="125" spans="1:45" s="211" customFormat="1" ht="15.75" customHeight="1" x14ac:dyDescent="0.25">
      <c r="A125" s="353">
        <v>2019</v>
      </c>
      <c r="B125" s="353" t="s">
        <v>119</v>
      </c>
      <c r="C125" s="353">
        <v>873</v>
      </c>
      <c r="D125" s="353" t="s">
        <v>22</v>
      </c>
      <c r="E125" s="354">
        <v>42691</v>
      </c>
      <c r="F125" s="354">
        <v>43461</v>
      </c>
      <c r="G125" s="354">
        <v>43465</v>
      </c>
      <c r="H125" s="353" t="s">
        <v>73</v>
      </c>
      <c r="I125" s="353" t="s">
        <v>75</v>
      </c>
      <c r="J125" s="353" t="s">
        <v>23</v>
      </c>
      <c r="K125" s="356">
        <v>26548672.566371702</v>
      </c>
      <c r="L125" s="353" t="s">
        <v>73</v>
      </c>
      <c r="M125" s="353" t="s">
        <v>74</v>
      </c>
      <c r="N125" s="353" t="s">
        <v>80</v>
      </c>
      <c r="O125" s="355">
        <v>-30000000</v>
      </c>
      <c r="P125" s="353">
        <v>1.0626</v>
      </c>
      <c r="Q125" s="353" t="s">
        <v>26</v>
      </c>
      <c r="R125" s="357">
        <v>1.1299999999999999</v>
      </c>
      <c r="S125" s="357"/>
      <c r="T125" s="356"/>
      <c r="U125" s="356">
        <v>0</v>
      </c>
      <c r="V125" s="353"/>
      <c r="W125" s="357">
        <v>1.1993</v>
      </c>
      <c r="X125" s="357">
        <v>1.2292516292306079</v>
      </c>
      <c r="Y125" s="356">
        <v>2308058.4439248382</v>
      </c>
      <c r="Z125" s="372">
        <v>2242688.4848447694</v>
      </c>
      <c r="AA125" s="356">
        <v>2143579.8362712674</v>
      </c>
      <c r="AB125" s="356">
        <v>164478.60765357083</v>
      </c>
      <c r="AC125" s="203">
        <f t="shared" si="6"/>
        <v>25</v>
      </c>
      <c r="AD125" s="202" t="s">
        <v>66</v>
      </c>
      <c r="AE125" s="204"/>
      <c r="AF125" s="205">
        <f t="shared" si="9"/>
        <v>-5677.8237720551024</v>
      </c>
      <c r="AG125" s="205">
        <f t="shared" si="7"/>
        <v>0</v>
      </c>
      <c r="AH125" s="206"/>
      <c r="AI125" s="214"/>
      <c r="AJ125" s="214"/>
      <c r="AK125" s="214"/>
      <c r="AL125" s="214"/>
      <c r="AM125" s="214"/>
      <c r="AN125" s="214"/>
      <c r="AO125" s="214"/>
      <c r="AP125" s="210"/>
      <c r="AQ125" s="210"/>
      <c r="AR125" s="210"/>
      <c r="AS125" s="213"/>
    </row>
    <row r="126" spans="1:45" s="211" customFormat="1" ht="15.75" customHeight="1" x14ac:dyDescent="0.25">
      <c r="A126" s="353">
        <v>2019</v>
      </c>
      <c r="B126" s="353" t="s">
        <v>119</v>
      </c>
      <c r="C126" s="353">
        <v>874</v>
      </c>
      <c r="D126" s="353" t="s">
        <v>22</v>
      </c>
      <c r="E126" s="354">
        <v>42691</v>
      </c>
      <c r="F126" s="354">
        <v>43461</v>
      </c>
      <c r="G126" s="354">
        <v>43465</v>
      </c>
      <c r="H126" s="353" t="s">
        <v>77</v>
      </c>
      <c r="I126" s="353" t="s">
        <v>74</v>
      </c>
      <c r="J126" s="353" t="s">
        <v>23</v>
      </c>
      <c r="K126" s="356">
        <v>29069767.441860501</v>
      </c>
      <c r="L126" s="353" t="s">
        <v>77</v>
      </c>
      <c r="M126" s="353" t="s">
        <v>75</v>
      </c>
      <c r="N126" s="353" t="s">
        <v>80</v>
      </c>
      <c r="O126" s="355">
        <v>-30000000</v>
      </c>
      <c r="P126" s="353">
        <v>1.0626</v>
      </c>
      <c r="Q126" s="353" t="s">
        <v>26</v>
      </c>
      <c r="R126" s="357">
        <v>1.032</v>
      </c>
      <c r="S126" s="357"/>
      <c r="T126" s="356"/>
      <c r="U126" s="356">
        <v>0</v>
      </c>
      <c r="V126" s="353"/>
      <c r="W126" s="357">
        <v>1.1993</v>
      </c>
      <c r="X126" s="357">
        <v>1.2292516292306079</v>
      </c>
      <c r="Y126" s="355">
        <v>-13647.714353916283</v>
      </c>
      <c r="Z126" s="372"/>
      <c r="AA126" s="356">
        <v>0</v>
      </c>
      <c r="AB126" s="355">
        <v>-13647.714353916283</v>
      </c>
      <c r="AC126" s="203">
        <f t="shared" si="6"/>
        <v>25</v>
      </c>
      <c r="AD126" s="202" t="s">
        <v>66</v>
      </c>
      <c r="AE126" s="204"/>
      <c r="AF126" s="205">
        <f t="shared" si="9"/>
        <v>0</v>
      </c>
      <c r="AG126" s="205">
        <f t="shared" si="7"/>
        <v>262.0361155951926</v>
      </c>
      <c r="AH126" s="206"/>
      <c r="AI126" s="214"/>
      <c r="AJ126" s="214"/>
      <c r="AK126" s="214"/>
      <c r="AL126" s="214"/>
      <c r="AM126" s="214"/>
      <c r="AN126" s="214"/>
      <c r="AO126" s="214"/>
      <c r="AP126" s="210"/>
      <c r="AQ126" s="210"/>
      <c r="AR126" s="210"/>
      <c r="AS126" s="213"/>
    </row>
    <row r="127" spans="1:45" s="211" customFormat="1" ht="15.75" customHeight="1" x14ac:dyDescent="0.25">
      <c r="A127" s="353">
        <v>2019</v>
      </c>
      <c r="B127" s="353" t="s">
        <v>119</v>
      </c>
      <c r="C127" s="353">
        <v>875</v>
      </c>
      <c r="D127" s="353" t="s">
        <v>22</v>
      </c>
      <c r="E127" s="354">
        <v>42691</v>
      </c>
      <c r="F127" s="354">
        <v>43461</v>
      </c>
      <c r="G127" s="354">
        <v>43465</v>
      </c>
      <c r="H127" s="353" t="s">
        <v>77</v>
      </c>
      <c r="I127" s="353" t="s">
        <v>74</v>
      </c>
      <c r="J127" s="353" t="s">
        <v>23</v>
      </c>
      <c r="K127" s="356">
        <v>26548672.566371702</v>
      </c>
      <c r="L127" s="353" t="s">
        <v>77</v>
      </c>
      <c r="M127" s="353" t="s">
        <v>75</v>
      </c>
      <c r="N127" s="353" t="s">
        <v>80</v>
      </c>
      <c r="O127" s="355">
        <v>-30000000</v>
      </c>
      <c r="P127" s="353">
        <v>1.0626</v>
      </c>
      <c r="Q127" s="353" t="s">
        <v>26</v>
      </c>
      <c r="R127" s="357">
        <v>1.1299999999999999</v>
      </c>
      <c r="S127" s="357">
        <v>1.032</v>
      </c>
      <c r="T127" s="356"/>
      <c r="U127" s="356">
        <v>0</v>
      </c>
      <c r="V127" s="353"/>
      <c r="W127" s="357">
        <v>1.1993</v>
      </c>
      <c r="X127" s="357">
        <v>1.2292516292306079</v>
      </c>
      <c r="Y127" s="355">
        <v>-51722.24472615237</v>
      </c>
      <c r="Z127" s="372"/>
      <c r="AA127" s="356">
        <v>0</v>
      </c>
      <c r="AB127" s="355">
        <v>-51722.24472615237</v>
      </c>
      <c r="AC127" s="203">
        <f t="shared" si="6"/>
        <v>25</v>
      </c>
      <c r="AD127" s="202" t="s">
        <v>66</v>
      </c>
      <c r="AE127" s="204"/>
      <c r="AF127" s="205">
        <f t="shared" si="9"/>
        <v>0</v>
      </c>
      <c r="AG127" s="205">
        <f t="shared" si="7"/>
        <v>993.06709874212549</v>
      </c>
      <c r="AH127" s="206"/>
      <c r="AI127" s="214"/>
      <c r="AJ127" s="214"/>
      <c r="AK127" s="214"/>
      <c r="AL127" s="214"/>
      <c r="AM127" s="214"/>
      <c r="AN127" s="214"/>
      <c r="AO127" s="214"/>
      <c r="AP127" s="210"/>
      <c r="AQ127" s="210"/>
      <c r="AR127" s="210"/>
      <c r="AS127" s="213"/>
    </row>
    <row r="128" spans="1:45" s="211" customFormat="1" ht="15.75" customHeight="1" x14ac:dyDescent="0.25">
      <c r="A128" s="353">
        <v>2019</v>
      </c>
      <c r="B128" s="353" t="s">
        <v>120</v>
      </c>
      <c r="C128" s="353">
        <v>855</v>
      </c>
      <c r="D128" s="353" t="s">
        <v>65</v>
      </c>
      <c r="E128" s="354">
        <v>42688</v>
      </c>
      <c r="F128" s="354">
        <v>43494</v>
      </c>
      <c r="G128" s="354">
        <v>43496</v>
      </c>
      <c r="H128" s="353" t="s">
        <v>73</v>
      </c>
      <c r="I128" s="353" t="s">
        <v>75</v>
      </c>
      <c r="J128" s="353" t="s">
        <v>23</v>
      </c>
      <c r="K128" s="356">
        <v>26315789.473684199</v>
      </c>
      <c r="L128" s="353" t="s">
        <v>73</v>
      </c>
      <c r="M128" s="353" t="s">
        <v>74</v>
      </c>
      <c r="N128" s="353" t="s">
        <v>80</v>
      </c>
      <c r="O128" s="355">
        <v>-30000000</v>
      </c>
      <c r="P128" s="353">
        <v>1.0737000000000001</v>
      </c>
      <c r="Q128" s="353" t="s">
        <v>26</v>
      </c>
      <c r="R128" s="357">
        <v>1.1399999999999999</v>
      </c>
      <c r="S128" s="357"/>
      <c r="T128" s="356"/>
      <c r="U128" s="356">
        <v>0</v>
      </c>
      <c r="V128" s="353"/>
      <c r="W128" s="357">
        <v>1.1993</v>
      </c>
      <c r="X128" s="357">
        <v>1.2321319860246567</v>
      </c>
      <c r="Y128" s="356">
        <v>2177289.7963472507</v>
      </c>
      <c r="Z128" s="372">
        <v>2073390.6696821442</v>
      </c>
      <c r="AA128" s="356">
        <v>1967748.565508604</v>
      </c>
      <c r="AB128" s="356">
        <v>209541.23083864665</v>
      </c>
      <c r="AC128" s="203">
        <f t="shared" si="6"/>
        <v>25</v>
      </c>
      <c r="AD128" s="202" t="s">
        <v>66</v>
      </c>
      <c r="AE128" s="204"/>
      <c r="AF128" s="205">
        <f t="shared" si="9"/>
        <v>-16199.036084823543</v>
      </c>
      <c r="AG128" s="205">
        <f t="shared" si="7"/>
        <v>0</v>
      </c>
      <c r="AH128" s="206"/>
      <c r="AI128" s="214"/>
      <c r="AJ128" s="214"/>
      <c r="AK128" s="214"/>
      <c r="AL128" s="214"/>
      <c r="AM128" s="214"/>
      <c r="AN128" s="214"/>
      <c r="AO128" s="214"/>
      <c r="AP128" s="210"/>
      <c r="AQ128" s="210"/>
      <c r="AR128" s="210"/>
      <c r="AS128" s="213"/>
    </row>
    <row r="129" spans="1:45" s="211" customFormat="1" ht="15.75" customHeight="1" x14ac:dyDescent="0.25">
      <c r="A129" s="353">
        <v>2019</v>
      </c>
      <c r="B129" s="353" t="s">
        <v>120</v>
      </c>
      <c r="C129" s="353">
        <v>856</v>
      </c>
      <c r="D129" s="353" t="s">
        <v>65</v>
      </c>
      <c r="E129" s="354">
        <v>42688</v>
      </c>
      <c r="F129" s="354">
        <v>43494</v>
      </c>
      <c r="G129" s="354">
        <v>43496</v>
      </c>
      <c r="H129" s="353" t="s">
        <v>77</v>
      </c>
      <c r="I129" s="353" t="s">
        <v>74</v>
      </c>
      <c r="J129" s="353" t="s">
        <v>23</v>
      </c>
      <c r="K129" s="356">
        <v>28804608.737397999</v>
      </c>
      <c r="L129" s="353" t="s">
        <v>77</v>
      </c>
      <c r="M129" s="353" t="s">
        <v>75</v>
      </c>
      <c r="N129" s="353" t="s">
        <v>80</v>
      </c>
      <c r="O129" s="355">
        <v>-30000000</v>
      </c>
      <c r="P129" s="353">
        <v>1.0737000000000001</v>
      </c>
      <c r="Q129" s="353" t="s">
        <v>26</v>
      </c>
      <c r="R129" s="357">
        <v>1.0415000000000001</v>
      </c>
      <c r="S129" s="357"/>
      <c r="T129" s="356"/>
      <c r="U129" s="356">
        <v>0</v>
      </c>
      <c r="V129" s="353"/>
      <c r="W129" s="357">
        <v>1.1993</v>
      </c>
      <c r="X129" s="357">
        <v>1.2321319860246567</v>
      </c>
      <c r="Y129" s="355">
        <v>-23945.966744041965</v>
      </c>
      <c r="Z129" s="372"/>
      <c r="AA129" s="356">
        <v>0</v>
      </c>
      <c r="AB129" s="355">
        <v>-23945.966744041965</v>
      </c>
      <c r="AC129" s="203">
        <f t="shared" si="6"/>
        <v>25</v>
      </c>
      <c r="AD129" s="202" t="s">
        <v>66</v>
      </c>
      <c r="AE129" s="204"/>
      <c r="AF129" s="205">
        <f t="shared" si="9"/>
        <v>0</v>
      </c>
      <c r="AG129" s="205">
        <f t="shared" si="7"/>
        <v>459.76256148560572</v>
      </c>
      <c r="AH129" s="206"/>
      <c r="AI129" s="214"/>
      <c r="AJ129" s="214"/>
      <c r="AK129" s="214"/>
      <c r="AL129" s="214"/>
      <c r="AM129" s="214"/>
      <c r="AN129" s="214"/>
      <c r="AO129" s="214"/>
      <c r="AP129" s="210"/>
      <c r="AQ129" s="210"/>
      <c r="AR129" s="210"/>
      <c r="AS129" s="213"/>
    </row>
    <row r="130" spans="1:45" s="211" customFormat="1" ht="15.75" customHeight="1" x14ac:dyDescent="0.25">
      <c r="A130" s="353">
        <v>2019</v>
      </c>
      <c r="B130" s="353" t="s">
        <v>120</v>
      </c>
      <c r="C130" s="353">
        <v>857</v>
      </c>
      <c r="D130" s="353" t="s">
        <v>65</v>
      </c>
      <c r="E130" s="354">
        <v>42688</v>
      </c>
      <c r="F130" s="354">
        <v>43494</v>
      </c>
      <c r="G130" s="354">
        <v>43496</v>
      </c>
      <c r="H130" s="353" t="s">
        <v>77</v>
      </c>
      <c r="I130" s="353" t="s">
        <v>74</v>
      </c>
      <c r="J130" s="353" t="s">
        <v>23</v>
      </c>
      <c r="K130" s="356">
        <v>26315789.473684199</v>
      </c>
      <c r="L130" s="353" t="s">
        <v>77</v>
      </c>
      <c r="M130" s="353" t="s">
        <v>75</v>
      </c>
      <c r="N130" s="353" t="s">
        <v>80</v>
      </c>
      <c r="O130" s="355">
        <v>-30000000</v>
      </c>
      <c r="P130" s="353">
        <v>1.0737000000000001</v>
      </c>
      <c r="Q130" s="353" t="s">
        <v>26</v>
      </c>
      <c r="R130" s="357">
        <v>1.1399999999999999</v>
      </c>
      <c r="S130" s="357">
        <v>1.0415000000000001</v>
      </c>
      <c r="T130" s="356"/>
      <c r="U130" s="356">
        <v>0</v>
      </c>
      <c r="V130" s="353"/>
      <c r="W130" s="357">
        <v>1.1993</v>
      </c>
      <c r="X130" s="357">
        <v>1.2321319860246567</v>
      </c>
      <c r="Y130" s="355">
        <v>-79953.159921064565</v>
      </c>
      <c r="Z130" s="372"/>
      <c r="AA130" s="356">
        <v>0</v>
      </c>
      <c r="AB130" s="355">
        <v>-79953.159921064565</v>
      </c>
      <c r="AC130" s="203">
        <f t="shared" si="6"/>
        <v>25</v>
      </c>
      <c r="AD130" s="202" t="s">
        <v>66</v>
      </c>
      <c r="AE130" s="204"/>
      <c r="AF130" s="205">
        <f t="shared" si="9"/>
        <v>0</v>
      </c>
      <c r="AG130" s="205">
        <f t="shared" si="7"/>
        <v>1535.1006704844397</v>
      </c>
      <c r="AH130" s="206"/>
      <c r="AI130" s="214"/>
      <c r="AJ130" s="214"/>
      <c r="AK130" s="214"/>
      <c r="AL130" s="214"/>
      <c r="AM130" s="214"/>
      <c r="AN130" s="214"/>
      <c r="AO130" s="214"/>
      <c r="AP130" s="210"/>
      <c r="AQ130" s="210"/>
      <c r="AR130" s="210"/>
      <c r="AS130" s="213"/>
    </row>
    <row r="131" spans="1:45" s="211" customFormat="1" ht="15.75" customHeight="1" x14ac:dyDescent="0.25">
      <c r="A131" s="353">
        <v>2019</v>
      </c>
      <c r="B131" s="353" t="s">
        <v>121</v>
      </c>
      <c r="C131" s="353">
        <v>864</v>
      </c>
      <c r="D131" s="353" t="s">
        <v>65</v>
      </c>
      <c r="E131" s="354">
        <v>42690</v>
      </c>
      <c r="F131" s="354">
        <v>43494</v>
      </c>
      <c r="G131" s="354">
        <v>43496</v>
      </c>
      <c r="H131" s="353" t="s">
        <v>73</v>
      </c>
      <c r="I131" s="353" t="s">
        <v>75</v>
      </c>
      <c r="J131" s="353" t="s">
        <v>23</v>
      </c>
      <c r="K131" s="356">
        <v>22026431.7180617</v>
      </c>
      <c r="L131" s="353" t="s">
        <v>73</v>
      </c>
      <c r="M131" s="353" t="s">
        <v>74</v>
      </c>
      <c r="N131" s="353" t="s">
        <v>80</v>
      </c>
      <c r="O131" s="355">
        <v>-25000000</v>
      </c>
      <c r="P131" s="353">
        <v>1.0690999999999999</v>
      </c>
      <c r="Q131" s="353" t="s">
        <v>26</v>
      </c>
      <c r="R131" s="357">
        <v>1.135</v>
      </c>
      <c r="S131" s="357"/>
      <c r="T131" s="356"/>
      <c r="U131" s="356">
        <v>0</v>
      </c>
      <c r="V131" s="353"/>
      <c r="W131" s="357">
        <v>1.1993</v>
      </c>
      <c r="X131" s="357">
        <v>1.2321319860246567</v>
      </c>
      <c r="Y131" s="356">
        <v>1898957.8847865325</v>
      </c>
      <c r="Z131" s="372">
        <v>1817554.2863564382</v>
      </c>
      <c r="AA131" s="356">
        <v>1736397.627915334</v>
      </c>
      <c r="AB131" s="356">
        <v>162560.25687119854</v>
      </c>
      <c r="AC131" s="203">
        <f t="shared" si="6"/>
        <v>25</v>
      </c>
      <c r="AD131" s="202" t="s">
        <v>66</v>
      </c>
      <c r="AE131" s="204"/>
      <c r="AF131" s="205">
        <f t="shared" si="9"/>
        <v>-14128.246662811802</v>
      </c>
      <c r="AG131" s="205">
        <f t="shared" si="7"/>
        <v>0</v>
      </c>
      <c r="AH131" s="206"/>
      <c r="AI131" s="214"/>
      <c r="AJ131" s="214"/>
      <c r="AK131" s="214"/>
      <c r="AL131" s="214"/>
      <c r="AM131" s="214"/>
      <c r="AN131" s="214"/>
      <c r="AO131" s="214"/>
      <c r="AP131" s="210"/>
      <c r="AQ131" s="210"/>
      <c r="AR131" s="210"/>
      <c r="AS131" s="213"/>
    </row>
    <row r="132" spans="1:45" s="211" customFormat="1" ht="15.75" customHeight="1" x14ac:dyDescent="0.25">
      <c r="A132" s="353">
        <v>2019</v>
      </c>
      <c r="B132" s="353" t="s">
        <v>121</v>
      </c>
      <c r="C132" s="353">
        <v>865</v>
      </c>
      <c r="D132" s="353" t="s">
        <v>65</v>
      </c>
      <c r="E132" s="354">
        <v>42690</v>
      </c>
      <c r="F132" s="354">
        <v>43494</v>
      </c>
      <c r="G132" s="354">
        <v>43496</v>
      </c>
      <c r="H132" s="353" t="s">
        <v>77</v>
      </c>
      <c r="I132" s="353" t="s">
        <v>74</v>
      </c>
      <c r="J132" s="353" t="s">
        <v>23</v>
      </c>
      <c r="K132" s="356">
        <v>24038461.538461499</v>
      </c>
      <c r="L132" s="353" t="s">
        <v>77</v>
      </c>
      <c r="M132" s="353" t="s">
        <v>75</v>
      </c>
      <c r="N132" s="353" t="s">
        <v>80</v>
      </c>
      <c r="O132" s="355">
        <v>-25000000</v>
      </c>
      <c r="P132" s="353">
        <v>1.0690999999999999</v>
      </c>
      <c r="Q132" s="353" t="s">
        <v>26</v>
      </c>
      <c r="R132" s="357">
        <v>1.04</v>
      </c>
      <c r="S132" s="357"/>
      <c r="T132" s="356"/>
      <c r="U132" s="356">
        <v>0</v>
      </c>
      <c r="V132" s="353"/>
      <c r="W132" s="357">
        <v>1.1993</v>
      </c>
      <c r="X132" s="357">
        <v>1.2321319860246567</v>
      </c>
      <c r="Y132" s="355">
        <v>-19121.387496096842</v>
      </c>
      <c r="Z132" s="372"/>
      <c r="AA132" s="356">
        <v>0</v>
      </c>
      <c r="AB132" s="355">
        <v>-19121.387496096842</v>
      </c>
      <c r="AC132" s="203">
        <f t="shared" si="6"/>
        <v>25</v>
      </c>
      <c r="AD132" s="202" t="s">
        <v>66</v>
      </c>
      <c r="AE132" s="204"/>
      <c r="AF132" s="205">
        <f t="shared" si="9"/>
        <v>0</v>
      </c>
      <c r="AG132" s="205">
        <f t="shared" si="7"/>
        <v>367.13063992505937</v>
      </c>
      <c r="AH132" s="206"/>
      <c r="AI132" s="214"/>
      <c r="AJ132" s="214"/>
      <c r="AK132" s="214"/>
      <c r="AL132" s="214"/>
      <c r="AM132" s="214"/>
      <c r="AN132" s="214"/>
      <c r="AO132" s="214"/>
      <c r="AP132" s="210"/>
      <c r="AQ132" s="210"/>
      <c r="AR132" s="210"/>
      <c r="AS132" s="217"/>
    </row>
    <row r="133" spans="1:45" s="211" customFormat="1" ht="15.75" customHeight="1" x14ac:dyDescent="0.25">
      <c r="A133" s="353">
        <v>2019</v>
      </c>
      <c r="B133" s="353" t="s">
        <v>121</v>
      </c>
      <c r="C133" s="353">
        <v>866</v>
      </c>
      <c r="D133" s="353" t="s">
        <v>65</v>
      </c>
      <c r="E133" s="354">
        <v>42690</v>
      </c>
      <c r="F133" s="354">
        <v>43494</v>
      </c>
      <c r="G133" s="354">
        <v>43496</v>
      </c>
      <c r="H133" s="353" t="s">
        <v>77</v>
      </c>
      <c r="I133" s="353" t="s">
        <v>74</v>
      </c>
      <c r="J133" s="353" t="s">
        <v>23</v>
      </c>
      <c r="K133" s="356">
        <v>22026431.7180617</v>
      </c>
      <c r="L133" s="353" t="s">
        <v>77</v>
      </c>
      <c r="M133" s="353" t="s">
        <v>75</v>
      </c>
      <c r="N133" s="353" t="s">
        <v>80</v>
      </c>
      <c r="O133" s="355">
        <v>-25000000</v>
      </c>
      <c r="P133" s="353">
        <v>1.0690999999999999</v>
      </c>
      <c r="Q133" s="353" t="s">
        <v>26</v>
      </c>
      <c r="R133" s="357">
        <v>1.135</v>
      </c>
      <c r="S133" s="357">
        <v>1.04</v>
      </c>
      <c r="T133" s="356"/>
      <c r="U133" s="356">
        <v>0</v>
      </c>
      <c r="V133" s="353"/>
      <c r="W133" s="357">
        <v>1.1993</v>
      </c>
      <c r="X133" s="357">
        <v>1.2321319860246567</v>
      </c>
      <c r="Y133" s="355">
        <v>-62282.210933997478</v>
      </c>
      <c r="Z133" s="372"/>
      <c r="AA133" s="356">
        <v>0</v>
      </c>
      <c r="AB133" s="355">
        <v>-62282.210933997478</v>
      </c>
      <c r="AC133" s="203">
        <f t="shared" si="6"/>
        <v>25</v>
      </c>
      <c r="AD133" s="202" t="s">
        <v>66</v>
      </c>
      <c r="AE133" s="204"/>
      <c r="AF133" s="205">
        <f t="shared" si="9"/>
        <v>0</v>
      </c>
      <c r="AG133" s="205">
        <f t="shared" si="7"/>
        <v>1195.8184499327515</v>
      </c>
      <c r="AH133" s="206"/>
      <c r="AI133" s="214"/>
      <c r="AJ133" s="214"/>
      <c r="AK133" s="214"/>
      <c r="AL133" s="214"/>
      <c r="AM133" s="214"/>
      <c r="AN133" s="214"/>
      <c r="AO133" s="214"/>
      <c r="AP133" s="210"/>
      <c r="AQ133" s="210"/>
      <c r="AR133" s="210"/>
      <c r="AS133" s="217"/>
    </row>
    <row r="134" spans="1:45" s="211" customFormat="1" ht="15.75" customHeight="1" x14ac:dyDescent="0.25">
      <c r="A134" s="353">
        <v>2019</v>
      </c>
      <c r="B134" s="353" t="s">
        <v>122</v>
      </c>
      <c r="C134" s="353">
        <v>876</v>
      </c>
      <c r="D134" s="353" t="s">
        <v>65</v>
      </c>
      <c r="E134" s="354">
        <v>42692</v>
      </c>
      <c r="F134" s="354">
        <v>43494</v>
      </c>
      <c r="G134" s="354">
        <v>43496</v>
      </c>
      <c r="H134" s="353" t="s">
        <v>73</v>
      </c>
      <c r="I134" s="353" t="s">
        <v>75</v>
      </c>
      <c r="J134" s="353" t="s">
        <v>23</v>
      </c>
      <c r="K134" s="356">
        <v>22222222.222222202</v>
      </c>
      <c r="L134" s="353" t="s">
        <v>73</v>
      </c>
      <c r="M134" s="353" t="s">
        <v>74</v>
      </c>
      <c r="N134" s="353" t="s">
        <v>80</v>
      </c>
      <c r="O134" s="355">
        <v>-25000000</v>
      </c>
      <c r="P134" s="353">
        <v>1.0588</v>
      </c>
      <c r="Q134" s="353" t="s">
        <v>26</v>
      </c>
      <c r="R134" s="357">
        <v>1.125</v>
      </c>
      <c r="S134" s="357"/>
      <c r="T134" s="356"/>
      <c r="U134" s="356">
        <v>0</v>
      </c>
      <c r="V134" s="353"/>
      <c r="W134" s="357">
        <v>1.1993</v>
      </c>
      <c r="X134" s="357">
        <v>1.2321319860246567</v>
      </c>
      <c r="Y134" s="356">
        <v>2073687.39212897</v>
      </c>
      <c r="Z134" s="372">
        <v>1998344.4720026285</v>
      </c>
      <c r="AA134" s="356">
        <v>1932188.1320758834</v>
      </c>
      <c r="AB134" s="356">
        <v>141499.26005308656</v>
      </c>
      <c r="AC134" s="203">
        <f t="shared" si="6"/>
        <v>25</v>
      </c>
      <c r="AD134" s="202" t="s">
        <v>66</v>
      </c>
      <c r="AE134" s="204"/>
      <c r="AF134" s="205">
        <f t="shared" si="9"/>
        <v>-15428.234197439535</v>
      </c>
      <c r="AG134" s="205">
        <f t="shared" si="7"/>
        <v>0</v>
      </c>
      <c r="AH134" s="206"/>
      <c r="AI134" s="214"/>
      <c r="AJ134" s="214"/>
      <c r="AK134" s="214"/>
      <c r="AL134" s="214"/>
      <c r="AM134" s="214"/>
      <c r="AN134" s="214"/>
      <c r="AO134" s="214"/>
      <c r="AP134" s="210"/>
      <c r="AQ134" s="210"/>
      <c r="AR134" s="210"/>
      <c r="AS134" s="213"/>
    </row>
    <row r="135" spans="1:45" s="211" customFormat="1" ht="15.75" customHeight="1" x14ac:dyDescent="0.25">
      <c r="A135" s="353">
        <v>2019</v>
      </c>
      <c r="B135" s="353" t="s">
        <v>122</v>
      </c>
      <c r="C135" s="353">
        <v>877</v>
      </c>
      <c r="D135" s="353" t="s">
        <v>65</v>
      </c>
      <c r="E135" s="354">
        <v>42692</v>
      </c>
      <c r="F135" s="354">
        <v>43494</v>
      </c>
      <c r="G135" s="354">
        <v>43496</v>
      </c>
      <c r="H135" s="353" t="s">
        <v>77</v>
      </c>
      <c r="I135" s="353" t="s">
        <v>74</v>
      </c>
      <c r="J135" s="353" t="s">
        <v>23</v>
      </c>
      <c r="K135" s="356">
        <v>24038461.538461499</v>
      </c>
      <c r="L135" s="353" t="s">
        <v>77</v>
      </c>
      <c r="M135" s="353" t="s">
        <v>75</v>
      </c>
      <c r="N135" s="353" t="s">
        <v>80</v>
      </c>
      <c r="O135" s="355">
        <v>-25000000</v>
      </c>
      <c r="P135" s="353">
        <v>1.0588</v>
      </c>
      <c r="Q135" s="353" t="s">
        <v>26</v>
      </c>
      <c r="R135" s="357">
        <v>1.04</v>
      </c>
      <c r="S135" s="357"/>
      <c r="T135" s="356"/>
      <c r="U135" s="356">
        <v>0</v>
      </c>
      <c r="V135" s="353"/>
      <c r="W135" s="357">
        <v>1.1993</v>
      </c>
      <c r="X135" s="357">
        <v>1.2321319860246567</v>
      </c>
      <c r="Y135" s="355">
        <v>-19121.387496096842</v>
      </c>
      <c r="Z135" s="372"/>
      <c r="AA135" s="356">
        <v>0</v>
      </c>
      <c r="AB135" s="355">
        <v>-19121.387496096842</v>
      </c>
      <c r="AC135" s="203">
        <f t="shared" si="6"/>
        <v>25</v>
      </c>
      <c r="AD135" s="202" t="s">
        <v>66</v>
      </c>
      <c r="AE135" s="204"/>
      <c r="AF135" s="205">
        <f t="shared" si="9"/>
        <v>0</v>
      </c>
      <c r="AG135" s="205">
        <f t="shared" si="7"/>
        <v>367.13063992505937</v>
      </c>
      <c r="AH135" s="206"/>
      <c r="AI135" s="214"/>
      <c r="AJ135" s="214"/>
      <c r="AK135" s="214"/>
      <c r="AL135" s="214"/>
      <c r="AM135" s="214"/>
      <c r="AN135" s="214"/>
      <c r="AO135" s="214"/>
      <c r="AP135" s="210"/>
      <c r="AQ135" s="210"/>
      <c r="AR135" s="210"/>
      <c r="AS135" s="213"/>
    </row>
    <row r="136" spans="1:45" s="211" customFormat="1" ht="15.75" customHeight="1" x14ac:dyDescent="0.25">
      <c r="A136" s="353">
        <v>2019</v>
      </c>
      <c r="B136" s="353" t="s">
        <v>122</v>
      </c>
      <c r="C136" s="353">
        <v>878</v>
      </c>
      <c r="D136" s="353" t="s">
        <v>65</v>
      </c>
      <c r="E136" s="354">
        <v>42692</v>
      </c>
      <c r="F136" s="354">
        <v>43494</v>
      </c>
      <c r="G136" s="354">
        <v>43496</v>
      </c>
      <c r="H136" s="353" t="s">
        <v>77</v>
      </c>
      <c r="I136" s="353" t="s">
        <v>74</v>
      </c>
      <c r="J136" s="353" t="s">
        <v>23</v>
      </c>
      <c r="K136" s="356">
        <v>22222222.222222202</v>
      </c>
      <c r="L136" s="353" t="s">
        <v>77</v>
      </c>
      <c r="M136" s="353" t="s">
        <v>75</v>
      </c>
      <c r="N136" s="353" t="s">
        <v>80</v>
      </c>
      <c r="O136" s="355">
        <v>-25000000</v>
      </c>
      <c r="P136" s="353">
        <v>1.0588</v>
      </c>
      <c r="Q136" s="353" t="s">
        <v>26</v>
      </c>
      <c r="R136" s="357">
        <v>1.125</v>
      </c>
      <c r="S136" s="357">
        <v>1.04</v>
      </c>
      <c r="T136" s="356"/>
      <c r="U136" s="356">
        <v>0</v>
      </c>
      <c r="V136" s="353"/>
      <c r="W136" s="357">
        <v>1.1993</v>
      </c>
      <c r="X136" s="357">
        <v>1.2321319860246567</v>
      </c>
      <c r="Y136" s="355">
        <v>-56221.532630244743</v>
      </c>
      <c r="Z136" s="372"/>
      <c r="AA136" s="356">
        <v>0</v>
      </c>
      <c r="AB136" s="355">
        <v>-56221.532630244743</v>
      </c>
      <c r="AC136" s="203">
        <f t="shared" si="6"/>
        <v>25</v>
      </c>
      <c r="AD136" s="202" t="s">
        <v>66</v>
      </c>
      <c r="AE136" s="204"/>
      <c r="AF136" s="205">
        <f t="shared" si="9"/>
        <v>0</v>
      </c>
      <c r="AG136" s="205">
        <f t="shared" si="7"/>
        <v>1079.4534265006992</v>
      </c>
      <c r="AH136" s="206"/>
      <c r="AI136" s="214"/>
      <c r="AJ136" s="214"/>
      <c r="AK136" s="214"/>
      <c r="AL136" s="214"/>
      <c r="AM136" s="214"/>
      <c r="AN136" s="214"/>
      <c r="AO136" s="214"/>
      <c r="AP136" s="210"/>
      <c r="AQ136" s="210"/>
      <c r="AR136" s="210"/>
      <c r="AS136" s="213"/>
    </row>
    <row r="137" spans="1:45" s="211" customFormat="1" ht="15.75" customHeight="1" x14ac:dyDescent="0.25">
      <c r="A137" s="353">
        <v>2019</v>
      </c>
      <c r="B137" s="353" t="s">
        <v>123</v>
      </c>
      <c r="C137" s="353">
        <v>858</v>
      </c>
      <c r="D137" s="353" t="s">
        <v>27</v>
      </c>
      <c r="E137" s="354">
        <v>42688</v>
      </c>
      <c r="F137" s="354">
        <v>43511</v>
      </c>
      <c r="G137" s="354">
        <v>43515</v>
      </c>
      <c r="H137" s="353" t="s">
        <v>73</v>
      </c>
      <c r="I137" s="353" t="s">
        <v>75</v>
      </c>
      <c r="J137" s="353" t="s">
        <v>23</v>
      </c>
      <c r="K137" s="356">
        <v>26258205.689277899</v>
      </c>
      <c r="L137" s="353" t="s">
        <v>73</v>
      </c>
      <c r="M137" s="353" t="s">
        <v>74</v>
      </c>
      <c r="N137" s="353" t="s">
        <v>80</v>
      </c>
      <c r="O137" s="355">
        <v>-30000000</v>
      </c>
      <c r="P137" s="353">
        <v>1.0737000000000001</v>
      </c>
      <c r="Q137" s="353" t="s">
        <v>26</v>
      </c>
      <c r="R137" s="357">
        <v>1.1425000000000001</v>
      </c>
      <c r="S137" s="357"/>
      <c r="T137" s="356"/>
      <c r="U137" s="356">
        <v>0</v>
      </c>
      <c r="V137" s="353"/>
      <c r="W137" s="357">
        <v>1.1993</v>
      </c>
      <c r="X137" s="357">
        <v>1.2339092228984965</v>
      </c>
      <c r="Y137" s="356">
        <v>2170710.6588642867</v>
      </c>
      <c r="Z137" s="372">
        <v>2058045.9503758491</v>
      </c>
      <c r="AA137" s="356">
        <v>1945234.0028122291</v>
      </c>
      <c r="AB137" s="356">
        <v>225476.65605205763</v>
      </c>
      <c r="AC137" s="203">
        <f t="shared" si="6"/>
        <v>25</v>
      </c>
      <c r="AD137" s="202" t="s">
        <v>66</v>
      </c>
      <c r="AE137" s="204"/>
      <c r="AF137" s="205">
        <f t="shared" si="9"/>
        <v>-4167.7644650194306</v>
      </c>
      <c r="AG137" s="205">
        <f t="shared" si="7"/>
        <v>0</v>
      </c>
      <c r="AH137" s="206"/>
      <c r="AI137" s="214"/>
      <c r="AJ137" s="214"/>
      <c r="AK137" s="214"/>
      <c r="AL137" s="214"/>
      <c r="AM137" s="214"/>
      <c r="AN137" s="214"/>
      <c r="AO137" s="214"/>
      <c r="AP137" s="210"/>
      <c r="AQ137" s="210"/>
      <c r="AR137" s="210"/>
      <c r="AS137" s="213"/>
    </row>
    <row r="138" spans="1:45" s="211" customFormat="1" ht="15.75" customHeight="1" x14ac:dyDescent="0.25">
      <c r="A138" s="353">
        <v>2019</v>
      </c>
      <c r="B138" s="353" t="s">
        <v>123</v>
      </c>
      <c r="C138" s="353">
        <v>859</v>
      </c>
      <c r="D138" s="353" t="s">
        <v>27</v>
      </c>
      <c r="E138" s="354">
        <v>42688</v>
      </c>
      <c r="F138" s="354">
        <v>43511</v>
      </c>
      <c r="G138" s="354">
        <v>43515</v>
      </c>
      <c r="H138" s="353" t="s">
        <v>77</v>
      </c>
      <c r="I138" s="353" t="s">
        <v>74</v>
      </c>
      <c r="J138" s="353" t="s">
        <v>23</v>
      </c>
      <c r="K138" s="356">
        <v>28846153.846153799</v>
      </c>
      <c r="L138" s="353" t="s">
        <v>77</v>
      </c>
      <c r="M138" s="353" t="s">
        <v>75</v>
      </c>
      <c r="N138" s="353" t="s">
        <v>80</v>
      </c>
      <c r="O138" s="355">
        <v>-30000000</v>
      </c>
      <c r="P138" s="353">
        <v>1.0737000000000001</v>
      </c>
      <c r="Q138" s="353" t="s">
        <v>26</v>
      </c>
      <c r="R138" s="357">
        <v>1.04</v>
      </c>
      <c r="S138" s="357"/>
      <c r="T138" s="356"/>
      <c r="U138" s="356">
        <v>0</v>
      </c>
      <c r="V138" s="353"/>
      <c r="W138" s="357">
        <v>1.1993</v>
      </c>
      <c r="X138" s="357">
        <v>1.2339092228984965</v>
      </c>
      <c r="Y138" s="355">
        <v>-25757.427552313016</v>
      </c>
      <c r="Z138" s="372"/>
      <c r="AA138" s="356">
        <v>0</v>
      </c>
      <c r="AB138" s="355">
        <v>-25757.427552313016</v>
      </c>
      <c r="AC138" s="203">
        <f t="shared" si="6"/>
        <v>25</v>
      </c>
      <c r="AD138" s="202" t="s">
        <v>66</v>
      </c>
      <c r="AE138" s="204"/>
      <c r="AF138" s="205">
        <f t="shared" si="9"/>
        <v>0</v>
      </c>
      <c r="AG138" s="205">
        <f t="shared" si="7"/>
        <v>494.54260900440988</v>
      </c>
      <c r="AH138" s="206"/>
      <c r="AI138" s="214"/>
      <c r="AJ138" s="214"/>
      <c r="AK138" s="214"/>
      <c r="AL138" s="214"/>
      <c r="AM138" s="214"/>
      <c r="AN138" s="214"/>
      <c r="AO138" s="214"/>
      <c r="AP138" s="210"/>
      <c r="AQ138" s="210"/>
      <c r="AR138" s="210"/>
      <c r="AS138" s="213"/>
    </row>
    <row r="139" spans="1:45" s="211" customFormat="1" ht="15.75" customHeight="1" x14ac:dyDescent="0.25">
      <c r="A139" s="353">
        <v>2019</v>
      </c>
      <c r="B139" s="353" t="s">
        <v>123</v>
      </c>
      <c r="C139" s="353">
        <v>860</v>
      </c>
      <c r="D139" s="353" t="s">
        <v>27</v>
      </c>
      <c r="E139" s="354">
        <v>42688</v>
      </c>
      <c r="F139" s="354">
        <v>43511</v>
      </c>
      <c r="G139" s="354">
        <v>43515</v>
      </c>
      <c r="H139" s="353" t="s">
        <v>77</v>
      </c>
      <c r="I139" s="353" t="s">
        <v>74</v>
      </c>
      <c r="J139" s="353" t="s">
        <v>23</v>
      </c>
      <c r="K139" s="356">
        <v>26258205.689277899</v>
      </c>
      <c r="L139" s="353" t="s">
        <v>77</v>
      </c>
      <c r="M139" s="353" t="s">
        <v>75</v>
      </c>
      <c r="N139" s="353" t="s">
        <v>80</v>
      </c>
      <c r="O139" s="355">
        <v>-30000000</v>
      </c>
      <c r="P139" s="353">
        <v>1.0737000000000001</v>
      </c>
      <c r="Q139" s="353" t="s">
        <v>26</v>
      </c>
      <c r="R139" s="357">
        <v>1.1425000000000001</v>
      </c>
      <c r="S139" s="357">
        <v>1.04</v>
      </c>
      <c r="T139" s="356"/>
      <c r="U139" s="356">
        <v>0</v>
      </c>
      <c r="V139" s="353"/>
      <c r="W139" s="357">
        <v>1.1993</v>
      </c>
      <c r="X139" s="357">
        <v>1.2339092228984965</v>
      </c>
      <c r="Y139" s="355">
        <v>-86907.280936124647</v>
      </c>
      <c r="Z139" s="372"/>
      <c r="AA139" s="356">
        <v>0</v>
      </c>
      <c r="AB139" s="355">
        <v>-86907.280936124647</v>
      </c>
      <c r="AC139" s="203">
        <f t="shared" si="6"/>
        <v>25</v>
      </c>
      <c r="AD139" s="202" t="s">
        <v>66</v>
      </c>
      <c r="AE139" s="204"/>
      <c r="AF139" s="205">
        <f t="shared" si="9"/>
        <v>0</v>
      </c>
      <c r="AG139" s="205">
        <f t="shared" si="7"/>
        <v>1668.6197939735932</v>
      </c>
      <c r="AH139" s="206"/>
      <c r="AI139" s="214"/>
      <c r="AJ139" s="214"/>
      <c r="AK139" s="214"/>
      <c r="AL139" s="214"/>
      <c r="AM139" s="214"/>
      <c r="AN139" s="214"/>
      <c r="AO139" s="214"/>
      <c r="AP139" s="210"/>
      <c r="AQ139" s="210"/>
      <c r="AR139" s="210"/>
      <c r="AS139" s="213"/>
    </row>
    <row r="140" spans="1:45" s="211" customFormat="1" ht="15.75" customHeight="1" x14ac:dyDescent="0.25">
      <c r="A140" s="353">
        <v>2019</v>
      </c>
      <c r="B140" s="353" t="s">
        <v>124</v>
      </c>
      <c r="C140" s="353">
        <v>867</v>
      </c>
      <c r="D140" s="353" t="s">
        <v>27</v>
      </c>
      <c r="E140" s="354">
        <v>42690</v>
      </c>
      <c r="F140" s="354">
        <v>43511</v>
      </c>
      <c r="G140" s="354">
        <v>43515</v>
      </c>
      <c r="H140" s="353" t="s">
        <v>73</v>
      </c>
      <c r="I140" s="353" t="s">
        <v>75</v>
      </c>
      <c r="J140" s="353" t="s">
        <v>23</v>
      </c>
      <c r="K140" s="356">
        <v>22123893.805309702</v>
      </c>
      <c r="L140" s="353" t="s">
        <v>73</v>
      </c>
      <c r="M140" s="353" t="s">
        <v>74</v>
      </c>
      <c r="N140" s="353" t="s">
        <v>80</v>
      </c>
      <c r="O140" s="355">
        <v>-25000000</v>
      </c>
      <c r="P140" s="353">
        <v>1.0690999999999999</v>
      </c>
      <c r="Q140" s="353" t="s">
        <v>26</v>
      </c>
      <c r="R140" s="357">
        <v>1.1299999999999999</v>
      </c>
      <c r="S140" s="357"/>
      <c r="T140" s="356"/>
      <c r="U140" s="356">
        <v>0</v>
      </c>
      <c r="V140" s="353"/>
      <c r="W140" s="357">
        <v>1.1993</v>
      </c>
      <c r="X140" s="357">
        <v>1.2339092228984965</v>
      </c>
      <c r="Y140" s="356">
        <v>2021240.782774539</v>
      </c>
      <c r="Z140" s="372">
        <v>1935482.1295728434</v>
      </c>
      <c r="AA140" s="356">
        <v>1863084.0665883459</v>
      </c>
      <c r="AB140" s="356">
        <v>158156.71618619305</v>
      </c>
      <c r="AC140" s="203">
        <f t="shared" si="6"/>
        <v>25</v>
      </c>
      <c r="AD140" s="202" t="s">
        <v>66</v>
      </c>
      <c r="AE140" s="204"/>
      <c r="AF140" s="205">
        <f t="shared" si="9"/>
        <v>-3880.7823029271149</v>
      </c>
      <c r="AG140" s="205">
        <f t="shared" si="7"/>
        <v>0</v>
      </c>
      <c r="AH140" s="206"/>
      <c r="AI140" s="214"/>
      <c r="AJ140" s="214"/>
      <c r="AK140" s="214"/>
      <c r="AL140" s="214"/>
      <c r="AM140" s="214"/>
      <c r="AN140" s="214"/>
      <c r="AO140" s="214"/>
      <c r="AP140" s="210"/>
      <c r="AQ140" s="210"/>
      <c r="AR140" s="210"/>
      <c r="AS140" s="213"/>
    </row>
    <row r="141" spans="1:45" s="211" customFormat="1" ht="15.75" customHeight="1" x14ac:dyDescent="0.25">
      <c r="A141" s="353">
        <v>2019</v>
      </c>
      <c r="B141" s="353" t="s">
        <v>124</v>
      </c>
      <c r="C141" s="353">
        <v>868</v>
      </c>
      <c r="D141" s="353" t="s">
        <v>27</v>
      </c>
      <c r="E141" s="354">
        <v>42690</v>
      </c>
      <c r="F141" s="354">
        <v>43511</v>
      </c>
      <c r="G141" s="354">
        <v>43515</v>
      </c>
      <c r="H141" s="353" t="s">
        <v>77</v>
      </c>
      <c r="I141" s="353" t="s">
        <v>74</v>
      </c>
      <c r="J141" s="353" t="s">
        <v>23</v>
      </c>
      <c r="K141" s="356">
        <v>24038461.538461499</v>
      </c>
      <c r="L141" s="353" t="s">
        <v>77</v>
      </c>
      <c r="M141" s="353" t="s">
        <v>75</v>
      </c>
      <c r="N141" s="353" t="s">
        <v>80</v>
      </c>
      <c r="O141" s="355">
        <v>-25000000</v>
      </c>
      <c r="P141" s="353">
        <v>1.0690999999999999</v>
      </c>
      <c r="Q141" s="353" t="s">
        <v>26</v>
      </c>
      <c r="R141" s="357">
        <v>1.04</v>
      </c>
      <c r="S141" s="357"/>
      <c r="T141" s="356"/>
      <c r="U141" s="356">
        <v>0</v>
      </c>
      <c r="V141" s="353"/>
      <c r="W141" s="357">
        <v>1.1993</v>
      </c>
      <c r="X141" s="357">
        <v>1.2339092228984965</v>
      </c>
      <c r="Y141" s="355">
        <v>-21464.522960260845</v>
      </c>
      <c r="Z141" s="372"/>
      <c r="AA141" s="356">
        <v>0</v>
      </c>
      <c r="AB141" s="355">
        <v>-21464.522960260845</v>
      </c>
      <c r="AC141" s="203">
        <f t="shared" si="6"/>
        <v>25</v>
      </c>
      <c r="AD141" s="202" t="s">
        <v>66</v>
      </c>
      <c r="AE141" s="204"/>
      <c r="AF141" s="205">
        <f t="shared" si="9"/>
        <v>0</v>
      </c>
      <c r="AG141" s="205">
        <f t="shared" si="7"/>
        <v>412.11884083700824</v>
      </c>
      <c r="AH141" s="206"/>
      <c r="AI141" s="214"/>
      <c r="AJ141" s="214"/>
      <c r="AK141" s="214"/>
      <c r="AL141" s="214"/>
      <c r="AM141" s="214"/>
      <c r="AN141" s="214"/>
      <c r="AO141" s="214"/>
      <c r="AP141" s="210"/>
      <c r="AQ141" s="210"/>
      <c r="AR141" s="210"/>
      <c r="AS141" s="213"/>
    </row>
    <row r="142" spans="1:45" s="211" customFormat="1" ht="15.75" customHeight="1" x14ac:dyDescent="0.25">
      <c r="A142" s="353">
        <v>2019</v>
      </c>
      <c r="B142" s="353" t="s">
        <v>124</v>
      </c>
      <c r="C142" s="353">
        <v>869</v>
      </c>
      <c r="D142" s="353" t="s">
        <v>27</v>
      </c>
      <c r="E142" s="354">
        <v>42690</v>
      </c>
      <c r="F142" s="354">
        <v>43511</v>
      </c>
      <c r="G142" s="354">
        <v>43515</v>
      </c>
      <c r="H142" s="353" t="s">
        <v>77</v>
      </c>
      <c r="I142" s="353" t="s">
        <v>74</v>
      </c>
      <c r="J142" s="353" t="s">
        <v>23</v>
      </c>
      <c r="K142" s="356">
        <v>22123893.805309702</v>
      </c>
      <c r="L142" s="353" t="s">
        <v>77</v>
      </c>
      <c r="M142" s="353" t="s">
        <v>75</v>
      </c>
      <c r="N142" s="353" t="s">
        <v>80</v>
      </c>
      <c r="O142" s="355">
        <v>-25000000</v>
      </c>
      <c r="P142" s="353">
        <v>1.0690999999999999</v>
      </c>
      <c r="Q142" s="353" t="s">
        <v>26</v>
      </c>
      <c r="R142" s="357">
        <v>1.1299999999999999</v>
      </c>
      <c r="S142" s="357">
        <v>1.04</v>
      </c>
      <c r="T142" s="356"/>
      <c r="U142" s="356">
        <v>0</v>
      </c>
      <c r="V142" s="353"/>
      <c r="W142" s="357">
        <v>1.1993</v>
      </c>
      <c r="X142" s="357">
        <v>1.2339092228984965</v>
      </c>
      <c r="Y142" s="355">
        <v>-64294.130241434745</v>
      </c>
      <c r="Z142" s="372"/>
      <c r="AA142" s="356">
        <v>0</v>
      </c>
      <c r="AB142" s="355">
        <v>-64294.130241434745</v>
      </c>
      <c r="AC142" s="203">
        <f t="shared" si="6"/>
        <v>25</v>
      </c>
      <c r="AD142" s="202" t="s">
        <v>66</v>
      </c>
      <c r="AE142" s="204"/>
      <c r="AF142" s="205">
        <f t="shared" si="9"/>
        <v>0</v>
      </c>
      <c r="AG142" s="205">
        <f t="shared" si="7"/>
        <v>1234.4473006355472</v>
      </c>
      <c r="AH142" s="206"/>
      <c r="AI142" s="214"/>
      <c r="AJ142" s="214"/>
      <c r="AK142" s="214"/>
      <c r="AL142" s="214"/>
      <c r="AM142" s="214"/>
      <c r="AN142" s="214"/>
      <c r="AO142" s="214"/>
      <c r="AP142" s="210"/>
      <c r="AQ142" s="210"/>
      <c r="AR142" s="210"/>
      <c r="AS142" s="213"/>
    </row>
    <row r="143" spans="1:45" s="211" customFormat="1" ht="15.75" customHeight="1" x14ac:dyDescent="0.25">
      <c r="A143" s="353">
        <v>2019</v>
      </c>
      <c r="B143" s="353" t="s">
        <v>128</v>
      </c>
      <c r="C143" s="353">
        <v>901</v>
      </c>
      <c r="D143" s="353" t="s">
        <v>22</v>
      </c>
      <c r="E143" s="354">
        <v>42789</v>
      </c>
      <c r="F143" s="354">
        <v>43517</v>
      </c>
      <c r="G143" s="354">
        <v>43521</v>
      </c>
      <c r="H143" s="353" t="s">
        <v>73</v>
      </c>
      <c r="I143" s="353" t="s">
        <v>75</v>
      </c>
      <c r="J143" s="353" t="s">
        <v>23</v>
      </c>
      <c r="K143" s="356">
        <v>26560424.966799501</v>
      </c>
      <c r="L143" s="353" t="s">
        <v>73</v>
      </c>
      <c r="M143" s="353" t="s">
        <v>74</v>
      </c>
      <c r="N143" s="353" t="s">
        <v>80</v>
      </c>
      <c r="O143" s="355">
        <v>-30000000</v>
      </c>
      <c r="P143" s="353">
        <v>1.05</v>
      </c>
      <c r="Q143" s="353" t="s">
        <v>26</v>
      </c>
      <c r="R143" s="357">
        <v>1.1294999999999999</v>
      </c>
      <c r="S143" s="357"/>
      <c r="T143" s="356"/>
      <c r="U143" s="356">
        <v>0</v>
      </c>
      <c r="V143" s="353"/>
      <c r="W143" s="357">
        <v>1.1993</v>
      </c>
      <c r="X143" s="357">
        <v>1.2344727430454239</v>
      </c>
      <c r="Y143" s="356">
        <v>2450014.2941423156</v>
      </c>
      <c r="Z143" s="372">
        <v>2395107.3042822131</v>
      </c>
      <c r="AA143" s="356">
        <v>2258551.8237841837</v>
      </c>
      <c r="AB143" s="356">
        <v>191462.47035813192</v>
      </c>
      <c r="AC143" s="203">
        <f t="shared" si="6"/>
        <v>25</v>
      </c>
      <c r="AD143" s="202" t="s">
        <v>66</v>
      </c>
      <c r="AE143" s="204"/>
      <c r="AF143" s="205">
        <f t="shared" si="9"/>
        <v>-6027.035163590097</v>
      </c>
      <c r="AG143" s="205">
        <f t="shared" si="7"/>
        <v>0</v>
      </c>
      <c r="AH143" s="206"/>
      <c r="AI143" s="214"/>
      <c r="AJ143" s="214"/>
      <c r="AK143" s="214"/>
      <c r="AL143" s="214"/>
      <c r="AM143" s="214"/>
      <c r="AN143" s="214"/>
      <c r="AO143" s="214"/>
      <c r="AP143" s="210"/>
      <c r="AQ143" s="210"/>
      <c r="AR143" s="210"/>
      <c r="AS143" s="213"/>
    </row>
    <row r="144" spans="1:45" s="211" customFormat="1" ht="15.75" customHeight="1" x14ac:dyDescent="0.25">
      <c r="A144" s="353">
        <v>2019</v>
      </c>
      <c r="B144" s="353" t="s">
        <v>128</v>
      </c>
      <c r="C144" s="353">
        <v>902</v>
      </c>
      <c r="D144" s="353" t="s">
        <v>22</v>
      </c>
      <c r="E144" s="354">
        <v>42789</v>
      </c>
      <c r="F144" s="354">
        <v>43517</v>
      </c>
      <c r="G144" s="354">
        <v>43521</v>
      </c>
      <c r="H144" s="353" t="s">
        <v>77</v>
      </c>
      <c r="I144" s="353" t="s">
        <v>74</v>
      </c>
      <c r="J144" s="353" t="s">
        <v>23</v>
      </c>
      <c r="K144" s="356">
        <v>29411764.7058824</v>
      </c>
      <c r="L144" s="353" t="s">
        <v>77</v>
      </c>
      <c r="M144" s="353" t="s">
        <v>75</v>
      </c>
      <c r="N144" s="353" t="s">
        <v>80</v>
      </c>
      <c r="O144" s="355">
        <v>-30000000</v>
      </c>
      <c r="P144" s="353">
        <v>1.05</v>
      </c>
      <c r="Q144" s="353" t="s">
        <v>26</v>
      </c>
      <c r="R144" s="357">
        <v>1.02</v>
      </c>
      <c r="S144" s="357"/>
      <c r="T144" s="356"/>
      <c r="U144" s="356">
        <v>0</v>
      </c>
      <c r="V144" s="353"/>
      <c r="W144" s="357">
        <v>1.1993</v>
      </c>
      <c r="X144" s="357">
        <v>1.2344727430454239</v>
      </c>
      <c r="Y144" s="355">
        <v>-15206.144865773547</v>
      </c>
      <c r="Z144" s="372"/>
      <c r="AA144" s="356">
        <v>0</v>
      </c>
      <c r="AB144" s="355">
        <v>-15206.144865773547</v>
      </c>
      <c r="AC144" s="203">
        <f t="shared" si="6"/>
        <v>25</v>
      </c>
      <c r="AD144" s="202" t="s">
        <v>66</v>
      </c>
      <c r="AE144" s="204"/>
      <c r="AF144" s="205">
        <f t="shared" si="9"/>
        <v>0</v>
      </c>
      <c r="AG144" s="205">
        <f t="shared" si="7"/>
        <v>291.95798142285207</v>
      </c>
      <c r="AH144" s="206"/>
      <c r="AI144" s="214"/>
      <c r="AJ144" s="214"/>
      <c r="AK144" s="214"/>
      <c r="AL144" s="214"/>
      <c r="AM144" s="214"/>
      <c r="AN144" s="214"/>
      <c r="AO144" s="214"/>
      <c r="AP144" s="210"/>
      <c r="AQ144" s="210"/>
      <c r="AR144" s="210"/>
      <c r="AS144" s="213"/>
    </row>
    <row r="145" spans="1:45" s="211" customFormat="1" ht="15.75" customHeight="1" x14ac:dyDescent="0.25">
      <c r="A145" s="353">
        <v>2019</v>
      </c>
      <c r="B145" s="353" t="s">
        <v>128</v>
      </c>
      <c r="C145" s="353">
        <v>903</v>
      </c>
      <c r="D145" s="353" t="s">
        <v>22</v>
      </c>
      <c r="E145" s="354">
        <v>42789</v>
      </c>
      <c r="F145" s="354">
        <v>43517</v>
      </c>
      <c r="G145" s="354">
        <v>43521</v>
      </c>
      <c r="H145" s="353" t="s">
        <v>77</v>
      </c>
      <c r="I145" s="353" t="s">
        <v>74</v>
      </c>
      <c r="J145" s="353" t="s">
        <v>23</v>
      </c>
      <c r="K145" s="356">
        <v>27522935.779816501</v>
      </c>
      <c r="L145" s="353" t="s">
        <v>77</v>
      </c>
      <c r="M145" s="353" t="s">
        <v>75</v>
      </c>
      <c r="N145" s="353" t="s">
        <v>80</v>
      </c>
      <c r="O145" s="355">
        <v>-30000000</v>
      </c>
      <c r="P145" s="353">
        <v>1.05</v>
      </c>
      <c r="Q145" s="353" t="s">
        <v>26</v>
      </c>
      <c r="R145" s="357">
        <v>1.0900000000000001</v>
      </c>
      <c r="S145" s="357">
        <v>1.02</v>
      </c>
      <c r="T145" s="356"/>
      <c r="U145" s="356">
        <v>0</v>
      </c>
      <c r="V145" s="353"/>
      <c r="W145" s="357">
        <v>1.1993</v>
      </c>
      <c r="X145" s="357">
        <v>1.2344727430454239</v>
      </c>
      <c r="Y145" s="355">
        <v>-39700.844994328982</v>
      </c>
      <c r="Z145" s="372"/>
      <c r="AA145" s="356">
        <v>0</v>
      </c>
      <c r="AB145" s="355">
        <v>-39700.844994328982</v>
      </c>
      <c r="AC145" s="203">
        <f t="shared" ref="AC145:AC198" si="10">VLOOKUP(G145,$AK$17:$AP$23,6,TRUE)+1</f>
        <v>25</v>
      </c>
      <c r="AD145" s="202" t="s">
        <v>66</v>
      </c>
      <c r="AE145" s="204"/>
      <c r="AF145" s="205">
        <f t="shared" si="9"/>
        <v>0</v>
      </c>
      <c r="AG145" s="205">
        <f t="shared" ref="AG145:AG198" si="11">-IF($Y145&lt;0,$Y145*(1-VLOOKUP($AC145,$AI$18:$AN$23,6,FALSE))*VLOOKUP($AC145,$AI$18:$AN$23,5,FALSE),0)</f>
        <v>762.25622389111641</v>
      </c>
      <c r="AH145" s="206"/>
      <c r="AI145" s="214"/>
      <c r="AJ145" s="214"/>
      <c r="AK145" s="214"/>
      <c r="AL145" s="214"/>
      <c r="AM145" s="214"/>
      <c r="AN145" s="214"/>
      <c r="AO145" s="214"/>
      <c r="AP145" s="210"/>
      <c r="AQ145" s="210"/>
      <c r="AR145" s="210"/>
      <c r="AS145" s="213"/>
    </row>
    <row r="146" spans="1:45" s="211" customFormat="1" ht="15.75" customHeight="1" x14ac:dyDescent="0.25">
      <c r="A146" s="353">
        <v>2019</v>
      </c>
      <c r="B146" s="353" t="s">
        <v>125</v>
      </c>
      <c r="C146" s="353">
        <v>890</v>
      </c>
      <c r="D146" s="353" t="s">
        <v>65</v>
      </c>
      <c r="E146" s="354">
        <v>42719</v>
      </c>
      <c r="F146" s="354">
        <v>43551</v>
      </c>
      <c r="G146" s="354">
        <v>43553</v>
      </c>
      <c r="H146" s="353" t="s">
        <v>73</v>
      </c>
      <c r="I146" s="353" t="s">
        <v>75</v>
      </c>
      <c r="J146" s="353" t="s">
        <v>23</v>
      </c>
      <c r="K146" s="356">
        <v>17897091.722595099</v>
      </c>
      <c r="L146" s="353" t="s">
        <v>73</v>
      </c>
      <c r="M146" s="353" t="s">
        <v>74</v>
      </c>
      <c r="N146" s="353" t="s">
        <v>80</v>
      </c>
      <c r="O146" s="355">
        <v>-20000000</v>
      </c>
      <c r="P146" s="353">
        <v>1.0449999999999999</v>
      </c>
      <c r="Q146" s="353" t="s">
        <v>26</v>
      </c>
      <c r="R146" s="357">
        <v>1.1174999999999999</v>
      </c>
      <c r="S146" s="357"/>
      <c r="T146" s="356"/>
      <c r="U146" s="356">
        <v>0</v>
      </c>
      <c r="V146" s="353"/>
      <c r="W146" s="357">
        <v>1.1993</v>
      </c>
      <c r="X146" s="357">
        <v>1.2374673652682595</v>
      </c>
      <c r="Y146" s="356">
        <v>1854524.4086587832</v>
      </c>
      <c r="Z146" s="372">
        <v>1800692.6420395665</v>
      </c>
      <c r="AA146" s="356">
        <v>1735049.3436719179</v>
      </c>
      <c r="AB146" s="356">
        <v>119475.06498686527</v>
      </c>
      <c r="AC146" s="203">
        <f t="shared" si="10"/>
        <v>25</v>
      </c>
      <c r="AD146" s="202" t="s">
        <v>66</v>
      </c>
      <c r="AE146" s="204"/>
      <c r="AF146" s="205">
        <f t="shared" si="9"/>
        <v>-13797.661600421347</v>
      </c>
      <c r="AG146" s="205">
        <f t="shared" si="11"/>
        <v>0</v>
      </c>
      <c r="AH146" s="206"/>
      <c r="AI146" s="214"/>
      <c r="AJ146" s="214"/>
      <c r="AK146" s="214"/>
      <c r="AL146" s="214"/>
      <c r="AM146" s="214"/>
      <c r="AN146" s="214"/>
      <c r="AO146" s="214"/>
      <c r="AP146" s="210"/>
      <c r="AQ146" s="210"/>
      <c r="AR146" s="210"/>
      <c r="AS146" s="213"/>
    </row>
    <row r="147" spans="1:45" s="211" customFormat="1" ht="15.75" customHeight="1" x14ac:dyDescent="0.25">
      <c r="A147" s="353">
        <v>2019</v>
      </c>
      <c r="B147" s="353" t="s">
        <v>125</v>
      </c>
      <c r="C147" s="353">
        <v>891</v>
      </c>
      <c r="D147" s="353" t="s">
        <v>65</v>
      </c>
      <c r="E147" s="354">
        <v>42719</v>
      </c>
      <c r="F147" s="354">
        <v>43551</v>
      </c>
      <c r="G147" s="354">
        <v>43553</v>
      </c>
      <c r="H147" s="353" t="s">
        <v>77</v>
      </c>
      <c r="I147" s="353" t="s">
        <v>74</v>
      </c>
      <c r="J147" s="353" t="s">
        <v>23</v>
      </c>
      <c r="K147" s="356">
        <v>19656019.656019699</v>
      </c>
      <c r="L147" s="353" t="s">
        <v>77</v>
      </c>
      <c r="M147" s="353" t="s">
        <v>75</v>
      </c>
      <c r="N147" s="353" t="s">
        <v>80</v>
      </c>
      <c r="O147" s="355">
        <v>-20000000</v>
      </c>
      <c r="P147" s="353">
        <v>1.0449999999999999</v>
      </c>
      <c r="Q147" s="353" t="s">
        <v>26</v>
      </c>
      <c r="R147" s="357">
        <v>1.0175000000000001</v>
      </c>
      <c r="S147" s="357"/>
      <c r="T147" s="356"/>
      <c r="U147" s="356">
        <v>0</v>
      </c>
      <c r="V147" s="353"/>
      <c r="W147" s="357">
        <v>1.1993</v>
      </c>
      <c r="X147" s="357">
        <v>1.2374673652682595</v>
      </c>
      <c r="Y147" s="355">
        <v>-12119.327230643914</v>
      </c>
      <c r="Z147" s="372"/>
      <c r="AA147" s="356">
        <v>0</v>
      </c>
      <c r="AB147" s="355">
        <v>-12119.327230643914</v>
      </c>
      <c r="AC147" s="203">
        <f t="shared" si="10"/>
        <v>25</v>
      </c>
      <c r="AD147" s="202" t="s">
        <v>66</v>
      </c>
      <c r="AE147" s="204"/>
      <c r="AF147" s="205">
        <f t="shared" si="9"/>
        <v>0</v>
      </c>
      <c r="AG147" s="205">
        <f t="shared" si="11"/>
        <v>232.69108282836314</v>
      </c>
      <c r="AH147" s="206"/>
      <c r="AI147" s="214"/>
      <c r="AJ147" s="214"/>
      <c r="AK147" s="214"/>
      <c r="AL147" s="214"/>
      <c r="AM147" s="214"/>
      <c r="AN147" s="214"/>
      <c r="AO147" s="214"/>
      <c r="AP147" s="210"/>
      <c r="AQ147" s="210"/>
      <c r="AR147" s="210"/>
      <c r="AS147" s="213"/>
    </row>
    <row r="148" spans="1:45" s="211" customFormat="1" ht="15.75" customHeight="1" x14ac:dyDescent="0.25">
      <c r="A148" s="353">
        <v>2019</v>
      </c>
      <c r="B148" s="353" t="s">
        <v>125</v>
      </c>
      <c r="C148" s="353">
        <v>892</v>
      </c>
      <c r="D148" s="353" t="s">
        <v>65</v>
      </c>
      <c r="E148" s="354">
        <v>42719</v>
      </c>
      <c r="F148" s="354">
        <v>43551</v>
      </c>
      <c r="G148" s="354">
        <v>43553</v>
      </c>
      <c r="H148" s="353" t="s">
        <v>77</v>
      </c>
      <c r="I148" s="353" t="s">
        <v>74</v>
      </c>
      <c r="J148" s="353" t="s">
        <v>23</v>
      </c>
      <c r="K148" s="356">
        <v>17897091.722595099</v>
      </c>
      <c r="L148" s="353" t="s">
        <v>77</v>
      </c>
      <c r="M148" s="353" t="s">
        <v>75</v>
      </c>
      <c r="N148" s="353" t="s">
        <v>80</v>
      </c>
      <c r="O148" s="355">
        <v>-20000000</v>
      </c>
      <c r="P148" s="353">
        <v>1.0449999999999999</v>
      </c>
      <c r="Q148" s="353" t="s">
        <v>26</v>
      </c>
      <c r="R148" s="357">
        <v>1.1174999999999999</v>
      </c>
      <c r="S148" s="357">
        <v>1.0175000000000001</v>
      </c>
      <c r="T148" s="356"/>
      <c r="U148" s="356">
        <v>0</v>
      </c>
      <c r="V148" s="353"/>
      <c r="W148" s="357">
        <v>1.1993</v>
      </c>
      <c r="X148" s="357">
        <v>1.2374673652682595</v>
      </c>
      <c r="Y148" s="355">
        <v>-41712.439388572704</v>
      </c>
      <c r="Z148" s="372"/>
      <c r="AA148" s="356">
        <v>0</v>
      </c>
      <c r="AB148" s="355">
        <v>-41712.439388572704</v>
      </c>
      <c r="AC148" s="203">
        <f t="shared" si="10"/>
        <v>25</v>
      </c>
      <c r="AD148" s="202" t="s">
        <v>66</v>
      </c>
      <c r="AE148" s="204"/>
      <c r="AF148" s="205">
        <f t="shared" si="9"/>
        <v>0</v>
      </c>
      <c r="AG148" s="205">
        <f t="shared" si="11"/>
        <v>800.8788362605959</v>
      </c>
      <c r="AH148" s="223"/>
      <c r="AI148" s="214"/>
      <c r="AJ148" s="214"/>
      <c r="AK148" s="214"/>
      <c r="AL148" s="214"/>
      <c r="AM148" s="214"/>
      <c r="AN148" s="214"/>
      <c r="AO148" s="214"/>
      <c r="AP148" s="223"/>
      <c r="AQ148" s="223"/>
      <c r="AR148" s="223"/>
      <c r="AS148" s="213"/>
    </row>
    <row r="149" spans="1:45" s="211" customFormat="1" ht="15.75" customHeight="1" x14ac:dyDescent="0.25">
      <c r="A149" s="353">
        <v>2019</v>
      </c>
      <c r="B149" s="353" t="s">
        <v>132</v>
      </c>
      <c r="C149" s="353">
        <v>922</v>
      </c>
      <c r="D149" s="353" t="s">
        <v>25</v>
      </c>
      <c r="E149" s="354">
        <v>42943</v>
      </c>
      <c r="F149" s="354"/>
      <c r="G149" s="354">
        <v>43767</v>
      </c>
      <c r="H149" s="353" t="s">
        <v>73</v>
      </c>
      <c r="I149" s="353" t="s">
        <v>78</v>
      </c>
      <c r="J149" s="353" t="s">
        <v>23</v>
      </c>
      <c r="K149" s="356">
        <v>8099789.40547546</v>
      </c>
      <c r="L149" s="353" t="s">
        <v>77</v>
      </c>
      <c r="M149" s="353" t="s">
        <v>78</v>
      </c>
      <c r="N149" s="353" t="s">
        <v>80</v>
      </c>
      <c r="O149" s="355">
        <v>-10000000</v>
      </c>
      <c r="P149" s="353">
        <v>1.1677</v>
      </c>
      <c r="Q149" s="353" t="s">
        <v>26</v>
      </c>
      <c r="R149" s="357">
        <v>1.2345999999999999</v>
      </c>
      <c r="S149" s="357"/>
      <c r="T149" s="356"/>
      <c r="U149" s="356">
        <v>0</v>
      </c>
      <c r="V149" s="353"/>
      <c r="W149" s="357">
        <v>1.1993</v>
      </c>
      <c r="X149" s="357">
        <v>1.2573645955279846</v>
      </c>
      <c r="Y149" s="356">
        <v>148094.66730532076</v>
      </c>
      <c r="Z149" s="356">
        <v>148094.66730532076</v>
      </c>
      <c r="AA149" s="356">
        <v>148094.66730532076</v>
      </c>
      <c r="AB149" s="356">
        <v>0</v>
      </c>
      <c r="AC149" s="203">
        <f t="shared" si="10"/>
        <v>26</v>
      </c>
      <c r="AD149" s="202" t="s">
        <v>66</v>
      </c>
      <c r="AE149" s="204"/>
      <c r="AF149" s="205">
        <f t="shared" si="9"/>
        <v>-604.22624260570865</v>
      </c>
      <c r="AG149" s="205">
        <f t="shared" si="11"/>
        <v>0</v>
      </c>
      <c r="AH149" s="223"/>
      <c r="AI149" s="214"/>
      <c r="AJ149" s="214"/>
      <c r="AK149" s="214"/>
      <c r="AL149" s="214"/>
      <c r="AM149" s="214"/>
      <c r="AN149" s="214"/>
      <c r="AO149" s="209"/>
      <c r="AP149" s="223"/>
      <c r="AQ149" s="223"/>
      <c r="AR149" s="223"/>
      <c r="AS149" s="213"/>
    </row>
    <row r="150" spans="1:45" s="211" customFormat="1" ht="15.75" customHeight="1" x14ac:dyDescent="0.3">
      <c r="A150" s="353">
        <v>2019</v>
      </c>
      <c r="B150" s="353" t="s">
        <v>133</v>
      </c>
      <c r="C150" s="353">
        <v>919</v>
      </c>
      <c r="D150" s="353" t="s">
        <v>64</v>
      </c>
      <c r="E150" s="354">
        <v>42944</v>
      </c>
      <c r="F150" s="354">
        <v>43767</v>
      </c>
      <c r="G150" s="354">
        <v>43769</v>
      </c>
      <c r="H150" s="353" t="s">
        <v>73</v>
      </c>
      <c r="I150" s="353" t="s">
        <v>75</v>
      </c>
      <c r="J150" s="353" t="s">
        <v>23</v>
      </c>
      <c r="K150" s="356">
        <v>7881462.7994955899</v>
      </c>
      <c r="L150" s="353" t="s">
        <v>73</v>
      </c>
      <c r="M150" s="353" t="s">
        <v>74</v>
      </c>
      <c r="N150" s="353" t="s">
        <v>80</v>
      </c>
      <c r="O150" s="355">
        <v>-10000000</v>
      </c>
      <c r="P150" s="353">
        <v>1.1751</v>
      </c>
      <c r="Q150" s="353" t="s">
        <v>26</v>
      </c>
      <c r="R150" s="357">
        <v>1.2687999999999999</v>
      </c>
      <c r="S150" s="357"/>
      <c r="T150" s="356"/>
      <c r="U150" s="356">
        <v>0</v>
      </c>
      <c r="V150" s="353"/>
      <c r="W150" s="357">
        <v>1.1993</v>
      </c>
      <c r="X150" s="357">
        <v>1.2575535932675985</v>
      </c>
      <c r="Y150" s="356">
        <v>306858.21701367444</v>
      </c>
      <c r="Z150" s="372">
        <v>73792.240010549402</v>
      </c>
      <c r="AA150" s="356">
        <v>0</v>
      </c>
      <c r="AB150" s="356">
        <v>306858.21701367444</v>
      </c>
      <c r="AC150" s="203">
        <f t="shared" si="10"/>
        <v>26</v>
      </c>
      <c r="AD150" s="202" t="s">
        <v>66</v>
      </c>
      <c r="AE150" s="204"/>
      <c r="AF150" s="205">
        <f t="shared" si="9"/>
        <v>-1546.5654137489191</v>
      </c>
      <c r="AG150" s="205">
        <f t="shared" si="11"/>
        <v>0</v>
      </c>
      <c r="AH150" s="199"/>
      <c r="AI150" s="214"/>
      <c r="AJ150" s="214"/>
      <c r="AK150" s="214"/>
      <c r="AL150" s="214"/>
      <c r="AM150" s="214"/>
      <c r="AN150" s="214"/>
      <c r="AO150" s="209"/>
      <c r="AP150" s="199"/>
      <c r="AQ150" s="199"/>
      <c r="AR150" s="199"/>
      <c r="AS150" s="213"/>
    </row>
    <row r="151" spans="1:45" s="211" customFormat="1" ht="15.75" customHeight="1" x14ac:dyDescent="0.3">
      <c r="A151" s="353">
        <v>2019</v>
      </c>
      <c r="B151" s="353" t="s">
        <v>133</v>
      </c>
      <c r="C151" s="353">
        <v>920</v>
      </c>
      <c r="D151" s="353" t="s">
        <v>64</v>
      </c>
      <c r="E151" s="354">
        <v>42944</v>
      </c>
      <c r="F151" s="354">
        <v>43767</v>
      </c>
      <c r="G151" s="354">
        <v>43769</v>
      </c>
      <c r="H151" s="353" t="s">
        <v>77</v>
      </c>
      <c r="I151" s="353" t="s">
        <v>74</v>
      </c>
      <c r="J151" s="353" t="s">
        <v>23</v>
      </c>
      <c r="K151" s="356">
        <v>8928571.4285714291</v>
      </c>
      <c r="L151" s="353" t="s">
        <v>77</v>
      </c>
      <c r="M151" s="353" t="s">
        <v>75</v>
      </c>
      <c r="N151" s="353" t="s">
        <v>80</v>
      </c>
      <c r="O151" s="355">
        <v>-10000000</v>
      </c>
      <c r="P151" s="353">
        <v>1.1751</v>
      </c>
      <c r="Q151" s="353" t="s">
        <v>26</v>
      </c>
      <c r="R151" s="357">
        <v>1.1200000000000001</v>
      </c>
      <c r="S151" s="357"/>
      <c r="T151" s="356"/>
      <c r="U151" s="356">
        <v>0</v>
      </c>
      <c r="V151" s="353"/>
      <c r="W151" s="357">
        <v>1.1993</v>
      </c>
      <c r="X151" s="357">
        <v>1.2575535932675985</v>
      </c>
      <c r="Y151" s="355">
        <v>-79927.053051223949</v>
      </c>
      <c r="Z151" s="372"/>
      <c r="AA151" s="356">
        <v>0</v>
      </c>
      <c r="AB151" s="355">
        <v>-79927.053051223949</v>
      </c>
      <c r="AC151" s="203">
        <f t="shared" si="10"/>
        <v>26</v>
      </c>
      <c r="AD151" s="202" t="s">
        <v>66</v>
      </c>
      <c r="AE151" s="204"/>
      <c r="AF151" s="205">
        <f t="shared" si="9"/>
        <v>0</v>
      </c>
      <c r="AG151" s="205">
        <f t="shared" si="11"/>
        <v>2172.4173019322666</v>
      </c>
      <c r="AH151" s="199"/>
      <c r="AI151" s="214"/>
      <c r="AJ151" s="214"/>
      <c r="AK151" s="214"/>
      <c r="AL151" s="214"/>
      <c r="AM151" s="214"/>
      <c r="AN151" s="214"/>
      <c r="AO151" s="200"/>
      <c r="AP151" s="199"/>
      <c r="AQ151" s="199"/>
      <c r="AR151" s="199"/>
      <c r="AS151" s="213"/>
    </row>
    <row r="152" spans="1:45" s="211" customFormat="1" ht="15.75" customHeight="1" x14ac:dyDescent="0.3">
      <c r="A152" s="353">
        <v>2019</v>
      </c>
      <c r="B152" s="353" t="s">
        <v>133</v>
      </c>
      <c r="C152" s="353">
        <v>921</v>
      </c>
      <c r="D152" s="353" t="s">
        <v>64</v>
      </c>
      <c r="E152" s="354">
        <v>42944</v>
      </c>
      <c r="F152" s="354">
        <v>43767</v>
      </c>
      <c r="G152" s="354">
        <v>43769</v>
      </c>
      <c r="H152" s="353" t="s">
        <v>77</v>
      </c>
      <c r="I152" s="353" t="s">
        <v>74</v>
      </c>
      <c r="J152" s="353" t="s">
        <v>23</v>
      </c>
      <c r="K152" s="356">
        <v>7881462.7994955899</v>
      </c>
      <c r="L152" s="353" t="s">
        <v>77</v>
      </c>
      <c r="M152" s="353" t="s">
        <v>75</v>
      </c>
      <c r="N152" s="353" t="s">
        <v>80</v>
      </c>
      <c r="O152" s="355">
        <v>-10000000</v>
      </c>
      <c r="P152" s="353">
        <v>1.1751</v>
      </c>
      <c r="Q152" s="353" t="s">
        <v>26</v>
      </c>
      <c r="R152" s="357">
        <v>1.2687999999999999</v>
      </c>
      <c r="S152" s="357">
        <v>1.1200000000000001</v>
      </c>
      <c r="T152" s="356"/>
      <c r="U152" s="356">
        <v>0</v>
      </c>
      <c r="V152" s="353"/>
      <c r="W152" s="357">
        <v>1.1993</v>
      </c>
      <c r="X152" s="357">
        <v>1.2575535932675985</v>
      </c>
      <c r="Y152" s="355">
        <v>-153138.92395190109</v>
      </c>
      <c r="Z152" s="372"/>
      <c r="AA152" s="356">
        <v>0</v>
      </c>
      <c r="AB152" s="355">
        <v>-153138.92395190109</v>
      </c>
      <c r="AC152" s="203">
        <f t="shared" si="10"/>
        <v>26</v>
      </c>
      <c r="AD152" s="202" t="s">
        <v>66</v>
      </c>
      <c r="AE152" s="204"/>
      <c r="AF152" s="205">
        <f t="shared" si="9"/>
        <v>0</v>
      </c>
      <c r="AG152" s="205">
        <f t="shared" si="11"/>
        <v>4162.3159530126713</v>
      </c>
      <c r="AH152" s="199"/>
      <c r="AI152" s="214"/>
      <c r="AJ152" s="214"/>
      <c r="AK152" s="214"/>
      <c r="AL152" s="214"/>
      <c r="AM152" s="214"/>
      <c r="AN152" s="214"/>
      <c r="AO152" s="200"/>
      <c r="AP152" s="199"/>
      <c r="AQ152" s="199"/>
      <c r="AR152" s="199"/>
      <c r="AS152" s="213"/>
    </row>
    <row r="153" spans="1:45" s="211" customFormat="1" ht="15.75" customHeight="1" x14ac:dyDescent="0.3">
      <c r="A153" s="353">
        <v>2019</v>
      </c>
      <c r="B153" s="353" t="s">
        <v>134</v>
      </c>
      <c r="C153" s="353">
        <v>923</v>
      </c>
      <c r="D153" s="353" t="s">
        <v>25</v>
      </c>
      <c r="E153" s="354">
        <v>42943</v>
      </c>
      <c r="F153" s="354"/>
      <c r="G153" s="354">
        <v>43795</v>
      </c>
      <c r="H153" s="353" t="s">
        <v>73</v>
      </c>
      <c r="I153" s="353" t="s">
        <v>78</v>
      </c>
      <c r="J153" s="353" t="s">
        <v>23</v>
      </c>
      <c r="K153" s="356">
        <v>8099789.40547546</v>
      </c>
      <c r="L153" s="353" t="s">
        <v>77</v>
      </c>
      <c r="M153" s="353" t="s">
        <v>78</v>
      </c>
      <c r="N153" s="353" t="s">
        <v>80</v>
      </c>
      <c r="O153" s="355">
        <v>-10000000</v>
      </c>
      <c r="P153" s="353">
        <v>1.1677</v>
      </c>
      <c r="Q153" s="353" t="s">
        <v>26</v>
      </c>
      <c r="R153" s="357">
        <v>1.2345999999999999</v>
      </c>
      <c r="S153" s="357"/>
      <c r="T153" s="356"/>
      <c r="U153" s="356">
        <v>0</v>
      </c>
      <c r="V153" s="353"/>
      <c r="W153" s="357">
        <v>1.1993</v>
      </c>
      <c r="X153" s="357">
        <v>1.2600184817413476</v>
      </c>
      <c r="Y153" s="356">
        <v>165071.91218125762</v>
      </c>
      <c r="Z153" s="356">
        <v>165071.91218125762</v>
      </c>
      <c r="AA153" s="356">
        <v>165071.91218125762</v>
      </c>
      <c r="AB153" s="356">
        <v>0</v>
      </c>
      <c r="AC153" s="203">
        <f t="shared" si="10"/>
        <v>26</v>
      </c>
      <c r="AD153" s="202" t="s">
        <v>66</v>
      </c>
      <c r="AE153" s="204"/>
      <c r="AF153" s="205">
        <f t="shared" si="9"/>
        <v>-673.49340169953109</v>
      </c>
      <c r="AG153" s="205">
        <f t="shared" si="11"/>
        <v>0</v>
      </c>
      <c r="AH153" s="199"/>
      <c r="AI153" s="209"/>
      <c r="AJ153" s="209"/>
      <c r="AK153" s="209"/>
      <c r="AL153" s="209"/>
      <c r="AM153" s="209"/>
      <c r="AN153" s="209"/>
      <c r="AO153" s="200"/>
      <c r="AP153" s="199"/>
      <c r="AQ153" s="199"/>
      <c r="AR153" s="199"/>
      <c r="AS153" s="213"/>
    </row>
    <row r="154" spans="1:45" s="211" customFormat="1" ht="15.75" customHeight="1" x14ac:dyDescent="0.3">
      <c r="A154" s="353">
        <v>2019</v>
      </c>
      <c r="B154" s="353" t="s">
        <v>135</v>
      </c>
      <c r="C154" s="353">
        <v>925</v>
      </c>
      <c r="D154" s="353" t="s">
        <v>64</v>
      </c>
      <c r="E154" s="354">
        <v>42944</v>
      </c>
      <c r="F154" s="354">
        <v>43795</v>
      </c>
      <c r="G154" s="354">
        <v>43798</v>
      </c>
      <c r="H154" s="353" t="s">
        <v>73</v>
      </c>
      <c r="I154" s="353" t="s">
        <v>75</v>
      </c>
      <c r="J154" s="353" t="s">
        <v>23</v>
      </c>
      <c r="K154" s="356">
        <v>7881462.7994955899</v>
      </c>
      <c r="L154" s="353" t="s">
        <v>73</v>
      </c>
      <c r="M154" s="353" t="s">
        <v>74</v>
      </c>
      <c r="N154" s="353" t="s">
        <v>80</v>
      </c>
      <c r="O154" s="355">
        <v>-10000000</v>
      </c>
      <c r="P154" s="353">
        <v>1.1751</v>
      </c>
      <c r="Q154" s="353" t="s">
        <v>26</v>
      </c>
      <c r="R154" s="357">
        <v>1.2687999999999999</v>
      </c>
      <c r="S154" s="357"/>
      <c r="T154" s="356"/>
      <c r="U154" s="356">
        <v>0</v>
      </c>
      <c r="V154" s="353"/>
      <c r="W154" s="357">
        <v>1.1993</v>
      </c>
      <c r="X154" s="357">
        <v>1.2603038399053013</v>
      </c>
      <c r="Y154" s="356">
        <v>322422.09827948152</v>
      </c>
      <c r="Z154" s="372">
        <v>84887.908462563762</v>
      </c>
      <c r="AA154" s="356">
        <v>0</v>
      </c>
      <c r="AB154" s="356">
        <v>322422.09827948152</v>
      </c>
      <c r="AC154" s="203">
        <f t="shared" si="10"/>
        <v>26</v>
      </c>
      <c r="AD154" s="202" t="s">
        <v>66</v>
      </c>
      <c r="AE154" s="204"/>
      <c r="AF154" s="205">
        <f t="shared" si="9"/>
        <v>-1625.0073753285867</v>
      </c>
      <c r="AG154" s="205">
        <f t="shared" si="11"/>
        <v>0</v>
      </c>
      <c r="AH154" s="199"/>
      <c r="AI154" s="209"/>
      <c r="AJ154" s="209"/>
      <c r="AK154" s="209"/>
      <c r="AL154" s="209"/>
      <c r="AM154" s="209"/>
      <c r="AN154" s="209"/>
      <c r="AO154" s="200"/>
      <c r="AP154" s="199"/>
      <c r="AQ154" s="199"/>
      <c r="AR154" s="199"/>
      <c r="AS154" s="213"/>
    </row>
    <row r="155" spans="1:45" s="211" customFormat="1" ht="15.75" customHeight="1" x14ac:dyDescent="0.3">
      <c r="A155" s="353">
        <v>2019</v>
      </c>
      <c r="B155" s="353" t="s">
        <v>135</v>
      </c>
      <c r="C155" s="353">
        <v>926</v>
      </c>
      <c r="D155" s="353" t="s">
        <v>64</v>
      </c>
      <c r="E155" s="354">
        <v>42944</v>
      </c>
      <c r="F155" s="354">
        <v>43795</v>
      </c>
      <c r="G155" s="354">
        <v>43798</v>
      </c>
      <c r="H155" s="353" t="s">
        <v>77</v>
      </c>
      <c r="I155" s="353" t="s">
        <v>74</v>
      </c>
      <c r="J155" s="353" t="s">
        <v>23</v>
      </c>
      <c r="K155" s="356">
        <v>8928571.4285714291</v>
      </c>
      <c r="L155" s="353" t="s">
        <v>77</v>
      </c>
      <c r="M155" s="353" t="s">
        <v>75</v>
      </c>
      <c r="N155" s="353" t="s">
        <v>80</v>
      </c>
      <c r="O155" s="355">
        <v>-10000000</v>
      </c>
      <c r="P155" s="353">
        <v>1.1751</v>
      </c>
      <c r="Q155" s="353" t="s">
        <v>26</v>
      </c>
      <c r="R155" s="357">
        <v>1.1200000000000001</v>
      </c>
      <c r="S155" s="357"/>
      <c r="T155" s="356"/>
      <c r="U155" s="356">
        <v>0</v>
      </c>
      <c r="V155" s="353"/>
      <c r="W155" s="357">
        <v>1.1993</v>
      </c>
      <c r="X155" s="357">
        <v>1.2603038399053013</v>
      </c>
      <c r="Y155" s="355">
        <v>-82456.435487912167</v>
      </c>
      <c r="Z155" s="372"/>
      <c r="AA155" s="356">
        <v>0</v>
      </c>
      <c r="AB155" s="355">
        <v>-82456.435487912167</v>
      </c>
      <c r="AC155" s="203">
        <f t="shared" si="10"/>
        <v>26</v>
      </c>
      <c r="AD155" s="202" t="s">
        <v>66</v>
      </c>
      <c r="AE155" s="204"/>
      <c r="AF155" s="205">
        <f t="shared" si="9"/>
        <v>0</v>
      </c>
      <c r="AG155" s="205">
        <f t="shared" si="11"/>
        <v>2241.1659165614528</v>
      </c>
      <c r="AH155" s="199"/>
      <c r="AI155" s="200"/>
      <c r="AJ155" s="200"/>
      <c r="AK155" s="200"/>
      <c r="AL155" s="200"/>
      <c r="AM155" s="200"/>
      <c r="AN155" s="200"/>
      <c r="AO155" s="200"/>
      <c r="AP155" s="199"/>
      <c r="AQ155" s="199"/>
      <c r="AR155" s="199"/>
      <c r="AS155" s="213"/>
    </row>
    <row r="156" spans="1:45" s="211" customFormat="1" ht="15.75" customHeight="1" x14ac:dyDescent="0.3">
      <c r="A156" s="353">
        <v>2019</v>
      </c>
      <c r="B156" s="353" t="s">
        <v>135</v>
      </c>
      <c r="C156" s="353">
        <v>927</v>
      </c>
      <c r="D156" s="353" t="s">
        <v>64</v>
      </c>
      <c r="E156" s="354">
        <v>42944</v>
      </c>
      <c r="F156" s="354">
        <v>43795</v>
      </c>
      <c r="G156" s="354">
        <v>43798</v>
      </c>
      <c r="H156" s="353" t="s">
        <v>77</v>
      </c>
      <c r="I156" s="353" t="s">
        <v>74</v>
      </c>
      <c r="J156" s="353" t="s">
        <v>23</v>
      </c>
      <c r="K156" s="356">
        <v>7881462.7994955899</v>
      </c>
      <c r="L156" s="353" t="s">
        <v>77</v>
      </c>
      <c r="M156" s="353" t="s">
        <v>75</v>
      </c>
      <c r="N156" s="353" t="s">
        <v>80</v>
      </c>
      <c r="O156" s="355">
        <v>-10000000</v>
      </c>
      <c r="P156" s="353">
        <v>1.1751</v>
      </c>
      <c r="Q156" s="353" t="s">
        <v>26</v>
      </c>
      <c r="R156" s="357">
        <v>1.2687999999999999</v>
      </c>
      <c r="S156" s="357">
        <v>1.1200000000000001</v>
      </c>
      <c r="T156" s="356"/>
      <c r="U156" s="356">
        <v>0</v>
      </c>
      <c r="V156" s="353"/>
      <c r="W156" s="357">
        <v>1.1993</v>
      </c>
      <c r="X156" s="357">
        <v>1.2603038399053013</v>
      </c>
      <c r="Y156" s="355">
        <v>-155077.75432900558</v>
      </c>
      <c r="Z156" s="372"/>
      <c r="AA156" s="356">
        <v>0</v>
      </c>
      <c r="AB156" s="355">
        <v>-155077.75432900558</v>
      </c>
      <c r="AC156" s="203">
        <f t="shared" si="10"/>
        <v>26</v>
      </c>
      <c r="AD156" s="202" t="s">
        <v>66</v>
      </c>
      <c r="AE156" s="204"/>
      <c r="AF156" s="205">
        <f t="shared" si="9"/>
        <v>0</v>
      </c>
      <c r="AG156" s="205">
        <f t="shared" si="11"/>
        <v>4215.013362662371</v>
      </c>
      <c r="AH156" s="199"/>
      <c r="AI156" s="200"/>
      <c r="AJ156" s="200"/>
      <c r="AK156" s="200"/>
      <c r="AL156" s="200"/>
      <c r="AM156" s="200"/>
      <c r="AN156" s="200"/>
      <c r="AO156" s="200"/>
      <c r="AP156" s="199"/>
      <c r="AQ156" s="199"/>
      <c r="AR156" s="199"/>
      <c r="AS156" s="213"/>
    </row>
    <row r="157" spans="1:45" s="211" customFormat="1" ht="15.75" customHeight="1" x14ac:dyDescent="0.3">
      <c r="A157" s="353">
        <v>2019</v>
      </c>
      <c r="B157" s="353" t="s">
        <v>136</v>
      </c>
      <c r="C157" s="353">
        <v>924</v>
      </c>
      <c r="D157" s="353" t="s">
        <v>25</v>
      </c>
      <c r="E157" s="354">
        <v>42943</v>
      </c>
      <c r="F157" s="354"/>
      <c r="G157" s="354">
        <v>43826</v>
      </c>
      <c r="H157" s="353" t="s">
        <v>73</v>
      </c>
      <c r="I157" s="353" t="s">
        <v>78</v>
      </c>
      <c r="J157" s="353" t="s">
        <v>23</v>
      </c>
      <c r="K157" s="356">
        <v>8099789.40547546</v>
      </c>
      <c r="L157" s="353" t="s">
        <v>77</v>
      </c>
      <c r="M157" s="353" t="s">
        <v>78</v>
      </c>
      <c r="N157" s="353" t="s">
        <v>80</v>
      </c>
      <c r="O157" s="355">
        <v>-10000000</v>
      </c>
      <c r="P157" s="353">
        <v>1.1677</v>
      </c>
      <c r="Q157" s="353" t="s">
        <v>26</v>
      </c>
      <c r="R157" s="357">
        <v>1.2345999999999999</v>
      </c>
      <c r="S157" s="357"/>
      <c r="T157" s="356"/>
      <c r="U157" s="356">
        <v>0</v>
      </c>
      <c r="V157" s="353"/>
      <c r="W157" s="357">
        <v>1.1993</v>
      </c>
      <c r="X157" s="357">
        <v>1.2629766723555713</v>
      </c>
      <c r="Y157" s="356">
        <v>183928.1257132967</v>
      </c>
      <c r="Z157" s="356">
        <v>183928.1257132967</v>
      </c>
      <c r="AA157" s="356">
        <v>183928.1257132967</v>
      </c>
      <c r="AB157" s="356">
        <v>0</v>
      </c>
      <c r="AC157" s="203">
        <f t="shared" si="10"/>
        <v>27</v>
      </c>
      <c r="AD157" s="202" t="s">
        <v>66</v>
      </c>
      <c r="AE157" s="204"/>
      <c r="AF157" s="205">
        <f t="shared" si="9"/>
        <v>-750.42675291025046</v>
      </c>
      <c r="AG157" s="205">
        <f t="shared" si="11"/>
        <v>0</v>
      </c>
      <c r="AH157" s="199"/>
      <c r="AI157" s="200"/>
      <c r="AJ157" s="200"/>
      <c r="AK157" s="200"/>
      <c r="AL157" s="200"/>
      <c r="AM157" s="200"/>
      <c r="AN157" s="200"/>
      <c r="AO157" s="200"/>
      <c r="AP157" s="199"/>
      <c r="AQ157" s="199"/>
      <c r="AR157" s="199"/>
      <c r="AS157" s="213"/>
    </row>
    <row r="158" spans="1:45" s="212" customFormat="1" ht="15.75" customHeight="1" x14ac:dyDescent="0.3">
      <c r="A158" s="353">
        <v>2019</v>
      </c>
      <c r="B158" s="353" t="s">
        <v>137</v>
      </c>
      <c r="C158" s="353">
        <v>928</v>
      </c>
      <c r="D158" s="353" t="s">
        <v>64</v>
      </c>
      <c r="E158" s="354">
        <v>42944</v>
      </c>
      <c r="F158" s="354">
        <v>43826</v>
      </c>
      <c r="G158" s="354">
        <v>43830</v>
      </c>
      <c r="H158" s="353" t="s">
        <v>73</v>
      </c>
      <c r="I158" s="353" t="s">
        <v>75</v>
      </c>
      <c r="J158" s="353" t="s">
        <v>23</v>
      </c>
      <c r="K158" s="356">
        <v>7881462.7994955899</v>
      </c>
      <c r="L158" s="353" t="s">
        <v>73</v>
      </c>
      <c r="M158" s="353" t="s">
        <v>74</v>
      </c>
      <c r="N158" s="353" t="s">
        <v>80</v>
      </c>
      <c r="O158" s="355">
        <v>-10000000</v>
      </c>
      <c r="P158" s="353">
        <v>1.1751</v>
      </c>
      <c r="Q158" s="353" t="s">
        <v>26</v>
      </c>
      <c r="R158" s="357">
        <v>1.2687999999999999</v>
      </c>
      <c r="S158" s="357"/>
      <c r="T158" s="356"/>
      <c r="U158" s="356">
        <v>0</v>
      </c>
      <c r="V158" s="353"/>
      <c r="W158" s="357">
        <v>1.1993</v>
      </c>
      <c r="X158" s="357">
        <v>1.2633599078424746</v>
      </c>
      <c r="Y158" s="356">
        <v>339638.84585790354</v>
      </c>
      <c r="Z158" s="372">
        <v>97820.713308479113</v>
      </c>
      <c r="AA158" s="356">
        <v>0</v>
      </c>
      <c r="AB158" s="356">
        <v>339638.84585790354</v>
      </c>
      <c r="AC158" s="203">
        <f t="shared" si="10"/>
        <v>27</v>
      </c>
      <c r="AD158" s="202" t="s">
        <v>66</v>
      </c>
      <c r="AE158" s="204"/>
      <c r="AF158" s="205">
        <f t="shared" si="9"/>
        <v>-1711.7797831238336</v>
      </c>
      <c r="AG158" s="205">
        <f t="shared" si="11"/>
        <v>0</v>
      </c>
      <c r="AH158" s="199"/>
      <c r="AI158" s="200"/>
      <c r="AJ158" s="200"/>
      <c r="AK158" s="200"/>
      <c r="AL158" s="200"/>
      <c r="AM158" s="200"/>
      <c r="AN158" s="200"/>
      <c r="AO158" s="200"/>
      <c r="AP158" s="199"/>
      <c r="AQ158" s="199"/>
      <c r="AR158" s="199"/>
      <c r="AS158" s="213"/>
    </row>
    <row r="159" spans="1:45" s="212" customFormat="1" ht="15.75" customHeight="1" x14ac:dyDescent="0.3">
      <c r="A159" s="353">
        <v>2019</v>
      </c>
      <c r="B159" s="353" t="s">
        <v>137</v>
      </c>
      <c r="C159" s="353">
        <v>929</v>
      </c>
      <c r="D159" s="353" t="s">
        <v>64</v>
      </c>
      <c r="E159" s="354">
        <v>42944</v>
      </c>
      <c r="F159" s="354">
        <v>43826</v>
      </c>
      <c r="G159" s="354">
        <v>43830</v>
      </c>
      <c r="H159" s="353" t="s">
        <v>77</v>
      </c>
      <c r="I159" s="353" t="s">
        <v>74</v>
      </c>
      <c r="J159" s="353" t="s">
        <v>23</v>
      </c>
      <c r="K159" s="356">
        <v>8928571.4285714291</v>
      </c>
      <c r="L159" s="353" t="s">
        <v>77</v>
      </c>
      <c r="M159" s="353" t="s">
        <v>75</v>
      </c>
      <c r="N159" s="353" t="s">
        <v>80</v>
      </c>
      <c r="O159" s="355">
        <v>-10000000</v>
      </c>
      <c r="P159" s="353">
        <v>1.1751</v>
      </c>
      <c r="Q159" s="353" t="s">
        <v>26</v>
      </c>
      <c r="R159" s="357">
        <v>1.1200000000000001</v>
      </c>
      <c r="S159" s="357"/>
      <c r="T159" s="356"/>
      <c r="U159" s="356">
        <v>0</v>
      </c>
      <c r="V159" s="353"/>
      <c r="W159" s="357">
        <v>1.1993</v>
      </c>
      <c r="X159" s="357">
        <v>1.2633599078424746</v>
      </c>
      <c r="Y159" s="355">
        <v>-85109.573312743611</v>
      </c>
      <c r="Z159" s="372"/>
      <c r="AA159" s="356">
        <v>0</v>
      </c>
      <c r="AB159" s="355">
        <v>-85109.573312743611</v>
      </c>
      <c r="AC159" s="203">
        <f t="shared" si="10"/>
        <v>27</v>
      </c>
      <c r="AD159" s="202" t="s">
        <v>66</v>
      </c>
      <c r="AE159" s="204"/>
      <c r="AF159" s="205">
        <f t="shared" si="9"/>
        <v>0</v>
      </c>
      <c r="AG159" s="205">
        <f t="shared" si="11"/>
        <v>2931.1737048908899</v>
      </c>
      <c r="AH159" s="199"/>
      <c r="AI159" s="200"/>
      <c r="AJ159" s="200"/>
      <c r="AK159" s="200"/>
      <c r="AL159" s="200"/>
      <c r="AM159" s="200"/>
      <c r="AN159" s="200"/>
      <c r="AO159" s="200"/>
      <c r="AP159" s="199"/>
      <c r="AQ159" s="199"/>
      <c r="AR159" s="199"/>
      <c r="AS159" s="213"/>
    </row>
    <row r="160" spans="1:45" s="212" customFormat="1" ht="15.75" customHeight="1" x14ac:dyDescent="0.3">
      <c r="A160" s="358">
        <v>2019</v>
      </c>
      <c r="B160" s="358" t="s">
        <v>137</v>
      </c>
      <c r="C160" s="358">
        <v>930</v>
      </c>
      <c r="D160" s="358" t="s">
        <v>64</v>
      </c>
      <c r="E160" s="359">
        <v>42944</v>
      </c>
      <c r="F160" s="359">
        <v>43826</v>
      </c>
      <c r="G160" s="359">
        <v>43830</v>
      </c>
      <c r="H160" s="358" t="s">
        <v>77</v>
      </c>
      <c r="I160" s="358" t="s">
        <v>74</v>
      </c>
      <c r="J160" s="358" t="s">
        <v>23</v>
      </c>
      <c r="K160" s="361">
        <v>7881462.7994955899</v>
      </c>
      <c r="L160" s="358" t="s">
        <v>77</v>
      </c>
      <c r="M160" s="358" t="s">
        <v>75</v>
      </c>
      <c r="N160" s="358" t="s">
        <v>80</v>
      </c>
      <c r="O160" s="360">
        <v>-10000000</v>
      </c>
      <c r="P160" s="358">
        <v>1.1751</v>
      </c>
      <c r="Q160" s="358" t="s">
        <v>26</v>
      </c>
      <c r="R160" s="362">
        <v>1.2687999999999999</v>
      </c>
      <c r="S160" s="362">
        <v>1.1200000000000001</v>
      </c>
      <c r="T160" s="361"/>
      <c r="U160" s="361">
        <v>0</v>
      </c>
      <c r="V160" s="358"/>
      <c r="W160" s="362">
        <v>1.1993</v>
      </c>
      <c r="X160" s="362">
        <v>1.2633599078424746</v>
      </c>
      <c r="Y160" s="360">
        <v>-156708.55923668083</v>
      </c>
      <c r="Z160" s="373"/>
      <c r="AA160" s="361">
        <v>0</v>
      </c>
      <c r="AB160" s="360">
        <v>-156708.55923668083</v>
      </c>
      <c r="AC160" s="203">
        <f t="shared" si="10"/>
        <v>27</v>
      </c>
      <c r="AD160" s="202" t="s">
        <v>66</v>
      </c>
      <c r="AE160" s="204"/>
      <c r="AF160" s="205">
        <f t="shared" si="9"/>
        <v>0</v>
      </c>
      <c r="AG160" s="205">
        <f t="shared" si="11"/>
        <v>5397.0427801112874</v>
      </c>
      <c r="AH160" s="199"/>
      <c r="AI160" s="200"/>
      <c r="AJ160" s="200"/>
      <c r="AK160" s="200"/>
      <c r="AL160" s="200"/>
      <c r="AM160" s="200"/>
      <c r="AN160" s="200"/>
      <c r="AO160" s="200"/>
      <c r="AP160" s="199"/>
      <c r="AQ160" s="199"/>
      <c r="AR160" s="199"/>
      <c r="AS160" s="213"/>
    </row>
    <row r="161" spans="1:45" s="212" customFormat="1" ht="15.75" customHeight="1" x14ac:dyDescent="0.3">
      <c r="A161" s="363"/>
      <c r="B161" s="363"/>
      <c r="C161" s="363"/>
      <c r="D161" s="363"/>
      <c r="E161" s="364"/>
      <c r="F161" s="364"/>
      <c r="G161" s="364"/>
      <c r="H161" s="363"/>
      <c r="I161" s="363"/>
      <c r="J161" s="363"/>
      <c r="K161" s="366">
        <v>281495615.2294457</v>
      </c>
      <c r="L161" s="363"/>
      <c r="M161" s="363"/>
      <c r="N161" s="363"/>
      <c r="O161" s="365">
        <v>-324000000</v>
      </c>
      <c r="P161" s="363"/>
      <c r="Q161" s="363"/>
      <c r="R161" s="367">
        <v>1.1509948378269026</v>
      </c>
      <c r="S161" s="367"/>
      <c r="T161" s="366"/>
      <c r="U161" s="366"/>
      <c r="V161" s="363"/>
      <c r="W161" s="367"/>
      <c r="X161" s="367"/>
      <c r="Y161" s="366">
        <v>20943883.811540075</v>
      </c>
      <c r="Z161" s="366">
        <v>20943883.811540075</v>
      </c>
      <c r="AA161" s="366">
        <v>19797270.533445589</v>
      </c>
      <c r="AB161" s="366">
        <v>1146613.2780944796</v>
      </c>
      <c r="AC161" s="203"/>
      <c r="AD161" s="202"/>
      <c r="AE161" s="204"/>
      <c r="AF161" s="205"/>
      <c r="AG161" s="205"/>
      <c r="AH161" s="199"/>
      <c r="AI161" s="200"/>
      <c r="AJ161" s="200"/>
      <c r="AK161" s="200"/>
      <c r="AL161" s="200"/>
      <c r="AM161" s="200"/>
      <c r="AN161" s="200"/>
      <c r="AO161" s="200"/>
      <c r="AP161" s="199"/>
      <c r="AQ161" s="199"/>
      <c r="AR161" s="199"/>
      <c r="AS161" s="213"/>
    </row>
    <row r="162" spans="1:45" s="211" customFormat="1" ht="15.75" customHeight="1" x14ac:dyDescent="0.3">
      <c r="A162" s="363"/>
      <c r="B162" s="363"/>
      <c r="C162" s="363"/>
      <c r="D162" s="363"/>
      <c r="E162" s="364"/>
      <c r="F162" s="364"/>
      <c r="G162" s="364"/>
      <c r="H162" s="363"/>
      <c r="I162" s="363"/>
      <c r="J162" s="363"/>
      <c r="K162" s="366"/>
      <c r="L162" s="363"/>
      <c r="M162" s="363"/>
      <c r="N162" s="363"/>
      <c r="O162" s="366"/>
      <c r="P162" s="363"/>
      <c r="Q162" s="363"/>
      <c r="R162" s="367"/>
      <c r="S162" s="367"/>
      <c r="T162" s="366"/>
      <c r="U162" s="366"/>
      <c r="V162" s="363"/>
      <c r="W162" s="367"/>
      <c r="X162" s="367"/>
      <c r="Y162" s="366"/>
      <c r="Z162" s="366"/>
      <c r="AA162" s="366"/>
      <c r="AB162" s="366"/>
      <c r="AC162" s="203"/>
      <c r="AD162" s="202"/>
      <c r="AE162" s="204"/>
      <c r="AF162" s="205"/>
      <c r="AG162" s="205"/>
      <c r="AH162" s="199"/>
      <c r="AI162" s="200"/>
      <c r="AJ162" s="200"/>
      <c r="AK162" s="200"/>
      <c r="AL162" s="200"/>
      <c r="AM162" s="200"/>
      <c r="AN162" s="200"/>
      <c r="AO162" s="200"/>
      <c r="AP162" s="199"/>
      <c r="AQ162" s="199"/>
      <c r="AR162" s="199"/>
      <c r="AS162" s="213"/>
    </row>
    <row r="163" spans="1:45" s="211" customFormat="1" ht="15.75" customHeight="1" x14ac:dyDescent="0.3">
      <c r="A163" s="353">
        <v>2020</v>
      </c>
      <c r="B163" s="353" t="s">
        <v>163</v>
      </c>
      <c r="C163" s="353">
        <v>939</v>
      </c>
      <c r="D163" s="353" t="s">
        <v>65</v>
      </c>
      <c r="E163" s="354">
        <v>43014</v>
      </c>
      <c r="F163" s="354"/>
      <c r="G163" s="354">
        <v>43861</v>
      </c>
      <c r="H163" s="353" t="s">
        <v>73</v>
      </c>
      <c r="I163" s="353" t="s">
        <v>78</v>
      </c>
      <c r="J163" s="353" t="s">
        <v>23</v>
      </c>
      <c r="K163" s="356">
        <v>12401818.9334436</v>
      </c>
      <c r="L163" s="353" t="s">
        <v>77</v>
      </c>
      <c r="M163" s="353" t="s">
        <v>78</v>
      </c>
      <c r="N163" s="353" t="s">
        <v>80</v>
      </c>
      <c r="O163" s="355">
        <v>-15000000</v>
      </c>
      <c r="P163" s="353"/>
      <c r="Q163" s="353" t="s">
        <v>26</v>
      </c>
      <c r="R163" s="357">
        <v>1.2095</v>
      </c>
      <c r="S163" s="357"/>
      <c r="T163" s="356"/>
      <c r="U163" s="356">
        <v>0</v>
      </c>
      <c r="V163" s="353"/>
      <c r="W163" s="357">
        <v>1.1993</v>
      </c>
      <c r="X163" s="357">
        <v>1.2659538119112563</v>
      </c>
      <c r="Y163" s="356">
        <v>559012.50407160597</v>
      </c>
      <c r="Z163" s="372">
        <v>229294.0948045862</v>
      </c>
      <c r="AA163" s="356">
        <v>559012.50407160597</v>
      </c>
      <c r="AB163" s="356">
        <v>0</v>
      </c>
      <c r="AC163" s="203">
        <f t="shared" si="10"/>
        <v>27</v>
      </c>
      <c r="AD163" s="202" t="s">
        <v>66</v>
      </c>
      <c r="AE163" s="204"/>
      <c r="AF163" s="205">
        <f t="shared" ref="AF163:AF190" si="12">-IF($Y163&gt;0,$Y163*(1-VLOOKUP($D163,$AI$26:$AN$39,6,FALSE))*VLOOKUP($D163,$AI$26:$AN$39,IF(($G163-$B$2)/365&lt;1,4,5),FALSE),0)</f>
        <v>-4159.0530302927482</v>
      </c>
      <c r="AG163" s="205">
        <f t="shared" si="11"/>
        <v>0</v>
      </c>
      <c r="AH163" s="199"/>
      <c r="AI163" s="200"/>
      <c r="AJ163" s="200"/>
      <c r="AK163" s="200"/>
      <c r="AL163" s="200"/>
      <c r="AM163" s="200"/>
      <c r="AN163" s="200"/>
      <c r="AO163" s="200"/>
      <c r="AP163" s="199"/>
      <c r="AQ163" s="199"/>
      <c r="AR163" s="199"/>
      <c r="AS163" s="213"/>
    </row>
    <row r="164" spans="1:45" s="211" customFormat="1" ht="15.75" customHeight="1" x14ac:dyDescent="0.3">
      <c r="A164" s="353">
        <v>2020</v>
      </c>
      <c r="B164" s="353" t="s">
        <v>163</v>
      </c>
      <c r="C164" s="353">
        <v>940</v>
      </c>
      <c r="D164" s="353" t="s">
        <v>65</v>
      </c>
      <c r="E164" s="354">
        <v>43014</v>
      </c>
      <c r="F164" s="354">
        <v>43859</v>
      </c>
      <c r="G164" s="354">
        <v>43861</v>
      </c>
      <c r="H164" s="353" t="s">
        <v>77</v>
      </c>
      <c r="I164" s="353" t="s">
        <v>74</v>
      </c>
      <c r="J164" s="353" t="s">
        <v>23</v>
      </c>
      <c r="K164" s="356">
        <v>12401818.9334436</v>
      </c>
      <c r="L164" s="353" t="s">
        <v>77</v>
      </c>
      <c r="M164" s="353" t="s">
        <v>75</v>
      </c>
      <c r="N164" s="353" t="s">
        <v>80</v>
      </c>
      <c r="O164" s="355">
        <v>-15000000</v>
      </c>
      <c r="P164" s="353"/>
      <c r="Q164" s="353" t="s">
        <v>26</v>
      </c>
      <c r="R164" s="357">
        <v>1.2095</v>
      </c>
      <c r="S164" s="357"/>
      <c r="T164" s="356"/>
      <c r="U164" s="356">
        <v>0</v>
      </c>
      <c r="V164" s="353"/>
      <c r="W164" s="357">
        <v>1.1993</v>
      </c>
      <c r="X164" s="357">
        <v>1.2659538119112563</v>
      </c>
      <c r="Y164" s="355">
        <v>-329718.40926701977</v>
      </c>
      <c r="Z164" s="372"/>
      <c r="AA164" s="356">
        <v>0</v>
      </c>
      <c r="AB164" s="355">
        <v>-329718.40926701977</v>
      </c>
      <c r="AC164" s="203">
        <f t="shared" si="10"/>
        <v>27</v>
      </c>
      <c r="AD164" s="202" t="s">
        <v>66</v>
      </c>
      <c r="AE164" s="204"/>
      <c r="AF164" s="205">
        <f t="shared" si="12"/>
        <v>0</v>
      </c>
      <c r="AG164" s="205">
        <f t="shared" si="11"/>
        <v>11355.50201515616</v>
      </c>
      <c r="AH164" s="199"/>
      <c r="AI164" s="200"/>
      <c r="AJ164" s="200"/>
      <c r="AK164" s="200"/>
      <c r="AL164" s="200"/>
      <c r="AM164" s="200"/>
      <c r="AN164" s="200"/>
      <c r="AO164" s="200"/>
      <c r="AP164" s="199"/>
      <c r="AQ164" s="199"/>
      <c r="AR164" s="199"/>
      <c r="AS164" s="217"/>
    </row>
    <row r="165" spans="1:45" s="211" customFormat="1" ht="15.75" customHeight="1" x14ac:dyDescent="0.3">
      <c r="A165" s="353">
        <v>2020</v>
      </c>
      <c r="B165" s="353" t="s">
        <v>164</v>
      </c>
      <c r="C165" s="353">
        <v>945</v>
      </c>
      <c r="D165" s="353" t="s">
        <v>165</v>
      </c>
      <c r="E165" s="354">
        <v>43025</v>
      </c>
      <c r="F165" s="354"/>
      <c r="G165" s="354">
        <v>43861</v>
      </c>
      <c r="H165" s="353" t="s">
        <v>73</v>
      </c>
      <c r="I165" s="353" t="s">
        <v>78</v>
      </c>
      <c r="J165" s="353" t="s">
        <v>23</v>
      </c>
      <c r="K165" s="356">
        <v>10034518.744480999</v>
      </c>
      <c r="L165" s="353" t="s">
        <v>77</v>
      </c>
      <c r="M165" s="353" t="s">
        <v>78</v>
      </c>
      <c r="N165" s="353" t="s">
        <v>80</v>
      </c>
      <c r="O165" s="355">
        <v>-12500000</v>
      </c>
      <c r="P165" s="353"/>
      <c r="Q165" s="353" t="s">
        <v>26</v>
      </c>
      <c r="R165" s="357">
        <v>1.2457</v>
      </c>
      <c r="S165" s="357"/>
      <c r="T165" s="356"/>
      <c r="U165" s="356">
        <v>0</v>
      </c>
      <c r="V165" s="353"/>
      <c r="W165" s="357">
        <v>1.1993</v>
      </c>
      <c r="X165" s="357">
        <v>1.2659538119112563</v>
      </c>
      <c r="Y165" s="356">
        <v>162272.97008726836</v>
      </c>
      <c r="Z165" s="356">
        <v>162272.97008726836</v>
      </c>
      <c r="AA165" s="356">
        <v>162272.97008726836</v>
      </c>
      <c r="AB165" s="356">
        <v>0</v>
      </c>
      <c r="AC165" s="203">
        <f t="shared" si="10"/>
        <v>27</v>
      </c>
      <c r="AD165" s="202" t="s">
        <v>66</v>
      </c>
      <c r="AE165" s="204"/>
      <c r="AF165" s="205">
        <f t="shared" si="12"/>
        <v>-282.3549679518469</v>
      </c>
      <c r="AG165" s="205">
        <f t="shared" si="11"/>
        <v>0</v>
      </c>
      <c r="AH165" s="199"/>
      <c r="AI165" s="200"/>
      <c r="AJ165" s="200"/>
      <c r="AK165" s="200"/>
      <c r="AL165" s="200"/>
      <c r="AM165" s="200"/>
      <c r="AN165" s="200"/>
      <c r="AO165" s="200"/>
      <c r="AP165" s="199"/>
      <c r="AQ165" s="199"/>
      <c r="AR165" s="199"/>
      <c r="AS165" s="217"/>
    </row>
    <row r="166" spans="1:45" s="211" customFormat="1" ht="15.75" customHeight="1" x14ac:dyDescent="0.3">
      <c r="A166" s="353">
        <v>2020</v>
      </c>
      <c r="B166" s="353" t="s">
        <v>166</v>
      </c>
      <c r="C166" s="353">
        <v>946</v>
      </c>
      <c r="D166" s="353" t="s">
        <v>165</v>
      </c>
      <c r="E166" s="354">
        <v>43025</v>
      </c>
      <c r="F166" s="354"/>
      <c r="G166" s="354">
        <v>43861</v>
      </c>
      <c r="H166" s="353" t="s">
        <v>73</v>
      </c>
      <c r="I166" s="353" t="s">
        <v>78</v>
      </c>
      <c r="J166" s="353" t="s">
        <v>23</v>
      </c>
      <c r="K166" s="356">
        <v>2006903.7488962</v>
      </c>
      <c r="L166" s="353" t="s">
        <v>77</v>
      </c>
      <c r="M166" s="353" t="s">
        <v>78</v>
      </c>
      <c r="N166" s="353" t="s">
        <v>80</v>
      </c>
      <c r="O166" s="355">
        <v>-2500000</v>
      </c>
      <c r="P166" s="353"/>
      <c r="Q166" s="353" t="s">
        <v>26</v>
      </c>
      <c r="R166" s="357">
        <v>1.2457</v>
      </c>
      <c r="S166" s="357"/>
      <c r="T166" s="356"/>
      <c r="U166" s="356">
        <v>0</v>
      </c>
      <c r="V166" s="353"/>
      <c r="W166" s="357">
        <v>1.1993</v>
      </c>
      <c r="X166" s="357">
        <v>1.2659538119112563</v>
      </c>
      <c r="Y166" s="356">
        <v>32454.594017453674</v>
      </c>
      <c r="Z166" s="356">
        <v>32454.594017453674</v>
      </c>
      <c r="AA166" s="356">
        <v>32454.594017453674</v>
      </c>
      <c r="AB166" s="356">
        <v>0</v>
      </c>
      <c r="AC166" s="203">
        <f t="shared" si="10"/>
        <v>27</v>
      </c>
      <c r="AD166" s="202" t="s">
        <v>66</v>
      </c>
      <c r="AE166" s="204"/>
      <c r="AF166" s="205">
        <f t="shared" si="12"/>
        <v>-56.470993590369389</v>
      </c>
      <c r="AG166" s="205">
        <f t="shared" si="11"/>
        <v>0</v>
      </c>
      <c r="AH166" s="199"/>
      <c r="AI166" s="200"/>
      <c r="AJ166" s="200"/>
      <c r="AK166" s="200"/>
      <c r="AL166" s="200"/>
      <c r="AM166" s="200"/>
      <c r="AN166" s="200"/>
      <c r="AO166" s="200"/>
      <c r="AP166" s="199"/>
      <c r="AQ166" s="199"/>
      <c r="AR166" s="199"/>
      <c r="AS166" s="217"/>
    </row>
    <row r="167" spans="1:45" s="211" customFormat="1" ht="15.75" customHeight="1" x14ac:dyDescent="0.3">
      <c r="A167" s="353">
        <v>2020</v>
      </c>
      <c r="B167" s="353" t="s">
        <v>167</v>
      </c>
      <c r="C167" s="353">
        <v>941</v>
      </c>
      <c r="D167" s="353" t="s">
        <v>65</v>
      </c>
      <c r="E167" s="354">
        <v>43014</v>
      </c>
      <c r="F167" s="354"/>
      <c r="G167" s="354">
        <v>43889</v>
      </c>
      <c r="H167" s="353" t="s">
        <v>73</v>
      </c>
      <c r="I167" s="353" t="s">
        <v>78</v>
      </c>
      <c r="J167" s="353" t="s">
        <v>23</v>
      </c>
      <c r="K167" s="356">
        <v>12401818.9334436</v>
      </c>
      <c r="L167" s="353" t="s">
        <v>77</v>
      </c>
      <c r="M167" s="353" t="s">
        <v>78</v>
      </c>
      <c r="N167" s="353" t="s">
        <v>80</v>
      </c>
      <c r="O167" s="355">
        <v>-15000000</v>
      </c>
      <c r="P167" s="353"/>
      <c r="Q167" s="353" t="s">
        <v>26</v>
      </c>
      <c r="R167" s="357">
        <v>1.2095</v>
      </c>
      <c r="S167" s="357"/>
      <c r="T167" s="356"/>
      <c r="U167" s="356">
        <v>0</v>
      </c>
      <c r="V167" s="353"/>
      <c r="W167" s="357">
        <v>1.1993</v>
      </c>
      <c r="X167" s="357">
        <v>1.2682710464876539</v>
      </c>
      <c r="Y167" s="356">
        <v>580913.44998859626</v>
      </c>
      <c r="Z167" s="372">
        <v>246133.96888387343</v>
      </c>
      <c r="AA167" s="356">
        <v>580913.44998859626</v>
      </c>
      <c r="AB167" s="356">
        <v>0</v>
      </c>
      <c r="AC167" s="203">
        <f t="shared" si="10"/>
        <v>27</v>
      </c>
      <c r="AD167" s="202" t="s">
        <v>66</v>
      </c>
      <c r="AE167" s="204"/>
      <c r="AF167" s="205">
        <f t="shared" si="12"/>
        <v>-4321.9960679151563</v>
      </c>
      <c r="AG167" s="205">
        <f t="shared" si="11"/>
        <v>0</v>
      </c>
      <c r="AH167" s="199"/>
      <c r="AI167" s="200"/>
      <c r="AJ167" s="200"/>
      <c r="AK167" s="200"/>
      <c r="AL167" s="200"/>
      <c r="AM167" s="200"/>
      <c r="AN167" s="200"/>
      <c r="AO167" s="200"/>
      <c r="AP167" s="199"/>
      <c r="AQ167" s="199"/>
      <c r="AR167" s="199"/>
      <c r="AS167" s="217"/>
    </row>
    <row r="168" spans="1:45" s="211" customFormat="1" ht="15.75" customHeight="1" x14ac:dyDescent="0.3">
      <c r="A168" s="353">
        <v>2020</v>
      </c>
      <c r="B168" s="353" t="s">
        <v>167</v>
      </c>
      <c r="C168" s="353">
        <v>942</v>
      </c>
      <c r="D168" s="353" t="s">
        <v>65</v>
      </c>
      <c r="E168" s="354">
        <v>43014</v>
      </c>
      <c r="F168" s="354">
        <v>43887</v>
      </c>
      <c r="G168" s="354">
        <v>43889</v>
      </c>
      <c r="H168" s="353" t="s">
        <v>77</v>
      </c>
      <c r="I168" s="353" t="s">
        <v>74</v>
      </c>
      <c r="J168" s="353" t="s">
        <v>23</v>
      </c>
      <c r="K168" s="356">
        <v>12401818.9334436</v>
      </c>
      <c r="L168" s="353" t="s">
        <v>77</v>
      </c>
      <c r="M168" s="353" t="s">
        <v>75</v>
      </c>
      <c r="N168" s="353" t="s">
        <v>80</v>
      </c>
      <c r="O168" s="355">
        <v>-15000000</v>
      </c>
      <c r="P168" s="353"/>
      <c r="Q168" s="353" t="s">
        <v>26</v>
      </c>
      <c r="R168" s="357">
        <v>1.2095</v>
      </c>
      <c r="S168" s="357"/>
      <c r="T168" s="356"/>
      <c r="U168" s="356">
        <v>0</v>
      </c>
      <c r="V168" s="353"/>
      <c r="W168" s="357">
        <v>1.1993</v>
      </c>
      <c r="X168" s="357">
        <v>1.2682710464876539</v>
      </c>
      <c r="Y168" s="355">
        <v>-334779.48110472283</v>
      </c>
      <c r="Z168" s="372"/>
      <c r="AA168" s="356">
        <v>0</v>
      </c>
      <c r="AB168" s="355">
        <v>-334779.48110472283</v>
      </c>
      <c r="AC168" s="203">
        <f t="shared" si="10"/>
        <v>27</v>
      </c>
      <c r="AD168" s="202" t="s">
        <v>66</v>
      </c>
      <c r="AE168" s="204"/>
      <c r="AF168" s="205">
        <f t="shared" si="12"/>
        <v>0</v>
      </c>
      <c r="AG168" s="205">
        <f t="shared" si="11"/>
        <v>11529.805329246654</v>
      </c>
      <c r="AH168" s="199"/>
      <c r="AI168" s="200"/>
      <c r="AJ168" s="200"/>
      <c r="AK168" s="200"/>
      <c r="AL168" s="200"/>
      <c r="AM168" s="200"/>
      <c r="AN168" s="200"/>
      <c r="AO168" s="200"/>
      <c r="AP168" s="199"/>
      <c r="AQ168" s="199"/>
      <c r="AR168" s="199"/>
      <c r="AS168" s="213"/>
    </row>
    <row r="169" spans="1:45" s="211" customFormat="1" ht="15.75" customHeight="1" x14ac:dyDescent="0.3">
      <c r="A169" s="353">
        <v>2020</v>
      </c>
      <c r="B169" s="353" t="s">
        <v>168</v>
      </c>
      <c r="C169" s="353">
        <v>947</v>
      </c>
      <c r="D169" s="353" t="s">
        <v>165</v>
      </c>
      <c r="E169" s="354">
        <v>43025</v>
      </c>
      <c r="F169" s="354"/>
      <c r="G169" s="354">
        <v>43889</v>
      </c>
      <c r="H169" s="353" t="s">
        <v>73</v>
      </c>
      <c r="I169" s="353" t="s">
        <v>78</v>
      </c>
      <c r="J169" s="353" t="s">
        <v>23</v>
      </c>
      <c r="K169" s="356">
        <v>6728612.6241589198</v>
      </c>
      <c r="L169" s="353" t="s">
        <v>77</v>
      </c>
      <c r="M169" s="353" t="s">
        <v>78</v>
      </c>
      <c r="N169" s="353" t="s">
        <v>80</v>
      </c>
      <c r="O169" s="355">
        <v>-8400000</v>
      </c>
      <c r="P169" s="353"/>
      <c r="Q169" s="353" t="s">
        <v>26</v>
      </c>
      <c r="R169" s="357">
        <v>1.2484</v>
      </c>
      <c r="S169" s="357"/>
      <c r="T169" s="356"/>
      <c r="U169" s="356">
        <v>0</v>
      </c>
      <c r="V169" s="353"/>
      <c r="W169" s="357">
        <v>1.1993</v>
      </c>
      <c r="X169" s="357">
        <v>1.2682710464876539</v>
      </c>
      <c r="Y169" s="356">
        <v>106563.60082760394</v>
      </c>
      <c r="Z169" s="356">
        <v>106563.60082760394</v>
      </c>
      <c r="AA169" s="356">
        <v>106563.60082760394</v>
      </c>
      <c r="AB169" s="356">
        <v>0</v>
      </c>
      <c r="AC169" s="203">
        <f t="shared" si="10"/>
        <v>27</v>
      </c>
      <c r="AD169" s="202" t="s">
        <v>66</v>
      </c>
      <c r="AE169" s="204"/>
      <c r="AF169" s="205">
        <f t="shared" si="12"/>
        <v>-185.42066544003083</v>
      </c>
      <c r="AG169" s="205">
        <f t="shared" si="11"/>
        <v>0</v>
      </c>
      <c r="AH169" s="199"/>
      <c r="AI169" s="200"/>
      <c r="AJ169" s="200"/>
      <c r="AK169" s="200"/>
      <c r="AL169" s="200"/>
      <c r="AM169" s="200"/>
      <c r="AN169" s="200"/>
      <c r="AO169" s="200"/>
      <c r="AP169" s="199"/>
      <c r="AQ169" s="199"/>
      <c r="AR169" s="199"/>
      <c r="AS169" s="213"/>
    </row>
    <row r="170" spans="1:45" s="211" customFormat="1" ht="15.75" customHeight="1" x14ac:dyDescent="0.3">
      <c r="A170" s="353">
        <v>2020</v>
      </c>
      <c r="B170" s="353" t="s">
        <v>169</v>
      </c>
      <c r="C170" s="353">
        <v>948</v>
      </c>
      <c r="D170" s="353" t="s">
        <v>165</v>
      </c>
      <c r="E170" s="354">
        <v>43025</v>
      </c>
      <c r="F170" s="354"/>
      <c r="G170" s="354">
        <v>43889</v>
      </c>
      <c r="H170" s="353" t="s">
        <v>73</v>
      </c>
      <c r="I170" s="353" t="s">
        <v>78</v>
      </c>
      <c r="J170" s="353" t="s">
        <v>23</v>
      </c>
      <c r="K170" s="356">
        <v>1281640.4998397999</v>
      </c>
      <c r="L170" s="353" t="s">
        <v>77</v>
      </c>
      <c r="M170" s="353" t="s">
        <v>78</v>
      </c>
      <c r="N170" s="353" t="s">
        <v>80</v>
      </c>
      <c r="O170" s="355">
        <v>-1600000</v>
      </c>
      <c r="P170" s="353"/>
      <c r="Q170" s="353" t="s">
        <v>26</v>
      </c>
      <c r="R170" s="357">
        <v>1.2484</v>
      </c>
      <c r="S170" s="357"/>
      <c r="T170" s="356"/>
      <c r="U170" s="356">
        <v>0</v>
      </c>
      <c r="V170" s="353"/>
      <c r="W170" s="357">
        <v>1.1993</v>
      </c>
      <c r="X170" s="357">
        <v>1.2682710464876539</v>
      </c>
      <c r="Y170" s="356">
        <v>20297.828729067271</v>
      </c>
      <c r="Z170" s="356">
        <v>20297.828729067271</v>
      </c>
      <c r="AA170" s="356">
        <v>20297.828729067271</v>
      </c>
      <c r="AB170" s="356">
        <v>0</v>
      </c>
      <c r="AC170" s="203">
        <f t="shared" si="10"/>
        <v>27</v>
      </c>
      <c r="AD170" s="202" t="s">
        <v>66</v>
      </c>
      <c r="AE170" s="204"/>
      <c r="AF170" s="205">
        <f t="shared" si="12"/>
        <v>-35.318221988577044</v>
      </c>
      <c r="AG170" s="205">
        <f t="shared" si="11"/>
        <v>0</v>
      </c>
      <c r="AH170" s="199"/>
      <c r="AI170" s="200"/>
      <c r="AJ170" s="200"/>
      <c r="AK170" s="200"/>
      <c r="AL170" s="200"/>
      <c r="AM170" s="200"/>
      <c r="AN170" s="200"/>
      <c r="AO170" s="200"/>
      <c r="AP170" s="199"/>
      <c r="AQ170" s="199"/>
      <c r="AR170" s="199"/>
      <c r="AS170" s="213"/>
    </row>
    <row r="171" spans="1:45" s="212" customFormat="1" ht="15.75" customHeight="1" x14ac:dyDescent="0.3">
      <c r="A171" s="353">
        <v>2020</v>
      </c>
      <c r="B171" s="353" t="s">
        <v>170</v>
      </c>
      <c r="C171" s="353">
        <v>949</v>
      </c>
      <c r="D171" s="353" t="s">
        <v>22</v>
      </c>
      <c r="E171" s="354">
        <v>43025</v>
      </c>
      <c r="F171" s="354"/>
      <c r="G171" s="354">
        <v>43889</v>
      </c>
      <c r="H171" s="353" t="s">
        <v>73</v>
      </c>
      <c r="I171" s="353" t="s">
        <v>78</v>
      </c>
      <c r="J171" s="353" t="s">
        <v>23</v>
      </c>
      <c r="K171" s="356">
        <v>4142502.0712510399</v>
      </c>
      <c r="L171" s="353" t="s">
        <v>77</v>
      </c>
      <c r="M171" s="353" t="s">
        <v>78</v>
      </c>
      <c r="N171" s="353" t="s">
        <v>80</v>
      </c>
      <c r="O171" s="355">
        <v>-5000000</v>
      </c>
      <c r="P171" s="353"/>
      <c r="Q171" s="353" t="s">
        <v>26</v>
      </c>
      <c r="R171" s="357">
        <v>1.2070000000000001</v>
      </c>
      <c r="S171" s="357"/>
      <c r="T171" s="356"/>
      <c r="U171" s="356">
        <v>0</v>
      </c>
      <c r="V171" s="353"/>
      <c r="W171" s="357">
        <v>1.1993</v>
      </c>
      <c r="X171" s="357">
        <v>1.2682710464876539</v>
      </c>
      <c r="Y171" s="356">
        <v>202292.90629599549</v>
      </c>
      <c r="Z171" s="372">
        <v>93305.425853010835</v>
      </c>
      <c r="AA171" s="356">
        <v>202292.90629599549</v>
      </c>
      <c r="AB171" s="356">
        <v>0</v>
      </c>
      <c r="AC171" s="203">
        <f t="shared" si="10"/>
        <v>27</v>
      </c>
      <c r="AD171" s="202" t="s">
        <v>66</v>
      </c>
      <c r="AE171" s="204"/>
      <c r="AF171" s="205">
        <f t="shared" si="12"/>
        <v>-497.64054948814896</v>
      </c>
      <c r="AG171" s="205">
        <f t="shared" si="11"/>
        <v>0</v>
      </c>
      <c r="AH171" s="199"/>
      <c r="AI171" s="200"/>
      <c r="AJ171" s="200"/>
      <c r="AK171" s="200"/>
      <c r="AL171" s="200"/>
      <c r="AM171" s="200"/>
      <c r="AN171" s="200"/>
      <c r="AO171" s="200"/>
      <c r="AP171" s="199"/>
      <c r="AQ171" s="199"/>
      <c r="AR171" s="199"/>
      <c r="AS171" s="213"/>
    </row>
    <row r="172" spans="1:45" s="212" customFormat="1" ht="15.75" customHeight="1" x14ac:dyDescent="0.3">
      <c r="A172" s="353">
        <v>2020</v>
      </c>
      <c r="B172" s="353" t="s">
        <v>170</v>
      </c>
      <c r="C172" s="353">
        <v>950</v>
      </c>
      <c r="D172" s="353" t="s">
        <v>22</v>
      </c>
      <c r="E172" s="354">
        <v>43025</v>
      </c>
      <c r="F172" s="354">
        <v>43887</v>
      </c>
      <c r="G172" s="354">
        <v>43889</v>
      </c>
      <c r="H172" s="353" t="s">
        <v>77</v>
      </c>
      <c r="I172" s="353" t="s">
        <v>74</v>
      </c>
      <c r="J172" s="353" t="s">
        <v>23</v>
      </c>
      <c r="K172" s="356">
        <v>4142502.0712510399</v>
      </c>
      <c r="L172" s="353" t="s">
        <v>77</v>
      </c>
      <c r="M172" s="353" t="s">
        <v>75</v>
      </c>
      <c r="N172" s="353" t="s">
        <v>80</v>
      </c>
      <c r="O172" s="355">
        <v>-5000000</v>
      </c>
      <c r="P172" s="353"/>
      <c r="Q172" s="353" t="s">
        <v>26</v>
      </c>
      <c r="R172" s="357">
        <v>1.2070000000000001</v>
      </c>
      <c r="S172" s="357"/>
      <c r="T172" s="356"/>
      <c r="U172" s="356">
        <v>0</v>
      </c>
      <c r="V172" s="353"/>
      <c r="W172" s="357">
        <v>1.1993</v>
      </c>
      <c r="X172" s="357">
        <v>1.2682710464876539</v>
      </c>
      <c r="Y172" s="355">
        <v>-108987.48044298466</v>
      </c>
      <c r="Z172" s="372"/>
      <c r="AA172" s="356">
        <v>0</v>
      </c>
      <c r="AB172" s="355">
        <v>-108987.48044298466</v>
      </c>
      <c r="AC172" s="203">
        <f t="shared" si="10"/>
        <v>27</v>
      </c>
      <c r="AD172" s="202" t="s">
        <v>66</v>
      </c>
      <c r="AE172" s="204"/>
      <c r="AF172" s="205">
        <f t="shared" si="12"/>
        <v>0</v>
      </c>
      <c r="AG172" s="205">
        <f t="shared" si="11"/>
        <v>3753.528826456391</v>
      </c>
      <c r="AH172" s="199"/>
      <c r="AI172" s="200"/>
      <c r="AJ172" s="200"/>
      <c r="AK172" s="200"/>
      <c r="AL172" s="200"/>
      <c r="AM172" s="200"/>
      <c r="AN172" s="200"/>
      <c r="AO172" s="200"/>
      <c r="AP172" s="199"/>
      <c r="AQ172" s="199"/>
      <c r="AR172" s="199"/>
      <c r="AS172" s="213"/>
    </row>
    <row r="173" spans="1:45" s="212" customFormat="1" ht="15.75" customHeight="1" x14ac:dyDescent="0.3">
      <c r="A173" s="353">
        <v>2020</v>
      </c>
      <c r="B173" s="353" t="s">
        <v>171</v>
      </c>
      <c r="C173" s="353">
        <v>943</v>
      </c>
      <c r="D173" s="353" t="s">
        <v>65</v>
      </c>
      <c r="E173" s="354">
        <v>43014</v>
      </c>
      <c r="F173" s="354"/>
      <c r="G173" s="354">
        <v>43921</v>
      </c>
      <c r="H173" s="353" t="s">
        <v>73</v>
      </c>
      <c r="I173" s="353" t="s">
        <v>78</v>
      </c>
      <c r="J173" s="353" t="s">
        <v>23</v>
      </c>
      <c r="K173" s="356">
        <v>12401818.9334436</v>
      </c>
      <c r="L173" s="353" t="s">
        <v>77</v>
      </c>
      <c r="M173" s="353" t="s">
        <v>78</v>
      </c>
      <c r="N173" s="353" t="s">
        <v>80</v>
      </c>
      <c r="O173" s="355">
        <v>-15000000</v>
      </c>
      <c r="P173" s="353"/>
      <c r="Q173" s="353" t="s">
        <v>26</v>
      </c>
      <c r="R173" s="357">
        <v>1.2095</v>
      </c>
      <c r="S173" s="357"/>
      <c r="T173" s="356"/>
      <c r="U173" s="356">
        <v>0</v>
      </c>
      <c r="V173" s="353"/>
      <c r="W173" s="357">
        <v>1.1993</v>
      </c>
      <c r="X173" s="357">
        <v>1.2709235098105753</v>
      </c>
      <c r="Y173" s="356">
        <v>605886.01919190504</v>
      </c>
      <c r="Z173" s="372">
        <v>266585.89035745338</v>
      </c>
      <c r="AA173" s="356">
        <v>605886.01919190504</v>
      </c>
      <c r="AB173" s="356">
        <v>0</v>
      </c>
      <c r="AC173" s="203">
        <f t="shared" si="10"/>
        <v>27</v>
      </c>
      <c r="AD173" s="202" t="s">
        <v>66</v>
      </c>
      <c r="AE173" s="204"/>
      <c r="AF173" s="205">
        <f t="shared" si="12"/>
        <v>-4507.7919827877731</v>
      </c>
      <c r="AG173" s="205">
        <f t="shared" si="11"/>
        <v>0</v>
      </c>
      <c r="AH173" s="199"/>
      <c r="AI173" s="200"/>
      <c r="AJ173" s="200"/>
      <c r="AK173" s="200"/>
      <c r="AL173" s="200"/>
      <c r="AM173" s="200"/>
      <c r="AN173" s="200"/>
      <c r="AO173" s="200"/>
      <c r="AP173" s="199"/>
      <c r="AQ173" s="199"/>
      <c r="AR173" s="199"/>
      <c r="AS173" s="213"/>
    </row>
    <row r="174" spans="1:45" s="212" customFormat="1" ht="15.75" customHeight="1" x14ac:dyDescent="0.3">
      <c r="A174" s="353">
        <v>2020</v>
      </c>
      <c r="B174" s="353" t="s">
        <v>171</v>
      </c>
      <c r="C174" s="353">
        <v>944</v>
      </c>
      <c r="D174" s="353" t="s">
        <v>65</v>
      </c>
      <c r="E174" s="354">
        <v>43014</v>
      </c>
      <c r="F174" s="354">
        <v>43917</v>
      </c>
      <c r="G174" s="354">
        <v>43921</v>
      </c>
      <c r="H174" s="353" t="s">
        <v>77</v>
      </c>
      <c r="I174" s="353" t="s">
        <v>74</v>
      </c>
      <c r="J174" s="353" t="s">
        <v>23</v>
      </c>
      <c r="K174" s="356">
        <v>12401818.9334436</v>
      </c>
      <c r="L174" s="353" t="s">
        <v>77</v>
      </c>
      <c r="M174" s="353" t="s">
        <v>75</v>
      </c>
      <c r="N174" s="353" t="s">
        <v>80</v>
      </c>
      <c r="O174" s="355">
        <v>-15000000</v>
      </c>
      <c r="P174" s="353"/>
      <c r="Q174" s="353" t="s">
        <v>26</v>
      </c>
      <c r="R174" s="357">
        <v>1.2095</v>
      </c>
      <c r="S174" s="357"/>
      <c r="T174" s="356"/>
      <c r="U174" s="356">
        <v>0</v>
      </c>
      <c r="V174" s="353"/>
      <c r="W174" s="357">
        <v>1.1993</v>
      </c>
      <c r="X174" s="357">
        <v>1.2709235098105753</v>
      </c>
      <c r="Y174" s="355">
        <v>-339300.12883445167</v>
      </c>
      <c r="Z174" s="372"/>
      <c r="AA174" s="356">
        <v>0</v>
      </c>
      <c r="AB174" s="355">
        <v>-339300.12883445167</v>
      </c>
      <c r="AC174" s="203">
        <f t="shared" si="10"/>
        <v>27</v>
      </c>
      <c r="AD174" s="202" t="s">
        <v>66</v>
      </c>
      <c r="AE174" s="204"/>
      <c r="AF174" s="205">
        <f t="shared" si="12"/>
        <v>0</v>
      </c>
      <c r="AG174" s="205">
        <f t="shared" si="11"/>
        <v>11685.496437058515</v>
      </c>
      <c r="AH174" s="199"/>
      <c r="AI174" s="200"/>
      <c r="AJ174" s="200"/>
      <c r="AK174" s="200"/>
      <c r="AL174" s="200"/>
      <c r="AM174" s="200"/>
      <c r="AN174" s="200"/>
      <c r="AO174" s="200"/>
      <c r="AP174" s="199"/>
      <c r="AQ174" s="199"/>
      <c r="AR174" s="199"/>
      <c r="AS174" s="213"/>
    </row>
    <row r="175" spans="1:45" s="211" customFormat="1" ht="15.75" customHeight="1" x14ac:dyDescent="0.3">
      <c r="A175" s="353">
        <v>2020</v>
      </c>
      <c r="B175" s="353" t="s">
        <v>172</v>
      </c>
      <c r="C175" s="353">
        <v>951</v>
      </c>
      <c r="D175" s="353" t="s">
        <v>22</v>
      </c>
      <c r="E175" s="354">
        <v>43025</v>
      </c>
      <c r="F175" s="354"/>
      <c r="G175" s="354">
        <v>43921</v>
      </c>
      <c r="H175" s="353" t="s">
        <v>73</v>
      </c>
      <c r="I175" s="353" t="s">
        <v>78</v>
      </c>
      <c r="J175" s="353" t="s">
        <v>23</v>
      </c>
      <c r="K175" s="356">
        <v>8271298.5938792396</v>
      </c>
      <c r="L175" s="353" t="s">
        <v>77</v>
      </c>
      <c r="M175" s="353" t="s">
        <v>78</v>
      </c>
      <c r="N175" s="353" t="s">
        <v>80</v>
      </c>
      <c r="O175" s="355">
        <v>-10000000</v>
      </c>
      <c r="P175" s="353"/>
      <c r="Q175" s="353" t="s">
        <v>26</v>
      </c>
      <c r="R175" s="357">
        <v>1.2090000000000001</v>
      </c>
      <c r="S175" s="357"/>
      <c r="T175" s="356"/>
      <c r="U175" s="356">
        <v>0</v>
      </c>
      <c r="V175" s="353"/>
      <c r="W175" s="357">
        <v>1.1993</v>
      </c>
      <c r="X175" s="357">
        <v>1.2709235098105753</v>
      </c>
      <c r="Y175" s="356">
        <v>407380.44593276642</v>
      </c>
      <c r="Z175" s="372">
        <v>182236.43306109417</v>
      </c>
      <c r="AA175" s="356">
        <v>407380.44593276642</v>
      </c>
      <c r="AB175" s="356">
        <v>0</v>
      </c>
      <c r="AC175" s="203">
        <f t="shared" si="10"/>
        <v>27</v>
      </c>
      <c r="AD175" s="202" t="s">
        <v>66</v>
      </c>
      <c r="AE175" s="204"/>
      <c r="AF175" s="205">
        <f t="shared" si="12"/>
        <v>-1002.1558969946054</v>
      </c>
      <c r="AG175" s="205">
        <f t="shared" si="11"/>
        <v>0</v>
      </c>
      <c r="AH175" s="199"/>
      <c r="AI175" s="200"/>
      <c r="AJ175" s="200"/>
      <c r="AK175" s="200"/>
      <c r="AL175" s="200"/>
      <c r="AM175" s="200"/>
      <c r="AN175" s="200"/>
      <c r="AO175" s="200"/>
      <c r="AP175" s="199"/>
      <c r="AQ175" s="199"/>
      <c r="AR175" s="199"/>
      <c r="AS175" s="213"/>
    </row>
    <row r="176" spans="1:45" s="211" customFormat="1" ht="15.75" customHeight="1" x14ac:dyDescent="0.3">
      <c r="A176" s="353">
        <v>2020</v>
      </c>
      <c r="B176" s="353" t="s">
        <v>172</v>
      </c>
      <c r="C176" s="353">
        <v>952</v>
      </c>
      <c r="D176" s="353" t="s">
        <v>22</v>
      </c>
      <c r="E176" s="354">
        <v>43025</v>
      </c>
      <c r="F176" s="354">
        <v>43917</v>
      </c>
      <c r="G176" s="354">
        <v>43921</v>
      </c>
      <c r="H176" s="353" t="s">
        <v>77</v>
      </c>
      <c r="I176" s="353" t="s">
        <v>74</v>
      </c>
      <c r="J176" s="353" t="s">
        <v>23</v>
      </c>
      <c r="K176" s="356">
        <v>8271298.5938792396</v>
      </c>
      <c r="L176" s="353" t="s">
        <v>77</v>
      </c>
      <c r="M176" s="353" t="s">
        <v>75</v>
      </c>
      <c r="N176" s="353" t="s">
        <v>80</v>
      </c>
      <c r="O176" s="355">
        <v>-10000000</v>
      </c>
      <c r="P176" s="353"/>
      <c r="Q176" s="353" t="s">
        <v>26</v>
      </c>
      <c r="R176" s="357">
        <v>1.2090000000000001</v>
      </c>
      <c r="S176" s="357"/>
      <c r="T176" s="356"/>
      <c r="U176" s="356">
        <v>0</v>
      </c>
      <c r="V176" s="353"/>
      <c r="W176" s="357">
        <v>1.1993</v>
      </c>
      <c r="X176" s="357">
        <v>1.2709235098105753</v>
      </c>
      <c r="Y176" s="355">
        <v>-225144.01287167225</v>
      </c>
      <c r="Z176" s="372"/>
      <c r="AA176" s="356">
        <v>0</v>
      </c>
      <c r="AB176" s="355">
        <v>-225144.01287167225</v>
      </c>
      <c r="AC176" s="203">
        <f t="shared" si="10"/>
        <v>27</v>
      </c>
      <c r="AD176" s="202" t="s">
        <v>66</v>
      </c>
      <c r="AE176" s="204"/>
      <c r="AF176" s="205">
        <f t="shared" si="12"/>
        <v>0</v>
      </c>
      <c r="AG176" s="205">
        <f t="shared" si="11"/>
        <v>7753.9598033003931</v>
      </c>
      <c r="AH176" s="199"/>
      <c r="AI176" s="200"/>
      <c r="AJ176" s="200"/>
      <c r="AK176" s="200"/>
      <c r="AL176" s="200"/>
      <c r="AM176" s="200"/>
      <c r="AN176" s="200"/>
      <c r="AO176" s="200"/>
      <c r="AP176" s="199"/>
      <c r="AQ176" s="199"/>
      <c r="AR176" s="199"/>
      <c r="AS176" s="213"/>
    </row>
    <row r="177" spans="1:45" s="211" customFormat="1" ht="15.75" customHeight="1" x14ac:dyDescent="0.3">
      <c r="A177" s="353">
        <v>2020</v>
      </c>
      <c r="B177" s="353" t="s">
        <v>173</v>
      </c>
      <c r="C177" s="353">
        <v>953</v>
      </c>
      <c r="D177" s="353" t="s">
        <v>22</v>
      </c>
      <c r="E177" s="354">
        <v>43025</v>
      </c>
      <c r="F177" s="354"/>
      <c r="G177" s="354">
        <v>43921</v>
      </c>
      <c r="H177" s="353" t="s">
        <v>73</v>
      </c>
      <c r="I177" s="353" t="s">
        <v>78</v>
      </c>
      <c r="J177" s="353" t="s">
        <v>23</v>
      </c>
      <c r="K177" s="356">
        <v>8274720.7281754296</v>
      </c>
      <c r="L177" s="353" t="s">
        <v>77</v>
      </c>
      <c r="M177" s="353" t="s">
        <v>78</v>
      </c>
      <c r="N177" s="353" t="s">
        <v>80</v>
      </c>
      <c r="O177" s="355">
        <v>-10000000</v>
      </c>
      <c r="P177" s="353"/>
      <c r="Q177" s="353" t="s">
        <v>26</v>
      </c>
      <c r="R177" s="357">
        <v>1.2084999999999999</v>
      </c>
      <c r="S177" s="357"/>
      <c r="T177" s="356"/>
      <c r="U177" s="356">
        <v>0</v>
      </c>
      <c r="V177" s="353"/>
      <c r="W177" s="357">
        <v>1.1993</v>
      </c>
      <c r="X177" s="357">
        <v>1.2709235098105753</v>
      </c>
      <c r="Y177" s="356">
        <v>410839.73917282477</v>
      </c>
      <c r="Z177" s="372">
        <v>186748.63662925729</v>
      </c>
      <c r="AA177" s="356">
        <v>410839.73917282477</v>
      </c>
      <c r="AB177" s="356">
        <v>0</v>
      </c>
      <c r="AC177" s="203">
        <f t="shared" si="10"/>
        <v>27</v>
      </c>
      <c r="AD177" s="202" t="s">
        <v>66</v>
      </c>
      <c r="AE177" s="204"/>
      <c r="AF177" s="205">
        <f t="shared" si="12"/>
        <v>-1010.665758365149</v>
      </c>
      <c r="AG177" s="205">
        <f t="shared" si="11"/>
        <v>0</v>
      </c>
      <c r="AH177" s="199"/>
      <c r="AI177" s="200"/>
      <c r="AJ177" s="200"/>
      <c r="AK177" s="200"/>
      <c r="AL177" s="200"/>
      <c r="AM177" s="200"/>
      <c r="AN177" s="200"/>
      <c r="AO177" s="200"/>
      <c r="AP177" s="199"/>
      <c r="AQ177" s="199"/>
      <c r="AR177" s="199"/>
      <c r="AS177" s="213"/>
    </row>
    <row r="178" spans="1:45" s="211" customFormat="1" ht="15.75" customHeight="1" x14ac:dyDescent="0.3">
      <c r="A178" s="353">
        <v>2020</v>
      </c>
      <c r="B178" s="353" t="s">
        <v>173</v>
      </c>
      <c r="C178" s="353">
        <v>954</v>
      </c>
      <c r="D178" s="353" t="s">
        <v>22</v>
      </c>
      <c r="E178" s="354">
        <v>43025</v>
      </c>
      <c r="F178" s="354">
        <v>43917</v>
      </c>
      <c r="G178" s="354">
        <v>43921</v>
      </c>
      <c r="H178" s="353" t="s">
        <v>77</v>
      </c>
      <c r="I178" s="353" t="s">
        <v>74</v>
      </c>
      <c r="J178" s="353" t="s">
        <v>23</v>
      </c>
      <c r="K178" s="356">
        <v>8274720.7281754296</v>
      </c>
      <c r="L178" s="353" t="s">
        <v>77</v>
      </c>
      <c r="M178" s="353" t="s">
        <v>75</v>
      </c>
      <c r="N178" s="353" t="s">
        <v>80</v>
      </c>
      <c r="O178" s="355">
        <v>-10000000</v>
      </c>
      <c r="P178" s="353"/>
      <c r="Q178" s="353" t="s">
        <v>26</v>
      </c>
      <c r="R178" s="357">
        <v>1.2084999999999999</v>
      </c>
      <c r="S178" s="357"/>
      <c r="T178" s="356"/>
      <c r="U178" s="356">
        <v>0</v>
      </c>
      <c r="V178" s="353"/>
      <c r="W178" s="357">
        <v>1.1993</v>
      </c>
      <c r="X178" s="357">
        <v>1.2709235098105753</v>
      </c>
      <c r="Y178" s="355">
        <v>-224091.10254356748</v>
      </c>
      <c r="Z178" s="372"/>
      <c r="AA178" s="356">
        <v>0</v>
      </c>
      <c r="AB178" s="355">
        <v>-224091.10254356748</v>
      </c>
      <c r="AC178" s="203">
        <f t="shared" si="10"/>
        <v>27</v>
      </c>
      <c r="AD178" s="202" t="s">
        <v>66</v>
      </c>
      <c r="AE178" s="204"/>
      <c r="AF178" s="205">
        <f t="shared" si="12"/>
        <v>0</v>
      </c>
      <c r="AG178" s="205">
        <f t="shared" si="11"/>
        <v>7717.6975716004645</v>
      </c>
      <c r="AH178" s="199"/>
      <c r="AI178" s="200"/>
      <c r="AJ178" s="200"/>
      <c r="AK178" s="200"/>
      <c r="AL178" s="200"/>
      <c r="AM178" s="200"/>
      <c r="AN178" s="200"/>
      <c r="AO178" s="200"/>
      <c r="AP178" s="199"/>
      <c r="AQ178" s="199"/>
      <c r="AR178" s="199"/>
      <c r="AS178" s="213"/>
    </row>
    <row r="179" spans="1:45" s="211" customFormat="1" ht="15.75" customHeight="1" x14ac:dyDescent="0.3">
      <c r="A179" s="353">
        <v>2020</v>
      </c>
      <c r="B179" s="353" t="s">
        <v>174</v>
      </c>
      <c r="C179" s="353">
        <v>995</v>
      </c>
      <c r="D179" s="353" t="s">
        <v>165</v>
      </c>
      <c r="E179" s="354">
        <v>43035</v>
      </c>
      <c r="F179" s="354"/>
      <c r="G179" s="354">
        <v>43951</v>
      </c>
      <c r="H179" s="353" t="s">
        <v>73</v>
      </c>
      <c r="I179" s="353" t="s">
        <v>78</v>
      </c>
      <c r="J179" s="353" t="s">
        <v>23</v>
      </c>
      <c r="K179" s="356">
        <v>6774193.5483871</v>
      </c>
      <c r="L179" s="353" t="s">
        <v>77</v>
      </c>
      <c r="M179" s="353" t="s">
        <v>78</v>
      </c>
      <c r="N179" s="353" t="s">
        <v>80</v>
      </c>
      <c r="O179" s="355">
        <v>-8400000</v>
      </c>
      <c r="P179" s="353"/>
      <c r="Q179" s="353" t="s">
        <v>26</v>
      </c>
      <c r="R179" s="357">
        <v>1.24</v>
      </c>
      <c r="S179" s="357"/>
      <c r="T179" s="356"/>
      <c r="U179" s="356">
        <v>0</v>
      </c>
      <c r="V179" s="353"/>
      <c r="W179" s="357">
        <v>1.1993</v>
      </c>
      <c r="X179" s="357">
        <v>1.2734142624876574</v>
      </c>
      <c r="Y179" s="356">
        <v>179690.21272114362</v>
      </c>
      <c r="Z179" s="356">
        <v>179690.21272114362</v>
      </c>
      <c r="AA179" s="356">
        <v>179690.21272114362</v>
      </c>
      <c r="AB179" s="356">
        <v>0</v>
      </c>
      <c r="AC179" s="203">
        <f t="shared" si="10"/>
        <v>27</v>
      </c>
      <c r="AD179" s="202" t="s">
        <v>66</v>
      </c>
      <c r="AE179" s="204"/>
      <c r="AF179" s="205">
        <f t="shared" si="12"/>
        <v>-312.66097013478986</v>
      </c>
      <c r="AG179" s="205">
        <f t="shared" si="11"/>
        <v>0</v>
      </c>
      <c r="AH179" s="199"/>
      <c r="AI179" s="200"/>
      <c r="AJ179" s="200"/>
      <c r="AK179" s="200"/>
      <c r="AL179" s="200"/>
      <c r="AM179" s="200"/>
      <c r="AN179" s="200"/>
      <c r="AO179" s="200"/>
      <c r="AP179" s="199"/>
      <c r="AQ179" s="199"/>
      <c r="AR179" s="199"/>
      <c r="AS179" s="213"/>
    </row>
    <row r="180" spans="1:45" s="211" customFormat="1" ht="15.75" customHeight="1" x14ac:dyDescent="0.3">
      <c r="A180" s="353">
        <v>2020</v>
      </c>
      <c r="B180" s="353" t="s">
        <v>175</v>
      </c>
      <c r="C180" s="353">
        <v>996</v>
      </c>
      <c r="D180" s="353" t="s">
        <v>62</v>
      </c>
      <c r="E180" s="354">
        <v>43035</v>
      </c>
      <c r="F180" s="354"/>
      <c r="G180" s="354">
        <v>43951</v>
      </c>
      <c r="H180" s="353" t="s">
        <v>73</v>
      </c>
      <c r="I180" s="353" t="s">
        <v>78</v>
      </c>
      <c r="J180" s="353" t="s">
        <v>23</v>
      </c>
      <c r="K180" s="356">
        <v>1290322.5806451601</v>
      </c>
      <c r="L180" s="353" t="s">
        <v>77</v>
      </c>
      <c r="M180" s="353" t="s">
        <v>78</v>
      </c>
      <c r="N180" s="353" t="s">
        <v>80</v>
      </c>
      <c r="O180" s="355">
        <v>-1600000</v>
      </c>
      <c r="P180" s="353"/>
      <c r="Q180" s="353" t="s">
        <v>26</v>
      </c>
      <c r="R180" s="357">
        <v>1.24</v>
      </c>
      <c r="S180" s="357"/>
      <c r="T180" s="356"/>
      <c r="U180" s="356">
        <v>0</v>
      </c>
      <c r="V180" s="353"/>
      <c r="W180" s="357">
        <v>1.1993</v>
      </c>
      <c r="X180" s="357">
        <v>1.2734142624876574</v>
      </c>
      <c r="Y180" s="356">
        <v>34226.707184979743</v>
      </c>
      <c r="Z180" s="356">
        <v>34226.707184979743</v>
      </c>
      <c r="AA180" s="356">
        <v>34226.707184979743</v>
      </c>
      <c r="AB180" s="356">
        <v>0</v>
      </c>
      <c r="AC180" s="203">
        <f t="shared" si="10"/>
        <v>27</v>
      </c>
      <c r="AD180" s="202" t="s">
        <v>66</v>
      </c>
      <c r="AE180" s="204"/>
      <c r="AF180" s="205">
        <f t="shared" si="12"/>
        <v>-59.554470501864749</v>
      </c>
      <c r="AG180" s="205">
        <f t="shared" si="11"/>
        <v>0</v>
      </c>
      <c r="AH180" s="199"/>
      <c r="AI180" s="200"/>
      <c r="AJ180" s="200"/>
      <c r="AK180" s="200"/>
      <c r="AL180" s="200"/>
      <c r="AM180" s="200"/>
      <c r="AN180" s="200"/>
      <c r="AO180" s="200"/>
      <c r="AP180" s="199"/>
      <c r="AQ180" s="199"/>
      <c r="AR180" s="199"/>
      <c r="AS180" s="213"/>
    </row>
    <row r="181" spans="1:45" s="211" customFormat="1" ht="15.75" customHeight="1" x14ac:dyDescent="0.3">
      <c r="A181" s="353">
        <v>2020</v>
      </c>
      <c r="B181" s="353" t="s">
        <v>176</v>
      </c>
      <c r="C181" s="353">
        <v>965</v>
      </c>
      <c r="D181" s="353" t="s">
        <v>65</v>
      </c>
      <c r="E181" s="354">
        <v>43077</v>
      </c>
      <c r="F181" s="354">
        <v>43949</v>
      </c>
      <c r="G181" s="354">
        <v>43951</v>
      </c>
      <c r="H181" s="353" t="s">
        <v>77</v>
      </c>
      <c r="I181" s="353" t="s">
        <v>74</v>
      </c>
      <c r="J181" s="353" t="s">
        <v>23</v>
      </c>
      <c r="K181" s="356">
        <v>16494845.3608247</v>
      </c>
      <c r="L181" s="353" t="s">
        <v>77</v>
      </c>
      <c r="M181" s="353" t="s">
        <v>75</v>
      </c>
      <c r="N181" s="353" t="s">
        <v>80</v>
      </c>
      <c r="O181" s="355">
        <v>-20000000</v>
      </c>
      <c r="P181" s="353"/>
      <c r="Q181" s="353" t="s">
        <v>26</v>
      </c>
      <c r="R181" s="357">
        <v>1.2124999999999999</v>
      </c>
      <c r="S181" s="357"/>
      <c r="T181" s="356"/>
      <c r="U181" s="356">
        <v>0</v>
      </c>
      <c r="V181" s="353"/>
      <c r="W181" s="357">
        <v>1.1993</v>
      </c>
      <c r="X181" s="357">
        <v>1.2734142624876574</v>
      </c>
      <c r="Y181" s="355">
        <v>-472515.69729402097</v>
      </c>
      <c r="Z181" s="372">
        <v>325115.58971985365</v>
      </c>
      <c r="AA181" s="356">
        <v>0</v>
      </c>
      <c r="AB181" s="355">
        <v>-472515.69729402097</v>
      </c>
      <c r="AC181" s="203">
        <f t="shared" si="10"/>
        <v>27</v>
      </c>
      <c r="AD181" s="202" t="s">
        <v>66</v>
      </c>
      <c r="AE181" s="204"/>
      <c r="AF181" s="205">
        <f t="shared" si="12"/>
        <v>0</v>
      </c>
      <c r="AG181" s="205">
        <f t="shared" si="11"/>
        <v>16273.440614806083</v>
      </c>
      <c r="AH181" s="199"/>
      <c r="AI181" s="200"/>
      <c r="AJ181" s="200"/>
      <c r="AK181" s="200"/>
      <c r="AL181" s="200"/>
      <c r="AM181" s="200"/>
      <c r="AN181" s="200"/>
      <c r="AO181" s="200"/>
      <c r="AP181" s="199"/>
      <c r="AQ181" s="199"/>
      <c r="AR181" s="199"/>
      <c r="AS181" s="213"/>
    </row>
    <row r="182" spans="1:45" s="211" customFormat="1" ht="15.75" customHeight="1" x14ac:dyDescent="0.3">
      <c r="A182" s="353">
        <v>2020</v>
      </c>
      <c r="B182" s="353" t="s">
        <v>176</v>
      </c>
      <c r="C182" s="353">
        <v>998</v>
      </c>
      <c r="D182" s="353" t="s">
        <v>65</v>
      </c>
      <c r="E182" s="354">
        <v>43077</v>
      </c>
      <c r="F182" s="354"/>
      <c r="G182" s="354">
        <v>43951</v>
      </c>
      <c r="H182" s="353" t="s">
        <v>73</v>
      </c>
      <c r="I182" s="353" t="s">
        <v>78</v>
      </c>
      <c r="J182" s="353" t="s">
        <v>23</v>
      </c>
      <c r="K182" s="356">
        <v>16494845.3608247</v>
      </c>
      <c r="L182" s="353" t="s">
        <v>77</v>
      </c>
      <c r="M182" s="353" t="s">
        <v>78</v>
      </c>
      <c r="N182" s="353" t="s">
        <v>80</v>
      </c>
      <c r="O182" s="355">
        <v>-20000000</v>
      </c>
      <c r="P182" s="353"/>
      <c r="Q182" s="353" t="s">
        <v>26</v>
      </c>
      <c r="R182" s="357">
        <v>1.2124999999999999</v>
      </c>
      <c r="S182" s="357"/>
      <c r="T182" s="356"/>
      <c r="U182" s="356">
        <v>0</v>
      </c>
      <c r="V182" s="353"/>
      <c r="W182" s="357">
        <v>1.1993</v>
      </c>
      <c r="X182" s="357">
        <v>1.2734142624876574</v>
      </c>
      <c r="Y182" s="356">
        <v>797631.28701387462</v>
      </c>
      <c r="Z182" s="372"/>
      <c r="AA182" s="356">
        <v>797631.28701387462</v>
      </c>
      <c r="AB182" s="356">
        <v>0</v>
      </c>
      <c r="AC182" s="203">
        <f t="shared" si="10"/>
        <v>27</v>
      </c>
      <c r="AD182" s="202" t="s">
        <v>66</v>
      </c>
      <c r="AE182" s="204"/>
      <c r="AF182" s="205">
        <f t="shared" si="12"/>
        <v>-5934.3767753832271</v>
      </c>
      <c r="AG182" s="205">
        <f t="shared" si="11"/>
        <v>0</v>
      </c>
      <c r="AH182" s="199"/>
      <c r="AI182" s="200"/>
      <c r="AJ182" s="200"/>
      <c r="AK182" s="200"/>
      <c r="AL182" s="200"/>
      <c r="AM182" s="200"/>
      <c r="AN182" s="200"/>
      <c r="AO182" s="200"/>
      <c r="AP182" s="199"/>
      <c r="AQ182" s="199"/>
      <c r="AR182" s="199"/>
      <c r="AS182" s="213"/>
    </row>
    <row r="183" spans="1:45" s="211" customFormat="1" ht="15.75" customHeight="1" x14ac:dyDescent="0.3">
      <c r="A183" s="353">
        <v>2020</v>
      </c>
      <c r="B183" s="353" t="s">
        <v>177</v>
      </c>
      <c r="C183" s="353">
        <v>956</v>
      </c>
      <c r="D183" s="353" t="s">
        <v>65</v>
      </c>
      <c r="E183" s="354">
        <v>43035</v>
      </c>
      <c r="F183" s="354">
        <v>43978</v>
      </c>
      <c r="G183" s="354">
        <v>43980</v>
      </c>
      <c r="H183" s="353" t="s">
        <v>77</v>
      </c>
      <c r="I183" s="353" t="s">
        <v>74</v>
      </c>
      <c r="J183" s="353" t="s">
        <v>23</v>
      </c>
      <c r="K183" s="356">
        <v>12505210.504376801</v>
      </c>
      <c r="L183" s="353" t="s">
        <v>77</v>
      </c>
      <c r="M183" s="353" t="s">
        <v>75</v>
      </c>
      <c r="N183" s="353" t="s">
        <v>80</v>
      </c>
      <c r="O183" s="355">
        <v>-15000000</v>
      </c>
      <c r="P183" s="353"/>
      <c r="Q183" s="353" t="s">
        <v>26</v>
      </c>
      <c r="R183" s="357">
        <v>1.1995</v>
      </c>
      <c r="S183" s="357"/>
      <c r="T183" s="356"/>
      <c r="U183" s="356">
        <v>0</v>
      </c>
      <c r="V183" s="353"/>
      <c r="W183" s="357">
        <v>1.1993</v>
      </c>
      <c r="X183" s="357">
        <v>1.2758257363696046</v>
      </c>
      <c r="Y183" s="355">
        <v>-320522.95176702825</v>
      </c>
      <c r="Z183" s="372">
        <v>435767.89367122512</v>
      </c>
      <c r="AA183" s="356">
        <v>0</v>
      </c>
      <c r="AB183" s="355">
        <v>-320522.95176702825</v>
      </c>
      <c r="AC183" s="203">
        <f t="shared" si="10"/>
        <v>27</v>
      </c>
      <c r="AD183" s="202" t="s">
        <v>66</v>
      </c>
      <c r="AE183" s="204"/>
      <c r="AF183" s="205">
        <f t="shared" si="12"/>
        <v>0</v>
      </c>
      <c r="AG183" s="205">
        <f t="shared" si="11"/>
        <v>11038.810458856453</v>
      </c>
      <c r="AH183" s="199"/>
      <c r="AI183" s="200"/>
      <c r="AJ183" s="200"/>
      <c r="AK183" s="200"/>
      <c r="AL183" s="200"/>
      <c r="AM183" s="200"/>
      <c r="AN183" s="200"/>
      <c r="AO183" s="200"/>
      <c r="AP183" s="199"/>
      <c r="AQ183" s="199"/>
      <c r="AR183" s="199"/>
      <c r="AS183" s="213"/>
    </row>
    <row r="184" spans="1:45" s="211" customFormat="1" ht="15.75" customHeight="1" x14ac:dyDescent="0.3">
      <c r="A184" s="353">
        <v>2020</v>
      </c>
      <c r="B184" s="353" t="s">
        <v>177</v>
      </c>
      <c r="C184" s="353">
        <v>1000</v>
      </c>
      <c r="D184" s="353" t="s">
        <v>65</v>
      </c>
      <c r="E184" s="354">
        <v>43035</v>
      </c>
      <c r="F184" s="354"/>
      <c r="G184" s="354">
        <v>43980</v>
      </c>
      <c r="H184" s="353" t="s">
        <v>73</v>
      </c>
      <c r="I184" s="353" t="s">
        <v>78</v>
      </c>
      <c r="J184" s="353" t="s">
        <v>23</v>
      </c>
      <c r="K184" s="356">
        <v>12505210.504376801</v>
      </c>
      <c r="L184" s="353" t="s">
        <v>77</v>
      </c>
      <c r="M184" s="353" t="s">
        <v>78</v>
      </c>
      <c r="N184" s="353" t="s">
        <v>80</v>
      </c>
      <c r="O184" s="355">
        <v>-15000000</v>
      </c>
      <c r="P184" s="353"/>
      <c r="Q184" s="353" t="s">
        <v>26</v>
      </c>
      <c r="R184" s="357">
        <v>1.1995</v>
      </c>
      <c r="S184" s="357"/>
      <c r="T184" s="356"/>
      <c r="U184" s="356">
        <v>0</v>
      </c>
      <c r="V184" s="353"/>
      <c r="W184" s="357">
        <v>1.1993</v>
      </c>
      <c r="X184" s="357">
        <v>1.2758257363696046</v>
      </c>
      <c r="Y184" s="356">
        <v>756290.84543825337</v>
      </c>
      <c r="Z184" s="372"/>
      <c r="AA184" s="356">
        <v>756290.84543825337</v>
      </c>
      <c r="AB184" s="356">
        <v>0</v>
      </c>
      <c r="AC184" s="203">
        <f t="shared" si="10"/>
        <v>27</v>
      </c>
      <c r="AD184" s="202" t="s">
        <v>66</v>
      </c>
      <c r="AE184" s="204"/>
      <c r="AF184" s="205">
        <f t="shared" si="12"/>
        <v>-5626.8038900606043</v>
      </c>
      <c r="AG184" s="205">
        <f t="shared" si="11"/>
        <v>0</v>
      </c>
      <c r="AH184" s="199"/>
      <c r="AI184" s="200"/>
      <c r="AJ184" s="200"/>
      <c r="AK184" s="200"/>
      <c r="AL184" s="200"/>
      <c r="AM184" s="200"/>
      <c r="AN184" s="200"/>
      <c r="AO184" s="200"/>
      <c r="AP184" s="199"/>
      <c r="AQ184" s="199"/>
      <c r="AR184" s="199"/>
      <c r="AS184" s="213"/>
    </row>
    <row r="185" spans="1:45" s="211" customFormat="1" ht="15.75" customHeight="1" x14ac:dyDescent="0.3">
      <c r="A185" s="353">
        <v>2020</v>
      </c>
      <c r="B185" s="353" t="s">
        <v>178</v>
      </c>
      <c r="C185" s="353">
        <v>997</v>
      </c>
      <c r="D185" s="353" t="s">
        <v>165</v>
      </c>
      <c r="E185" s="354">
        <v>43035</v>
      </c>
      <c r="F185" s="354"/>
      <c r="G185" s="354">
        <v>43980</v>
      </c>
      <c r="H185" s="353" t="s">
        <v>73</v>
      </c>
      <c r="I185" s="353" t="s">
        <v>78</v>
      </c>
      <c r="J185" s="353" t="s">
        <v>23</v>
      </c>
      <c r="K185" s="356">
        <v>6757843.9259855198</v>
      </c>
      <c r="L185" s="353" t="s">
        <v>77</v>
      </c>
      <c r="M185" s="353" t="s">
        <v>78</v>
      </c>
      <c r="N185" s="353" t="s">
        <v>80</v>
      </c>
      <c r="O185" s="355">
        <v>-8400000</v>
      </c>
      <c r="P185" s="353"/>
      <c r="Q185" s="353" t="s">
        <v>26</v>
      </c>
      <c r="R185" s="357">
        <v>1.2430000000000001</v>
      </c>
      <c r="S185" s="357"/>
      <c r="T185" s="356"/>
      <c r="U185" s="356">
        <v>0</v>
      </c>
      <c r="V185" s="353"/>
      <c r="W185" s="357">
        <v>1.1993</v>
      </c>
      <c r="X185" s="357">
        <v>1.2758257363696046</v>
      </c>
      <c r="Y185" s="356">
        <v>175771.90859400915</v>
      </c>
      <c r="Z185" s="356">
        <v>175771.90859400915</v>
      </c>
      <c r="AA185" s="356">
        <v>175771.90859400915</v>
      </c>
      <c r="AB185" s="356">
        <v>0</v>
      </c>
      <c r="AC185" s="203">
        <f t="shared" si="10"/>
        <v>27</v>
      </c>
      <c r="AD185" s="202" t="s">
        <v>66</v>
      </c>
      <c r="AE185" s="204"/>
      <c r="AF185" s="205">
        <f t="shared" si="12"/>
        <v>-305.84312095357592</v>
      </c>
      <c r="AG185" s="205">
        <f t="shared" si="11"/>
        <v>0</v>
      </c>
      <c r="AH185" s="199"/>
      <c r="AI185" s="200"/>
      <c r="AJ185" s="200"/>
      <c r="AK185" s="200"/>
      <c r="AL185" s="200"/>
      <c r="AM185" s="200"/>
      <c r="AN185" s="200"/>
      <c r="AO185" s="200"/>
      <c r="AP185" s="199"/>
      <c r="AQ185" s="199"/>
      <c r="AR185" s="199"/>
      <c r="AS185" s="213"/>
    </row>
    <row r="186" spans="1:45" s="211" customFormat="1" ht="15.75" customHeight="1" x14ac:dyDescent="0.3">
      <c r="A186" s="353">
        <v>2020</v>
      </c>
      <c r="B186" s="353" t="s">
        <v>179</v>
      </c>
      <c r="C186" s="353">
        <v>960</v>
      </c>
      <c r="D186" s="353" t="s">
        <v>62</v>
      </c>
      <c r="E186" s="354">
        <v>43035</v>
      </c>
      <c r="F186" s="354"/>
      <c r="G186" s="354">
        <v>43980</v>
      </c>
      <c r="H186" s="353" t="s">
        <v>73</v>
      </c>
      <c r="I186" s="353" t="s">
        <v>78</v>
      </c>
      <c r="J186" s="353" t="s">
        <v>23</v>
      </c>
      <c r="K186" s="356">
        <v>1287208.3668543799</v>
      </c>
      <c r="L186" s="353" t="s">
        <v>77</v>
      </c>
      <c r="M186" s="353" t="s">
        <v>78</v>
      </c>
      <c r="N186" s="353" t="s">
        <v>80</v>
      </c>
      <c r="O186" s="355">
        <v>-1600000</v>
      </c>
      <c r="P186" s="353"/>
      <c r="Q186" s="353" t="s">
        <v>26</v>
      </c>
      <c r="R186" s="357">
        <v>1.2430000000000001</v>
      </c>
      <c r="S186" s="357"/>
      <c r="T186" s="356"/>
      <c r="U186" s="356">
        <v>0</v>
      </c>
      <c r="V186" s="353"/>
      <c r="W186" s="357">
        <v>1.1993</v>
      </c>
      <c r="X186" s="357">
        <v>1.2758257363696046</v>
      </c>
      <c r="Y186" s="356">
        <v>33480.363541715953</v>
      </c>
      <c r="Z186" s="356">
        <v>33480.363541715953</v>
      </c>
      <c r="AA186" s="356">
        <v>33480.363541715953</v>
      </c>
      <c r="AB186" s="356">
        <v>0</v>
      </c>
      <c r="AC186" s="203">
        <f t="shared" si="10"/>
        <v>27</v>
      </c>
      <c r="AD186" s="202" t="s">
        <v>66</v>
      </c>
      <c r="AE186" s="204"/>
      <c r="AF186" s="205">
        <f t="shared" si="12"/>
        <v>-58.255832562585759</v>
      </c>
      <c r="AG186" s="205">
        <f t="shared" si="11"/>
        <v>0</v>
      </c>
      <c r="AH186" s="199"/>
      <c r="AI186" s="200"/>
      <c r="AJ186" s="200"/>
      <c r="AK186" s="200"/>
      <c r="AL186" s="200"/>
      <c r="AM186" s="200"/>
      <c r="AN186" s="200"/>
      <c r="AO186" s="200"/>
      <c r="AP186" s="199"/>
      <c r="AQ186" s="199"/>
      <c r="AR186" s="199"/>
      <c r="AS186" s="217"/>
    </row>
    <row r="187" spans="1:45" s="212" customFormat="1" ht="15.75" customHeight="1" x14ac:dyDescent="0.3">
      <c r="A187" s="353">
        <v>2020</v>
      </c>
      <c r="B187" s="353" t="s">
        <v>180</v>
      </c>
      <c r="C187" s="353">
        <v>966</v>
      </c>
      <c r="D187" s="353" t="s">
        <v>165</v>
      </c>
      <c r="E187" s="354">
        <v>43077</v>
      </c>
      <c r="F187" s="354"/>
      <c r="G187" s="354">
        <v>43980</v>
      </c>
      <c r="H187" s="353" t="s">
        <v>73</v>
      </c>
      <c r="I187" s="353" t="s">
        <v>78</v>
      </c>
      <c r="J187" s="353" t="s">
        <v>23</v>
      </c>
      <c r="K187" s="356">
        <v>3342884.43170965</v>
      </c>
      <c r="L187" s="353" t="s">
        <v>77</v>
      </c>
      <c r="M187" s="353" t="s">
        <v>78</v>
      </c>
      <c r="N187" s="353" t="s">
        <v>80</v>
      </c>
      <c r="O187" s="355">
        <v>-4200000</v>
      </c>
      <c r="P187" s="353"/>
      <c r="Q187" s="353" t="s">
        <v>26</v>
      </c>
      <c r="R187" s="357">
        <v>1.2564</v>
      </c>
      <c r="S187" s="357"/>
      <c r="T187" s="356"/>
      <c r="U187" s="356">
        <v>0</v>
      </c>
      <c r="V187" s="353"/>
      <c r="W187" s="357">
        <v>1.1993</v>
      </c>
      <c r="X187" s="357">
        <v>1.2758257363696046</v>
      </c>
      <c r="Y187" s="356">
        <v>51454.775419330756</v>
      </c>
      <c r="Z187" s="356">
        <v>51454.775419330756</v>
      </c>
      <c r="AA187" s="356">
        <v>51454.775419330756</v>
      </c>
      <c r="AB187" s="356">
        <v>0</v>
      </c>
      <c r="AC187" s="203">
        <f t="shared" si="10"/>
        <v>27</v>
      </c>
      <c r="AD187" s="202" t="s">
        <v>66</v>
      </c>
      <c r="AE187" s="204"/>
      <c r="AF187" s="205">
        <f t="shared" si="12"/>
        <v>-89.531309229635497</v>
      </c>
      <c r="AG187" s="205">
        <f t="shared" si="11"/>
        <v>0</v>
      </c>
      <c r="AH187" s="199"/>
      <c r="AI187" s="200"/>
      <c r="AJ187" s="200"/>
      <c r="AK187" s="200"/>
      <c r="AL187" s="200"/>
      <c r="AM187" s="200"/>
      <c r="AN187" s="200"/>
      <c r="AO187" s="200"/>
      <c r="AP187" s="199"/>
      <c r="AQ187" s="199"/>
      <c r="AR187" s="199"/>
      <c r="AS187" s="217"/>
    </row>
    <row r="188" spans="1:45" s="212" customFormat="1" ht="15.75" customHeight="1" x14ac:dyDescent="0.3">
      <c r="A188" s="353">
        <v>2020</v>
      </c>
      <c r="B188" s="353" t="s">
        <v>181</v>
      </c>
      <c r="C188" s="353">
        <v>967</v>
      </c>
      <c r="D188" s="353" t="s">
        <v>165</v>
      </c>
      <c r="E188" s="354">
        <v>43077</v>
      </c>
      <c r="F188" s="354"/>
      <c r="G188" s="354">
        <v>43980</v>
      </c>
      <c r="H188" s="353" t="s">
        <v>73</v>
      </c>
      <c r="I188" s="353" t="s">
        <v>78</v>
      </c>
      <c r="J188" s="353" t="s">
        <v>23</v>
      </c>
      <c r="K188" s="356">
        <v>636739.89175421803</v>
      </c>
      <c r="L188" s="353" t="s">
        <v>77</v>
      </c>
      <c r="M188" s="353" t="s">
        <v>78</v>
      </c>
      <c r="N188" s="353" t="s">
        <v>80</v>
      </c>
      <c r="O188" s="355">
        <v>-800000</v>
      </c>
      <c r="P188" s="353"/>
      <c r="Q188" s="353" t="s">
        <v>26</v>
      </c>
      <c r="R188" s="357">
        <v>1.2564</v>
      </c>
      <c r="S188" s="357"/>
      <c r="T188" s="356"/>
      <c r="U188" s="356">
        <v>0</v>
      </c>
      <c r="V188" s="353"/>
      <c r="W188" s="357">
        <v>1.1993</v>
      </c>
      <c r="X188" s="357">
        <v>1.2758257363696046</v>
      </c>
      <c r="Y188" s="356">
        <v>9800.9096036819792</v>
      </c>
      <c r="Z188" s="356">
        <v>9800.9096036819792</v>
      </c>
      <c r="AA188" s="356">
        <v>9800.9096036819792</v>
      </c>
      <c r="AB188" s="356">
        <v>0</v>
      </c>
      <c r="AC188" s="203">
        <f t="shared" si="10"/>
        <v>27</v>
      </c>
      <c r="AD188" s="202" t="s">
        <v>66</v>
      </c>
      <c r="AE188" s="204"/>
      <c r="AF188" s="205">
        <f t="shared" si="12"/>
        <v>-17.053582710406641</v>
      </c>
      <c r="AG188" s="205">
        <f t="shared" si="11"/>
        <v>0</v>
      </c>
      <c r="AH188" s="199"/>
      <c r="AI188" s="200"/>
      <c r="AJ188" s="200"/>
      <c r="AK188" s="200"/>
      <c r="AL188" s="200"/>
      <c r="AM188" s="200"/>
      <c r="AN188" s="200"/>
      <c r="AO188" s="200"/>
      <c r="AP188" s="199"/>
      <c r="AQ188" s="199"/>
      <c r="AR188" s="199"/>
      <c r="AS188" s="217"/>
    </row>
    <row r="189" spans="1:45" s="212" customFormat="1" ht="15.75" customHeight="1" x14ac:dyDescent="0.3">
      <c r="A189" s="353">
        <v>2020</v>
      </c>
      <c r="B189" s="353" t="s">
        <v>182</v>
      </c>
      <c r="C189" s="353">
        <v>968</v>
      </c>
      <c r="D189" s="353" t="s">
        <v>165</v>
      </c>
      <c r="E189" s="354">
        <v>43077</v>
      </c>
      <c r="F189" s="354"/>
      <c r="G189" s="354">
        <v>44012</v>
      </c>
      <c r="H189" s="353" t="s">
        <v>73</v>
      </c>
      <c r="I189" s="353" t="s">
        <v>78</v>
      </c>
      <c r="J189" s="353" t="s">
        <v>23</v>
      </c>
      <c r="K189" s="356">
        <v>3334656.6097657802</v>
      </c>
      <c r="L189" s="353" t="s">
        <v>77</v>
      </c>
      <c r="M189" s="353" t="s">
        <v>78</v>
      </c>
      <c r="N189" s="353" t="s">
        <v>80</v>
      </c>
      <c r="O189" s="355">
        <v>-4200000</v>
      </c>
      <c r="P189" s="353"/>
      <c r="Q189" s="353" t="s">
        <v>26</v>
      </c>
      <c r="R189" s="357">
        <v>1.2595000000000001</v>
      </c>
      <c r="S189" s="357"/>
      <c r="T189" s="356"/>
      <c r="U189" s="356">
        <v>0</v>
      </c>
      <c r="V189" s="353"/>
      <c r="W189" s="357">
        <v>1.1993</v>
      </c>
      <c r="X189" s="357">
        <v>1.2784909514698437</v>
      </c>
      <c r="Y189" s="356">
        <v>50076.385112100754</v>
      </c>
      <c r="Z189" s="356">
        <v>50076.385112100754</v>
      </c>
      <c r="AA189" s="356">
        <v>50076.385112100754</v>
      </c>
      <c r="AB189" s="356">
        <v>0</v>
      </c>
      <c r="AC189" s="203">
        <f t="shared" si="10"/>
        <v>28</v>
      </c>
      <c r="AD189" s="202" t="s">
        <v>66</v>
      </c>
      <c r="AE189" s="204"/>
      <c r="AF189" s="205">
        <f t="shared" si="12"/>
        <v>-87.132910095055294</v>
      </c>
      <c r="AG189" s="205">
        <f t="shared" si="11"/>
        <v>0</v>
      </c>
      <c r="AH189" s="199"/>
      <c r="AI189" s="200"/>
      <c r="AJ189" s="200"/>
      <c r="AK189" s="200"/>
      <c r="AL189" s="200"/>
      <c r="AM189" s="200"/>
      <c r="AN189" s="200"/>
      <c r="AO189" s="200"/>
      <c r="AP189" s="199"/>
      <c r="AQ189" s="199"/>
      <c r="AR189" s="199"/>
      <c r="AS189" s="217"/>
    </row>
    <row r="190" spans="1:45" s="212" customFormat="1" ht="15.75" customHeight="1" x14ac:dyDescent="0.3">
      <c r="A190" s="358">
        <v>2020</v>
      </c>
      <c r="B190" s="358" t="s">
        <v>183</v>
      </c>
      <c r="C190" s="358">
        <v>969</v>
      </c>
      <c r="D190" s="358" t="s">
        <v>165</v>
      </c>
      <c r="E190" s="359">
        <v>43077</v>
      </c>
      <c r="F190" s="359"/>
      <c r="G190" s="359">
        <v>44012</v>
      </c>
      <c r="H190" s="358" t="s">
        <v>73</v>
      </c>
      <c r="I190" s="358" t="s">
        <v>78</v>
      </c>
      <c r="J190" s="358" t="s">
        <v>23</v>
      </c>
      <c r="K190" s="361">
        <v>635172.68757443398</v>
      </c>
      <c r="L190" s="358" t="s">
        <v>77</v>
      </c>
      <c r="M190" s="358" t="s">
        <v>78</v>
      </c>
      <c r="N190" s="358" t="s">
        <v>80</v>
      </c>
      <c r="O190" s="360">
        <v>-800000</v>
      </c>
      <c r="P190" s="358"/>
      <c r="Q190" s="358" t="s">
        <v>26</v>
      </c>
      <c r="R190" s="362">
        <v>1.2595000000000001</v>
      </c>
      <c r="S190" s="362"/>
      <c r="T190" s="361"/>
      <c r="U190" s="361">
        <v>0</v>
      </c>
      <c r="V190" s="358"/>
      <c r="W190" s="362">
        <v>1.1993</v>
      </c>
      <c r="X190" s="362">
        <v>1.2784909514698437</v>
      </c>
      <c r="Y190" s="361">
        <v>9538.3590689714983</v>
      </c>
      <c r="Z190" s="361">
        <v>9538.3590689714983</v>
      </c>
      <c r="AA190" s="361">
        <v>9538.3590689714983</v>
      </c>
      <c r="AB190" s="361">
        <v>0</v>
      </c>
      <c r="AC190" s="203">
        <f t="shared" si="10"/>
        <v>28</v>
      </c>
      <c r="AD190" s="202" t="s">
        <v>66</v>
      </c>
      <c r="AE190" s="204"/>
      <c r="AF190" s="205">
        <f t="shared" si="12"/>
        <v>-16.596744780010404</v>
      </c>
      <c r="AG190" s="205">
        <f t="shared" si="11"/>
        <v>0</v>
      </c>
      <c r="AH190" s="199"/>
      <c r="AI190" s="200"/>
      <c r="AJ190" s="200"/>
      <c r="AK190" s="200"/>
      <c r="AL190" s="200"/>
      <c r="AM190" s="200"/>
      <c r="AN190" s="200"/>
      <c r="AO190" s="200"/>
      <c r="AP190" s="199"/>
      <c r="AQ190" s="199"/>
      <c r="AR190" s="199"/>
      <c r="AS190" s="213"/>
    </row>
    <row r="191" spans="1:45" s="212" customFormat="1" ht="15.75" customHeight="1" x14ac:dyDescent="0.3">
      <c r="A191" s="363"/>
      <c r="B191" s="363"/>
      <c r="C191" s="363"/>
      <c r="D191" s="363"/>
      <c r="E191" s="364"/>
      <c r="F191" s="364"/>
      <c r="G191" s="364"/>
      <c r="H191" s="363"/>
      <c r="I191" s="363"/>
      <c r="J191" s="363"/>
      <c r="K191" s="366">
        <v>217898765.77772817</v>
      </c>
      <c r="L191" s="363"/>
      <c r="M191" s="363"/>
      <c r="N191" s="363"/>
      <c r="O191" s="365">
        <v>-265000000</v>
      </c>
      <c r="P191" s="363"/>
      <c r="Q191" s="363"/>
      <c r="R191" s="367">
        <v>1.2161610877150095</v>
      </c>
      <c r="S191" s="367"/>
      <c r="T191" s="366"/>
      <c r="U191" s="366"/>
      <c r="V191" s="363"/>
      <c r="W191" s="367"/>
      <c r="X191" s="367"/>
      <c r="Y191" s="366">
        <v>2830816.5478876801</v>
      </c>
      <c r="Z191" s="366">
        <v>2830816.5478876801</v>
      </c>
      <c r="AA191" s="366">
        <v>5185875.8120131493</v>
      </c>
      <c r="AB191" s="365">
        <v>-2355059.2641254677</v>
      </c>
      <c r="AC191" s="203"/>
      <c r="AD191" s="202"/>
      <c r="AE191" s="204"/>
      <c r="AF191" s="205"/>
      <c r="AG191" s="205"/>
      <c r="AH191" s="199"/>
      <c r="AI191" s="200"/>
      <c r="AJ191" s="200"/>
      <c r="AK191" s="200"/>
      <c r="AL191" s="200"/>
      <c r="AM191" s="200"/>
      <c r="AN191" s="200"/>
      <c r="AO191" s="200"/>
      <c r="AP191" s="199"/>
      <c r="AQ191" s="199"/>
      <c r="AR191" s="199"/>
      <c r="AS191" s="213"/>
    </row>
    <row r="192" spans="1:45" ht="15.75" customHeight="1" x14ac:dyDescent="0.3">
      <c r="A192" s="363"/>
      <c r="B192" s="363"/>
      <c r="C192" s="363"/>
      <c r="D192" s="363"/>
      <c r="E192" s="364"/>
      <c r="F192" s="364"/>
      <c r="G192" s="364"/>
      <c r="H192" s="363"/>
      <c r="I192" s="363"/>
      <c r="J192" s="363"/>
      <c r="K192" s="366"/>
      <c r="L192" s="363"/>
      <c r="M192" s="363"/>
      <c r="N192" s="363"/>
      <c r="O192" s="366"/>
      <c r="P192" s="363"/>
      <c r="Q192" s="363"/>
      <c r="R192" s="367"/>
      <c r="S192" s="367"/>
      <c r="T192" s="366"/>
      <c r="U192" s="366"/>
      <c r="V192" s="363"/>
      <c r="W192" s="367"/>
      <c r="X192" s="367"/>
      <c r="Y192" s="366"/>
      <c r="Z192" s="366"/>
      <c r="AA192" s="366"/>
      <c r="AB192" s="366"/>
      <c r="AC192" s="203"/>
      <c r="AD192" s="202"/>
      <c r="AE192" s="204"/>
      <c r="AF192" s="205"/>
      <c r="AG192" s="205"/>
      <c r="AH192" s="199"/>
      <c r="AI192" s="200"/>
      <c r="AJ192" s="200"/>
      <c r="AK192" s="200"/>
      <c r="AL192" s="200"/>
      <c r="AM192" s="200"/>
      <c r="AN192" s="200"/>
      <c r="AO192" s="200"/>
      <c r="AP192" s="199"/>
      <c r="AQ192" s="199"/>
      <c r="AR192" s="199"/>
      <c r="AS192" s="213"/>
    </row>
    <row r="193" spans="1:45" ht="15.75" customHeight="1" x14ac:dyDescent="0.3">
      <c r="A193" s="363"/>
      <c r="B193" s="363"/>
      <c r="C193" s="363"/>
      <c r="D193" s="363"/>
      <c r="E193" s="364"/>
      <c r="F193" s="364"/>
      <c r="G193" s="364"/>
      <c r="H193" s="363"/>
      <c r="I193" s="363" t="s">
        <v>100</v>
      </c>
      <c r="J193" s="363"/>
      <c r="K193" s="370">
        <v>802256144.9177388</v>
      </c>
      <c r="L193" s="369"/>
      <c r="M193" s="369"/>
      <c r="N193" s="369"/>
      <c r="O193" s="368">
        <v>-939000000</v>
      </c>
      <c r="P193" s="369"/>
      <c r="Q193" s="369"/>
      <c r="R193" s="371">
        <v>1.1704491214539499</v>
      </c>
      <c r="S193" s="371"/>
      <c r="T193" s="370"/>
      <c r="U193" s="370"/>
      <c r="V193" s="369"/>
      <c r="W193" s="371"/>
      <c r="X193" s="371"/>
      <c r="Y193" s="370">
        <v>39860851.579589471</v>
      </c>
      <c r="Z193" s="370">
        <v>39860851.579589471</v>
      </c>
      <c r="AA193" s="370">
        <v>38247595.562401563</v>
      </c>
      <c r="AB193" s="370">
        <v>1613256.0171879088</v>
      </c>
      <c r="AC193" s="203"/>
      <c r="AD193" s="202"/>
      <c r="AE193" s="204"/>
      <c r="AF193" s="205"/>
      <c r="AG193" s="205"/>
      <c r="AH193" s="199"/>
      <c r="AI193" s="200"/>
      <c r="AJ193" s="200"/>
      <c r="AK193" s="200"/>
      <c r="AL193" s="200"/>
      <c r="AM193" s="200"/>
      <c r="AN193" s="200"/>
      <c r="AO193" s="200"/>
      <c r="AP193" s="199"/>
      <c r="AQ193" s="199"/>
      <c r="AR193" s="199"/>
      <c r="AS193" s="213"/>
    </row>
    <row r="194" spans="1:45" ht="15.75" customHeight="1" x14ac:dyDescent="0.3">
      <c r="A194" s="363"/>
      <c r="B194" s="363"/>
      <c r="C194" s="363"/>
      <c r="D194" s="363"/>
      <c r="E194" s="364"/>
      <c r="F194" s="364"/>
      <c r="G194" s="364"/>
      <c r="H194" s="363"/>
      <c r="I194" s="363"/>
      <c r="J194" s="363"/>
      <c r="K194" s="366"/>
      <c r="L194" s="363"/>
      <c r="M194" s="363"/>
      <c r="N194" s="363"/>
      <c r="O194" s="366"/>
      <c r="P194" s="363"/>
      <c r="Q194" s="363"/>
      <c r="R194" s="367"/>
      <c r="S194" s="367"/>
      <c r="T194" s="366"/>
      <c r="U194" s="366"/>
      <c r="V194" s="363"/>
      <c r="W194" s="367"/>
      <c r="X194" s="367"/>
      <c r="Y194" s="366"/>
      <c r="Z194" s="366"/>
      <c r="AA194" s="366"/>
      <c r="AB194" s="366"/>
      <c r="AC194" s="203"/>
      <c r="AD194" s="202"/>
      <c r="AE194" s="204"/>
      <c r="AF194" s="205"/>
      <c r="AG194" s="205"/>
      <c r="AH194" s="199"/>
      <c r="AI194" s="200"/>
      <c r="AJ194" s="200"/>
      <c r="AK194" s="200"/>
      <c r="AL194" s="200"/>
      <c r="AM194" s="200"/>
      <c r="AN194" s="200"/>
      <c r="AO194" s="200"/>
      <c r="AP194" s="199"/>
      <c r="AQ194" s="199"/>
      <c r="AR194" s="199"/>
      <c r="AS194" s="213"/>
    </row>
    <row r="195" spans="1:45" ht="15.75" customHeight="1" x14ac:dyDescent="0.3">
      <c r="A195" s="353">
        <v>2017</v>
      </c>
      <c r="B195" s="353" t="s">
        <v>103</v>
      </c>
      <c r="C195" s="353">
        <v>789</v>
      </c>
      <c r="D195" s="353" t="s">
        <v>65</v>
      </c>
      <c r="E195" s="354">
        <v>42473</v>
      </c>
      <c r="F195" s="354">
        <v>43098</v>
      </c>
      <c r="G195" s="354">
        <v>43102</v>
      </c>
      <c r="H195" s="353" t="s">
        <v>73</v>
      </c>
      <c r="I195" s="353" t="s">
        <v>74</v>
      </c>
      <c r="J195" s="353" t="s">
        <v>80</v>
      </c>
      <c r="K195" s="355">
        <v>-500000</v>
      </c>
      <c r="L195" s="353" t="s">
        <v>73</v>
      </c>
      <c r="M195" s="353" t="s">
        <v>75</v>
      </c>
      <c r="N195" s="353" t="s">
        <v>101</v>
      </c>
      <c r="O195" s="356">
        <v>8750000</v>
      </c>
      <c r="P195" s="353"/>
      <c r="Q195" s="353" t="s">
        <v>102</v>
      </c>
      <c r="R195" s="357">
        <v>17.5</v>
      </c>
      <c r="S195" s="357"/>
      <c r="T195" s="356"/>
      <c r="U195" s="356">
        <v>0</v>
      </c>
      <c r="V195" s="353"/>
      <c r="W195" s="357">
        <v>19.729175352288834</v>
      </c>
      <c r="X195" s="357"/>
      <c r="Y195" s="356">
        <v>0</v>
      </c>
      <c r="Z195" s="372">
        <v>0</v>
      </c>
      <c r="AA195" s="356">
        <v>0</v>
      </c>
      <c r="AB195" s="356">
        <v>0</v>
      </c>
      <c r="AC195" s="203">
        <f t="shared" si="10"/>
        <v>23</v>
      </c>
      <c r="AD195" s="202" t="s">
        <v>66</v>
      </c>
      <c r="AE195" s="204"/>
      <c r="AF195" s="205">
        <f t="shared" ref="AF195:AF198" si="13">-IF($Y195&gt;0,$Y195*(1-VLOOKUP($D195,$AI$26:$AN$39,6,FALSE))*VLOOKUP($D195,$AI$26:$AN$39,IF(($G195-$B$2)/365&lt;1,4,5),FALSE),0)</f>
        <v>0</v>
      </c>
      <c r="AG195" s="205">
        <f t="shared" si="11"/>
        <v>0</v>
      </c>
      <c r="AH195" s="199"/>
      <c r="AI195" s="200"/>
      <c r="AJ195" s="200"/>
      <c r="AK195" s="200"/>
      <c r="AL195" s="200"/>
      <c r="AM195" s="200"/>
      <c r="AN195" s="200"/>
      <c r="AO195" s="200"/>
      <c r="AP195" s="199"/>
      <c r="AQ195" s="199"/>
      <c r="AR195" s="199"/>
      <c r="AS195" s="213"/>
    </row>
    <row r="196" spans="1:45" ht="15.75" customHeight="1" x14ac:dyDescent="0.3">
      <c r="A196" s="353">
        <v>2017</v>
      </c>
      <c r="B196" s="353" t="s">
        <v>103</v>
      </c>
      <c r="C196" s="353">
        <v>790</v>
      </c>
      <c r="D196" s="353" t="s">
        <v>65</v>
      </c>
      <c r="E196" s="354">
        <v>42473</v>
      </c>
      <c r="F196" s="354">
        <v>43098</v>
      </c>
      <c r="G196" s="354">
        <v>43102</v>
      </c>
      <c r="H196" s="353" t="s">
        <v>77</v>
      </c>
      <c r="I196" s="353" t="s">
        <v>75</v>
      </c>
      <c r="J196" s="353" t="s">
        <v>80</v>
      </c>
      <c r="K196" s="355">
        <v>-500000</v>
      </c>
      <c r="L196" s="353" t="s">
        <v>77</v>
      </c>
      <c r="M196" s="353" t="s">
        <v>74</v>
      </c>
      <c r="N196" s="353" t="s">
        <v>101</v>
      </c>
      <c r="O196" s="356">
        <v>9575000</v>
      </c>
      <c r="P196" s="353"/>
      <c r="Q196" s="353" t="s">
        <v>102</v>
      </c>
      <c r="R196" s="357">
        <v>19.149999999999999</v>
      </c>
      <c r="S196" s="357"/>
      <c r="T196" s="356"/>
      <c r="U196" s="356">
        <v>0</v>
      </c>
      <c r="V196" s="353"/>
      <c r="W196" s="357">
        <v>19.729175352288834</v>
      </c>
      <c r="X196" s="357"/>
      <c r="Y196" s="356">
        <v>0</v>
      </c>
      <c r="Z196" s="372"/>
      <c r="AA196" s="356">
        <v>0</v>
      </c>
      <c r="AB196" s="356">
        <v>0</v>
      </c>
      <c r="AC196" s="203">
        <f t="shared" si="10"/>
        <v>23</v>
      </c>
      <c r="AD196" s="202" t="s">
        <v>66</v>
      </c>
      <c r="AE196" s="204"/>
      <c r="AF196" s="205">
        <f t="shared" si="13"/>
        <v>0</v>
      </c>
      <c r="AG196" s="205">
        <f t="shared" si="11"/>
        <v>0</v>
      </c>
      <c r="AH196" s="199"/>
      <c r="AI196" s="200"/>
      <c r="AJ196" s="200"/>
      <c r="AK196" s="200"/>
      <c r="AL196" s="200"/>
      <c r="AM196" s="200"/>
      <c r="AN196" s="200"/>
      <c r="AO196" s="200"/>
      <c r="AP196" s="199"/>
      <c r="AQ196" s="199"/>
      <c r="AR196" s="199"/>
      <c r="AS196" s="213"/>
    </row>
    <row r="197" spans="1:45" ht="15.75" customHeight="1" x14ac:dyDescent="0.3">
      <c r="A197" s="353">
        <v>2017</v>
      </c>
      <c r="B197" s="353" t="s">
        <v>103</v>
      </c>
      <c r="C197" s="353">
        <v>791</v>
      </c>
      <c r="D197" s="353" t="s">
        <v>65</v>
      </c>
      <c r="E197" s="354">
        <v>42473</v>
      </c>
      <c r="F197" s="354">
        <v>43098</v>
      </c>
      <c r="G197" s="354">
        <v>43102</v>
      </c>
      <c r="H197" s="353" t="s">
        <v>77</v>
      </c>
      <c r="I197" s="353" t="s">
        <v>75</v>
      </c>
      <c r="J197" s="353" t="s">
        <v>80</v>
      </c>
      <c r="K197" s="355">
        <v>-500000</v>
      </c>
      <c r="L197" s="353" t="s">
        <v>77</v>
      </c>
      <c r="M197" s="353" t="s">
        <v>74</v>
      </c>
      <c r="N197" s="353" t="s">
        <v>101</v>
      </c>
      <c r="O197" s="356">
        <v>9075000</v>
      </c>
      <c r="P197" s="353"/>
      <c r="Q197" s="353" t="s">
        <v>102</v>
      </c>
      <c r="R197" s="357">
        <v>18.149999999999999</v>
      </c>
      <c r="S197" s="357">
        <v>19.149999999999999</v>
      </c>
      <c r="T197" s="356"/>
      <c r="U197" s="356">
        <v>0</v>
      </c>
      <c r="V197" s="353"/>
      <c r="W197" s="357">
        <v>19.729175352288834</v>
      </c>
      <c r="X197" s="357"/>
      <c r="Y197" s="356">
        <v>0</v>
      </c>
      <c r="Z197" s="372"/>
      <c r="AA197" s="356">
        <v>0</v>
      </c>
      <c r="AB197" s="356">
        <v>0</v>
      </c>
      <c r="AC197" s="203">
        <f t="shared" si="10"/>
        <v>23</v>
      </c>
      <c r="AD197" s="202" t="s">
        <v>66</v>
      </c>
      <c r="AE197" s="204"/>
      <c r="AF197" s="205">
        <f t="shared" si="13"/>
        <v>0</v>
      </c>
      <c r="AG197" s="205">
        <f t="shared" si="11"/>
        <v>0</v>
      </c>
      <c r="AH197" s="199"/>
      <c r="AI197" s="200"/>
      <c r="AJ197" s="200"/>
      <c r="AK197" s="200"/>
      <c r="AL197" s="200"/>
      <c r="AM197" s="200"/>
      <c r="AN197" s="200"/>
      <c r="AO197" s="200"/>
      <c r="AP197" s="199"/>
      <c r="AQ197" s="199"/>
      <c r="AR197" s="199"/>
      <c r="AS197" s="213"/>
    </row>
    <row r="198" spans="1:45" ht="15.75" customHeight="1" x14ac:dyDescent="0.3">
      <c r="A198" s="358">
        <v>2017</v>
      </c>
      <c r="B198" s="358" t="s">
        <v>103</v>
      </c>
      <c r="C198" s="358">
        <v>980</v>
      </c>
      <c r="D198" s="358" t="s">
        <v>65</v>
      </c>
      <c r="E198" s="359">
        <v>43098</v>
      </c>
      <c r="F198" s="359"/>
      <c r="G198" s="359">
        <v>43102</v>
      </c>
      <c r="H198" s="358" t="s">
        <v>77</v>
      </c>
      <c r="I198" s="358" t="s">
        <v>184</v>
      </c>
      <c r="J198" s="358" t="s">
        <v>80</v>
      </c>
      <c r="K198" s="360">
        <v>-500000</v>
      </c>
      <c r="L198" s="358" t="s">
        <v>73</v>
      </c>
      <c r="M198" s="358" t="s">
        <v>184</v>
      </c>
      <c r="N198" s="358" t="s">
        <v>101</v>
      </c>
      <c r="O198" s="361">
        <v>9075000</v>
      </c>
      <c r="P198" s="358"/>
      <c r="Q198" s="358" t="s">
        <v>102</v>
      </c>
      <c r="R198" s="362">
        <v>18.149999999999999</v>
      </c>
      <c r="S198" s="362"/>
      <c r="T198" s="361"/>
      <c r="U198" s="361">
        <v>0</v>
      </c>
      <c r="V198" s="358"/>
      <c r="W198" s="362">
        <v>19.729175352288834</v>
      </c>
      <c r="X198" s="362"/>
      <c r="Y198" s="361">
        <v>0</v>
      </c>
      <c r="Z198" s="373"/>
      <c r="AA198" s="361">
        <v>0</v>
      </c>
      <c r="AB198" s="361">
        <v>0</v>
      </c>
      <c r="AC198" s="203">
        <f t="shared" si="10"/>
        <v>23</v>
      </c>
      <c r="AD198" s="202" t="s">
        <v>66</v>
      </c>
      <c r="AE198" s="204"/>
      <c r="AF198" s="205">
        <f t="shared" si="13"/>
        <v>0</v>
      </c>
      <c r="AG198" s="205">
        <f t="shared" si="11"/>
        <v>0</v>
      </c>
      <c r="AH198" s="199"/>
      <c r="AI198" s="200"/>
      <c r="AJ198" s="200"/>
      <c r="AK198" s="200"/>
      <c r="AL198" s="200"/>
      <c r="AM198" s="200"/>
      <c r="AN198" s="200"/>
      <c r="AO198" s="200"/>
      <c r="AP198" s="199"/>
      <c r="AQ198" s="199"/>
      <c r="AR198" s="199"/>
      <c r="AS198" s="213"/>
    </row>
    <row r="199" spans="1:45" ht="15.75" customHeight="1" x14ac:dyDescent="0.3">
      <c r="A199" s="363"/>
      <c r="B199" s="363"/>
      <c r="C199" s="363"/>
      <c r="D199" s="363"/>
      <c r="E199" s="364"/>
      <c r="F199" s="364"/>
      <c r="G199" s="364"/>
      <c r="H199" s="363"/>
      <c r="I199" s="363"/>
      <c r="J199" s="363"/>
      <c r="K199" s="365">
        <v>-500000</v>
      </c>
      <c r="L199" s="363"/>
      <c r="M199" s="363"/>
      <c r="N199" s="363"/>
      <c r="O199" s="366">
        <v>9075000</v>
      </c>
      <c r="P199" s="363"/>
      <c r="Q199" s="363"/>
      <c r="R199" s="367">
        <v>18.149999999999999</v>
      </c>
      <c r="S199" s="367"/>
      <c r="T199" s="366"/>
      <c r="U199" s="366"/>
      <c r="V199" s="363"/>
      <c r="W199" s="367"/>
      <c r="X199" s="367"/>
      <c r="Y199" s="366">
        <v>0</v>
      </c>
      <c r="Z199" s="366">
        <v>0</v>
      </c>
      <c r="AA199" s="366">
        <v>0</v>
      </c>
      <c r="AB199" s="366">
        <v>0</v>
      </c>
      <c r="AC199" s="198"/>
      <c r="AE199" s="198"/>
      <c r="AF199" s="198"/>
      <c r="AG199" s="198"/>
      <c r="AH199" s="199"/>
      <c r="AI199" s="200"/>
      <c r="AJ199" s="200"/>
      <c r="AK199" s="200"/>
      <c r="AL199" s="200"/>
      <c r="AM199" s="200"/>
      <c r="AN199" s="200"/>
      <c r="AO199" s="200"/>
      <c r="AP199" s="199"/>
      <c r="AQ199" s="199"/>
      <c r="AR199" s="199"/>
      <c r="AS199" s="213"/>
    </row>
    <row r="200" spans="1:45" ht="15.75" customHeight="1" x14ac:dyDescent="0.3">
      <c r="A200" s="363"/>
      <c r="B200" s="363"/>
      <c r="C200" s="363"/>
      <c r="D200" s="363"/>
      <c r="E200" s="364"/>
      <c r="F200" s="364"/>
      <c r="G200" s="364"/>
      <c r="H200" s="363"/>
      <c r="I200" s="363"/>
      <c r="J200" s="363"/>
      <c r="K200" s="366"/>
      <c r="L200" s="363"/>
      <c r="M200" s="363"/>
      <c r="N200" s="363"/>
      <c r="O200" s="366"/>
      <c r="P200" s="363"/>
      <c r="Q200" s="363"/>
      <c r="R200" s="367"/>
      <c r="S200" s="367"/>
      <c r="T200" s="366"/>
      <c r="U200" s="366"/>
      <c r="V200" s="363"/>
      <c r="W200" s="367"/>
      <c r="X200" s="367"/>
      <c r="Y200" s="366"/>
      <c r="Z200" s="366"/>
      <c r="AA200" s="366"/>
      <c r="AB200" s="366"/>
      <c r="AC200" s="198"/>
      <c r="AE200" s="198"/>
      <c r="AF200" s="198"/>
      <c r="AG200" s="198"/>
      <c r="AH200" s="199"/>
      <c r="AI200" s="200"/>
      <c r="AJ200" s="200"/>
      <c r="AK200" s="200"/>
      <c r="AL200" s="200"/>
      <c r="AM200" s="200"/>
      <c r="AN200" s="200"/>
      <c r="AO200" s="200"/>
      <c r="AP200" s="199"/>
      <c r="AQ200" s="199"/>
      <c r="AR200" s="199"/>
      <c r="AS200" s="213"/>
    </row>
    <row r="201" spans="1:45" ht="15.75" customHeight="1" x14ac:dyDescent="0.3">
      <c r="A201" s="363"/>
      <c r="B201" s="363"/>
      <c r="C201" s="363"/>
      <c r="D201" s="363"/>
      <c r="E201" s="364"/>
      <c r="F201" s="364"/>
      <c r="G201" s="364"/>
      <c r="H201" s="363"/>
      <c r="I201" s="363" t="s">
        <v>104</v>
      </c>
      <c r="J201" s="363"/>
      <c r="K201" s="368">
        <v>-500000</v>
      </c>
      <c r="L201" s="369"/>
      <c r="M201" s="369"/>
      <c r="N201" s="369"/>
      <c r="O201" s="370">
        <v>9075000</v>
      </c>
      <c r="P201" s="369"/>
      <c r="Q201" s="369"/>
      <c r="R201" s="371">
        <v>18.149999999999999</v>
      </c>
      <c r="S201" s="371"/>
      <c r="T201" s="370"/>
      <c r="U201" s="370"/>
      <c r="V201" s="369"/>
      <c r="W201" s="371"/>
      <c r="X201" s="371"/>
      <c r="Y201" s="370">
        <v>0</v>
      </c>
      <c r="Z201" s="370">
        <v>0</v>
      </c>
      <c r="AA201" s="370">
        <v>0</v>
      </c>
      <c r="AB201" s="370">
        <v>0</v>
      </c>
      <c r="AC201" s="198"/>
      <c r="AE201" s="198"/>
      <c r="AF201" s="198"/>
      <c r="AG201" s="198"/>
      <c r="AH201" s="199"/>
      <c r="AI201" s="200"/>
      <c r="AJ201" s="200"/>
      <c r="AK201" s="200"/>
      <c r="AL201" s="200"/>
      <c r="AM201" s="200"/>
      <c r="AN201" s="200"/>
      <c r="AO201" s="200"/>
      <c r="AP201" s="199"/>
      <c r="AQ201" s="199"/>
      <c r="AR201" s="199"/>
      <c r="AS201" s="213"/>
    </row>
    <row r="202" spans="1:45" ht="15.75" customHeight="1" x14ac:dyDescent="0.3">
      <c r="A202" s="363"/>
      <c r="B202" s="363"/>
      <c r="C202" s="363"/>
      <c r="D202" s="363"/>
      <c r="E202" s="364"/>
      <c r="F202" s="364"/>
      <c r="G202" s="364"/>
      <c r="H202" s="363"/>
      <c r="I202" s="363"/>
      <c r="J202" s="363"/>
      <c r="K202" s="366"/>
      <c r="L202" s="363"/>
      <c r="M202" s="363"/>
      <c r="N202" s="363"/>
      <c r="O202" s="366"/>
      <c r="P202" s="363"/>
      <c r="Q202" s="363"/>
      <c r="R202" s="367"/>
      <c r="S202" s="367"/>
      <c r="T202" s="366"/>
      <c r="U202" s="366"/>
      <c r="V202" s="363"/>
      <c r="W202" s="367"/>
      <c r="X202" s="367"/>
      <c r="Y202" s="366"/>
      <c r="Z202" s="366"/>
      <c r="AA202" s="366"/>
      <c r="AB202" s="366"/>
      <c r="AC202" s="198"/>
      <c r="AE202" s="198"/>
      <c r="AF202" s="198"/>
      <c r="AG202" s="198"/>
      <c r="AH202" s="199"/>
      <c r="AI202" s="200"/>
      <c r="AJ202" s="200"/>
      <c r="AK202" s="200"/>
      <c r="AL202" s="200"/>
      <c r="AM202" s="200"/>
      <c r="AN202" s="200"/>
      <c r="AO202" s="200"/>
      <c r="AP202" s="199"/>
      <c r="AQ202" s="199"/>
      <c r="AR202" s="199"/>
      <c r="AS202" s="213"/>
    </row>
    <row r="203" spans="1:45" ht="15.75" customHeight="1" x14ac:dyDescent="0.3">
      <c r="A203" s="374"/>
      <c r="B203" s="374"/>
      <c r="C203" s="374"/>
      <c r="D203" s="374"/>
      <c r="E203" s="375"/>
      <c r="F203" s="375"/>
      <c r="G203" s="375"/>
      <c r="H203" s="374"/>
      <c r="I203" s="374"/>
      <c r="J203" s="374"/>
      <c r="K203" s="376"/>
      <c r="L203" s="374"/>
      <c r="M203" s="374"/>
      <c r="N203" s="374"/>
      <c r="O203" s="376"/>
      <c r="P203" s="374"/>
      <c r="Q203" s="374"/>
      <c r="R203" s="377" t="s">
        <v>105</v>
      </c>
      <c r="S203" s="377"/>
      <c r="T203" s="376"/>
      <c r="U203" s="376"/>
      <c r="V203" s="374"/>
      <c r="W203" s="371"/>
      <c r="X203" s="371"/>
      <c r="Y203" s="370">
        <v>40995139.221403182</v>
      </c>
      <c r="Z203" s="370">
        <v>40995139.221403182</v>
      </c>
      <c r="AA203" s="370">
        <v>39381883.204215273</v>
      </c>
      <c r="AB203" s="370">
        <v>1613256.0171879088</v>
      </c>
      <c r="AC203" s="198"/>
      <c r="AE203" s="198"/>
      <c r="AF203" s="198"/>
      <c r="AG203" s="198"/>
      <c r="AH203" s="199"/>
      <c r="AI203" s="200"/>
      <c r="AJ203" s="200"/>
      <c r="AK203" s="200"/>
      <c r="AL203" s="200"/>
      <c r="AM203" s="200"/>
      <c r="AN203" s="200"/>
      <c r="AO203" s="200"/>
      <c r="AP203" s="199"/>
      <c r="AQ203" s="199"/>
      <c r="AR203" s="199"/>
      <c r="AS203" s="213"/>
    </row>
    <row r="204" spans="1:45" ht="15.75" customHeight="1" x14ac:dyDescent="0.3">
      <c r="A204" s="378"/>
      <c r="B204" s="378"/>
      <c r="C204" s="378"/>
      <c r="D204" s="378"/>
      <c r="E204" s="379"/>
      <c r="F204" s="379"/>
      <c r="G204" s="379"/>
      <c r="H204" s="378"/>
      <c r="I204" s="378"/>
      <c r="J204" s="378"/>
      <c r="K204" s="380"/>
      <c r="L204" s="378"/>
      <c r="M204" s="378"/>
      <c r="N204" s="378"/>
      <c r="O204" s="380"/>
      <c r="P204" s="378"/>
      <c r="Q204" s="378"/>
      <c r="R204" s="381"/>
      <c r="S204" s="381"/>
      <c r="T204" s="380"/>
      <c r="U204" s="380"/>
      <c r="V204" s="378"/>
      <c r="W204" s="381"/>
      <c r="X204" s="381"/>
      <c r="Y204" s="380"/>
      <c r="Z204" s="380"/>
      <c r="AA204" s="380"/>
      <c r="AB204" s="380"/>
      <c r="AC204" s="198"/>
      <c r="AE204" s="198"/>
      <c r="AF204" s="198"/>
      <c r="AG204" s="198"/>
      <c r="AH204" s="199"/>
      <c r="AI204" s="200"/>
      <c r="AJ204" s="200"/>
      <c r="AK204" s="200"/>
      <c r="AL204" s="200"/>
      <c r="AM204" s="200"/>
      <c r="AN204" s="200"/>
      <c r="AO204" s="200"/>
      <c r="AP204" s="199"/>
      <c r="AQ204" s="199"/>
      <c r="AR204" s="199"/>
      <c r="AS204" s="213"/>
    </row>
    <row r="205" spans="1:45" ht="15.75" customHeight="1" x14ac:dyDescent="0.3">
      <c r="A205"/>
      <c r="B205"/>
      <c r="C205"/>
      <c r="D205"/>
      <c r="E205" s="382"/>
      <c r="F205" s="382"/>
      <c r="G205" s="382"/>
      <c r="H205"/>
      <c r="I205"/>
      <c r="J205"/>
      <c r="K205" s="383"/>
      <c r="L205"/>
      <c r="M205"/>
      <c r="N205"/>
      <c r="O205" s="383"/>
      <c r="P205"/>
      <c r="Q205"/>
      <c r="R205" s="384"/>
      <c r="S205" s="384"/>
      <c r="T205" s="383"/>
      <c r="U205" s="383"/>
      <c r="V205"/>
      <c r="W205" s="384"/>
      <c r="X205" s="384"/>
      <c r="Y205" s="383"/>
      <c r="Z205" s="383"/>
      <c r="AA205" s="383"/>
      <c r="AB205" s="383"/>
      <c r="AC205" s="198"/>
      <c r="AE205" s="198"/>
      <c r="AF205" s="198"/>
      <c r="AG205" s="198"/>
      <c r="AH205" s="199"/>
      <c r="AI205" s="200"/>
      <c r="AJ205" s="200"/>
      <c r="AK205" s="200"/>
      <c r="AL205" s="200"/>
      <c r="AM205" s="200"/>
      <c r="AN205" s="200"/>
      <c r="AO205" s="200"/>
      <c r="AP205" s="199"/>
      <c r="AQ205" s="199"/>
      <c r="AR205" s="199"/>
      <c r="AS205" s="213"/>
    </row>
    <row r="206" spans="1:45" ht="15.75" customHeight="1" x14ac:dyDescent="0.3">
      <c r="A206"/>
      <c r="B206"/>
      <c r="C206"/>
      <c r="D206"/>
      <c r="E206" s="382"/>
      <c r="F206" s="382"/>
      <c r="G206" s="382"/>
      <c r="H206"/>
      <c r="I206"/>
      <c r="J206"/>
      <c r="K206" s="383"/>
      <c r="L206"/>
      <c r="M206"/>
      <c r="N206"/>
      <c r="O206" s="383"/>
      <c r="P206"/>
      <c r="Q206"/>
      <c r="R206" s="384"/>
      <c r="S206" s="384"/>
      <c r="T206" s="383"/>
      <c r="U206" s="383"/>
      <c r="V206"/>
      <c r="W206" s="384"/>
      <c r="X206" s="384"/>
      <c r="Y206" s="383"/>
      <c r="Z206" s="383"/>
      <c r="AA206" s="383"/>
      <c r="AB206" s="383"/>
      <c r="AC206" s="198"/>
      <c r="AE206" s="198"/>
      <c r="AF206" s="198"/>
      <c r="AG206" s="198"/>
      <c r="AH206" s="199"/>
      <c r="AI206" s="200"/>
      <c r="AJ206" s="200"/>
      <c r="AK206" s="200"/>
      <c r="AL206" s="200"/>
      <c r="AM206" s="200"/>
      <c r="AN206" s="200"/>
      <c r="AO206" s="200"/>
      <c r="AP206" s="199"/>
      <c r="AQ206" s="199"/>
      <c r="AR206" s="199"/>
      <c r="AS206" s="213"/>
    </row>
    <row r="207" spans="1:45" ht="15.75" customHeight="1" x14ac:dyDescent="0.3">
      <c r="A207"/>
      <c r="B207"/>
      <c r="C207"/>
      <c r="D207"/>
      <c r="E207" s="382"/>
      <c r="F207" s="382"/>
      <c r="G207" s="382"/>
      <c r="H207"/>
      <c r="I207"/>
      <c r="J207"/>
      <c r="K207" s="383"/>
      <c r="L207"/>
      <c r="M207"/>
      <c r="N207"/>
      <c r="O207" s="383"/>
      <c r="P207"/>
      <c r="Q207"/>
      <c r="R207" s="384"/>
      <c r="S207" s="384"/>
      <c r="T207" s="383"/>
      <c r="U207" s="383"/>
      <c r="V207"/>
      <c r="W207" s="384"/>
      <c r="X207" s="384"/>
      <c r="Y207" s="383"/>
      <c r="Z207" s="383"/>
      <c r="AA207" s="383"/>
      <c r="AB207" s="383"/>
      <c r="AC207" s="198"/>
      <c r="AE207" s="198"/>
      <c r="AF207" s="198"/>
      <c r="AG207" s="198"/>
      <c r="AH207" s="199"/>
      <c r="AI207" s="200"/>
      <c r="AJ207" s="200"/>
      <c r="AK207" s="200"/>
      <c r="AL207" s="200"/>
      <c r="AM207" s="200"/>
      <c r="AN207" s="200"/>
      <c r="AO207" s="200"/>
      <c r="AP207" s="199"/>
      <c r="AQ207" s="199"/>
      <c r="AR207" s="199"/>
      <c r="AS207" s="213"/>
    </row>
    <row r="208" spans="1:45" ht="15.75" customHeight="1" x14ac:dyDescent="0.3">
      <c r="A208" s="349"/>
      <c r="B208" s="349"/>
      <c r="C208" s="349"/>
      <c r="D208" s="349"/>
      <c r="E208" s="350"/>
      <c r="F208" s="350"/>
      <c r="G208" s="350"/>
      <c r="H208" s="349"/>
      <c r="I208" s="349"/>
      <c r="J208" s="349"/>
      <c r="K208" s="351"/>
      <c r="L208" s="349"/>
      <c r="M208" s="349"/>
      <c r="N208" s="349"/>
      <c r="O208" s="351"/>
      <c r="P208" s="349"/>
      <c r="Q208" s="349"/>
      <c r="R208" s="352"/>
      <c r="S208" s="352"/>
      <c r="T208" s="351"/>
      <c r="U208" s="351"/>
      <c r="V208" s="349"/>
      <c r="W208" s="352"/>
      <c r="X208" s="352"/>
      <c r="Y208" s="351"/>
      <c r="Z208" s="351"/>
      <c r="AA208" s="351"/>
      <c r="AB208" s="351"/>
      <c r="AC208" s="198"/>
      <c r="AE208" s="198"/>
      <c r="AF208" s="198"/>
      <c r="AG208" s="198"/>
      <c r="AH208" s="199"/>
      <c r="AI208" s="200"/>
      <c r="AJ208" s="200"/>
      <c r="AK208" s="200"/>
      <c r="AL208" s="200"/>
      <c r="AM208" s="200"/>
      <c r="AN208" s="200"/>
      <c r="AO208" s="200"/>
      <c r="AP208" s="199"/>
      <c r="AQ208" s="199"/>
      <c r="AR208" s="199"/>
      <c r="AS208" s="213"/>
    </row>
    <row r="209" spans="1:45" ht="15.75" customHeight="1" x14ac:dyDescent="0.3">
      <c r="A209" s="349"/>
      <c r="B209" s="349"/>
      <c r="C209" s="349"/>
      <c r="D209" s="349"/>
      <c r="E209" s="350"/>
      <c r="F209" s="350"/>
      <c r="G209" s="350"/>
      <c r="H209" s="349"/>
      <c r="I209" s="349"/>
      <c r="J209" s="349"/>
      <c r="K209" s="351"/>
      <c r="L209" s="349"/>
      <c r="M209" s="349"/>
      <c r="N209" s="349"/>
      <c r="O209" s="351"/>
      <c r="P209" s="349"/>
      <c r="Q209" s="349"/>
      <c r="R209" s="352"/>
      <c r="S209" s="352"/>
      <c r="T209" s="351"/>
      <c r="U209" s="351"/>
      <c r="V209" s="349"/>
      <c r="W209" s="352"/>
      <c r="X209" s="352"/>
      <c r="Y209" s="351"/>
      <c r="Z209" s="351"/>
      <c r="AA209" s="351"/>
      <c r="AB209" s="351"/>
      <c r="AC209" s="198"/>
      <c r="AE209" s="198"/>
      <c r="AF209" s="198"/>
      <c r="AG209" s="198"/>
      <c r="AH209" s="199"/>
      <c r="AI209" s="200"/>
      <c r="AJ209" s="200"/>
      <c r="AK209" s="200"/>
      <c r="AL209" s="200"/>
      <c r="AM209" s="200"/>
      <c r="AN209" s="200"/>
      <c r="AO209" s="200"/>
      <c r="AP209" s="199"/>
      <c r="AQ209" s="199"/>
      <c r="AR209" s="199"/>
      <c r="AS209" s="213"/>
    </row>
    <row r="210" spans="1:45" ht="15.6" x14ac:dyDescent="0.3">
      <c r="A210" s="349"/>
      <c r="B210" s="349"/>
      <c r="C210" s="349"/>
      <c r="D210" s="349"/>
      <c r="E210" s="350"/>
      <c r="F210" s="350"/>
      <c r="G210" s="350"/>
      <c r="H210" s="349"/>
      <c r="I210" s="349"/>
      <c r="J210" s="349"/>
      <c r="K210" s="351"/>
      <c r="L210" s="349"/>
      <c r="M210" s="349"/>
      <c r="N210" s="349"/>
      <c r="O210" s="351"/>
      <c r="P210" s="349"/>
      <c r="Q210" s="349"/>
      <c r="R210" s="352"/>
      <c r="S210" s="352"/>
      <c r="T210" s="351"/>
      <c r="U210" s="351"/>
      <c r="V210" s="349"/>
      <c r="W210" s="352"/>
      <c r="X210" s="352"/>
      <c r="Y210" s="351"/>
      <c r="Z210" s="351"/>
      <c r="AA210" s="351"/>
      <c r="AB210" s="351"/>
      <c r="AC210" s="217"/>
      <c r="AE210" s="227"/>
      <c r="AF210" s="228"/>
      <c r="AG210" s="228"/>
      <c r="AH210" s="199"/>
      <c r="AI210" s="200"/>
      <c r="AJ210" s="200"/>
      <c r="AK210" s="200"/>
      <c r="AL210" s="200"/>
      <c r="AM210" s="200"/>
      <c r="AN210" s="200"/>
      <c r="AO210" s="200"/>
      <c r="AP210" s="199"/>
      <c r="AQ210" s="199"/>
      <c r="AR210" s="199"/>
      <c r="AS210" s="213"/>
    </row>
    <row r="211" spans="1:45" ht="15.6" x14ac:dyDescent="0.3">
      <c r="A211" s="349"/>
      <c r="B211" s="349"/>
      <c r="C211" s="349"/>
      <c r="D211" s="349"/>
      <c r="E211" s="350"/>
      <c r="F211" s="350"/>
      <c r="G211" s="350"/>
      <c r="H211" s="349"/>
      <c r="I211" s="349"/>
      <c r="J211" s="349"/>
      <c r="K211" s="351"/>
      <c r="L211" s="349"/>
      <c r="M211" s="349"/>
      <c r="N211" s="349"/>
      <c r="O211" s="351"/>
      <c r="P211" s="349"/>
      <c r="Q211" s="349"/>
      <c r="R211" s="352"/>
      <c r="S211" s="352"/>
      <c r="T211" s="351"/>
      <c r="U211" s="351"/>
      <c r="V211" s="349"/>
      <c r="W211" s="352"/>
      <c r="X211" s="352"/>
      <c r="Y211" s="351"/>
      <c r="Z211" s="351"/>
      <c r="AA211" s="351"/>
      <c r="AB211" s="351"/>
      <c r="AC211" s="217"/>
      <c r="AE211" s="227"/>
      <c r="AF211" s="228"/>
      <c r="AG211" s="228"/>
      <c r="AH211" s="199"/>
      <c r="AI211" s="200"/>
      <c r="AJ211" s="200"/>
      <c r="AK211" s="200"/>
      <c r="AL211" s="200"/>
      <c r="AM211" s="200"/>
      <c r="AN211" s="200"/>
      <c r="AO211" s="200"/>
      <c r="AP211" s="199"/>
      <c r="AQ211" s="199"/>
      <c r="AR211" s="199"/>
      <c r="AS211" s="217"/>
    </row>
    <row r="212" spans="1:45" ht="15.6" x14ac:dyDescent="0.3">
      <c r="A212" s="349"/>
      <c r="B212" s="349"/>
      <c r="C212" s="349"/>
      <c r="D212" s="349"/>
      <c r="E212" s="350"/>
      <c r="F212" s="350"/>
      <c r="G212" s="350"/>
      <c r="H212" s="349"/>
      <c r="I212" s="349"/>
      <c r="J212" s="349"/>
      <c r="K212" s="351"/>
      <c r="L212" s="349"/>
      <c r="M212" s="349"/>
      <c r="N212" s="349"/>
      <c r="O212" s="351"/>
      <c r="P212" s="349"/>
      <c r="Q212" s="349"/>
      <c r="R212" s="352"/>
      <c r="S212" s="352"/>
      <c r="T212" s="351"/>
      <c r="U212" s="351"/>
      <c r="V212" s="349"/>
      <c r="W212" s="352"/>
      <c r="X212" s="352"/>
      <c r="Y212" s="351"/>
      <c r="Z212" s="351"/>
      <c r="AA212" s="351"/>
      <c r="AB212" s="351"/>
      <c r="AC212" s="217"/>
      <c r="AE212" s="227"/>
      <c r="AF212" s="228"/>
      <c r="AG212" s="228"/>
      <c r="AH212" s="199"/>
      <c r="AI212" s="200"/>
      <c r="AJ212" s="200"/>
      <c r="AK212" s="200"/>
      <c r="AL212" s="200"/>
      <c r="AM212" s="200"/>
      <c r="AN212" s="200"/>
      <c r="AO212" s="200"/>
      <c r="AP212" s="199"/>
      <c r="AQ212" s="199"/>
      <c r="AR212" s="199"/>
      <c r="AS212" s="217"/>
    </row>
    <row r="213" spans="1:45" ht="15.6" x14ac:dyDescent="0.3">
      <c r="A213" s="349"/>
      <c r="B213" s="349"/>
      <c r="C213" s="349"/>
      <c r="D213" s="349"/>
      <c r="E213" s="350"/>
      <c r="F213" s="350"/>
      <c r="G213" s="350"/>
      <c r="H213" s="349"/>
      <c r="I213" s="349"/>
      <c r="J213" s="349"/>
      <c r="K213" s="351"/>
      <c r="L213" s="349"/>
      <c r="M213" s="349"/>
      <c r="N213" s="349"/>
      <c r="O213" s="351"/>
      <c r="P213" s="349"/>
      <c r="Q213" s="349"/>
      <c r="R213" s="352"/>
      <c r="S213" s="352"/>
      <c r="T213" s="351"/>
      <c r="U213" s="351"/>
      <c r="V213" s="349"/>
      <c r="W213" s="352"/>
      <c r="X213" s="352"/>
      <c r="Y213" s="351"/>
      <c r="Z213" s="351"/>
      <c r="AA213" s="351"/>
      <c r="AB213" s="351"/>
      <c r="AC213" s="229"/>
      <c r="AE213" s="227"/>
      <c r="AF213" s="228"/>
      <c r="AG213" s="228"/>
      <c r="AH213" s="199"/>
      <c r="AI213" s="200"/>
      <c r="AJ213" s="200"/>
      <c r="AK213" s="200"/>
      <c r="AL213" s="200"/>
      <c r="AM213" s="200"/>
      <c r="AN213" s="200"/>
      <c r="AO213" s="200"/>
      <c r="AP213" s="199"/>
      <c r="AQ213" s="199"/>
      <c r="AR213" s="199"/>
      <c r="AS213" s="217"/>
    </row>
    <row r="214" spans="1:45" ht="15.6" x14ac:dyDescent="0.3">
      <c r="A214" s="349"/>
      <c r="B214" s="349"/>
      <c r="C214" s="349"/>
      <c r="D214" s="349"/>
      <c r="E214" s="350"/>
      <c r="F214" s="350"/>
      <c r="G214" s="350"/>
      <c r="H214" s="349"/>
      <c r="I214" s="349"/>
      <c r="J214" s="349"/>
      <c r="K214" s="351"/>
      <c r="L214" s="349"/>
      <c r="M214" s="349"/>
      <c r="N214" s="349"/>
      <c r="O214" s="351"/>
      <c r="P214" s="349"/>
      <c r="Q214" s="349"/>
      <c r="R214" s="352"/>
      <c r="S214" s="352"/>
      <c r="T214" s="351"/>
      <c r="U214" s="351"/>
      <c r="V214" s="349"/>
      <c r="W214" s="352"/>
      <c r="X214" s="352"/>
      <c r="Y214" s="351"/>
      <c r="Z214" s="351"/>
      <c r="AA214" s="351"/>
      <c r="AB214" s="351"/>
      <c r="AC214" s="229"/>
      <c r="AE214" s="227"/>
      <c r="AF214" s="228"/>
      <c r="AG214" s="228"/>
      <c r="AH214" s="199"/>
      <c r="AI214" s="200"/>
      <c r="AJ214" s="200"/>
      <c r="AK214" s="200"/>
      <c r="AL214" s="200"/>
      <c r="AM214" s="200"/>
      <c r="AN214" s="200"/>
      <c r="AO214" s="200"/>
      <c r="AP214" s="199"/>
      <c r="AQ214" s="199"/>
      <c r="AR214" s="199"/>
      <c r="AS214" s="217"/>
    </row>
    <row r="215" spans="1:45" ht="15.6" x14ac:dyDescent="0.3">
      <c r="A215" s="349"/>
      <c r="B215" s="349"/>
      <c r="C215" s="349"/>
      <c r="D215" s="349"/>
      <c r="E215" s="350"/>
      <c r="F215" s="350"/>
      <c r="G215" s="350"/>
      <c r="H215" s="349"/>
      <c r="I215" s="349"/>
      <c r="J215" s="349"/>
      <c r="K215" s="351"/>
      <c r="L215" s="349"/>
      <c r="M215" s="349"/>
      <c r="N215" s="349"/>
      <c r="O215" s="351"/>
      <c r="P215" s="349"/>
      <c r="Q215" s="349"/>
      <c r="R215" s="352"/>
      <c r="S215" s="352"/>
      <c r="T215" s="351"/>
      <c r="U215" s="351"/>
      <c r="V215" s="349"/>
      <c r="W215" s="352"/>
      <c r="X215" s="352"/>
      <c r="Y215" s="351"/>
      <c r="Z215" s="351"/>
      <c r="AA215" s="351"/>
      <c r="AB215" s="351"/>
      <c r="AC215" s="229"/>
      <c r="AE215" s="227"/>
      <c r="AF215" s="228"/>
      <c r="AG215" s="228"/>
      <c r="AH215" s="199"/>
      <c r="AI215" s="200"/>
      <c r="AJ215" s="200"/>
      <c r="AK215" s="200"/>
      <c r="AL215" s="200"/>
      <c r="AM215" s="200"/>
      <c r="AN215" s="200"/>
      <c r="AO215" s="200"/>
      <c r="AP215" s="199"/>
      <c r="AQ215" s="199"/>
      <c r="AR215" s="199"/>
      <c r="AS215" s="217"/>
    </row>
    <row r="216" spans="1:45" ht="15.6" x14ac:dyDescent="0.3">
      <c r="A216" s="349"/>
      <c r="B216" s="349"/>
      <c r="C216" s="349"/>
      <c r="D216" s="349"/>
      <c r="E216" s="350"/>
      <c r="F216" s="350"/>
      <c r="G216" s="350"/>
      <c r="H216" s="349"/>
      <c r="I216" s="349"/>
      <c r="J216" s="349"/>
      <c r="K216" s="351"/>
      <c r="L216" s="349"/>
      <c r="M216" s="349"/>
      <c r="N216" s="349"/>
      <c r="O216" s="351"/>
      <c r="P216" s="349"/>
      <c r="Q216" s="349"/>
      <c r="R216" s="352"/>
      <c r="S216" s="352"/>
      <c r="T216" s="351"/>
      <c r="U216" s="351"/>
      <c r="V216" s="349"/>
      <c r="W216" s="352"/>
      <c r="X216" s="352"/>
      <c r="Y216" s="351"/>
      <c r="Z216" s="351"/>
      <c r="AA216" s="351"/>
      <c r="AB216" s="351"/>
      <c r="AC216" s="229"/>
      <c r="AE216" s="227"/>
      <c r="AF216" s="228"/>
      <c r="AG216" s="228"/>
      <c r="AH216" s="199"/>
      <c r="AI216" s="200"/>
      <c r="AJ216" s="200"/>
      <c r="AK216" s="200"/>
      <c r="AL216" s="200"/>
      <c r="AM216" s="200"/>
      <c r="AN216" s="200"/>
      <c r="AO216" s="200"/>
      <c r="AP216" s="199"/>
      <c r="AQ216" s="199"/>
      <c r="AR216" s="199"/>
      <c r="AS216" s="230"/>
    </row>
    <row r="217" spans="1:45" ht="15.6" x14ac:dyDescent="0.3">
      <c r="A217" s="349"/>
      <c r="B217" s="349"/>
      <c r="C217" s="349"/>
      <c r="D217" s="349"/>
      <c r="E217" s="350"/>
      <c r="F217" s="350"/>
      <c r="G217" s="350"/>
      <c r="H217" s="349"/>
      <c r="I217" s="349"/>
      <c r="J217" s="349"/>
      <c r="K217" s="351"/>
      <c r="L217" s="349"/>
      <c r="M217" s="349"/>
      <c r="N217" s="349"/>
      <c r="O217" s="351"/>
      <c r="P217" s="349"/>
      <c r="Q217" s="349"/>
      <c r="R217" s="352"/>
      <c r="S217" s="352"/>
      <c r="T217" s="351"/>
      <c r="U217" s="351"/>
      <c r="V217" s="349"/>
      <c r="W217" s="352"/>
      <c r="X217" s="352"/>
      <c r="Y217" s="351"/>
      <c r="Z217" s="351"/>
      <c r="AA217" s="351"/>
      <c r="AB217" s="351"/>
      <c r="AC217" s="229"/>
      <c r="AE217" s="227"/>
      <c r="AF217" s="228"/>
      <c r="AG217" s="228"/>
      <c r="AH217" s="199"/>
      <c r="AI217" s="200"/>
      <c r="AJ217" s="200"/>
      <c r="AK217" s="200"/>
      <c r="AL217" s="200"/>
      <c r="AM217" s="200"/>
      <c r="AN217" s="200"/>
      <c r="AO217" s="200"/>
      <c r="AP217" s="199"/>
      <c r="AQ217" s="199"/>
      <c r="AR217" s="199"/>
      <c r="AS217" s="230"/>
    </row>
    <row r="218" spans="1:45" ht="15.6" x14ac:dyDescent="0.3">
      <c r="A218" s="349"/>
      <c r="B218" s="349"/>
      <c r="C218" s="349"/>
      <c r="D218" s="349"/>
      <c r="E218" s="350"/>
      <c r="F218" s="350"/>
      <c r="G218" s="350"/>
      <c r="H218" s="349"/>
      <c r="I218" s="349"/>
      <c r="J218" s="349"/>
      <c r="K218" s="351"/>
      <c r="L218" s="349"/>
      <c r="M218" s="349"/>
      <c r="N218" s="349"/>
      <c r="O218" s="351"/>
      <c r="P218" s="349"/>
      <c r="Q218" s="349"/>
      <c r="R218" s="352"/>
      <c r="S218" s="352"/>
      <c r="T218" s="351"/>
      <c r="U218" s="351"/>
      <c r="V218" s="349"/>
      <c r="W218" s="352"/>
      <c r="X218" s="352"/>
      <c r="Y218" s="351"/>
      <c r="Z218" s="351"/>
      <c r="AA218" s="351"/>
      <c r="AB218" s="351"/>
      <c r="AC218" s="229"/>
      <c r="AE218" s="227"/>
      <c r="AF218" s="228"/>
      <c r="AG218" s="228"/>
      <c r="AH218" s="199"/>
      <c r="AI218" s="200"/>
      <c r="AJ218" s="200"/>
      <c r="AK218" s="200"/>
      <c r="AL218" s="200"/>
      <c r="AM218" s="200"/>
      <c r="AN218" s="200"/>
      <c r="AO218" s="200"/>
      <c r="AP218" s="199"/>
      <c r="AQ218" s="199"/>
      <c r="AR218" s="199"/>
      <c r="AS218" s="230"/>
    </row>
    <row r="219" spans="1:45" ht="15.6" x14ac:dyDescent="0.3">
      <c r="A219" s="349"/>
      <c r="B219" s="349"/>
      <c r="C219" s="349"/>
      <c r="D219" s="349"/>
      <c r="E219" s="350"/>
      <c r="F219" s="350"/>
      <c r="G219" s="350"/>
      <c r="H219" s="349"/>
      <c r="I219" s="349"/>
      <c r="J219" s="349"/>
      <c r="K219" s="351"/>
      <c r="L219" s="349"/>
      <c r="M219" s="349"/>
      <c r="N219" s="349"/>
      <c r="O219" s="351"/>
      <c r="P219" s="349"/>
      <c r="Q219" s="349"/>
      <c r="R219" s="352"/>
      <c r="S219" s="352"/>
      <c r="T219" s="351"/>
      <c r="U219" s="351"/>
      <c r="V219" s="349"/>
      <c r="W219" s="352"/>
      <c r="X219" s="352"/>
      <c r="Y219" s="351"/>
      <c r="Z219" s="351"/>
      <c r="AA219" s="351"/>
      <c r="AB219" s="351"/>
      <c r="AC219" s="229"/>
      <c r="AE219" s="227"/>
      <c r="AF219" s="228"/>
      <c r="AG219" s="228"/>
      <c r="AH219" s="199"/>
      <c r="AI219" s="200"/>
      <c r="AJ219" s="200"/>
      <c r="AK219" s="200"/>
      <c r="AL219" s="200"/>
      <c r="AM219" s="200"/>
      <c r="AN219" s="200"/>
      <c r="AO219" s="200"/>
      <c r="AP219" s="199"/>
      <c r="AQ219" s="199"/>
      <c r="AR219" s="199"/>
      <c r="AS219" s="230"/>
    </row>
    <row r="220" spans="1:45" ht="15.6" x14ac:dyDescent="0.3">
      <c r="A220" s="349"/>
      <c r="B220" s="349"/>
      <c r="C220" s="349"/>
      <c r="D220" s="349"/>
      <c r="E220" s="350"/>
      <c r="F220" s="350"/>
      <c r="G220" s="350"/>
      <c r="H220" s="349"/>
      <c r="I220" s="349"/>
      <c r="J220" s="349"/>
      <c r="K220" s="351"/>
      <c r="L220" s="349"/>
      <c r="M220" s="349"/>
      <c r="N220" s="349"/>
      <c r="O220" s="351"/>
      <c r="P220" s="349"/>
      <c r="Q220" s="349"/>
      <c r="R220" s="352"/>
      <c r="S220" s="352"/>
      <c r="T220" s="351"/>
      <c r="U220" s="351"/>
      <c r="V220" s="349"/>
      <c r="W220" s="352"/>
      <c r="X220" s="352"/>
      <c r="Y220" s="351"/>
      <c r="Z220" s="351"/>
      <c r="AA220" s="351"/>
      <c r="AB220" s="351"/>
      <c r="AC220" s="229"/>
      <c r="AE220" s="227"/>
      <c r="AF220" s="228"/>
      <c r="AG220" s="228"/>
      <c r="AH220" s="199"/>
      <c r="AI220" s="200"/>
      <c r="AJ220" s="200"/>
      <c r="AK220" s="200"/>
      <c r="AL220" s="200"/>
      <c r="AM220" s="200"/>
      <c r="AN220" s="200"/>
      <c r="AO220" s="200"/>
      <c r="AP220" s="199"/>
      <c r="AQ220" s="199"/>
      <c r="AR220" s="199"/>
      <c r="AS220" s="230"/>
    </row>
    <row r="221" spans="1:45" ht="15.6" x14ac:dyDescent="0.3">
      <c r="A221" s="349"/>
      <c r="B221" s="349"/>
      <c r="C221" s="349"/>
      <c r="D221" s="349"/>
      <c r="E221" s="350"/>
      <c r="F221" s="350"/>
      <c r="G221" s="350"/>
      <c r="H221" s="349"/>
      <c r="I221" s="349"/>
      <c r="J221" s="349"/>
      <c r="K221" s="351"/>
      <c r="L221" s="349"/>
      <c r="M221" s="349"/>
      <c r="N221" s="349"/>
      <c r="O221" s="351"/>
      <c r="P221" s="349"/>
      <c r="Q221" s="349"/>
      <c r="R221" s="352"/>
      <c r="S221" s="352"/>
      <c r="T221" s="351"/>
      <c r="U221" s="351"/>
      <c r="V221" s="349"/>
      <c r="W221" s="352"/>
      <c r="X221" s="352"/>
      <c r="Y221" s="351"/>
      <c r="Z221" s="351"/>
      <c r="AA221" s="351"/>
      <c r="AB221" s="351"/>
      <c r="AC221" s="229"/>
      <c r="AE221" s="227"/>
      <c r="AF221" s="228"/>
      <c r="AG221" s="228"/>
      <c r="AH221" s="199"/>
      <c r="AI221" s="200"/>
      <c r="AJ221" s="200"/>
      <c r="AK221" s="200"/>
      <c r="AL221" s="200"/>
      <c r="AM221" s="200"/>
      <c r="AN221" s="200"/>
      <c r="AO221" s="200"/>
      <c r="AP221" s="199"/>
      <c r="AQ221" s="199"/>
      <c r="AR221" s="199"/>
      <c r="AS221" s="230"/>
    </row>
    <row r="222" spans="1:45" ht="15.6" x14ac:dyDescent="0.3">
      <c r="A222" s="349"/>
      <c r="B222" s="349"/>
      <c r="C222" s="349"/>
      <c r="D222" s="349"/>
      <c r="E222" s="350"/>
      <c r="F222" s="350"/>
      <c r="G222" s="350"/>
      <c r="H222" s="349"/>
      <c r="I222" s="349"/>
      <c r="J222" s="349"/>
      <c r="K222" s="351"/>
      <c r="L222" s="349"/>
      <c r="M222" s="349"/>
      <c r="N222" s="349"/>
      <c r="O222" s="351"/>
      <c r="P222" s="349"/>
      <c r="Q222" s="349"/>
      <c r="R222" s="352"/>
      <c r="S222" s="352"/>
      <c r="T222" s="351"/>
      <c r="U222" s="351"/>
      <c r="V222" s="349"/>
      <c r="W222" s="352"/>
      <c r="X222" s="352"/>
      <c r="Y222" s="351"/>
      <c r="Z222" s="351"/>
      <c r="AA222" s="351"/>
      <c r="AB222" s="351"/>
      <c r="AC222" s="229"/>
      <c r="AE222" s="227"/>
      <c r="AF222" s="228"/>
      <c r="AG222" s="228"/>
      <c r="AH222" s="199"/>
      <c r="AI222" s="200"/>
      <c r="AJ222" s="200"/>
      <c r="AK222" s="200"/>
      <c r="AL222" s="200"/>
      <c r="AM222" s="200"/>
      <c r="AN222" s="200"/>
      <c r="AO222" s="200"/>
      <c r="AP222" s="199"/>
      <c r="AQ222" s="199"/>
      <c r="AR222" s="199"/>
      <c r="AS222" s="230"/>
    </row>
    <row r="223" spans="1:45" ht="15.6" x14ac:dyDescent="0.3">
      <c r="A223" s="349"/>
      <c r="B223" s="349"/>
      <c r="C223" s="349"/>
      <c r="D223" s="349"/>
      <c r="E223" s="350"/>
      <c r="F223" s="350"/>
      <c r="G223" s="350"/>
      <c r="H223" s="349"/>
      <c r="I223" s="349"/>
      <c r="J223" s="349"/>
      <c r="K223" s="351"/>
      <c r="L223" s="349"/>
      <c r="M223" s="349"/>
      <c r="N223" s="349"/>
      <c r="O223" s="351"/>
      <c r="P223" s="349"/>
      <c r="Q223" s="349"/>
      <c r="R223" s="352"/>
      <c r="S223" s="352"/>
      <c r="T223" s="351"/>
      <c r="U223" s="351"/>
      <c r="V223" s="349"/>
      <c r="W223" s="352"/>
      <c r="X223" s="352"/>
      <c r="Y223" s="351"/>
      <c r="Z223" s="351"/>
      <c r="AA223" s="351"/>
      <c r="AB223" s="351"/>
      <c r="AC223" s="229"/>
      <c r="AE223" s="227"/>
      <c r="AF223" s="228"/>
      <c r="AG223" s="228"/>
      <c r="AH223" s="199"/>
      <c r="AI223" s="200"/>
      <c r="AJ223" s="200"/>
      <c r="AK223" s="200"/>
      <c r="AL223" s="200"/>
      <c r="AM223" s="200"/>
      <c r="AN223" s="200"/>
      <c r="AO223" s="200"/>
      <c r="AP223" s="199"/>
      <c r="AQ223" s="199"/>
      <c r="AR223" s="199"/>
      <c r="AS223" s="230"/>
    </row>
    <row r="224" spans="1:45" ht="15.6" x14ac:dyDescent="0.3">
      <c r="A224" s="349"/>
      <c r="B224" s="349"/>
      <c r="C224" s="349"/>
      <c r="D224" s="349"/>
      <c r="E224" s="350"/>
      <c r="F224" s="350"/>
      <c r="G224" s="350"/>
      <c r="H224" s="349"/>
      <c r="I224" s="349"/>
      <c r="J224" s="349"/>
      <c r="K224" s="351"/>
      <c r="L224" s="349"/>
      <c r="M224" s="349"/>
      <c r="N224" s="349"/>
      <c r="O224" s="351"/>
      <c r="P224" s="349"/>
      <c r="Q224" s="349"/>
      <c r="R224" s="352"/>
      <c r="S224" s="352"/>
      <c r="T224" s="351"/>
      <c r="U224" s="351"/>
      <c r="V224" s="349"/>
      <c r="W224" s="352"/>
      <c r="X224" s="352"/>
      <c r="Y224" s="351"/>
      <c r="Z224" s="351"/>
      <c r="AA224" s="351"/>
      <c r="AB224" s="351"/>
      <c r="AC224" s="229"/>
      <c r="AE224" s="227"/>
      <c r="AF224" s="228"/>
      <c r="AG224" s="228"/>
      <c r="AH224" s="199"/>
      <c r="AI224" s="200"/>
      <c r="AJ224" s="200"/>
      <c r="AK224" s="200"/>
      <c r="AL224" s="200"/>
      <c r="AM224" s="200"/>
      <c r="AN224" s="200"/>
      <c r="AO224" s="200"/>
      <c r="AP224" s="199"/>
      <c r="AQ224" s="199"/>
      <c r="AR224" s="199"/>
      <c r="AS224" s="230"/>
    </row>
    <row r="225" spans="1:45" ht="15.6" x14ac:dyDescent="0.3">
      <c r="A225" s="349"/>
      <c r="B225" s="349"/>
      <c r="C225" s="349"/>
      <c r="D225" s="349"/>
      <c r="E225" s="350"/>
      <c r="F225" s="350"/>
      <c r="G225" s="350"/>
      <c r="H225" s="349"/>
      <c r="I225" s="349"/>
      <c r="J225" s="349"/>
      <c r="K225" s="351"/>
      <c r="L225" s="349"/>
      <c r="M225" s="349"/>
      <c r="N225" s="349"/>
      <c r="O225" s="351"/>
      <c r="P225" s="349"/>
      <c r="Q225" s="349"/>
      <c r="R225" s="352"/>
      <c r="S225" s="352"/>
      <c r="T225" s="351"/>
      <c r="U225" s="351"/>
      <c r="V225" s="349"/>
      <c r="W225" s="352"/>
      <c r="X225" s="352"/>
      <c r="Y225" s="351"/>
      <c r="Z225" s="351"/>
      <c r="AA225" s="351"/>
      <c r="AB225" s="351"/>
      <c r="AC225" s="229"/>
      <c r="AE225" s="227"/>
      <c r="AF225" s="228"/>
      <c r="AG225" s="228"/>
      <c r="AH225" s="199"/>
      <c r="AI225" s="200"/>
      <c r="AJ225" s="200"/>
      <c r="AK225" s="200"/>
      <c r="AL225" s="200"/>
      <c r="AM225" s="200"/>
      <c r="AN225" s="200"/>
      <c r="AO225" s="200"/>
      <c r="AP225" s="199"/>
      <c r="AQ225" s="199"/>
      <c r="AR225" s="199"/>
      <c r="AS225" s="230"/>
    </row>
    <row r="226" spans="1:45" ht="15.6" x14ac:dyDescent="0.3">
      <c r="A226" s="349"/>
      <c r="B226" s="349"/>
      <c r="C226" s="349"/>
      <c r="D226" s="349"/>
      <c r="E226" s="350"/>
      <c r="F226" s="350"/>
      <c r="G226" s="350"/>
      <c r="H226" s="349"/>
      <c r="I226" s="349"/>
      <c r="J226" s="349"/>
      <c r="K226" s="351"/>
      <c r="L226" s="349"/>
      <c r="M226" s="349"/>
      <c r="N226" s="349"/>
      <c r="O226" s="351"/>
      <c r="P226" s="349"/>
      <c r="Q226" s="349"/>
      <c r="R226" s="352"/>
      <c r="S226" s="352"/>
      <c r="T226" s="351"/>
      <c r="U226" s="351"/>
      <c r="V226" s="349"/>
      <c r="W226" s="352"/>
      <c r="X226" s="352"/>
      <c r="Y226" s="351"/>
      <c r="Z226" s="351"/>
      <c r="AA226" s="351"/>
      <c r="AB226" s="351"/>
      <c r="AC226" s="229"/>
      <c r="AE226" s="227"/>
      <c r="AF226" s="228"/>
      <c r="AG226" s="228"/>
      <c r="AH226" s="199"/>
      <c r="AI226" s="200"/>
      <c r="AJ226" s="200"/>
      <c r="AK226" s="200"/>
      <c r="AL226" s="200"/>
      <c r="AM226" s="200"/>
      <c r="AN226" s="200"/>
      <c r="AO226" s="200"/>
      <c r="AP226" s="199"/>
      <c r="AQ226" s="199"/>
      <c r="AR226" s="199"/>
      <c r="AS226" s="230"/>
    </row>
    <row r="227" spans="1:45" ht="15.6" x14ac:dyDescent="0.3">
      <c r="A227" s="349"/>
      <c r="B227" s="349"/>
      <c r="C227" s="349"/>
      <c r="D227" s="349"/>
      <c r="E227" s="350"/>
      <c r="F227" s="350"/>
      <c r="G227" s="350"/>
      <c r="H227" s="349"/>
      <c r="I227" s="349"/>
      <c r="J227" s="349"/>
      <c r="K227" s="351"/>
      <c r="L227" s="349"/>
      <c r="M227" s="349"/>
      <c r="N227" s="349"/>
      <c r="O227" s="351"/>
      <c r="P227" s="349"/>
      <c r="Q227" s="349"/>
      <c r="R227" s="352"/>
      <c r="S227" s="352"/>
      <c r="T227" s="351"/>
      <c r="U227" s="351"/>
      <c r="V227" s="349"/>
      <c r="W227" s="352"/>
      <c r="X227" s="352"/>
      <c r="Y227" s="351"/>
      <c r="Z227" s="351"/>
      <c r="AA227" s="351"/>
      <c r="AB227" s="351"/>
      <c r="AC227" s="229"/>
      <c r="AE227" s="227"/>
      <c r="AF227" s="228"/>
      <c r="AG227" s="228"/>
      <c r="AH227" s="199"/>
      <c r="AI227" s="200"/>
      <c r="AJ227" s="200"/>
      <c r="AK227" s="200"/>
      <c r="AL227" s="200"/>
      <c r="AM227" s="200"/>
      <c r="AN227" s="200"/>
      <c r="AO227" s="200"/>
      <c r="AP227" s="199"/>
      <c r="AQ227" s="199"/>
      <c r="AR227" s="199"/>
      <c r="AS227" s="230"/>
    </row>
    <row r="228" spans="1:45" ht="15.6" x14ac:dyDescent="0.3">
      <c r="A228" s="349"/>
      <c r="B228" s="349"/>
      <c r="C228" s="349"/>
      <c r="D228" s="349"/>
      <c r="E228" s="350"/>
      <c r="F228" s="350"/>
      <c r="G228" s="350"/>
      <c r="H228" s="349"/>
      <c r="I228" s="349"/>
      <c r="J228" s="349"/>
      <c r="K228" s="351"/>
      <c r="L228" s="349"/>
      <c r="M228" s="349"/>
      <c r="N228" s="349"/>
      <c r="O228" s="351"/>
      <c r="P228" s="349"/>
      <c r="Q228" s="349"/>
      <c r="R228" s="352"/>
      <c r="S228" s="352"/>
      <c r="T228" s="351"/>
      <c r="U228" s="351"/>
      <c r="V228" s="349"/>
      <c r="W228" s="352"/>
      <c r="X228" s="352"/>
      <c r="Y228" s="351"/>
      <c r="Z228" s="351"/>
      <c r="AA228" s="351"/>
      <c r="AB228" s="351"/>
      <c r="AC228" s="229"/>
      <c r="AE228" s="227"/>
      <c r="AF228" s="228"/>
      <c r="AG228" s="228"/>
      <c r="AH228" s="199"/>
      <c r="AI228" s="200"/>
      <c r="AJ228" s="200"/>
      <c r="AK228" s="200"/>
      <c r="AL228" s="200"/>
      <c r="AM228" s="200"/>
      <c r="AN228" s="200"/>
      <c r="AO228" s="200"/>
      <c r="AP228" s="199"/>
      <c r="AQ228" s="199"/>
      <c r="AR228" s="199"/>
      <c r="AS228" s="230"/>
    </row>
    <row r="229" spans="1:45" ht="15.6" x14ac:dyDescent="0.3">
      <c r="A229" s="349"/>
      <c r="B229" s="349"/>
      <c r="C229" s="349"/>
      <c r="D229" s="349"/>
      <c r="E229" s="350"/>
      <c r="F229" s="350"/>
      <c r="G229" s="350"/>
      <c r="H229" s="349"/>
      <c r="I229" s="349"/>
      <c r="J229" s="349"/>
      <c r="K229" s="351"/>
      <c r="L229" s="349"/>
      <c r="M229" s="349"/>
      <c r="N229" s="349"/>
      <c r="O229" s="351"/>
      <c r="P229" s="349"/>
      <c r="Q229" s="349"/>
      <c r="R229" s="352"/>
      <c r="S229" s="352"/>
      <c r="T229" s="351"/>
      <c r="U229" s="351"/>
      <c r="V229" s="349"/>
      <c r="W229" s="352"/>
      <c r="X229" s="352"/>
      <c r="Y229" s="351"/>
      <c r="Z229" s="351"/>
      <c r="AA229" s="351"/>
      <c r="AB229" s="351"/>
      <c r="AC229" s="229"/>
      <c r="AE229" s="227"/>
      <c r="AF229" s="228"/>
      <c r="AG229" s="228"/>
      <c r="AH229" s="199"/>
      <c r="AI229" s="200"/>
      <c r="AJ229" s="200"/>
      <c r="AK229" s="200"/>
      <c r="AL229" s="200"/>
      <c r="AM229" s="200"/>
      <c r="AN229" s="200"/>
      <c r="AO229" s="200"/>
      <c r="AP229" s="199"/>
      <c r="AQ229" s="199"/>
      <c r="AR229" s="199"/>
      <c r="AS229" s="230"/>
    </row>
    <row r="230" spans="1:45" ht="15.6" x14ac:dyDescent="0.3">
      <c r="A230" s="349"/>
      <c r="B230" s="349"/>
      <c r="C230" s="349"/>
      <c r="D230" s="349"/>
      <c r="E230" s="350"/>
      <c r="F230" s="350"/>
      <c r="G230" s="350"/>
      <c r="H230" s="349"/>
      <c r="I230" s="349"/>
      <c r="J230" s="349"/>
      <c r="K230" s="351"/>
      <c r="L230" s="349"/>
      <c r="M230" s="349"/>
      <c r="N230" s="349"/>
      <c r="O230" s="351"/>
      <c r="P230" s="349"/>
      <c r="Q230" s="349"/>
      <c r="R230" s="352"/>
      <c r="S230" s="352"/>
      <c r="T230" s="351"/>
      <c r="U230" s="351"/>
      <c r="V230" s="349"/>
      <c r="W230" s="352"/>
      <c r="X230" s="352"/>
      <c r="Y230" s="351"/>
      <c r="Z230" s="351"/>
      <c r="AA230" s="351"/>
      <c r="AB230" s="351"/>
      <c r="AC230" s="229"/>
      <c r="AE230" s="227"/>
      <c r="AF230" s="228"/>
      <c r="AG230" s="228"/>
      <c r="AH230" s="199"/>
      <c r="AI230" s="200"/>
      <c r="AJ230" s="200"/>
      <c r="AK230" s="200"/>
      <c r="AL230" s="200"/>
      <c r="AM230" s="200"/>
      <c r="AN230" s="200"/>
      <c r="AO230" s="200"/>
      <c r="AP230" s="199"/>
      <c r="AQ230" s="199"/>
      <c r="AR230" s="199"/>
      <c r="AS230" s="230"/>
    </row>
    <row r="231" spans="1:45" ht="15.6" x14ac:dyDescent="0.3">
      <c r="A231" s="349"/>
      <c r="B231" s="349"/>
      <c r="C231" s="349"/>
      <c r="D231" s="349"/>
      <c r="E231" s="350"/>
      <c r="F231" s="350"/>
      <c r="G231" s="350"/>
      <c r="H231" s="349"/>
      <c r="I231" s="349"/>
      <c r="J231" s="349"/>
      <c r="K231" s="351"/>
      <c r="L231" s="349"/>
      <c r="M231" s="349"/>
      <c r="N231" s="349"/>
      <c r="O231" s="351"/>
      <c r="P231" s="349"/>
      <c r="Q231" s="349"/>
      <c r="R231" s="352"/>
      <c r="S231" s="352"/>
      <c r="T231" s="351"/>
      <c r="U231" s="351"/>
      <c r="V231" s="349"/>
      <c r="W231" s="352"/>
      <c r="X231" s="352"/>
      <c r="Y231" s="351"/>
      <c r="Z231" s="351"/>
      <c r="AA231" s="351"/>
      <c r="AB231" s="351"/>
      <c r="AC231" s="229"/>
      <c r="AE231" s="227"/>
      <c r="AF231" s="228"/>
      <c r="AG231" s="228"/>
      <c r="AH231" s="199"/>
      <c r="AI231" s="200"/>
      <c r="AJ231" s="200"/>
      <c r="AK231" s="200"/>
      <c r="AL231" s="200"/>
      <c r="AM231" s="200"/>
      <c r="AN231" s="200"/>
      <c r="AO231" s="200"/>
      <c r="AP231" s="199"/>
      <c r="AQ231" s="199"/>
      <c r="AR231" s="199"/>
      <c r="AS231" s="230"/>
    </row>
    <row r="232" spans="1:45" ht="15.6" x14ac:dyDescent="0.3">
      <c r="A232" s="349"/>
      <c r="B232" s="349"/>
      <c r="C232" s="349"/>
      <c r="D232" s="349"/>
      <c r="E232" s="350"/>
      <c r="F232" s="350"/>
      <c r="G232" s="350"/>
      <c r="H232" s="349"/>
      <c r="I232" s="349"/>
      <c r="J232" s="349"/>
      <c r="K232" s="351"/>
      <c r="L232" s="349"/>
      <c r="M232" s="349"/>
      <c r="N232" s="349"/>
      <c r="O232" s="351"/>
      <c r="P232" s="349"/>
      <c r="Q232" s="349"/>
      <c r="R232" s="352"/>
      <c r="S232" s="352"/>
      <c r="T232" s="351"/>
      <c r="U232" s="351"/>
      <c r="V232" s="349"/>
      <c r="W232" s="352"/>
      <c r="X232" s="352"/>
      <c r="Y232" s="351"/>
      <c r="Z232" s="351"/>
      <c r="AA232" s="351"/>
      <c r="AB232" s="351"/>
      <c r="AC232" s="229"/>
      <c r="AE232" s="227"/>
      <c r="AF232" s="228"/>
      <c r="AG232" s="228"/>
      <c r="AH232" s="199"/>
      <c r="AI232" s="200"/>
      <c r="AJ232" s="200"/>
      <c r="AK232" s="200"/>
      <c r="AL232" s="200"/>
      <c r="AM232" s="200"/>
      <c r="AN232" s="200"/>
      <c r="AO232" s="200"/>
      <c r="AP232" s="199"/>
      <c r="AQ232" s="199"/>
      <c r="AR232" s="199"/>
      <c r="AS232" s="230"/>
    </row>
    <row r="233" spans="1:45" ht="15.6" x14ac:dyDescent="0.3">
      <c r="A233" s="349"/>
      <c r="B233" s="349"/>
      <c r="C233" s="349"/>
      <c r="D233" s="349"/>
      <c r="E233" s="350"/>
      <c r="F233" s="350"/>
      <c r="G233" s="350"/>
      <c r="H233" s="349"/>
      <c r="I233" s="349"/>
      <c r="J233" s="349"/>
      <c r="K233" s="351"/>
      <c r="L233" s="349"/>
      <c r="M233" s="349"/>
      <c r="N233" s="349"/>
      <c r="O233" s="351"/>
      <c r="P233" s="349"/>
      <c r="Q233" s="349"/>
      <c r="R233" s="352"/>
      <c r="S233" s="352"/>
      <c r="T233" s="351"/>
      <c r="U233" s="351"/>
      <c r="V233" s="349"/>
      <c r="W233" s="352"/>
      <c r="X233" s="352"/>
      <c r="Y233" s="351"/>
      <c r="Z233" s="351"/>
      <c r="AA233" s="351"/>
      <c r="AB233" s="351"/>
      <c r="AC233" s="229"/>
      <c r="AE233" s="227"/>
      <c r="AF233" s="228"/>
      <c r="AG233" s="228"/>
      <c r="AH233" s="199"/>
      <c r="AI233" s="200"/>
      <c r="AJ233" s="200"/>
      <c r="AK233" s="200"/>
      <c r="AL233" s="200"/>
      <c r="AM233" s="200"/>
      <c r="AN233" s="200"/>
      <c r="AO233" s="200"/>
      <c r="AP233" s="199"/>
      <c r="AQ233" s="199"/>
      <c r="AR233" s="199"/>
      <c r="AS233" s="230"/>
    </row>
    <row r="234" spans="1:45" ht="15.6" x14ac:dyDescent="0.3">
      <c r="A234" s="349"/>
      <c r="B234" s="349"/>
      <c r="C234" s="349"/>
      <c r="D234" s="349"/>
      <c r="E234" s="350"/>
      <c r="F234" s="350"/>
      <c r="G234" s="350"/>
      <c r="H234" s="349"/>
      <c r="I234" s="349"/>
      <c r="J234" s="349"/>
      <c r="K234" s="351"/>
      <c r="L234" s="349"/>
      <c r="M234" s="349"/>
      <c r="N234" s="349"/>
      <c r="O234" s="351"/>
      <c r="P234" s="349"/>
      <c r="Q234" s="349"/>
      <c r="R234" s="352"/>
      <c r="S234" s="352"/>
      <c r="T234" s="351"/>
      <c r="U234" s="351"/>
      <c r="V234" s="349"/>
      <c r="W234" s="352"/>
      <c r="X234" s="352"/>
      <c r="Y234" s="351"/>
      <c r="Z234" s="351"/>
      <c r="AA234" s="351"/>
      <c r="AB234" s="351"/>
      <c r="AC234" s="229"/>
      <c r="AE234" s="227"/>
      <c r="AF234" s="228"/>
      <c r="AG234" s="228"/>
      <c r="AH234" s="199"/>
      <c r="AI234" s="200"/>
      <c r="AJ234" s="200"/>
      <c r="AK234" s="200"/>
      <c r="AL234" s="200"/>
      <c r="AM234" s="200"/>
      <c r="AN234" s="200"/>
      <c r="AO234" s="200"/>
      <c r="AP234" s="199"/>
      <c r="AQ234" s="199"/>
      <c r="AR234" s="199"/>
      <c r="AS234" s="230"/>
    </row>
    <row r="235" spans="1:45" ht="15.6" x14ac:dyDescent="0.3">
      <c r="A235" s="349"/>
      <c r="B235" s="349"/>
      <c r="C235" s="349"/>
      <c r="D235" s="349"/>
      <c r="E235" s="350"/>
      <c r="F235" s="350"/>
      <c r="G235" s="350"/>
      <c r="H235" s="349"/>
      <c r="I235" s="349"/>
      <c r="J235" s="349"/>
      <c r="K235" s="351"/>
      <c r="L235" s="349"/>
      <c r="M235" s="349"/>
      <c r="N235" s="349"/>
      <c r="O235" s="351"/>
      <c r="P235" s="349"/>
      <c r="Q235" s="349"/>
      <c r="R235" s="352"/>
      <c r="S235" s="352"/>
      <c r="T235" s="351"/>
      <c r="U235" s="351"/>
      <c r="V235" s="349"/>
      <c r="W235" s="352"/>
      <c r="X235" s="352"/>
      <c r="Y235" s="351"/>
      <c r="Z235" s="351"/>
      <c r="AA235" s="351"/>
      <c r="AB235" s="351"/>
      <c r="AC235" s="229"/>
      <c r="AE235" s="227"/>
      <c r="AF235" s="228"/>
      <c r="AG235" s="228"/>
      <c r="AH235" s="199"/>
      <c r="AI235" s="200"/>
      <c r="AJ235" s="200"/>
      <c r="AK235" s="200"/>
      <c r="AL235" s="200"/>
      <c r="AM235" s="200"/>
      <c r="AN235" s="200"/>
      <c r="AO235" s="200"/>
      <c r="AP235" s="199"/>
      <c r="AQ235" s="199"/>
      <c r="AR235" s="199"/>
      <c r="AS235" s="230"/>
    </row>
    <row r="236" spans="1:45" ht="15.6" x14ac:dyDescent="0.3">
      <c r="A236" s="349"/>
      <c r="B236" s="349"/>
      <c r="C236" s="349"/>
      <c r="D236" s="349"/>
      <c r="E236" s="350"/>
      <c r="F236" s="350"/>
      <c r="G236" s="350"/>
      <c r="H236" s="349"/>
      <c r="I236" s="349"/>
      <c r="J236" s="349"/>
      <c r="K236" s="351"/>
      <c r="L236" s="349"/>
      <c r="M236" s="349"/>
      <c r="N236" s="349"/>
      <c r="O236" s="351"/>
      <c r="P236" s="349"/>
      <c r="Q236" s="349"/>
      <c r="R236" s="352"/>
      <c r="S236" s="352"/>
      <c r="T236" s="351"/>
      <c r="U236" s="351"/>
      <c r="V236" s="349"/>
      <c r="W236" s="352"/>
      <c r="X236" s="352"/>
      <c r="Y236" s="351"/>
      <c r="Z236" s="351"/>
      <c r="AA236" s="351"/>
      <c r="AB236" s="351"/>
      <c r="AC236" s="229"/>
      <c r="AE236" s="227"/>
      <c r="AF236" s="228"/>
      <c r="AG236" s="228"/>
      <c r="AH236" s="199"/>
      <c r="AI236" s="200"/>
      <c r="AJ236" s="200"/>
      <c r="AK236" s="200"/>
      <c r="AL236" s="200"/>
      <c r="AM236" s="200"/>
      <c r="AN236" s="200"/>
      <c r="AO236" s="200"/>
      <c r="AP236" s="199"/>
      <c r="AQ236" s="199"/>
      <c r="AR236" s="199"/>
      <c r="AS236" s="230"/>
    </row>
    <row r="237" spans="1:45" ht="15.6" x14ac:dyDescent="0.3">
      <c r="D237" s="201"/>
      <c r="P237" s="201"/>
      <c r="R237" s="226"/>
      <c r="S237" s="226"/>
      <c r="T237" s="225"/>
      <c r="U237" s="225"/>
      <c r="AC237" s="229"/>
      <c r="AE237" s="227"/>
      <c r="AF237" s="228"/>
      <c r="AG237" s="228"/>
      <c r="AH237" s="199"/>
      <c r="AI237" s="200"/>
      <c r="AJ237" s="200"/>
      <c r="AK237" s="200"/>
      <c r="AL237" s="200"/>
      <c r="AM237" s="200"/>
      <c r="AN237" s="200"/>
      <c r="AO237" s="200"/>
      <c r="AP237" s="199"/>
      <c r="AQ237" s="199"/>
      <c r="AR237" s="199"/>
      <c r="AS237" s="230"/>
    </row>
    <row r="238" spans="1:45" ht="15.6" x14ac:dyDescent="0.3">
      <c r="D238" s="201"/>
      <c r="P238" s="201"/>
      <c r="R238" s="226"/>
      <c r="S238" s="226"/>
      <c r="T238" s="225"/>
      <c r="U238" s="225"/>
      <c r="AC238" s="229"/>
      <c r="AE238" s="227"/>
      <c r="AF238" s="228"/>
      <c r="AG238" s="228"/>
      <c r="AH238" s="199"/>
      <c r="AI238" s="200"/>
      <c r="AJ238" s="200"/>
      <c r="AK238" s="200"/>
      <c r="AL238" s="200"/>
      <c r="AM238" s="200"/>
      <c r="AN238" s="200"/>
      <c r="AO238" s="200"/>
      <c r="AP238" s="199"/>
      <c r="AQ238" s="199"/>
      <c r="AR238" s="199"/>
      <c r="AS238" s="230"/>
    </row>
    <row r="239" spans="1:45" ht="15.6" x14ac:dyDescent="0.3">
      <c r="D239" s="201"/>
      <c r="P239" s="201"/>
      <c r="R239" s="226"/>
      <c r="S239" s="226"/>
      <c r="T239" s="225"/>
      <c r="U239" s="225"/>
      <c r="AC239" s="229"/>
      <c r="AE239" s="227"/>
      <c r="AF239" s="228"/>
      <c r="AG239" s="228"/>
      <c r="AH239" s="199"/>
      <c r="AI239" s="200"/>
      <c r="AJ239" s="200"/>
      <c r="AK239" s="200"/>
      <c r="AL239" s="200"/>
      <c r="AM239" s="200"/>
      <c r="AN239" s="200"/>
      <c r="AO239" s="200"/>
      <c r="AP239" s="199"/>
      <c r="AQ239" s="199"/>
      <c r="AR239" s="199"/>
      <c r="AS239" s="230"/>
    </row>
    <row r="240" spans="1:45" ht="15.6" x14ac:dyDescent="0.3">
      <c r="D240" s="201"/>
      <c r="P240" s="201"/>
      <c r="R240" s="226"/>
      <c r="S240" s="226"/>
      <c r="T240" s="225"/>
      <c r="U240" s="225"/>
      <c r="AC240" s="229"/>
      <c r="AE240" s="227"/>
      <c r="AF240" s="228"/>
      <c r="AG240" s="228"/>
      <c r="AH240" s="199"/>
      <c r="AI240" s="200"/>
      <c r="AJ240" s="200"/>
      <c r="AK240" s="200"/>
      <c r="AL240" s="200"/>
      <c r="AM240" s="200"/>
      <c r="AN240" s="200"/>
      <c r="AO240" s="200"/>
      <c r="AP240" s="199"/>
      <c r="AQ240" s="199"/>
      <c r="AR240" s="199"/>
      <c r="AS240" s="230"/>
    </row>
    <row r="241" spans="4:45" ht="15.6" x14ac:dyDescent="0.3">
      <c r="D241" s="201"/>
      <c r="P241" s="201"/>
      <c r="R241" s="226"/>
      <c r="S241" s="226"/>
      <c r="T241" s="225"/>
      <c r="U241" s="225"/>
      <c r="AC241" s="229"/>
      <c r="AE241" s="227"/>
      <c r="AF241" s="228"/>
      <c r="AG241" s="228"/>
      <c r="AH241" s="199"/>
      <c r="AI241" s="200"/>
      <c r="AJ241" s="200"/>
      <c r="AK241" s="200"/>
      <c r="AL241" s="200"/>
      <c r="AM241" s="200"/>
      <c r="AN241" s="200"/>
      <c r="AO241" s="200"/>
      <c r="AP241" s="199"/>
      <c r="AQ241" s="199"/>
      <c r="AR241" s="199"/>
      <c r="AS241" s="230"/>
    </row>
    <row r="242" spans="4:45" ht="15.6" x14ac:dyDescent="0.3">
      <c r="D242" s="201"/>
      <c r="P242" s="201"/>
      <c r="R242" s="226"/>
      <c r="S242" s="226"/>
      <c r="T242" s="225"/>
      <c r="U242" s="225"/>
      <c r="AC242" s="229"/>
      <c r="AE242" s="227"/>
      <c r="AF242" s="228"/>
      <c r="AG242" s="228"/>
      <c r="AH242" s="199"/>
      <c r="AI242" s="200"/>
      <c r="AJ242" s="200"/>
      <c r="AK242" s="200"/>
      <c r="AL242" s="200"/>
      <c r="AM242" s="200"/>
      <c r="AN242" s="200"/>
      <c r="AO242" s="200"/>
      <c r="AP242" s="199"/>
      <c r="AQ242" s="199"/>
      <c r="AR242" s="199"/>
      <c r="AS242" s="230"/>
    </row>
    <row r="243" spans="4:45" ht="15.6" x14ac:dyDescent="0.3">
      <c r="D243" s="201"/>
      <c r="P243" s="201"/>
      <c r="R243" s="226"/>
      <c r="S243" s="226"/>
      <c r="T243" s="225"/>
      <c r="U243" s="225"/>
      <c r="AC243" s="229"/>
      <c r="AE243" s="227"/>
      <c r="AF243" s="228"/>
      <c r="AG243" s="228"/>
      <c r="AH243" s="199"/>
      <c r="AI243" s="200"/>
      <c r="AJ243" s="200"/>
      <c r="AK243" s="200"/>
      <c r="AL243" s="200"/>
      <c r="AM243" s="200"/>
      <c r="AN243" s="200"/>
      <c r="AO243" s="200"/>
      <c r="AP243" s="199"/>
      <c r="AQ243" s="199"/>
      <c r="AR243" s="199"/>
      <c r="AS243" s="230"/>
    </row>
    <row r="244" spans="4:45" ht="15.6" x14ac:dyDescent="0.3">
      <c r="D244" s="201"/>
      <c r="P244" s="201"/>
      <c r="R244" s="226"/>
      <c r="S244" s="226"/>
      <c r="T244" s="225"/>
      <c r="U244" s="225"/>
      <c r="AC244" s="229"/>
      <c r="AE244" s="227"/>
      <c r="AF244" s="228"/>
      <c r="AG244" s="228"/>
      <c r="AH244" s="199"/>
      <c r="AI244" s="200"/>
      <c r="AJ244" s="200"/>
      <c r="AK244" s="200"/>
      <c r="AL244" s="200"/>
      <c r="AM244" s="200"/>
      <c r="AN244" s="200"/>
      <c r="AO244" s="200"/>
      <c r="AP244" s="199"/>
      <c r="AQ244" s="199"/>
      <c r="AR244" s="199"/>
      <c r="AS244" s="230"/>
    </row>
    <row r="245" spans="4:45" ht="15.6" x14ac:dyDescent="0.3">
      <c r="D245" s="201"/>
      <c r="P245" s="201"/>
      <c r="R245" s="226"/>
      <c r="S245" s="226"/>
      <c r="T245" s="225"/>
      <c r="U245" s="225"/>
      <c r="AC245" s="229"/>
      <c r="AE245" s="227"/>
      <c r="AF245" s="228"/>
      <c r="AG245" s="228"/>
      <c r="AH245" s="199"/>
      <c r="AI245" s="200"/>
      <c r="AJ245" s="200"/>
      <c r="AK245" s="200"/>
      <c r="AL245" s="200"/>
      <c r="AM245" s="200"/>
      <c r="AN245" s="200"/>
      <c r="AO245" s="200"/>
      <c r="AP245" s="199"/>
      <c r="AQ245" s="199"/>
      <c r="AR245" s="199"/>
      <c r="AS245" s="230"/>
    </row>
    <row r="246" spans="4:45" ht="15.6" x14ac:dyDescent="0.3">
      <c r="D246" s="201"/>
      <c r="P246" s="201"/>
      <c r="R246" s="226"/>
      <c r="S246" s="226"/>
      <c r="T246" s="225"/>
      <c r="U246" s="225"/>
      <c r="AC246" s="229"/>
      <c r="AE246" s="227"/>
      <c r="AF246" s="228"/>
      <c r="AG246" s="228"/>
      <c r="AH246" s="199"/>
      <c r="AI246" s="200"/>
      <c r="AJ246" s="200"/>
      <c r="AK246" s="200"/>
      <c r="AL246" s="200"/>
      <c r="AM246" s="200"/>
      <c r="AN246" s="200"/>
      <c r="AO246" s="200"/>
      <c r="AP246" s="199"/>
      <c r="AQ246" s="199"/>
      <c r="AR246" s="199"/>
      <c r="AS246" s="230"/>
    </row>
    <row r="247" spans="4:45" ht="15.6" x14ac:dyDescent="0.3">
      <c r="D247" s="201"/>
      <c r="P247" s="201"/>
      <c r="R247" s="226"/>
      <c r="S247" s="226"/>
      <c r="T247" s="225"/>
      <c r="U247" s="225"/>
      <c r="AC247" s="229"/>
      <c r="AE247" s="227"/>
      <c r="AF247" s="228"/>
      <c r="AG247" s="228"/>
      <c r="AH247" s="199"/>
      <c r="AI247" s="200"/>
      <c r="AJ247" s="200"/>
      <c r="AK247" s="200"/>
      <c r="AL247" s="200"/>
      <c r="AM247" s="200"/>
      <c r="AN247" s="200"/>
      <c r="AO247" s="200"/>
      <c r="AP247" s="199"/>
      <c r="AQ247" s="199"/>
      <c r="AR247" s="199"/>
      <c r="AS247" s="230"/>
    </row>
    <row r="248" spans="4:45" ht="15.6" x14ac:dyDescent="0.3">
      <c r="D248" s="201"/>
      <c r="P248" s="201"/>
      <c r="R248" s="226"/>
      <c r="S248" s="226"/>
      <c r="T248" s="225"/>
      <c r="U248" s="225"/>
      <c r="AC248" s="229"/>
      <c r="AE248" s="227"/>
      <c r="AF248" s="228"/>
      <c r="AG248" s="228"/>
      <c r="AH248" s="199"/>
      <c r="AI248" s="200"/>
      <c r="AJ248" s="200"/>
      <c r="AK248" s="200"/>
      <c r="AL248" s="200"/>
      <c r="AM248" s="200"/>
      <c r="AN248" s="200"/>
      <c r="AO248" s="200"/>
      <c r="AP248" s="199"/>
      <c r="AQ248" s="199"/>
      <c r="AR248" s="199"/>
      <c r="AS248" s="230"/>
    </row>
    <row r="249" spans="4:45" ht="15.6" x14ac:dyDescent="0.3">
      <c r="D249" s="201"/>
      <c r="P249" s="201"/>
      <c r="R249" s="226"/>
      <c r="S249" s="226"/>
      <c r="T249" s="225"/>
      <c r="U249" s="225"/>
      <c r="AC249" s="229"/>
      <c r="AE249" s="227"/>
      <c r="AF249" s="228"/>
      <c r="AG249" s="228"/>
      <c r="AH249" s="199"/>
      <c r="AI249" s="200"/>
      <c r="AJ249" s="200"/>
      <c r="AK249" s="200"/>
      <c r="AL249" s="200"/>
      <c r="AM249" s="200"/>
      <c r="AN249" s="200"/>
      <c r="AO249" s="200"/>
      <c r="AP249" s="199"/>
      <c r="AQ249" s="199"/>
      <c r="AR249" s="199"/>
      <c r="AS249" s="230"/>
    </row>
    <row r="250" spans="4:45" ht="15.6" x14ac:dyDescent="0.3">
      <c r="D250" s="201"/>
      <c r="P250" s="201"/>
      <c r="R250" s="226"/>
      <c r="S250" s="226"/>
      <c r="T250" s="225"/>
      <c r="U250" s="225"/>
      <c r="AC250" s="229"/>
      <c r="AE250" s="227"/>
      <c r="AF250" s="228"/>
      <c r="AG250" s="228"/>
      <c r="AH250" s="199"/>
      <c r="AI250" s="200"/>
      <c r="AJ250" s="200"/>
      <c r="AK250" s="200"/>
      <c r="AL250" s="200"/>
      <c r="AM250" s="200"/>
      <c r="AN250" s="200"/>
      <c r="AO250" s="200"/>
      <c r="AP250" s="199"/>
      <c r="AQ250" s="199"/>
      <c r="AR250" s="199"/>
      <c r="AS250" s="230"/>
    </row>
    <row r="251" spans="4:45" ht="15.6" x14ac:dyDescent="0.3">
      <c r="D251" s="201"/>
      <c r="P251" s="201"/>
      <c r="R251" s="226"/>
      <c r="S251" s="226"/>
      <c r="T251" s="225"/>
      <c r="U251" s="225"/>
      <c r="AC251" s="229"/>
      <c r="AE251" s="227"/>
      <c r="AF251" s="228"/>
      <c r="AG251" s="228"/>
      <c r="AH251" s="199"/>
      <c r="AI251" s="200"/>
      <c r="AJ251" s="200"/>
      <c r="AK251" s="200"/>
      <c r="AL251" s="200"/>
      <c r="AM251" s="200"/>
      <c r="AN251" s="200"/>
      <c r="AO251" s="200"/>
      <c r="AP251" s="199"/>
      <c r="AQ251" s="199"/>
      <c r="AR251" s="199"/>
      <c r="AS251" s="230"/>
    </row>
    <row r="252" spans="4:45" ht="15.6" x14ac:dyDescent="0.3">
      <c r="D252" s="201"/>
      <c r="P252" s="201"/>
      <c r="R252" s="226"/>
      <c r="S252" s="226"/>
      <c r="T252" s="225"/>
      <c r="U252" s="225"/>
      <c r="AC252" s="229"/>
      <c r="AE252" s="227"/>
      <c r="AF252" s="228"/>
      <c r="AG252" s="228"/>
      <c r="AH252" s="199"/>
      <c r="AI252" s="200"/>
      <c r="AJ252" s="200"/>
      <c r="AK252" s="200"/>
      <c r="AL252" s="200"/>
      <c r="AM252" s="200"/>
      <c r="AN252" s="200"/>
      <c r="AO252" s="200"/>
      <c r="AP252" s="199"/>
      <c r="AQ252" s="199"/>
      <c r="AR252" s="199"/>
      <c r="AS252" s="230"/>
    </row>
    <row r="253" spans="4:45" ht="15.6" x14ac:dyDescent="0.3">
      <c r="D253" s="201"/>
      <c r="P253" s="201"/>
      <c r="R253" s="226"/>
      <c r="S253" s="226"/>
      <c r="T253" s="225"/>
      <c r="U253" s="225"/>
      <c r="AC253" s="229"/>
      <c r="AE253" s="227"/>
      <c r="AF253" s="228"/>
      <c r="AG253" s="228"/>
      <c r="AH253" s="199"/>
      <c r="AI253" s="200"/>
      <c r="AJ253" s="200"/>
      <c r="AK253" s="200"/>
      <c r="AL253" s="200"/>
      <c r="AM253" s="200"/>
      <c r="AN253" s="200"/>
      <c r="AO253" s="200"/>
      <c r="AP253" s="199"/>
      <c r="AQ253" s="199"/>
      <c r="AR253" s="199"/>
      <c r="AS253" s="230"/>
    </row>
    <row r="254" spans="4:45" ht="15.6" x14ac:dyDescent="0.3">
      <c r="D254" s="201"/>
      <c r="P254" s="201"/>
      <c r="R254" s="226"/>
      <c r="S254" s="226"/>
      <c r="T254" s="225"/>
      <c r="U254" s="225"/>
      <c r="AC254" s="229"/>
      <c r="AE254" s="227"/>
      <c r="AF254" s="228"/>
      <c r="AG254" s="228"/>
      <c r="AH254" s="199"/>
      <c r="AI254" s="200"/>
      <c r="AJ254" s="200"/>
      <c r="AK254" s="200"/>
      <c r="AL254" s="200"/>
      <c r="AM254" s="200"/>
      <c r="AN254" s="200"/>
      <c r="AO254" s="200"/>
      <c r="AP254" s="199"/>
      <c r="AQ254" s="199"/>
      <c r="AR254" s="199"/>
      <c r="AS254" s="230"/>
    </row>
    <row r="255" spans="4:45" ht="15.6" x14ac:dyDescent="0.3">
      <c r="D255" s="201"/>
      <c r="P255" s="201"/>
      <c r="R255" s="226"/>
      <c r="S255" s="226"/>
      <c r="T255" s="225"/>
      <c r="U255" s="225"/>
      <c r="AC255" s="229"/>
      <c r="AE255" s="227"/>
      <c r="AF255" s="228"/>
      <c r="AG255" s="228"/>
      <c r="AH255" s="199"/>
      <c r="AI255" s="200"/>
      <c r="AJ255" s="200"/>
      <c r="AK255" s="200"/>
      <c r="AL255" s="200"/>
      <c r="AM255" s="200"/>
      <c r="AN255" s="200"/>
      <c r="AO255" s="200"/>
      <c r="AP255" s="199"/>
      <c r="AQ255" s="199"/>
      <c r="AR255" s="199"/>
      <c r="AS255" s="230"/>
    </row>
    <row r="256" spans="4:45" ht="15.6" x14ac:dyDescent="0.3">
      <c r="D256" s="201"/>
      <c r="P256" s="201"/>
      <c r="R256" s="226"/>
      <c r="S256" s="226"/>
      <c r="T256" s="225"/>
      <c r="U256" s="225"/>
      <c r="AC256" s="229"/>
      <c r="AE256" s="227"/>
      <c r="AF256" s="228"/>
      <c r="AG256" s="228"/>
      <c r="AH256" s="199"/>
      <c r="AI256" s="200"/>
      <c r="AJ256" s="200"/>
      <c r="AK256" s="200"/>
      <c r="AL256" s="200"/>
      <c r="AM256" s="200"/>
      <c r="AN256" s="200"/>
      <c r="AO256" s="200"/>
      <c r="AP256" s="199"/>
      <c r="AQ256" s="199"/>
      <c r="AR256" s="199"/>
      <c r="AS256" s="230"/>
    </row>
    <row r="257" spans="4:45" ht="15.6" x14ac:dyDescent="0.3">
      <c r="D257" s="201"/>
      <c r="P257" s="201"/>
      <c r="R257" s="226"/>
      <c r="S257" s="226"/>
      <c r="T257" s="225"/>
      <c r="U257" s="225"/>
      <c r="AC257" s="229"/>
      <c r="AE257" s="227"/>
      <c r="AF257" s="228"/>
      <c r="AG257" s="228"/>
      <c r="AH257" s="199"/>
      <c r="AI257" s="200"/>
      <c r="AJ257" s="200"/>
      <c r="AK257" s="200"/>
      <c r="AL257" s="200"/>
      <c r="AM257" s="200"/>
      <c r="AN257" s="200"/>
      <c r="AO257" s="200"/>
      <c r="AP257" s="199"/>
      <c r="AQ257" s="199"/>
      <c r="AR257" s="199"/>
      <c r="AS257" s="230"/>
    </row>
    <row r="258" spans="4:45" ht="15.6" x14ac:dyDescent="0.3">
      <c r="D258" s="201"/>
      <c r="P258" s="201"/>
      <c r="R258" s="226"/>
      <c r="S258" s="226"/>
      <c r="T258" s="225"/>
      <c r="U258" s="225"/>
      <c r="AC258" s="229"/>
      <c r="AE258" s="227"/>
      <c r="AF258" s="228"/>
      <c r="AG258" s="228"/>
      <c r="AH258" s="199"/>
      <c r="AI258" s="200"/>
      <c r="AJ258" s="200"/>
      <c r="AK258" s="200"/>
      <c r="AL258" s="200"/>
      <c r="AM258" s="200"/>
      <c r="AN258" s="200"/>
      <c r="AO258" s="200"/>
      <c r="AP258" s="199"/>
      <c r="AQ258" s="199"/>
      <c r="AR258" s="199"/>
      <c r="AS258" s="230"/>
    </row>
    <row r="259" spans="4:45" ht="15.6" x14ac:dyDescent="0.3">
      <c r="D259" s="201"/>
      <c r="P259" s="201"/>
      <c r="R259" s="226"/>
      <c r="S259" s="226"/>
      <c r="T259" s="225"/>
      <c r="U259" s="225"/>
      <c r="AC259" s="229"/>
      <c r="AE259" s="227"/>
      <c r="AF259" s="228"/>
      <c r="AG259" s="228"/>
      <c r="AH259" s="199"/>
      <c r="AI259" s="200"/>
      <c r="AJ259" s="200"/>
      <c r="AK259" s="200"/>
      <c r="AL259" s="200"/>
      <c r="AM259" s="200"/>
      <c r="AN259" s="200"/>
      <c r="AO259" s="200"/>
      <c r="AP259" s="199"/>
      <c r="AQ259" s="199"/>
      <c r="AR259" s="199"/>
      <c r="AS259" s="230"/>
    </row>
    <row r="260" spans="4:45" ht="15.6" x14ac:dyDescent="0.3">
      <c r="D260" s="201"/>
      <c r="P260" s="201"/>
      <c r="R260" s="226"/>
      <c r="S260" s="226"/>
      <c r="T260" s="225"/>
      <c r="U260" s="225"/>
      <c r="AC260" s="229"/>
      <c r="AE260" s="227"/>
      <c r="AF260" s="228"/>
      <c r="AG260" s="228"/>
      <c r="AH260" s="199"/>
      <c r="AI260" s="200"/>
      <c r="AJ260" s="200"/>
      <c r="AK260" s="200"/>
      <c r="AL260" s="200"/>
      <c r="AM260" s="200"/>
      <c r="AN260" s="200"/>
      <c r="AO260" s="200"/>
      <c r="AP260" s="199"/>
      <c r="AQ260" s="199"/>
      <c r="AR260" s="199"/>
      <c r="AS260" s="230"/>
    </row>
    <row r="261" spans="4:45" ht="15.6" x14ac:dyDescent="0.3">
      <c r="D261" s="201"/>
      <c r="P261" s="201"/>
      <c r="R261" s="226"/>
      <c r="S261" s="226"/>
      <c r="T261" s="225"/>
      <c r="U261" s="225"/>
      <c r="AC261" s="229"/>
      <c r="AE261" s="227"/>
      <c r="AF261" s="228"/>
      <c r="AG261" s="228"/>
      <c r="AH261" s="199"/>
      <c r="AI261" s="200"/>
      <c r="AJ261" s="200"/>
      <c r="AK261" s="200"/>
      <c r="AL261" s="200"/>
      <c r="AM261" s="200"/>
      <c r="AN261" s="200"/>
      <c r="AO261" s="200"/>
      <c r="AP261" s="199"/>
      <c r="AQ261" s="199"/>
      <c r="AR261" s="199"/>
      <c r="AS261" s="230"/>
    </row>
    <row r="262" spans="4:45" ht="15.6" x14ac:dyDescent="0.3">
      <c r="D262" s="201"/>
      <c r="P262" s="201"/>
      <c r="R262" s="226"/>
      <c r="S262" s="226"/>
      <c r="T262" s="225"/>
      <c r="U262" s="225"/>
      <c r="AC262" s="229"/>
      <c r="AE262" s="227"/>
      <c r="AF262" s="228"/>
      <c r="AG262" s="228"/>
      <c r="AH262" s="199"/>
      <c r="AI262" s="200"/>
      <c r="AJ262" s="200"/>
      <c r="AK262" s="200"/>
      <c r="AL262" s="200"/>
      <c r="AM262" s="200"/>
      <c r="AN262" s="200"/>
      <c r="AO262" s="200"/>
      <c r="AP262" s="199"/>
      <c r="AQ262" s="199"/>
      <c r="AR262" s="199"/>
      <c r="AS262" s="230"/>
    </row>
    <row r="263" spans="4:45" ht="15.6" x14ac:dyDescent="0.3">
      <c r="D263" s="201"/>
      <c r="P263" s="201"/>
      <c r="R263" s="226"/>
      <c r="S263" s="226"/>
      <c r="T263" s="225"/>
      <c r="U263" s="225"/>
      <c r="AC263" s="229"/>
      <c r="AE263" s="227"/>
      <c r="AF263" s="228"/>
      <c r="AG263" s="228"/>
      <c r="AH263" s="199"/>
      <c r="AI263" s="200"/>
      <c r="AJ263" s="200"/>
      <c r="AK263" s="200"/>
      <c r="AL263" s="200"/>
      <c r="AM263" s="200"/>
      <c r="AN263" s="200"/>
      <c r="AO263" s="200"/>
      <c r="AP263" s="199"/>
      <c r="AQ263" s="199"/>
      <c r="AR263" s="199"/>
      <c r="AS263" s="230"/>
    </row>
    <row r="264" spans="4:45" ht="14.4" x14ac:dyDescent="0.3">
      <c r="D264" s="201"/>
      <c r="P264" s="201"/>
      <c r="R264" s="226"/>
      <c r="S264" s="226"/>
      <c r="T264" s="225"/>
      <c r="U264" s="225"/>
      <c r="AC264" s="229"/>
      <c r="AE264" s="199"/>
      <c r="AF264" s="199"/>
      <c r="AG264" s="199"/>
      <c r="AH264" s="199"/>
      <c r="AI264" s="200"/>
      <c r="AJ264" s="200"/>
      <c r="AK264" s="200"/>
      <c r="AL264" s="200"/>
      <c r="AM264" s="200"/>
      <c r="AN264" s="200"/>
      <c r="AO264" s="200"/>
      <c r="AP264" s="199"/>
      <c r="AQ264" s="199"/>
      <c r="AR264" s="199"/>
      <c r="AS264" s="230"/>
    </row>
    <row r="265" spans="4:45" ht="14.4" x14ac:dyDescent="0.3">
      <c r="D265" s="201"/>
      <c r="P265" s="201"/>
      <c r="R265" s="226"/>
      <c r="S265" s="226"/>
      <c r="T265" s="225"/>
      <c r="U265" s="225"/>
      <c r="AC265" s="229"/>
      <c r="AE265" s="199"/>
      <c r="AF265" s="199"/>
      <c r="AG265" s="199"/>
      <c r="AH265" s="199"/>
      <c r="AI265" s="200"/>
      <c r="AJ265" s="200"/>
      <c r="AK265" s="200"/>
      <c r="AL265" s="200"/>
      <c r="AM265" s="200"/>
      <c r="AN265" s="200"/>
      <c r="AO265" s="200"/>
      <c r="AP265" s="199"/>
      <c r="AQ265" s="199"/>
      <c r="AR265" s="199"/>
      <c r="AS265" s="230"/>
    </row>
    <row r="266" spans="4:45" ht="14.4" x14ac:dyDescent="0.3">
      <c r="D266" s="201"/>
      <c r="P266" s="201"/>
      <c r="R266" s="226"/>
      <c r="S266" s="226"/>
      <c r="T266" s="225"/>
      <c r="U266" s="225"/>
      <c r="AC266" s="229"/>
      <c r="AE266" s="199"/>
      <c r="AF266" s="199"/>
      <c r="AG266" s="199"/>
      <c r="AH266" s="199"/>
      <c r="AI266" s="200"/>
      <c r="AJ266" s="200"/>
      <c r="AK266" s="200"/>
      <c r="AL266" s="200"/>
      <c r="AM266" s="200"/>
      <c r="AN266" s="200"/>
      <c r="AO266" s="200"/>
      <c r="AP266" s="199"/>
      <c r="AQ266" s="199"/>
      <c r="AR266" s="199"/>
      <c r="AS266" s="230"/>
    </row>
    <row r="267" spans="4:45" ht="14.4" x14ac:dyDescent="0.3">
      <c r="D267" s="201"/>
      <c r="P267" s="201"/>
      <c r="R267" s="226"/>
      <c r="S267" s="226"/>
      <c r="T267" s="225"/>
      <c r="U267" s="225"/>
      <c r="AC267" s="229"/>
      <c r="AE267" s="199"/>
      <c r="AF267" s="199"/>
      <c r="AG267" s="199"/>
      <c r="AH267" s="199"/>
      <c r="AI267" s="200"/>
      <c r="AJ267" s="200"/>
      <c r="AK267" s="200"/>
      <c r="AL267" s="200"/>
      <c r="AM267" s="200"/>
      <c r="AN267" s="200"/>
      <c r="AO267" s="200"/>
      <c r="AP267" s="199"/>
      <c r="AQ267" s="199"/>
      <c r="AR267" s="199"/>
      <c r="AS267" s="230"/>
    </row>
    <row r="268" spans="4:45" ht="14.4" x14ac:dyDescent="0.3">
      <c r="D268" s="201"/>
      <c r="P268" s="201"/>
      <c r="R268" s="226"/>
      <c r="S268" s="226"/>
      <c r="T268" s="225"/>
      <c r="U268" s="225"/>
      <c r="AC268" s="229"/>
      <c r="AE268" s="199"/>
      <c r="AF268" s="199"/>
      <c r="AG268" s="199"/>
      <c r="AH268" s="199"/>
      <c r="AI268" s="200"/>
      <c r="AJ268" s="200"/>
      <c r="AK268" s="200"/>
      <c r="AL268" s="200"/>
      <c r="AM268" s="200"/>
      <c r="AN268" s="200"/>
      <c r="AO268" s="200"/>
      <c r="AP268" s="199"/>
      <c r="AQ268" s="199"/>
      <c r="AR268" s="199"/>
      <c r="AS268" s="230"/>
    </row>
    <row r="269" spans="4:45" ht="14.4" x14ac:dyDescent="0.3">
      <c r="D269" s="201"/>
      <c r="P269" s="201"/>
      <c r="R269" s="226"/>
      <c r="S269" s="226"/>
      <c r="T269" s="225"/>
      <c r="U269" s="225"/>
      <c r="AC269" s="229"/>
      <c r="AE269" s="199"/>
      <c r="AF269" s="199"/>
      <c r="AG269" s="199"/>
      <c r="AH269" s="199"/>
      <c r="AI269" s="200"/>
      <c r="AJ269" s="200"/>
      <c r="AK269" s="200"/>
      <c r="AL269" s="200"/>
      <c r="AM269" s="200"/>
      <c r="AN269" s="200"/>
      <c r="AO269" s="200"/>
      <c r="AP269" s="199"/>
      <c r="AQ269" s="199"/>
      <c r="AR269" s="199"/>
      <c r="AS269" s="230"/>
    </row>
    <row r="270" spans="4:45" ht="14.4" x14ac:dyDescent="0.3">
      <c r="D270" s="201"/>
      <c r="P270" s="201"/>
      <c r="R270" s="226"/>
      <c r="S270" s="226"/>
      <c r="T270" s="225"/>
      <c r="U270" s="225"/>
      <c r="AC270" s="229"/>
      <c r="AE270" s="199"/>
      <c r="AF270" s="199"/>
      <c r="AG270" s="199"/>
      <c r="AH270" s="199"/>
      <c r="AI270" s="200"/>
      <c r="AJ270" s="200"/>
      <c r="AK270" s="200"/>
      <c r="AL270" s="200"/>
      <c r="AM270" s="200"/>
      <c r="AN270" s="200"/>
      <c r="AO270" s="200"/>
      <c r="AP270" s="199"/>
      <c r="AQ270" s="199"/>
      <c r="AR270" s="199"/>
      <c r="AS270" s="230"/>
    </row>
    <row r="271" spans="4:45" ht="14.4" x14ac:dyDescent="0.3">
      <c r="D271" s="201"/>
      <c r="P271" s="201"/>
      <c r="R271" s="226"/>
      <c r="S271" s="226"/>
      <c r="T271" s="225"/>
      <c r="U271" s="225"/>
      <c r="AC271" s="229"/>
      <c r="AE271" s="199"/>
      <c r="AF271" s="199"/>
      <c r="AG271" s="199"/>
      <c r="AH271" s="199"/>
      <c r="AI271" s="200"/>
      <c r="AJ271" s="200"/>
      <c r="AK271" s="200"/>
      <c r="AL271" s="200"/>
      <c r="AM271" s="200"/>
      <c r="AN271" s="200"/>
      <c r="AO271" s="200"/>
      <c r="AP271" s="199"/>
      <c r="AQ271" s="199"/>
      <c r="AR271" s="199"/>
      <c r="AS271" s="230"/>
    </row>
    <row r="272" spans="4:45" ht="14.4" x14ac:dyDescent="0.3">
      <c r="D272" s="201"/>
      <c r="P272" s="201"/>
      <c r="R272" s="226"/>
      <c r="S272" s="226"/>
      <c r="T272" s="225"/>
      <c r="U272" s="225"/>
      <c r="AC272" s="229"/>
      <c r="AE272" s="199"/>
      <c r="AF272" s="199"/>
      <c r="AG272" s="199"/>
      <c r="AH272" s="199"/>
      <c r="AI272" s="200"/>
      <c r="AJ272" s="200"/>
      <c r="AK272" s="200"/>
      <c r="AL272" s="200"/>
      <c r="AM272" s="200"/>
      <c r="AN272" s="200"/>
      <c r="AO272" s="200"/>
      <c r="AP272" s="199"/>
      <c r="AQ272" s="199"/>
      <c r="AR272" s="199"/>
      <c r="AS272" s="230"/>
    </row>
    <row r="273" spans="4:45" ht="14.4" x14ac:dyDescent="0.3">
      <c r="D273" s="201"/>
      <c r="P273" s="201"/>
      <c r="R273" s="226"/>
      <c r="S273" s="226"/>
      <c r="T273" s="225"/>
      <c r="U273" s="225"/>
      <c r="AC273" s="229"/>
      <c r="AE273" s="199"/>
      <c r="AF273" s="199"/>
      <c r="AG273" s="199"/>
      <c r="AH273" s="199"/>
      <c r="AI273" s="200"/>
      <c r="AJ273" s="200"/>
      <c r="AK273" s="200"/>
      <c r="AL273" s="200"/>
      <c r="AM273" s="200"/>
      <c r="AN273" s="200"/>
      <c r="AO273" s="200"/>
      <c r="AP273" s="199"/>
      <c r="AQ273" s="199"/>
      <c r="AR273" s="199"/>
      <c r="AS273" s="230"/>
    </row>
    <row r="274" spans="4:45" ht="14.4" x14ac:dyDescent="0.3">
      <c r="D274" s="201"/>
      <c r="P274" s="201"/>
      <c r="R274" s="226"/>
      <c r="S274" s="226"/>
      <c r="T274" s="225"/>
      <c r="U274" s="225"/>
      <c r="AC274" s="229"/>
      <c r="AE274" s="199"/>
      <c r="AF274" s="199"/>
      <c r="AG274" s="199"/>
      <c r="AH274" s="199"/>
      <c r="AI274" s="200"/>
      <c r="AJ274" s="200"/>
      <c r="AK274" s="200"/>
      <c r="AL274" s="200"/>
      <c r="AM274" s="200"/>
      <c r="AN274" s="200"/>
      <c r="AO274" s="200"/>
      <c r="AP274" s="199"/>
      <c r="AQ274" s="199"/>
      <c r="AR274" s="199"/>
      <c r="AS274" s="230"/>
    </row>
    <row r="275" spans="4:45" ht="14.4" x14ac:dyDescent="0.3">
      <c r="D275" s="201"/>
      <c r="P275" s="201"/>
      <c r="R275" s="226"/>
      <c r="S275" s="226"/>
      <c r="T275" s="225"/>
      <c r="U275" s="225"/>
      <c r="AC275" s="229"/>
      <c r="AE275" s="199"/>
      <c r="AF275" s="199"/>
      <c r="AG275" s="199"/>
      <c r="AH275" s="199"/>
      <c r="AI275" s="200"/>
      <c r="AJ275" s="200"/>
      <c r="AK275" s="200"/>
      <c r="AL275" s="200"/>
      <c r="AM275" s="200"/>
      <c r="AN275" s="200"/>
      <c r="AO275" s="200"/>
      <c r="AP275" s="199"/>
      <c r="AQ275" s="199"/>
      <c r="AR275" s="199"/>
      <c r="AS275" s="230"/>
    </row>
    <row r="276" spans="4:45" ht="14.4" x14ac:dyDescent="0.3">
      <c r="D276" s="201"/>
      <c r="P276" s="201"/>
      <c r="R276" s="226"/>
      <c r="S276" s="226"/>
      <c r="T276" s="225"/>
      <c r="U276" s="225"/>
      <c r="AC276" s="229"/>
      <c r="AE276" s="199"/>
      <c r="AF276" s="199"/>
      <c r="AG276" s="199"/>
      <c r="AH276" s="199"/>
      <c r="AI276" s="200"/>
      <c r="AJ276" s="200"/>
      <c r="AK276" s="200"/>
      <c r="AL276" s="200"/>
      <c r="AM276" s="200"/>
      <c r="AN276" s="200"/>
      <c r="AO276" s="200"/>
      <c r="AP276" s="199"/>
      <c r="AQ276" s="199"/>
      <c r="AR276" s="199"/>
      <c r="AS276" s="230"/>
    </row>
    <row r="277" spans="4:45" ht="14.4" x14ac:dyDescent="0.3">
      <c r="D277" s="201"/>
      <c r="P277" s="201"/>
      <c r="R277" s="226"/>
      <c r="S277" s="226"/>
      <c r="T277" s="225"/>
      <c r="U277" s="225"/>
      <c r="AC277" s="229"/>
      <c r="AE277" s="199"/>
      <c r="AF277" s="199"/>
      <c r="AG277" s="199"/>
      <c r="AH277" s="199"/>
      <c r="AI277" s="200"/>
      <c r="AJ277" s="200"/>
      <c r="AK277" s="200"/>
      <c r="AL277" s="200"/>
      <c r="AM277" s="200"/>
      <c r="AN277" s="200"/>
      <c r="AO277" s="200"/>
      <c r="AP277" s="199"/>
      <c r="AQ277" s="199"/>
      <c r="AR277" s="199"/>
      <c r="AS277" s="230"/>
    </row>
    <row r="278" spans="4:45" ht="14.4" x14ac:dyDescent="0.3">
      <c r="D278" s="201"/>
      <c r="P278" s="201"/>
      <c r="R278" s="226"/>
      <c r="S278" s="226"/>
      <c r="T278" s="225"/>
      <c r="U278" s="225"/>
      <c r="AC278" s="229"/>
      <c r="AE278" s="199"/>
      <c r="AF278" s="199"/>
      <c r="AG278" s="199"/>
      <c r="AH278" s="199"/>
      <c r="AI278" s="200"/>
      <c r="AJ278" s="200"/>
      <c r="AK278" s="200"/>
      <c r="AL278" s="200"/>
      <c r="AM278" s="200"/>
      <c r="AN278" s="200"/>
      <c r="AO278" s="200"/>
      <c r="AP278" s="199"/>
      <c r="AQ278" s="199"/>
      <c r="AR278" s="199"/>
      <c r="AS278" s="230"/>
    </row>
    <row r="279" spans="4:45" ht="14.4" x14ac:dyDescent="0.3">
      <c r="D279" s="201"/>
      <c r="P279" s="201"/>
      <c r="R279" s="226"/>
      <c r="S279" s="226"/>
      <c r="T279" s="225"/>
      <c r="U279" s="225"/>
      <c r="AC279" s="229"/>
      <c r="AE279" s="199"/>
      <c r="AF279" s="199"/>
      <c r="AG279" s="199"/>
      <c r="AH279" s="199"/>
      <c r="AI279" s="200"/>
      <c r="AJ279" s="200"/>
      <c r="AK279" s="200"/>
      <c r="AL279" s="200"/>
      <c r="AM279" s="200"/>
      <c r="AN279" s="200"/>
      <c r="AO279" s="200"/>
      <c r="AP279" s="199"/>
      <c r="AQ279" s="199"/>
      <c r="AR279" s="199"/>
      <c r="AS279" s="230"/>
    </row>
    <row r="280" spans="4:45" ht="14.4" x14ac:dyDescent="0.3">
      <c r="D280" s="201"/>
      <c r="P280" s="201"/>
      <c r="R280" s="226"/>
      <c r="S280" s="226"/>
      <c r="T280" s="225"/>
      <c r="U280" s="225"/>
      <c r="AC280" s="229"/>
      <c r="AE280" s="199"/>
      <c r="AF280" s="199"/>
      <c r="AG280" s="199"/>
      <c r="AH280" s="199"/>
      <c r="AI280" s="200"/>
      <c r="AJ280" s="200"/>
      <c r="AK280" s="200"/>
      <c r="AL280" s="200"/>
      <c r="AM280" s="200"/>
      <c r="AN280" s="200"/>
      <c r="AO280" s="200"/>
      <c r="AP280" s="199"/>
      <c r="AQ280" s="199"/>
      <c r="AR280" s="199"/>
      <c r="AS280" s="230"/>
    </row>
    <row r="281" spans="4:45" ht="14.4" x14ac:dyDescent="0.3">
      <c r="D281" s="201"/>
      <c r="P281" s="201"/>
      <c r="R281" s="226"/>
      <c r="S281" s="226"/>
      <c r="T281" s="225"/>
      <c r="U281" s="225"/>
      <c r="AC281" s="229"/>
      <c r="AE281" s="199"/>
      <c r="AF281" s="199"/>
      <c r="AG281" s="199"/>
      <c r="AH281" s="199"/>
      <c r="AI281" s="200"/>
      <c r="AJ281" s="200"/>
      <c r="AK281" s="200"/>
      <c r="AL281" s="200"/>
      <c r="AM281" s="200"/>
      <c r="AN281" s="200"/>
      <c r="AO281" s="200"/>
      <c r="AP281" s="199"/>
      <c r="AQ281" s="199"/>
      <c r="AR281" s="199"/>
      <c r="AS281" s="230"/>
    </row>
    <row r="282" spans="4:45" ht="14.4" x14ac:dyDescent="0.3">
      <c r="D282" s="201"/>
      <c r="P282" s="201"/>
      <c r="R282" s="226"/>
      <c r="S282" s="226"/>
      <c r="T282" s="225"/>
      <c r="U282" s="225"/>
      <c r="AC282" s="229"/>
      <c r="AE282" s="199"/>
      <c r="AF282" s="199"/>
      <c r="AG282" s="199"/>
      <c r="AH282" s="199"/>
      <c r="AI282" s="200"/>
      <c r="AJ282" s="200"/>
      <c r="AK282" s="200"/>
      <c r="AL282" s="200"/>
      <c r="AM282" s="200"/>
      <c r="AN282" s="200"/>
      <c r="AO282" s="200"/>
      <c r="AP282" s="199"/>
      <c r="AQ282" s="199"/>
      <c r="AR282" s="199"/>
      <c r="AS282" s="230"/>
    </row>
    <row r="283" spans="4:45" ht="14.4" x14ac:dyDescent="0.3">
      <c r="D283" s="201"/>
      <c r="P283" s="201"/>
      <c r="R283" s="226"/>
      <c r="S283" s="226"/>
      <c r="T283" s="225"/>
      <c r="U283" s="225"/>
      <c r="AC283" s="229"/>
      <c r="AE283" s="199"/>
      <c r="AF283" s="199"/>
      <c r="AG283" s="199"/>
      <c r="AH283" s="199"/>
      <c r="AI283" s="200"/>
      <c r="AJ283" s="200"/>
      <c r="AK283" s="200"/>
      <c r="AL283" s="200"/>
      <c r="AM283" s="200"/>
      <c r="AN283" s="200"/>
      <c r="AO283" s="200"/>
      <c r="AP283" s="199"/>
      <c r="AQ283" s="199"/>
      <c r="AR283" s="199"/>
      <c r="AS283" s="230"/>
    </row>
    <row r="284" spans="4:45" ht="14.4" x14ac:dyDescent="0.3">
      <c r="D284" s="201"/>
      <c r="P284" s="201"/>
      <c r="R284" s="226"/>
      <c r="S284" s="226"/>
      <c r="T284" s="225"/>
      <c r="U284" s="225"/>
      <c r="AC284" s="229"/>
      <c r="AE284" s="199"/>
      <c r="AF284" s="199"/>
      <c r="AG284" s="199"/>
      <c r="AH284" s="199"/>
      <c r="AI284" s="200"/>
      <c r="AJ284" s="200"/>
      <c r="AK284" s="200"/>
      <c r="AL284" s="200"/>
      <c r="AM284" s="200"/>
      <c r="AN284" s="200"/>
      <c r="AO284" s="200"/>
      <c r="AP284" s="199"/>
      <c r="AQ284" s="199"/>
      <c r="AR284" s="199"/>
      <c r="AS284" s="230"/>
    </row>
    <row r="285" spans="4:45" ht="14.4" x14ac:dyDescent="0.3">
      <c r="D285" s="201"/>
      <c r="P285" s="201"/>
      <c r="R285" s="226"/>
      <c r="S285" s="226"/>
      <c r="T285" s="225"/>
      <c r="U285" s="225"/>
      <c r="AC285" s="229"/>
      <c r="AE285" s="199"/>
      <c r="AF285" s="199"/>
      <c r="AG285" s="199"/>
      <c r="AH285" s="199"/>
      <c r="AI285" s="200"/>
      <c r="AJ285" s="200"/>
      <c r="AK285" s="200"/>
      <c r="AL285" s="200"/>
      <c r="AM285" s="200"/>
      <c r="AN285" s="200"/>
      <c r="AO285" s="200"/>
      <c r="AP285" s="199"/>
      <c r="AQ285" s="199"/>
      <c r="AR285" s="199"/>
      <c r="AS285" s="230"/>
    </row>
    <row r="286" spans="4:45" ht="14.4" x14ac:dyDescent="0.3">
      <c r="D286" s="201"/>
      <c r="P286" s="201"/>
      <c r="R286" s="226"/>
      <c r="S286" s="226"/>
      <c r="T286" s="225"/>
      <c r="U286" s="225"/>
      <c r="AC286" s="229"/>
      <c r="AE286" s="199"/>
      <c r="AF286" s="199"/>
      <c r="AG286" s="199"/>
      <c r="AH286" s="199"/>
      <c r="AI286" s="200"/>
      <c r="AJ286" s="200"/>
      <c r="AK286" s="200"/>
      <c r="AL286" s="200"/>
      <c r="AM286" s="200"/>
      <c r="AN286" s="200"/>
      <c r="AO286" s="200"/>
      <c r="AP286" s="199"/>
      <c r="AQ286" s="199"/>
      <c r="AR286" s="199"/>
      <c r="AS286" s="230"/>
    </row>
    <row r="287" spans="4:45" ht="14.4" x14ac:dyDescent="0.3">
      <c r="D287" s="201"/>
      <c r="P287" s="201"/>
      <c r="R287" s="226"/>
      <c r="S287" s="226"/>
      <c r="T287" s="225"/>
      <c r="U287" s="225"/>
      <c r="AC287" s="229"/>
      <c r="AE287" s="199"/>
      <c r="AF287" s="199"/>
      <c r="AG287" s="199"/>
      <c r="AH287" s="199"/>
      <c r="AI287" s="200"/>
      <c r="AJ287" s="200"/>
      <c r="AK287" s="200"/>
      <c r="AL287" s="200"/>
      <c r="AM287" s="200"/>
      <c r="AN287" s="200"/>
      <c r="AO287" s="200"/>
      <c r="AP287" s="199"/>
      <c r="AQ287" s="199"/>
      <c r="AR287" s="199"/>
      <c r="AS287" s="230"/>
    </row>
    <row r="288" spans="4:45" ht="14.4" x14ac:dyDescent="0.3">
      <c r="D288" s="201"/>
      <c r="P288" s="201"/>
      <c r="R288" s="226"/>
      <c r="S288" s="226"/>
      <c r="T288" s="225"/>
      <c r="U288" s="225"/>
      <c r="AC288" s="229"/>
      <c r="AE288" s="199"/>
      <c r="AF288" s="199"/>
      <c r="AG288" s="199"/>
      <c r="AH288" s="199"/>
      <c r="AI288" s="200"/>
      <c r="AJ288" s="200"/>
      <c r="AK288" s="200"/>
      <c r="AL288" s="200"/>
      <c r="AM288" s="200"/>
      <c r="AN288" s="200"/>
      <c r="AO288" s="200"/>
      <c r="AP288" s="199"/>
      <c r="AQ288" s="199"/>
      <c r="AR288" s="199"/>
      <c r="AS288" s="230"/>
    </row>
    <row r="289" spans="4:45" ht="14.4" x14ac:dyDescent="0.3">
      <c r="D289" s="201"/>
      <c r="P289" s="201"/>
      <c r="R289" s="226"/>
      <c r="S289" s="226"/>
      <c r="T289" s="225"/>
      <c r="U289" s="225"/>
      <c r="AC289" s="229"/>
      <c r="AE289" s="199"/>
      <c r="AF289" s="199"/>
      <c r="AG289" s="199"/>
      <c r="AH289" s="199"/>
      <c r="AI289" s="200"/>
      <c r="AJ289" s="200"/>
      <c r="AK289" s="200"/>
      <c r="AL289" s="200"/>
      <c r="AM289" s="200"/>
      <c r="AN289" s="200"/>
      <c r="AO289" s="200"/>
      <c r="AP289" s="199"/>
      <c r="AQ289" s="199"/>
      <c r="AR289" s="199"/>
      <c r="AS289" s="230"/>
    </row>
    <row r="290" spans="4:45" ht="14.4" x14ac:dyDescent="0.3">
      <c r="D290" s="201"/>
      <c r="P290" s="201"/>
      <c r="R290" s="226"/>
      <c r="S290" s="226"/>
      <c r="T290" s="225"/>
      <c r="U290" s="225"/>
      <c r="AC290" s="229"/>
      <c r="AE290" s="199"/>
      <c r="AF290" s="199"/>
      <c r="AG290" s="199"/>
      <c r="AH290" s="199"/>
      <c r="AI290" s="200"/>
      <c r="AJ290" s="200"/>
      <c r="AK290" s="200"/>
      <c r="AL290" s="200"/>
      <c r="AM290" s="200"/>
      <c r="AN290" s="200"/>
      <c r="AO290" s="200"/>
      <c r="AP290" s="199"/>
      <c r="AQ290" s="199"/>
      <c r="AR290" s="199"/>
      <c r="AS290" s="230"/>
    </row>
    <row r="291" spans="4:45" ht="14.4" x14ac:dyDescent="0.3">
      <c r="D291" s="201"/>
      <c r="P291" s="201"/>
      <c r="R291" s="226"/>
      <c r="S291" s="226"/>
      <c r="T291" s="225"/>
      <c r="U291" s="225"/>
      <c r="AC291" s="229"/>
      <c r="AE291" s="199"/>
      <c r="AF291" s="199"/>
      <c r="AG291" s="199"/>
      <c r="AH291" s="199"/>
      <c r="AI291" s="200"/>
      <c r="AJ291" s="200"/>
      <c r="AK291" s="200"/>
      <c r="AL291" s="200"/>
      <c r="AM291" s="200"/>
      <c r="AN291" s="200"/>
      <c r="AO291" s="200"/>
      <c r="AP291" s="199"/>
      <c r="AQ291" s="199"/>
      <c r="AR291" s="199"/>
      <c r="AS291" s="230"/>
    </row>
    <row r="292" spans="4:45" ht="14.4" x14ac:dyDescent="0.3">
      <c r="D292" s="201"/>
      <c r="P292" s="201"/>
      <c r="R292" s="226"/>
      <c r="S292" s="226"/>
      <c r="T292" s="225"/>
      <c r="U292" s="225"/>
      <c r="AC292" s="229"/>
      <c r="AE292" s="199"/>
      <c r="AF292" s="199"/>
      <c r="AG292" s="199"/>
      <c r="AH292" s="199"/>
      <c r="AI292" s="200"/>
      <c r="AJ292" s="200"/>
      <c r="AK292" s="200"/>
      <c r="AL292" s="200"/>
      <c r="AM292" s="200"/>
      <c r="AN292" s="200"/>
      <c r="AO292" s="200"/>
      <c r="AP292" s="199"/>
      <c r="AQ292" s="199"/>
      <c r="AR292" s="199"/>
      <c r="AS292" s="230"/>
    </row>
    <row r="293" spans="4:45" ht="14.4" x14ac:dyDescent="0.3">
      <c r="D293" s="201"/>
      <c r="P293" s="201"/>
      <c r="R293" s="226"/>
      <c r="S293" s="226"/>
      <c r="T293" s="225"/>
      <c r="U293" s="225"/>
      <c r="AC293" s="229"/>
      <c r="AE293" s="199"/>
      <c r="AF293" s="199"/>
      <c r="AG293" s="199"/>
      <c r="AH293" s="199"/>
      <c r="AI293" s="200"/>
      <c r="AJ293" s="200"/>
      <c r="AK293" s="200"/>
      <c r="AL293" s="200"/>
      <c r="AM293" s="200"/>
      <c r="AN293" s="200"/>
      <c r="AO293" s="200"/>
      <c r="AP293" s="199"/>
      <c r="AQ293" s="199"/>
      <c r="AR293" s="199"/>
      <c r="AS293" s="230"/>
    </row>
    <row r="294" spans="4:45" ht="14.4" x14ac:dyDescent="0.3">
      <c r="D294" s="201"/>
      <c r="P294" s="201"/>
      <c r="R294" s="226"/>
      <c r="S294" s="226"/>
      <c r="T294" s="225"/>
      <c r="U294" s="225"/>
      <c r="AC294" s="229"/>
      <c r="AE294" s="199"/>
      <c r="AF294" s="199"/>
      <c r="AG294" s="199"/>
      <c r="AH294" s="199"/>
      <c r="AI294" s="200"/>
      <c r="AJ294" s="200"/>
      <c r="AK294" s="200"/>
      <c r="AL294" s="200"/>
      <c r="AM294" s="200"/>
      <c r="AN294" s="200"/>
      <c r="AO294" s="200"/>
      <c r="AP294" s="199"/>
      <c r="AQ294" s="199"/>
      <c r="AR294" s="199"/>
      <c r="AS294" s="230"/>
    </row>
    <row r="295" spans="4:45" ht="14.4" x14ac:dyDescent="0.3">
      <c r="D295" s="201"/>
      <c r="P295" s="201"/>
      <c r="R295" s="226"/>
      <c r="S295" s="226"/>
      <c r="T295" s="225"/>
      <c r="U295" s="225"/>
      <c r="AC295" s="229"/>
      <c r="AE295" s="199"/>
      <c r="AF295" s="199"/>
      <c r="AG295" s="199"/>
      <c r="AH295" s="199"/>
      <c r="AI295" s="200"/>
      <c r="AJ295" s="200"/>
      <c r="AK295" s="200"/>
      <c r="AL295" s="200"/>
      <c r="AM295" s="200"/>
      <c r="AN295" s="200"/>
      <c r="AO295" s="200"/>
      <c r="AP295" s="199"/>
      <c r="AQ295" s="199"/>
      <c r="AR295" s="199"/>
      <c r="AS295" s="230"/>
    </row>
    <row r="296" spans="4:45" ht="14.4" x14ac:dyDescent="0.3">
      <c r="D296" s="201"/>
      <c r="P296" s="201"/>
      <c r="R296" s="226"/>
      <c r="S296" s="226"/>
      <c r="T296" s="225"/>
      <c r="U296" s="225"/>
      <c r="AC296" s="229"/>
      <c r="AE296" s="199"/>
      <c r="AF296" s="199"/>
      <c r="AG296" s="199"/>
      <c r="AH296" s="199"/>
      <c r="AI296" s="200"/>
      <c r="AJ296" s="200"/>
      <c r="AK296" s="200"/>
      <c r="AL296" s="200"/>
      <c r="AM296" s="200"/>
      <c r="AN296" s="200"/>
      <c r="AO296" s="200"/>
      <c r="AP296" s="199"/>
      <c r="AQ296" s="199"/>
      <c r="AR296" s="199"/>
      <c r="AS296" s="230"/>
    </row>
    <row r="297" spans="4:45" ht="14.4" x14ac:dyDescent="0.3">
      <c r="D297" s="201"/>
      <c r="P297" s="201"/>
      <c r="R297" s="226"/>
      <c r="S297" s="226"/>
      <c r="T297" s="225"/>
      <c r="U297" s="225"/>
      <c r="AC297" s="229"/>
      <c r="AE297" s="199"/>
      <c r="AF297" s="199"/>
      <c r="AG297" s="199"/>
      <c r="AH297" s="199"/>
      <c r="AI297" s="200"/>
      <c r="AJ297" s="200"/>
      <c r="AK297" s="200"/>
      <c r="AL297" s="200"/>
      <c r="AM297" s="200"/>
      <c r="AN297" s="200"/>
      <c r="AO297" s="200"/>
      <c r="AP297" s="199"/>
      <c r="AQ297" s="199"/>
      <c r="AR297" s="199"/>
      <c r="AS297" s="230"/>
    </row>
    <row r="298" spans="4:45" ht="14.4" x14ac:dyDescent="0.3">
      <c r="D298" s="201"/>
      <c r="P298" s="201"/>
      <c r="R298" s="226"/>
      <c r="S298" s="226"/>
      <c r="T298" s="225"/>
      <c r="U298" s="225"/>
      <c r="AC298" s="229"/>
      <c r="AE298" s="199"/>
      <c r="AF298" s="199"/>
      <c r="AG298" s="199"/>
      <c r="AH298" s="199"/>
      <c r="AI298" s="200"/>
      <c r="AJ298" s="200"/>
      <c r="AK298" s="200"/>
      <c r="AL298" s="200"/>
      <c r="AM298" s="200"/>
      <c r="AN298" s="200"/>
      <c r="AO298" s="200"/>
      <c r="AP298" s="199"/>
      <c r="AQ298" s="199"/>
      <c r="AR298" s="199"/>
      <c r="AS298" s="230"/>
    </row>
    <row r="299" spans="4:45" ht="14.4" x14ac:dyDescent="0.3">
      <c r="D299" s="201"/>
      <c r="P299" s="201"/>
      <c r="R299" s="226"/>
      <c r="S299" s="226"/>
      <c r="T299" s="225"/>
      <c r="U299" s="225"/>
      <c r="AC299" s="229"/>
      <c r="AE299" s="199"/>
      <c r="AF299" s="199"/>
      <c r="AG299" s="199"/>
      <c r="AH299" s="199"/>
      <c r="AI299" s="200"/>
      <c r="AJ299" s="200"/>
      <c r="AK299" s="200"/>
      <c r="AL299" s="200"/>
      <c r="AM299" s="200"/>
      <c r="AN299" s="200"/>
      <c r="AO299" s="200"/>
      <c r="AP299" s="199"/>
      <c r="AQ299" s="199"/>
      <c r="AR299" s="199"/>
      <c r="AS299" s="230"/>
    </row>
    <row r="300" spans="4:45" ht="14.4" x14ac:dyDescent="0.3">
      <c r="D300" s="201"/>
      <c r="P300" s="201"/>
      <c r="R300" s="226"/>
      <c r="S300" s="226"/>
      <c r="T300" s="225"/>
      <c r="U300" s="225"/>
      <c r="AC300" s="229"/>
      <c r="AE300" s="199"/>
      <c r="AF300" s="199"/>
      <c r="AG300" s="199"/>
      <c r="AH300" s="199"/>
      <c r="AI300" s="200"/>
      <c r="AJ300" s="200"/>
      <c r="AK300" s="200"/>
      <c r="AL300" s="200"/>
      <c r="AM300" s="200"/>
      <c r="AN300" s="200"/>
      <c r="AO300" s="200"/>
      <c r="AP300" s="199"/>
      <c r="AQ300" s="199"/>
      <c r="AR300" s="199"/>
      <c r="AS300" s="230"/>
    </row>
    <row r="301" spans="4:45" ht="14.4" x14ac:dyDescent="0.3">
      <c r="D301" s="201"/>
      <c r="P301" s="201"/>
      <c r="R301" s="226"/>
      <c r="S301" s="226"/>
      <c r="T301" s="225"/>
      <c r="U301" s="225"/>
      <c r="AH301" s="199"/>
      <c r="AI301" s="200"/>
      <c r="AJ301" s="200"/>
      <c r="AK301" s="200"/>
      <c r="AL301" s="200"/>
      <c r="AM301" s="200"/>
      <c r="AN301" s="200"/>
      <c r="AO301" s="200"/>
      <c r="AP301" s="199"/>
      <c r="AQ301" s="199"/>
      <c r="AR301" s="199"/>
      <c r="AS301" s="230"/>
    </row>
    <row r="302" spans="4:45" ht="14.4" x14ac:dyDescent="0.3">
      <c r="D302" s="201"/>
      <c r="P302" s="201"/>
      <c r="R302" s="226"/>
      <c r="S302" s="226"/>
      <c r="T302" s="225"/>
      <c r="U302" s="225"/>
      <c r="AH302" s="199"/>
      <c r="AI302" s="200"/>
      <c r="AJ302" s="200"/>
      <c r="AK302" s="200"/>
      <c r="AL302" s="200"/>
      <c r="AM302" s="200"/>
      <c r="AN302" s="200"/>
      <c r="AO302" s="200"/>
      <c r="AP302" s="199"/>
      <c r="AQ302" s="199"/>
      <c r="AR302" s="199"/>
      <c r="AS302" s="230"/>
    </row>
    <row r="303" spans="4:45" ht="13.8" x14ac:dyDescent="0.3">
      <c r="D303" s="201"/>
      <c r="P303" s="201"/>
      <c r="R303" s="226"/>
      <c r="S303" s="226"/>
      <c r="T303" s="225"/>
      <c r="U303" s="225"/>
      <c r="AH303" s="199"/>
      <c r="AQ303" s="199"/>
      <c r="AR303" s="199"/>
      <c r="AS303" s="230"/>
    </row>
    <row r="304" spans="4:45" x14ac:dyDescent="0.25">
      <c r="D304" s="201"/>
      <c r="P304" s="201"/>
      <c r="R304" s="226"/>
      <c r="S304" s="226"/>
      <c r="T304" s="225"/>
      <c r="U304" s="225"/>
    </row>
    <row r="305" spans="4:21" x14ac:dyDescent="0.25">
      <c r="D305" s="201"/>
      <c r="P305" s="201"/>
      <c r="R305" s="226"/>
      <c r="S305" s="226"/>
      <c r="T305" s="225"/>
      <c r="U305" s="225"/>
    </row>
    <row r="306" spans="4:21" x14ac:dyDescent="0.25">
      <c r="D306" s="201"/>
      <c r="P306" s="201"/>
      <c r="R306" s="226"/>
      <c r="S306" s="226"/>
      <c r="T306" s="225"/>
      <c r="U306" s="225"/>
    </row>
    <row r="307" spans="4:21" x14ac:dyDescent="0.25">
      <c r="D307" s="201"/>
      <c r="P307" s="201"/>
      <c r="R307" s="226"/>
      <c r="S307" s="226"/>
      <c r="T307" s="225"/>
      <c r="U307" s="225"/>
    </row>
    <row r="308" spans="4:21" x14ac:dyDescent="0.25">
      <c r="D308" s="201"/>
      <c r="P308" s="201"/>
      <c r="R308" s="226"/>
      <c r="S308" s="226"/>
      <c r="T308" s="225"/>
      <c r="U308" s="225"/>
    </row>
    <row r="309" spans="4:21" x14ac:dyDescent="0.25">
      <c r="D309" s="201"/>
      <c r="P309" s="201"/>
      <c r="R309" s="226"/>
      <c r="S309" s="226"/>
      <c r="T309" s="225"/>
      <c r="U309" s="225"/>
    </row>
    <row r="310" spans="4:21" x14ac:dyDescent="0.25">
      <c r="D310" s="201"/>
      <c r="P310" s="201"/>
      <c r="R310" s="226"/>
      <c r="S310" s="226"/>
      <c r="T310" s="225"/>
      <c r="U310" s="225"/>
    </row>
    <row r="311" spans="4:21" x14ac:dyDescent="0.25">
      <c r="D311" s="201"/>
      <c r="P311" s="201"/>
      <c r="R311" s="226"/>
      <c r="S311" s="226"/>
      <c r="T311" s="225"/>
      <c r="U311" s="225"/>
    </row>
    <row r="312" spans="4:21" x14ac:dyDescent="0.25">
      <c r="D312" s="201"/>
      <c r="P312" s="201"/>
      <c r="R312" s="226"/>
      <c r="S312" s="226"/>
      <c r="T312" s="225"/>
      <c r="U312" s="225"/>
    </row>
    <row r="313" spans="4:21" x14ac:dyDescent="0.25">
      <c r="D313" s="201"/>
      <c r="P313" s="201"/>
      <c r="R313" s="226"/>
      <c r="S313" s="226"/>
      <c r="T313" s="225"/>
      <c r="U313" s="225"/>
    </row>
    <row r="314" spans="4:21" x14ac:dyDescent="0.25">
      <c r="D314" s="201"/>
      <c r="P314" s="201"/>
      <c r="R314" s="226"/>
      <c r="S314" s="226"/>
      <c r="T314" s="225"/>
      <c r="U314" s="225"/>
    </row>
    <row r="315" spans="4:21" x14ac:dyDescent="0.25">
      <c r="D315" s="201"/>
      <c r="P315" s="201"/>
      <c r="R315" s="226"/>
      <c r="S315" s="226"/>
      <c r="T315" s="225"/>
      <c r="U315" s="225"/>
    </row>
    <row r="316" spans="4:21" x14ac:dyDescent="0.25">
      <c r="D316" s="201"/>
      <c r="P316" s="201"/>
      <c r="R316" s="226"/>
      <c r="S316" s="226"/>
      <c r="T316" s="225"/>
      <c r="U316" s="225"/>
    </row>
    <row r="317" spans="4:21" x14ac:dyDescent="0.25">
      <c r="D317" s="201"/>
      <c r="P317" s="201"/>
      <c r="R317" s="226"/>
      <c r="S317" s="226"/>
      <c r="T317" s="225"/>
      <c r="U317" s="225"/>
    </row>
    <row r="318" spans="4:21" x14ac:dyDescent="0.25">
      <c r="D318" s="201"/>
      <c r="P318" s="201"/>
      <c r="R318" s="226"/>
      <c r="S318" s="226"/>
      <c r="T318" s="225"/>
      <c r="U318" s="225"/>
    </row>
    <row r="319" spans="4:21" x14ac:dyDescent="0.25">
      <c r="D319" s="201"/>
      <c r="P319" s="201"/>
      <c r="R319" s="226"/>
      <c r="S319" s="226"/>
      <c r="T319" s="225"/>
      <c r="U319" s="225"/>
    </row>
    <row r="320" spans="4:21" x14ac:dyDescent="0.25">
      <c r="D320" s="201"/>
      <c r="P320" s="201"/>
      <c r="R320" s="226"/>
      <c r="S320" s="226"/>
      <c r="T320" s="225"/>
      <c r="U320" s="225"/>
    </row>
    <row r="321" spans="4:21" x14ac:dyDescent="0.25">
      <c r="D321" s="201"/>
      <c r="P321" s="201"/>
      <c r="R321" s="226"/>
      <c r="S321" s="226"/>
      <c r="T321" s="225"/>
      <c r="U321" s="225"/>
    </row>
    <row r="322" spans="4:21" x14ac:dyDescent="0.25">
      <c r="D322" s="201"/>
      <c r="P322" s="201"/>
      <c r="R322" s="226"/>
      <c r="S322" s="226"/>
      <c r="T322" s="225"/>
      <c r="U322" s="225"/>
    </row>
    <row r="323" spans="4:21" x14ac:dyDescent="0.25">
      <c r="D323" s="201"/>
      <c r="P323" s="201"/>
      <c r="R323" s="226"/>
      <c r="S323" s="226"/>
      <c r="T323" s="225"/>
      <c r="U323" s="225"/>
    </row>
    <row r="324" spans="4:21" x14ac:dyDescent="0.25">
      <c r="D324" s="201"/>
      <c r="P324" s="201"/>
      <c r="R324" s="226"/>
      <c r="S324" s="226"/>
      <c r="T324" s="225"/>
      <c r="U324" s="225"/>
    </row>
    <row r="325" spans="4:21" x14ac:dyDescent="0.25">
      <c r="D325" s="201"/>
      <c r="P325" s="201"/>
      <c r="R325" s="226"/>
      <c r="S325" s="226"/>
      <c r="T325" s="225"/>
      <c r="U325" s="225"/>
    </row>
    <row r="326" spans="4:21" x14ac:dyDescent="0.25">
      <c r="D326" s="201"/>
      <c r="P326" s="201"/>
      <c r="R326" s="226"/>
      <c r="S326" s="226"/>
      <c r="T326" s="225"/>
      <c r="U326" s="225"/>
    </row>
    <row r="327" spans="4:21" x14ac:dyDescent="0.25">
      <c r="D327" s="201"/>
      <c r="P327" s="201"/>
      <c r="R327" s="226"/>
      <c r="S327" s="226"/>
      <c r="T327" s="225"/>
      <c r="U327" s="225"/>
    </row>
    <row r="328" spans="4:21" x14ac:dyDescent="0.25">
      <c r="D328" s="201"/>
      <c r="P328" s="201"/>
      <c r="R328" s="226"/>
      <c r="S328" s="226"/>
      <c r="T328" s="225"/>
      <c r="U328" s="225"/>
    </row>
    <row r="329" spans="4:21" x14ac:dyDescent="0.25">
      <c r="D329" s="201"/>
      <c r="P329" s="201"/>
      <c r="R329" s="226"/>
      <c r="S329" s="226"/>
      <c r="T329" s="225"/>
      <c r="U329" s="225"/>
    </row>
    <row r="330" spans="4:21" x14ac:dyDescent="0.25">
      <c r="D330" s="201"/>
      <c r="P330" s="201"/>
      <c r="R330" s="226"/>
      <c r="S330" s="226"/>
      <c r="T330" s="225"/>
      <c r="U330" s="225"/>
    </row>
    <row r="331" spans="4:21" x14ac:dyDescent="0.25">
      <c r="D331" s="201"/>
      <c r="P331" s="201"/>
      <c r="R331" s="226"/>
      <c r="S331" s="226"/>
      <c r="T331" s="225"/>
      <c r="U331" s="225"/>
    </row>
    <row r="332" spans="4:21" x14ac:dyDescent="0.25">
      <c r="D332" s="201"/>
      <c r="P332" s="201"/>
      <c r="R332" s="226"/>
      <c r="S332" s="226"/>
      <c r="T332" s="225"/>
      <c r="U332" s="225"/>
    </row>
    <row r="333" spans="4:21" x14ac:dyDescent="0.25">
      <c r="D333" s="201"/>
      <c r="P333" s="201"/>
      <c r="R333" s="226"/>
      <c r="S333" s="226"/>
      <c r="T333" s="225"/>
      <c r="U333" s="225"/>
    </row>
    <row r="334" spans="4:21" x14ac:dyDescent="0.25">
      <c r="D334" s="201"/>
      <c r="P334" s="201"/>
      <c r="R334" s="226"/>
      <c r="S334" s="226"/>
      <c r="T334" s="225"/>
      <c r="U334" s="225"/>
    </row>
    <row r="335" spans="4:21" x14ac:dyDescent="0.25">
      <c r="D335" s="201"/>
      <c r="P335" s="201"/>
      <c r="R335" s="226"/>
      <c r="S335" s="226"/>
      <c r="T335" s="225"/>
      <c r="U335" s="225"/>
    </row>
    <row r="336" spans="4:21" x14ac:dyDescent="0.25">
      <c r="D336" s="201"/>
      <c r="P336" s="201"/>
      <c r="R336" s="226"/>
      <c r="S336" s="226"/>
      <c r="T336" s="225"/>
      <c r="U336" s="225"/>
    </row>
    <row r="337" spans="4:21" x14ac:dyDescent="0.25">
      <c r="D337" s="201"/>
      <c r="P337" s="201"/>
      <c r="R337" s="226"/>
      <c r="S337" s="226"/>
      <c r="T337" s="225"/>
      <c r="U337" s="225"/>
    </row>
    <row r="338" spans="4:21" x14ac:dyDescent="0.25">
      <c r="D338" s="201"/>
      <c r="P338" s="201"/>
      <c r="R338" s="226"/>
      <c r="S338" s="226"/>
      <c r="T338" s="225"/>
      <c r="U338" s="225"/>
    </row>
    <row r="339" spans="4:21" x14ac:dyDescent="0.25">
      <c r="D339" s="201"/>
      <c r="P339" s="201"/>
      <c r="R339" s="226"/>
      <c r="S339" s="226"/>
      <c r="T339" s="225"/>
      <c r="U339" s="225"/>
    </row>
    <row r="340" spans="4:21" x14ac:dyDescent="0.25">
      <c r="D340" s="201"/>
      <c r="P340" s="201"/>
      <c r="R340" s="226"/>
      <c r="S340" s="226"/>
      <c r="T340" s="225"/>
      <c r="U340" s="225"/>
    </row>
    <row r="341" spans="4:21" x14ac:dyDescent="0.25">
      <c r="D341" s="201"/>
      <c r="P341" s="201"/>
      <c r="R341" s="226"/>
      <c r="S341" s="226"/>
      <c r="T341" s="225"/>
      <c r="U341" s="225"/>
    </row>
    <row r="342" spans="4:21" x14ac:dyDescent="0.25">
      <c r="D342" s="201"/>
      <c r="P342" s="201"/>
      <c r="R342" s="226"/>
      <c r="S342" s="226"/>
      <c r="T342" s="225"/>
      <c r="U342" s="225"/>
    </row>
    <row r="343" spans="4:21" x14ac:dyDescent="0.25">
      <c r="D343" s="201"/>
      <c r="P343" s="201"/>
      <c r="R343" s="226"/>
      <c r="S343" s="226"/>
      <c r="T343" s="225"/>
      <c r="U343" s="225"/>
    </row>
    <row r="344" spans="4:21" x14ac:dyDescent="0.25">
      <c r="D344" s="201"/>
      <c r="P344" s="201"/>
      <c r="R344" s="226"/>
      <c r="S344" s="226"/>
      <c r="T344" s="225"/>
      <c r="U344" s="225"/>
    </row>
    <row r="345" spans="4:21" x14ac:dyDescent="0.25">
      <c r="D345" s="201"/>
      <c r="P345" s="201"/>
      <c r="R345" s="226"/>
      <c r="S345" s="226"/>
      <c r="T345" s="225"/>
      <c r="U345" s="225"/>
    </row>
    <row r="346" spans="4:21" x14ac:dyDescent="0.25">
      <c r="D346" s="201"/>
      <c r="P346" s="201"/>
      <c r="R346" s="226"/>
      <c r="S346" s="226"/>
      <c r="T346" s="225"/>
      <c r="U346" s="225"/>
    </row>
    <row r="347" spans="4:21" x14ac:dyDescent="0.25">
      <c r="D347" s="201"/>
      <c r="P347" s="201"/>
      <c r="R347" s="226"/>
      <c r="S347" s="226"/>
      <c r="T347" s="225"/>
      <c r="U347" s="225"/>
    </row>
    <row r="348" spans="4:21" x14ac:dyDescent="0.25">
      <c r="D348" s="201"/>
      <c r="P348" s="201"/>
      <c r="R348" s="226"/>
      <c r="S348" s="226"/>
      <c r="T348" s="225"/>
      <c r="U348" s="225"/>
    </row>
    <row r="349" spans="4:21" x14ac:dyDescent="0.25">
      <c r="D349" s="201"/>
      <c r="P349" s="201"/>
      <c r="R349" s="226"/>
      <c r="S349" s="226"/>
      <c r="T349" s="225"/>
      <c r="U349" s="225"/>
    </row>
    <row r="350" spans="4:21" x14ac:dyDescent="0.25">
      <c r="D350" s="201"/>
      <c r="P350" s="201"/>
      <c r="R350" s="226"/>
      <c r="S350" s="226"/>
      <c r="T350" s="225"/>
      <c r="U350" s="225"/>
    </row>
    <row r="351" spans="4:21" x14ac:dyDescent="0.25">
      <c r="D351" s="201"/>
      <c r="P351" s="201"/>
      <c r="R351" s="226"/>
      <c r="S351" s="226"/>
      <c r="T351" s="225"/>
      <c r="U351" s="225"/>
    </row>
    <row r="352" spans="4:21" x14ac:dyDescent="0.25">
      <c r="D352" s="201"/>
      <c r="P352" s="201"/>
      <c r="R352" s="226"/>
      <c r="S352" s="226"/>
      <c r="T352" s="225"/>
      <c r="U352" s="225"/>
    </row>
    <row r="353" spans="4:21" x14ac:dyDescent="0.25">
      <c r="D353" s="201"/>
      <c r="P353" s="201"/>
      <c r="R353" s="226"/>
      <c r="S353" s="226"/>
      <c r="T353" s="225"/>
      <c r="U353" s="225"/>
    </row>
    <row r="354" spans="4:21" x14ac:dyDescent="0.25">
      <c r="D354" s="201"/>
      <c r="P354" s="201"/>
      <c r="R354" s="226"/>
      <c r="S354" s="226"/>
      <c r="T354" s="225"/>
      <c r="U354" s="225"/>
    </row>
    <row r="355" spans="4:21" x14ac:dyDescent="0.25">
      <c r="D355" s="201"/>
      <c r="P355" s="201"/>
      <c r="R355" s="226"/>
      <c r="S355" s="226"/>
      <c r="T355" s="225"/>
      <c r="U355" s="225"/>
    </row>
    <row r="356" spans="4:21" x14ac:dyDescent="0.25">
      <c r="D356" s="201"/>
      <c r="P356" s="201"/>
      <c r="R356" s="226"/>
      <c r="S356" s="226"/>
      <c r="T356" s="225"/>
      <c r="U356" s="225"/>
    </row>
    <row r="357" spans="4:21" x14ac:dyDescent="0.25">
      <c r="D357" s="201"/>
      <c r="P357" s="201"/>
      <c r="R357" s="226"/>
      <c r="S357" s="226"/>
      <c r="T357" s="225"/>
      <c r="U357" s="225"/>
    </row>
    <row r="358" spans="4:21" x14ac:dyDescent="0.25">
      <c r="D358" s="201"/>
      <c r="P358" s="201"/>
      <c r="R358" s="226"/>
      <c r="S358" s="226"/>
      <c r="T358" s="225"/>
      <c r="U358" s="225"/>
    </row>
    <row r="359" spans="4:21" x14ac:dyDescent="0.25">
      <c r="D359" s="201"/>
      <c r="P359" s="201"/>
      <c r="R359" s="226"/>
      <c r="S359" s="226"/>
      <c r="T359" s="225"/>
      <c r="U359" s="225"/>
    </row>
    <row r="360" spans="4:21" x14ac:dyDescent="0.25">
      <c r="D360" s="201"/>
      <c r="P360" s="201"/>
      <c r="R360" s="226"/>
      <c r="S360" s="226"/>
      <c r="T360" s="225"/>
      <c r="U360" s="225"/>
    </row>
    <row r="361" spans="4:21" x14ac:dyDescent="0.25">
      <c r="D361" s="201"/>
      <c r="P361" s="201"/>
      <c r="R361" s="226"/>
      <c r="S361" s="226"/>
      <c r="T361" s="225"/>
      <c r="U361" s="225"/>
    </row>
    <row r="362" spans="4:21" x14ac:dyDescent="0.25">
      <c r="D362" s="201"/>
      <c r="P362" s="201"/>
      <c r="R362" s="226"/>
      <c r="S362" s="226"/>
      <c r="T362" s="225"/>
      <c r="U362" s="225"/>
    </row>
    <row r="363" spans="4:21" x14ac:dyDescent="0.25">
      <c r="D363" s="201"/>
      <c r="P363" s="201"/>
      <c r="R363" s="226"/>
      <c r="S363" s="226"/>
      <c r="T363" s="225"/>
      <c r="U363" s="225"/>
    </row>
    <row r="364" spans="4:21" x14ac:dyDescent="0.25">
      <c r="D364" s="201"/>
      <c r="P364" s="201"/>
      <c r="R364" s="226"/>
      <c r="S364" s="226"/>
      <c r="T364" s="225"/>
      <c r="U364" s="225"/>
    </row>
    <row r="365" spans="4:21" x14ac:dyDescent="0.25">
      <c r="D365" s="201"/>
      <c r="P365" s="201"/>
      <c r="R365" s="226"/>
      <c r="S365" s="226"/>
      <c r="T365" s="225"/>
      <c r="U365" s="225"/>
    </row>
    <row r="366" spans="4:21" x14ac:dyDescent="0.25">
      <c r="D366" s="201"/>
      <c r="P366" s="201"/>
      <c r="R366" s="226"/>
      <c r="S366" s="226"/>
      <c r="T366" s="225"/>
      <c r="U366" s="225"/>
    </row>
    <row r="367" spans="4:21" x14ac:dyDescent="0.25">
      <c r="D367" s="201"/>
      <c r="P367" s="201"/>
      <c r="R367" s="226"/>
      <c r="S367" s="226"/>
      <c r="T367" s="225"/>
      <c r="U367" s="225"/>
    </row>
    <row r="368" spans="4:21" x14ac:dyDescent="0.25">
      <c r="D368" s="201"/>
      <c r="P368" s="201"/>
      <c r="R368" s="226"/>
      <c r="S368" s="226"/>
      <c r="T368" s="225"/>
      <c r="U368" s="225"/>
    </row>
    <row r="369" spans="4:21" x14ac:dyDescent="0.25">
      <c r="D369" s="201"/>
      <c r="P369" s="201"/>
      <c r="R369" s="226"/>
      <c r="S369" s="226"/>
      <c r="T369" s="225"/>
      <c r="U369" s="225"/>
    </row>
    <row r="370" spans="4:21" x14ac:dyDescent="0.25">
      <c r="D370" s="201"/>
      <c r="P370" s="201"/>
      <c r="R370" s="226"/>
      <c r="S370" s="226"/>
      <c r="T370" s="225"/>
      <c r="U370" s="225"/>
    </row>
    <row r="371" spans="4:21" x14ac:dyDescent="0.25">
      <c r="D371" s="201"/>
      <c r="P371" s="201"/>
      <c r="R371" s="226"/>
      <c r="S371" s="226"/>
      <c r="T371" s="225"/>
      <c r="U371" s="225"/>
    </row>
    <row r="372" spans="4:21" x14ac:dyDescent="0.25">
      <c r="D372" s="201"/>
      <c r="P372" s="201"/>
      <c r="R372" s="226"/>
      <c r="S372" s="226"/>
      <c r="T372" s="225"/>
      <c r="U372" s="225"/>
    </row>
    <row r="373" spans="4:21" x14ac:dyDescent="0.25">
      <c r="D373" s="201"/>
      <c r="P373" s="201"/>
      <c r="R373" s="226"/>
      <c r="S373" s="226"/>
      <c r="T373" s="225"/>
      <c r="U373" s="225"/>
    </row>
    <row r="374" spans="4:21" x14ac:dyDescent="0.25">
      <c r="D374" s="201"/>
      <c r="P374" s="201"/>
      <c r="R374" s="226"/>
      <c r="S374" s="226"/>
      <c r="T374" s="225"/>
      <c r="U374" s="225"/>
    </row>
    <row r="375" spans="4:21" x14ac:dyDescent="0.25">
      <c r="D375" s="201"/>
      <c r="P375" s="201"/>
      <c r="R375" s="226"/>
      <c r="S375" s="226"/>
      <c r="T375" s="225"/>
      <c r="U375" s="225"/>
    </row>
    <row r="376" spans="4:21" x14ac:dyDescent="0.25">
      <c r="D376" s="201"/>
      <c r="P376" s="201"/>
      <c r="R376" s="226"/>
      <c r="S376" s="226"/>
      <c r="T376" s="225"/>
      <c r="U376" s="225"/>
    </row>
    <row r="377" spans="4:21" x14ac:dyDescent="0.25">
      <c r="D377" s="201"/>
      <c r="P377" s="201"/>
      <c r="R377" s="226"/>
      <c r="S377" s="226"/>
      <c r="T377" s="225"/>
      <c r="U377" s="225"/>
    </row>
    <row r="378" spans="4:21" x14ac:dyDescent="0.25">
      <c r="D378" s="201"/>
      <c r="P378" s="201"/>
      <c r="R378" s="226"/>
      <c r="S378" s="226"/>
      <c r="T378" s="225"/>
      <c r="U378" s="225"/>
    </row>
    <row r="379" spans="4:21" x14ac:dyDescent="0.25">
      <c r="D379" s="201"/>
      <c r="P379" s="201"/>
      <c r="R379" s="226"/>
      <c r="S379" s="226"/>
      <c r="T379" s="225"/>
      <c r="U379" s="225"/>
    </row>
    <row r="380" spans="4:21" x14ac:dyDescent="0.25">
      <c r="D380" s="201"/>
      <c r="P380" s="201"/>
      <c r="R380" s="226"/>
      <c r="S380" s="226"/>
      <c r="T380" s="225"/>
      <c r="U380" s="225"/>
    </row>
    <row r="381" spans="4:21" x14ac:dyDescent="0.25">
      <c r="D381" s="201"/>
      <c r="P381" s="201"/>
      <c r="R381" s="226"/>
      <c r="S381" s="226"/>
      <c r="T381" s="225"/>
      <c r="U381" s="225"/>
    </row>
    <row r="382" spans="4:21" x14ac:dyDescent="0.25">
      <c r="D382" s="201"/>
      <c r="P382" s="201"/>
      <c r="R382" s="226"/>
      <c r="S382" s="226"/>
      <c r="T382" s="225"/>
      <c r="U382" s="225"/>
    </row>
    <row r="383" spans="4:21" x14ac:dyDescent="0.25">
      <c r="D383" s="201"/>
      <c r="P383" s="201"/>
      <c r="R383" s="226"/>
      <c r="S383" s="226"/>
      <c r="T383" s="225"/>
      <c r="U383" s="225"/>
    </row>
    <row r="384" spans="4:21" x14ac:dyDescent="0.25">
      <c r="D384" s="201"/>
      <c r="P384" s="201"/>
      <c r="R384" s="226"/>
      <c r="S384" s="226"/>
      <c r="T384" s="225"/>
      <c r="U384" s="225"/>
    </row>
    <row r="385" spans="4:21" x14ac:dyDescent="0.25">
      <c r="D385" s="201"/>
      <c r="P385" s="201"/>
      <c r="R385" s="226"/>
      <c r="S385" s="226"/>
      <c r="T385" s="225"/>
      <c r="U385" s="225"/>
    </row>
    <row r="386" spans="4:21" x14ac:dyDescent="0.25">
      <c r="D386" s="201"/>
      <c r="P386" s="201"/>
      <c r="R386" s="226"/>
      <c r="S386" s="226"/>
      <c r="T386" s="225"/>
      <c r="U386" s="225"/>
    </row>
    <row r="387" spans="4:21" x14ac:dyDescent="0.25">
      <c r="D387" s="201"/>
      <c r="P387" s="201"/>
      <c r="R387" s="226"/>
      <c r="S387" s="226"/>
      <c r="T387" s="225"/>
      <c r="U387" s="225"/>
    </row>
    <row r="388" spans="4:21" x14ac:dyDescent="0.25">
      <c r="D388" s="201"/>
      <c r="P388" s="201"/>
      <c r="R388" s="226"/>
      <c r="S388" s="226"/>
      <c r="T388" s="225"/>
      <c r="U388" s="225"/>
    </row>
    <row r="389" spans="4:21" x14ac:dyDescent="0.25">
      <c r="D389" s="201"/>
      <c r="P389" s="201"/>
      <c r="R389" s="226"/>
      <c r="S389" s="226"/>
      <c r="T389" s="225"/>
      <c r="U389" s="225"/>
    </row>
    <row r="390" spans="4:21" x14ac:dyDescent="0.25">
      <c r="D390" s="201"/>
      <c r="P390" s="201"/>
      <c r="R390" s="226"/>
      <c r="S390" s="226"/>
      <c r="T390" s="225"/>
      <c r="U390" s="225"/>
    </row>
    <row r="391" spans="4:21" x14ac:dyDescent="0.25">
      <c r="D391" s="201"/>
      <c r="P391" s="201"/>
      <c r="R391" s="226"/>
      <c r="S391" s="226"/>
      <c r="T391" s="225"/>
      <c r="U391" s="225"/>
    </row>
    <row r="392" spans="4:21" x14ac:dyDescent="0.25">
      <c r="D392" s="201"/>
      <c r="P392" s="201"/>
      <c r="R392" s="226"/>
      <c r="S392" s="226"/>
      <c r="T392" s="225"/>
      <c r="U392" s="225"/>
    </row>
    <row r="393" spans="4:21" x14ac:dyDescent="0.25">
      <c r="D393" s="201"/>
      <c r="P393" s="201"/>
      <c r="R393" s="226"/>
      <c r="S393" s="226"/>
      <c r="T393" s="225"/>
      <c r="U393" s="225"/>
    </row>
    <row r="394" spans="4:21" x14ac:dyDescent="0.25">
      <c r="D394" s="201"/>
      <c r="P394" s="201"/>
      <c r="R394" s="226"/>
      <c r="S394" s="226"/>
      <c r="T394" s="225"/>
      <c r="U394" s="225"/>
    </row>
    <row r="395" spans="4:21" x14ac:dyDescent="0.25">
      <c r="D395" s="201"/>
      <c r="P395" s="201"/>
      <c r="R395" s="226"/>
      <c r="S395" s="226"/>
      <c r="T395" s="225"/>
      <c r="U395" s="225"/>
    </row>
    <row r="396" spans="4:21" x14ac:dyDescent="0.25">
      <c r="D396" s="201"/>
      <c r="P396" s="201"/>
      <c r="R396" s="226"/>
      <c r="S396" s="226"/>
      <c r="T396" s="225"/>
      <c r="U396" s="225"/>
    </row>
    <row r="397" spans="4:21" x14ac:dyDescent="0.25">
      <c r="D397" s="201"/>
      <c r="P397" s="201"/>
      <c r="R397" s="226"/>
      <c r="S397" s="226"/>
      <c r="T397" s="225"/>
      <c r="U397" s="225"/>
    </row>
    <row r="398" spans="4:21" x14ac:dyDescent="0.25">
      <c r="D398" s="201"/>
      <c r="P398" s="201"/>
      <c r="R398" s="226"/>
      <c r="S398" s="226"/>
      <c r="T398" s="225"/>
      <c r="U398" s="225"/>
    </row>
    <row r="399" spans="4:21" x14ac:dyDescent="0.25">
      <c r="D399" s="201"/>
      <c r="P399" s="201"/>
      <c r="R399" s="226"/>
      <c r="S399" s="226"/>
      <c r="T399" s="225"/>
      <c r="U399" s="225"/>
    </row>
    <row r="400" spans="4:21" x14ac:dyDescent="0.25">
      <c r="D400" s="201"/>
      <c r="P400" s="201"/>
      <c r="R400" s="226"/>
      <c r="S400" s="226"/>
      <c r="T400" s="225"/>
      <c r="U400" s="225"/>
    </row>
    <row r="401" spans="4:21" x14ac:dyDescent="0.25">
      <c r="D401" s="201"/>
      <c r="P401" s="201"/>
      <c r="R401" s="226"/>
      <c r="S401" s="226"/>
      <c r="T401" s="225"/>
      <c r="U401" s="225"/>
    </row>
    <row r="402" spans="4:21" x14ac:dyDescent="0.25">
      <c r="D402" s="201"/>
      <c r="P402" s="201"/>
      <c r="R402" s="226"/>
      <c r="S402" s="226"/>
      <c r="T402" s="225"/>
      <c r="U402" s="225"/>
    </row>
    <row r="403" spans="4:21" x14ac:dyDescent="0.25">
      <c r="D403" s="201"/>
      <c r="P403" s="201"/>
      <c r="R403" s="226"/>
      <c r="S403" s="226"/>
      <c r="T403" s="225"/>
      <c r="U403" s="225"/>
    </row>
    <row r="404" spans="4:21" x14ac:dyDescent="0.25">
      <c r="D404" s="201"/>
      <c r="P404" s="201"/>
      <c r="R404" s="226"/>
      <c r="S404" s="226"/>
      <c r="T404" s="225"/>
      <c r="U404" s="225"/>
    </row>
    <row r="405" spans="4:21" x14ac:dyDescent="0.25">
      <c r="D405" s="201"/>
      <c r="P405" s="201"/>
      <c r="R405" s="226"/>
      <c r="S405" s="226"/>
      <c r="T405" s="225"/>
      <c r="U405" s="225"/>
    </row>
    <row r="406" spans="4:21" x14ac:dyDescent="0.25">
      <c r="D406" s="201"/>
      <c r="P406" s="201"/>
      <c r="R406" s="226"/>
      <c r="S406" s="226"/>
      <c r="T406" s="225"/>
      <c r="U406" s="225"/>
    </row>
    <row r="407" spans="4:21" x14ac:dyDescent="0.25">
      <c r="D407" s="201"/>
      <c r="P407" s="201"/>
      <c r="R407" s="226"/>
      <c r="S407" s="226"/>
      <c r="T407" s="225"/>
      <c r="U407" s="225"/>
    </row>
    <row r="408" spans="4:21" x14ac:dyDescent="0.25">
      <c r="D408" s="201"/>
      <c r="P408" s="201"/>
      <c r="R408" s="226"/>
      <c r="S408" s="226"/>
      <c r="T408" s="225"/>
      <c r="U408" s="225"/>
    </row>
    <row r="409" spans="4:21" x14ac:dyDescent="0.25">
      <c r="D409" s="201"/>
      <c r="P409" s="201"/>
      <c r="R409" s="226"/>
      <c r="S409" s="226"/>
      <c r="T409" s="225"/>
      <c r="U409" s="225"/>
    </row>
    <row r="410" spans="4:21" x14ac:dyDescent="0.25">
      <c r="D410" s="201"/>
      <c r="P410" s="201"/>
      <c r="R410" s="226"/>
      <c r="S410" s="226"/>
      <c r="T410" s="225"/>
      <c r="U410" s="225"/>
    </row>
    <row r="411" spans="4:21" x14ac:dyDescent="0.25">
      <c r="D411" s="201"/>
      <c r="P411" s="201"/>
      <c r="R411" s="226"/>
      <c r="S411" s="226"/>
      <c r="T411" s="225"/>
      <c r="U411" s="225"/>
    </row>
    <row r="412" spans="4:21" x14ac:dyDescent="0.25">
      <c r="D412" s="201"/>
      <c r="P412" s="201"/>
      <c r="R412" s="226"/>
      <c r="S412" s="226"/>
      <c r="T412" s="225"/>
      <c r="U412" s="225"/>
    </row>
    <row r="413" spans="4:21" x14ac:dyDescent="0.25">
      <c r="D413" s="201"/>
      <c r="P413" s="201"/>
      <c r="R413" s="226"/>
      <c r="S413" s="226"/>
      <c r="T413" s="225"/>
      <c r="U413" s="225"/>
    </row>
    <row r="414" spans="4:21" x14ac:dyDescent="0.25">
      <c r="D414" s="201"/>
      <c r="P414" s="201"/>
      <c r="R414" s="226"/>
      <c r="S414" s="226"/>
      <c r="T414" s="225"/>
      <c r="U414" s="225"/>
    </row>
    <row r="415" spans="4:21" x14ac:dyDescent="0.25">
      <c r="D415" s="201"/>
      <c r="P415" s="201"/>
      <c r="R415" s="226"/>
      <c r="S415" s="226"/>
      <c r="T415" s="225"/>
      <c r="U415" s="225"/>
    </row>
    <row r="416" spans="4:21" x14ac:dyDescent="0.25">
      <c r="D416" s="201"/>
      <c r="P416" s="201"/>
      <c r="R416" s="226"/>
      <c r="S416" s="226"/>
      <c r="T416" s="225"/>
      <c r="U416" s="225"/>
    </row>
    <row r="417" spans="4:21" x14ac:dyDescent="0.25">
      <c r="D417" s="201"/>
      <c r="P417" s="201"/>
      <c r="R417" s="226"/>
      <c r="S417" s="226"/>
      <c r="T417" s="225"/>
      <c r="U417" s="225"/>
    </row>
    <row r="418" spans="4:21" x14ac:dyDescent="0.25">
      <c r="D418" s="201"/>
      <c r="P418" s="201"/>
      <c r="R418" s="226"/>
      <c r="S418" s="226"/>
      <c r="T418" s="225"/>
      <c r="U418" s="225"/>
    </row>
    <row r="419" spans="4:21" x14ac:dyDescent="0.25">
      <c r="D419" s="201"/>
      <c r="P419" s="201"/>
      <c r="R419" s="226"/>
      <c r="S419" s="226"/>
      <c r="T419" s="225"/>
      <c r="U419" s="225"/>
    </row>
    <row r="420" spans="4:21" x14ac:dyDescent="0.25">
      <c r="D420" s="201"/>
      <c r="P420" s="201"/>
      <c r="R420" s="226"/>
      <c r="S420" s="226"/>
      <c r="T420" s="225"/>
      <c r="U420" s="225"/>
    </row>
    <row r="421" spans="4:21" x14ac:dyDescent="0.25">
      <c r="D421" s="201"/>
      <c r="P421" s="201"/>
      <c r="R421" s="226"/>
      <c r="S421" s="226"/>
      <c r="T421" s="225"/>
      <c r="U421" s="225"/>
    </row>
    <row r="422" spans="4:21" x14ac:dyDescent="0.25">
      <c r="D422" s="201"/>
      <c r="P422" s="201"/>
      <c r="R422" s="226"/>
      <c r="S422" s="226"/>
      <c r="T422" s="225"/>
      <c r="U422" s="225"/>
    </row>
    <row r="423" spans="4:21" x14ac:dyDescent="0.25">
      <c r="D423" s="201"/>
      <c r="P423" s="201"/>
      <c r="R423" s="226"/>
      <c r="S423" s="226"/>
      <c r="T423" s="225"/>
      <c r="U423" s="225"/>
    </row>
    <row r="424" spans="4:21" x14ac:dyDescent="0.25">
      <c r="D424" s="201"/>
      <c r="P424" s="201"/>
      <c r="R424" s="226"/>
      <c r="S424" s="226"/>
      <c r="T424" s="225"/>
      <c r="U424" s="225"/>
    </row>
    <row r="425" spans="4:21" x14ac:dyDescent="0.25">
      <c r="D425" s="201"/>
      <c r="P425" s="201"/>
      <c r="R425" s="226"/>
      <c r="S425" s="226"/>
      <c r="T425" s="225"/>
      <c r="U425" s="225"/>
    </row>
    <row r="426" spans="4:21" x14ac:dyDescent="0.25">
      <c r="D426" s="201"/>
      <c r="P426" s="201"/>
      <c r="R426" s="226"/>
      <c r="S426" s="226"/>
      <c r="T426" s="225"/>
      <c r="U426" s="225"/>
    </row>
    <row r="427" spans="4:21" x14ac:dyDescent="0.25">
      <c r="D427" s="201"/>
      <c r="P427" s="201"/>
      <c r="R427" s="226"/>
      <c r="S427" s="226"/>
      <c r="T427" s="225"/>
      <c r="U427" s="225"/>
    </row>
    <row r="428" spans="4:21" x14ac:dyDescent="0.25">
      <c r="D428" s="201"/>
      <c r="P428" s="201"/>
      <c r="R428" s="226"/>
      <c r="S428" s="226"/>
      <c r="T428" s="225"/>
      <c r="U428" s="225"/>
    </row>
    <row r="429" spans="4:21" x14ac:dyDescent="0.25">
      <c r="D429" s="201"/>
      <c r="P429" s="201"/>
      <c r="R429" s="226"/>
      <c r="S429" s="226"/>
      <c r="T429" s="225"/>
      <c r="U429" s="225"/>
    </row>
    <row r="430" spans="4:21" x14ac:dyDescent="0.25">
      <c r="D430" s="201"/>
      <c r="P430" s="201"/>
      <c r="R430" s="226"/>
      <c r="S430" s="226"/>
      <c r="T430" s="225"/>
      <c r="U430" s="225"/>
    </row>
    <row r="431" spans="4:21" x14ac:dyDescent="0.25">
      <c r="D431" s="201"/>
      <c r="P431" s="201"/>
      <c r="R431" s="226"/>
      <c r="S431" s="226"/>
      <c r="T431" s="225"/>
      <c r="U431" s="225"/>
    </row>
    <row r="432" spans="4:21" x14ac:dyDescent="0.25">
      <c r="D432" s="201"/>
      <c r="P432" s="201"/>
      <c r="R432" s="226"/>
      <c r="S432" s="226"/>
      <c r="T432" s="225"/>
      <c r="U432" s="225"/>
    </row>
    <row r="433" spans="4:21" x14ac:dyDescent="0.25">
      <c r="D433" s="201"/>
      <c r="P433" s="201"/>
      <c r="R433" s="226"/>
      <c r="S433" s="226"/>
      <c r="T433" s="225"/>
      <c r="U433" s="225"/>
    </row>
    <row r="434" spans="4:21" x14ac:dyDescent="0.25">
      <c r="D434" s="201"/>
      <c r="P434" s="201"/>
      <c r="R434" s="226"/>
      <c r="S434" s="226"/>
      <c r="T434" s="225"/>
      <c r="U434" s="225"/>
    </row>
    <row r="435" spans="4:21" x14ac:dyDescent="0.25">
      <c r="D435" s="201"/>
      <c r="P435" s="201"/>
      <c r="R435" s="226"/>
      <c r="S435" s="226"/>
      <c r="T435" s="225"/>
      <c r="U435" s="225"/>
    </row>
    <row r="436" spans="4:21" x14ac:dyDescent="0.25">
      <c r="D436" s="201"/>
      <c r="P436" s="201"/>
      <c r="R436" s="226"/>
      <c r="S436" s="226"/>
      <c r="T436" s="225"/>
      <c r="U436" s="225"/>
    </row>
    <row r="437" spans="4:21" x14ac:dyDescent="0.25">
      <c r="D437" s="201"/>
      <c r="P437" s="201"/>
      <c r="R437" s="226"/>
      <c r="S437" s="226"/>
      <c r="T437" s="225"/>
      <c r="U437" s="225"/>
    </row>
    <row r="438" spans="4:21" x14ac:dyDescent="0.25">
      <c r="D438" s="201"/>
      <c r="P438" s="201"/>
      <c r="R438" s="226"/>
      <c r="S438" s="226"/>
      <c r="T438" s="225"/>
      <c r="U438" s="225"/>
    </row>
    <row r="439" spans="4:21" x14ac:dyDescent="0.25">
      <c r="D439" s="201"/>
      <c r="P439" s="201"/>
      <c r="R439" s="226"/>
      <c r="S439" s="226"/>
      <c r="T439" s="225"/>
      <c r="U439" s="225"/>
    </row>
    <row r="440" spans="4:21" x14ac:dyDescent="0.25">
      <c r="D440" s="201"/>
      <c r="P440" s="201"/>
      <c r="R440" s="226"/>
      <c r="S440" s="226"/>
      <c r="T440" s="225"/>
      <c r="U440" s="225"/>
    </row>
    <row r="441" spans="4:21" x14ac:dyDescent="0.25">
      <c r="D441" s="201"/>
      <c r="P441" s="201"/>
      <c r="R441" s="226"/>
      <c r="S441" s="226"/>
      <c r="T441" s="225"/>
      <c r="U441" s="225"/>
    </row>
    <row r="442" spans="4:21" x14ac:dyDescent="0.25">
      <c r="D442" s="201"/>
      <c r="P442" s="201"/>
      <c r="R442" s="226"/>
      <c r="S442" s="226"/>
      <c r="T442" s="225"/>
      <c r="U442" s="225"/>
    </row>
    <row r="443" spans="4:21" x14ac:dyDescent="0.25">
      <c r="D443" s="201"/>
      <c r="P443" s="201"/>
      <c r="R443" s="226"/>
      <c r="S443" s="226"/>
      <c r="T443" s="225"/>
      <c r="U443" s="225"/>
    </row>
    <row r="444" spans="4:21" x14ac:dyDescent="0.25">
      <c r="D444" s="201"/>
      <c r="P444" s="201"/>
      <c r="R444" s="226"/>
      <c r="S444" s="226"/>
      <c r="T444" s="225"/>
      <c r="U444" s="225"/>
    </row>
    <row r="445" spans="4:21" x14ac:dyDescent="0.25">
      <c r="D445" s="201"/>
      <c r="P445" s="201"/>
      <c r="R445" s="226"/>
      <c r="S445" s="226"/>
      <c r="T445" s="225"/>
      <c r="U445" s="225"/>
    </row>
    <row r="446" spans="4:21" x14ac:dyDescent="0.25">
      <c r="D446" s="201"/>
      <c r="P446" s="201"/>
      <c r="R446" s="226"/>
      <c r="S446" s="226"/>
      <c r="T446" s="225"/>
      <c r="U446" s="225"/>
    </row>
    <row r="447" spans="4:21" x14ac:dyDescent="0.25">
      <c r="D447" s="201"/>
      <c r="P447" s="201"/>
      <c r="R447" s="226"/>
      <c r="S447" s="226"/>
      <c r="T447" s="225"/>
      <c r="U447" s="225"/>
    </row>
    <row r="448" spans="4:21" x14ac:dyDescent="0.25">
      <c r="D448" s="201"/>
      <c r="P448" s="201"/>
      <c r="R448" s="226"/>
      <c r="S448" s="226"/>
      <c r="T448" s="225"/>
      <c r="U448" s="225"/>
    </row>
    <row r="449" spans="4:21" x14ac:dyDescent="0.25">
      <c r="D449" s="201"/>
      <c r="P449" s="201"/>
      <c r="R449" s="226"/>
      <c r="S449" s="226"/>
      <c r="T449" s="225"/>
      <c r="U449" s="225"/>
    </row>
    <row r="450" spans="4:21" x14ac:dyDescent="0.25">
      <c r="D450" s="201"/>
      <c r="P450" s="201"/>
      <c r="R450" s="226"/>
      <c r="S450" s="226"/>
      <c r="T450" s="225"/>
      <c r="U450" s="225"/>
    </row>
    <row r="451" spans="4:21" x14ac:dyDescent="0.25">
      <c r="D451" s="201"/>
      <c r="P451" s="201"/>
      <c r="R451" s="226"/>
      <c r="S451" s="226"/>
      <c r="T451" s="225"/>
      <c r="U451" s="225"/>
    </row>
    <row r="452" spans="4:21" x14ac:dyDescent="0.25">
      <c r="D452" s="201"/>
      <c r="P452" s="201"/>
      <c r="R452" s="226"/>
      <c r="S452" s="226"/>
      <c r="T452" s="225"/>
      <c r="U452" s="225"/>
    </row>
    <row r="453" spans="4:21" x14ac:dyDescent="0.25">
      <c r="D453" s="201"/>
      <c r="P453" s="201"/>
      <c r="R453" s="226"/>
      <c r="S453" s="226"/>
      <c r="T453" s="225"/>
      <c r="U453" s="225"/>
    </row>
    <row r="454" spans="4:21" x14ac:dyDescent="0.25">
      <c r="D454" s="201"/>
      <c r="P454" s="201"/>
      <c r="R454" s="226"/>
      <c r="S454" s="226"/>
      <c r="T454" s="225"/>
      <c r="U454" s="225"/>
    </row>
    <row r="455" spans="4:21" x14ac:dyDescent="0.25">
      <c r="D455" s="201"/>
      <c r="P455" s="201"/>
      <c r="R455" s="226"/>
      <c r="S455" s="226"/>
      <c r="T455" s="225"/>
      <c r="U455" s="225"/>
    </row>
    <row r="456" spans="4:21" x14ac:dyDescent="0.25">
      <c r="D456" s="201"/>
      <c r="P456" s="201"/>
      <c r="R456" s="226"/>
      <c r="S456" s="226"/>
      <c r="T456" s="225"/>
      <c r="U456" s="225"/>
    </row>
    <row r="457" spans="4:21" x14ac:dyDescent="0.25">
      <c r="D457" s="201"/>
      <c r="P457" s="201"/>
      <c r="R457" s="226"/>
      <c r="S457" s="226"/>
      <c r="T457" s="225"/>
      <c r="U457" s="225"/>
    </row>
    <row r="458" spans="4:21" x14ac:dyDescent="0.25">
      <c r="D458" s="201"/>
      <c r="P458" s="201"/>
      <c r="R458" s="226"/>
      <c r="S458" s="226"/>
      <c r="T458" s="225"/>
      <c r="U458" s="225"/>
    </row>
    <row r="459" spans="4:21" x14ac:dyDescent="0.25">
      <c r="D459" s="201"/>
      <c r="P459" s="201"/>
      <c r="R459" s="226"/>
      <c r="S459" s="226"/>
      <c r="T459" s="225"/>
      <c r="U459" s="225"/>
    </row>
    <row r="460" spans="4:21" x14ac:dyDescent="0.25">
      <c r="D460" s="201"/>
      <c r="P460" s="201"/>
      <c r="R460" s="226"/>
      <c r="S460" s="226"/>
      <c r="T460" s="225"/>
      <c r="U460" s="225"/>
    </row>
    <row r="461" spans="4:21" x14ac:dyDescent="0.25">
      <c r="D461" s="201"/>
      <c r="P461" s="201"/>
      <c r="R461" s="226"/>
      <c r="S461" s="226"/>
      <c r="T461" s="225"/>
      <c r="U461" s="225"/>
    </row>
    <row r="462" spans="4:21" x14ac:dyDescent="0.25">
      <c r="D462" s="201"/>
      <c r="P462" s="201"/>
      <c r="R462" s="226"/>
      <c r="S462" s="226"/>
      <c r="T462" s="225"/>
      <c r="U462" s="225"/>
    </row>
    <row r="463" spans="4:21" x14ac:dyDescent="0.25">
      <c r="D463" s="201"/>
      <c r="P463" s="201"/>
      <c r="R463" s="226"/>
      <c r="S463" s="226"/>
      <c r="T463" s="225"/>
      <c r="U463" s="225"/>
    </row>
    <row r="464" spans="4:21" x14ac:dyDescent="0.25">
      <c r="D464" s="201"/>
      <c r="P464" s="201"/>
      <c r="R464" s="226"/>
      <c r="S464" s="226"/>
      <c r="T464" s="225"/>
      <c r="U464" s="225"/>
    </row>
    <row r="465" spans="4:21" x14ac:dyDescent="0.25">
      <c r="D465" s="201"/>
      <c r="P465" s="201"/>
      <c r="R465" s="226"/>
      <c r="S465" s="226"/>
      <c r="T465" s="225"/>
      <c r="U465" s="225"/>
    </row>
    <row r="466" spans="4:21" x14ac:dyDescent="0.25">
      <c r="D466" s="201"/>
      <c r="P466" s="201"/>
      <c r="R466" s="226"/>
      <c r="S466" s="226"/>
      <c r="T466" s="225"/>
      <c r="U466" s="225"/>
    </row>
    <row r="467" spans="4:21" x14ac:dyDescent="0.25">
      <c r="D467" s="201"/>
      <c r="P467" s="201"/>
      <c r="R467" s="226"/>
      <c r="S467" s="226"/>
      <c r="T467" s="225"/>
      <c r="U467" s="225"/>
    </row>
    <row r="468" spans="4:21" x14ac:dyDescent="0.25">
      <c r="D468" s="201"/>
      <c r="P468" s="201"/>
      <c r="R468" s="226"/>
      <c r="S468" s="226"/>
      <c r="T468" s="225"/>
      <c r="U468" s="225"/>
    </row>
    <row r="469" spans="4:21" x14ac:dyDescent="0.25">
      <c r="D469" s="201"/>
      <c r="P469" s="201"/>
      <c r="R469" s="226"/>
      <c r="S469" s="226"/>
      <c r="T469" s="225"/>
      <c r="U469" s="225"/>
    </row>
    <row r="470" spans="4:21" x14ac:dyDescent="0.25">
      <c r="D470" s="201"/>
      <c r="P470" s="201"/>
      <c r="R470" s="226"/>
      <c r="S470" s="226"/>
      <c r="T470" s="225"/>
      <c r="U470" s="225"/>
    </row>
    <row r="471" spans="4:21" x14ac:dyDescent="0.25">
      <c r="D471" s="201"/>
      <c r="P471" s="201"/>
      <c r="R471" s="226"/>
      <c r="S471" s="226"/>
      <c r="T471" s="225"/>
      <c r="U471" s="225"/>
    </row>
    <row r="472" spans="4:21" x14ac:dyDescent="0.25">
      <c r="D472" s="201"/>
      <c r="P472" s="201"/>
      <c r="R472" s="226"/>
      <c r="S472" s="226"/>
      <c r="T472" s="225"/>
      <c r="U472" s="225"/>
    </row>
    <row r="473" spans="4:21" x14ac:dyDescent="0.25">
      <c r="D473" s="201"/>
      <c r="P473" s="201"/>
      <c r="R473" s="226"/>
      <c r="S473" s="226"/>
      <c r="T473" s="225"/>
      <c r="U473" s="225"/>
    </row>
    <row r="474" spans="4:21" x14ac:dyDescent="0.25">
      <c r="D474" s="201"/>
      <c r="P474" s="201"/>
      <c r="R474" s="226"/>
      <c r="S474" s="226"/>
      <c r="T474" s="225"/>
      <c r="U474" s="225"/>
    </row>
    <row r="475" spans="4:21" x14ac:dyDescent="0.25">
      <c r="D475" s="201"/>
      <c r="P475" s="201"/>
      <c r="R475" s="226"/>
      <c r="S475" s="226"/>
      <c r="T475" s="225"/>
      <c r="U475" s="225"/>
    </row>
    <row r="476" spans="4:21" x14ac:dyDescent="0.25">
      <c r="D476" s="201"/>
      <c r="P476" s="201"/>
      <c r="R476" s="226"/>
      <c r="S476" s="226"/>
      <c r="T476" s="225"/>
      <c r="U476" s="225"/>
    </row>
    <row r="477" spans="4:21" x14ac:dyDescent="0.25">
      <c r="D477" s="201"/>
      <c r="P477" s="201"/>
      <c r="R477" s="226"/>
      <c r="S477" s="226"/>
      <c r="T477" s="225"/>
      <c r="U477" s="225"/>
    </row>
    <row r="478" spans="4:21" x14ac:dyDescent="0.25">
      <c r="D478" s="201"/>
      <c r="P478" s="201"/>
      <c r="R478" s="226"/>
      <c r="S478" s="226"/>
      <c r="T478" s="225"/>
      <c r="U478" s="225"/>
    </row>
    <row r="479" spans="4:21" x14ac:dyDescent="0.25">
      <c r="D479" s="201"/>
      <c r="P479" s="201"/>
      <c r="R479" s="226"/>
      <c r="S479" s="226"/>
      <c r="T479" s="225"/>
      <c r="U479" s="225"/>
    </row>
    <row r="480" spans="4:21" x14ac:dyDescent="0.25">
      <c r="D480" s="201"/>
      <c r="P480" s="201"/>
      <c r="R480" s="226"/>
      <c r="S480" s="226"/>
      <c r="T480" s="225"/>
      <c r="U480" s="225"/>
    </row>
    <row r="481" spans="4:21" x14ac:dyDescent="0.25">
      <c r="D481" s="201"/>
      <c r="P481" s="201"/>
      <c r="R481" s="226"/>
      <c r="S481" s="226"/>
      <c r="T481" s="225"/>
      <c r="U481" s="225"/>
    </row>
    <row r="482" spans="4:21" x14ac:dyDescent="0.25">
      <c r="D482" s="201"/>
      <c r="P482" s="201"/>
      <c r="R482" s="226"/>
      <c r="S482" s="226"/>
      <c r="T482" s="225"/>
      <c r="U482" s="225"/>
    </row>
    <row r="483" spans="4:21" x14ac:dyDescent="0.25">
      <c r="D483" s="201"/>
      <c r="P483" s="201"/>
      <c r="R483" s="226"/>
      <c r="S483" s="226"/>
      <c r="T483" s="225"/>
      <c r="U483" s="225"/>
    </row>
    <row r="484" spans="4:21" x14ac:dyDescent="0.25">
      <c r="D484" s="201"/>
      <c r="P484" s="201"/>
      <c r="R484" s="226"/>
      <c r="S484" s="226"/>
      <c r="T484" s="225"/>
      <c r="U484" s="225"/>
    </row>
    <row r="485" spans="4:21" x14ac:dyDescent="0.25">
      <c r="D485" s="201"/>
      <c r="P485" s="201"/>
      <c r="R485" s="226"/>
      <c r="S485" s="226"/>
      <c r="T485" s="225"/>
      <c r="U485" s="225"/>
    </row>
    <row r="486" spans="4:21" x14ac:dyDescent="0.25">
      <c r="D486" s="201"/>
      <c r="P486" s="201"/>
      <c r="R486" s="226"/>
      <c r="S486" s="226"/>
      <c r="T486" s="225"/>
      <c r="U486" s="225"/>
    </row>
    <row r="487" spans="4:21" x14ac:dyDescent="0.25">
      <c r="D487" s="201"/>
      <c r="P487" s="201"/>
      <c r="R487" s="226"/>
      <c r="S487" s="226"/>
      <c r="T487" s="225"/>
      <c r="U487" s="225"/>
    </row>
    <row r="488" spans="4:21" x14ac:dyDescent="0.25">
      <c r="D488" s="201"/>
      <c r="P488" s="201"/>
      <c r="R488" s="226"/>
      <c r="S488" s="226"/>
      <c r="T488" s="225"/>
      <c r="U488" s="225"/>
    </row>
    <row r="489" spans="4:21" x14ac:dyDescent="0.25">
      <c r="D489" s="201"/>
      <c r="P489" s="201"/>
      <c r="R489" s="226"/>
      <c r="S489" s="226"/>
      <c r="T489" s="225"/>
      <c r="U489" s="225"/>
    </row>
    <row r="490" spans="4:21" x14ac:dyDescent="0.25">
      <c r="D490" s="201"/>
      <c r="P490" s="201"/>
      <c r="R490" s="226"/>
      <c r="S490" s="226"/>
      <c r="T490" s="225"/>
      <c r="U490" s="225"/>
    </row>
    <row r="491" spans="4:21" x14ac:dyDescent="0.25">
      <c r="D491" s="201"/>
      <c r="P491" s="201"/>
      <c r="R491" s="226"/>
      <c r="S491" s="226"/>
      <c r="T491" s="225"/>
      <c r="U491" s="225"/>
    </row>
    <row r="492" spans="4:21" x14ac:dyDescent="0.25">
      <c r="D492" s="201"/>
      <c r="P492" s="201"/>
      <c r="R492" s="226"/>
      <c r="S492" s="226"/>
      <c r="T492" s="225"/>
      <c r="U492" s="225"/>
    </row>
    <row r="493" spans="4:21" x14ac:dyDescent="0.25">
      <c r="D493" s="201"/>
      <c r="P493" s="201"/>
      <c r="R493" s="226"/>
      <c r="S493" s="226"/>
      <c r="T493" s="225"/>
      <c r="U493" s="225"/>
    </row>
    <row r="494" spans="4:21" x14ac:dyDescent="0.25">
      <c r="D494" s="201"/>
      <c r="P494" s="201"/>
      <c r="R494" s="226"/>
      <c r="S494" s="226"/>
      <c r="T494" s="225"/>
      <c r="U494" s="225"/>
    </row>
    <row r="495" spans="4:21" x14ac:dyDescent="0.25">
      <c r="D495" s="201"/>
      <c r="P495" s="201"/>
      <c r="R495" s="226"/>
      <c r="S495" s="226"/>
      <c r="T495" s="225"/>
      <c r="U495" s="225"/>
    </row>
    <row r="496" spans="4:21" x14ac:dyDescent="0.25">
      <c r="D496" s="201"/>
      <c r="P496" s="201"/>
      <c r="R496" s="226"/>
      <c r="S496" s="226"/>
      <c r="T496" s="225"/>
      <c r="U496" s="225"/>
    </row>
    <row r="497" spans="4:21" x14ac:dyDescent="0.25">
      <c r="D497" s="201"/>
      <c r="P497" s="201"/>
      <c r="R497" s="226"/>
      <c r="S497" s="226"/>
      <c r="T497" s="225"/>
      <c r="U497" s="225"/>
    </row>
    <row r="498" spans="4:21" x14ac:dyDescent="0.25">
      <c r="D498" s="201"/>
      <c r="P498" s="201"/>
      <c r="R498" s="226"/>
      <c r="S498" s="226"/>
      <c r="T498" s="225"/>
      <c r="U498" s="225"/>
    </row>
    <row r="499" spans="4:21" x14ac:dyDescent="0.25">
      <c r="D499" s="201"/>
      <c r="P499" s="201"/>
      <c r="R499" s="226"/>
      <c r="S499" s="226"/>
      <c r="T499" s="225"/>
      <c r="U499" s="225"/>
    </row>
    <row r="500" spans="4:21" x14ac:dyDescent="0.25">
      <c r="D500" s="201"/>
      <c r="P500" s="201"/>
      <c r="R500" s="226"/>
      <c r="S500" s="226"/>
      <c r="T500" s="225"/>
      <c r="U500" s="225"/>
    </row>
    <row r="501" spans="4:21" x14ac:dyDescent="0.25">
      <c r="D501" s="201"/>
      <c r="P501" s="201"/>
      <c r="R501" s="226"/>
      <c r="S501" s="226"/>
      <c r="T501" s="225"/>
      <c r="U501" s="225"/>
    </row>
    <row r="502" spans="4:21" x14ac:dyDescent="0.25">
      <c r="D502" s="201"/>
      <c r="P502" s="201"/>
      <c r="R502" s="226"/>
      <c r="S502" s="226"/>
      <c r="T502" s="225"/>
      <c r="U502" s="225"/>
    </row>
    <row r="503" spans="4:21" x14ac:dyDescent="0.25">
      <c r="D503" s="201"/>
      <c r="P503" s="201"/>
      <c r="R503" s="226"/>
      <c r="S503" s="226"/>
      <c r="T503" s="225"/>
      <c r="U503" s="225"/>
    </row>
    <row r="504" spans="4:21" x14ac:dyDescent="0.25">
      <c r="D504" s="201"/>
      <c r="P504" s="201"/>
      <c r="R504" s="226"/>
      <c r="S504" s="226"/>
      <c r="T504" s="225"/>
      <c r="U504" s="225"/>
    </row>
    <row r="505" spans="4:21" x14ac:dyDescent="0.25">
      <c r="D505" s="201"/>
      <c r="P505" s="201"/>
      <c r="R505" s="226"/>
      <c r="S505" s="226"/>
      <c r="T505" s="225"/>
      <c r="U505" s="225"/>
    </row>
    <row r="506" spans="4:21" x14ac:dyDescent="0.25">
      <c r="D506" s="201"/>
      <c r="P506" s="201"/>
      <c r="R506" s="226"/>
      <c r="S506" s="226"/>
      <c r="T506" s="225"/>
      <c r="U506" s="225"/>
    </row>
    <row r="507" spans="4:21" x14ac:dyDescent="0.25">
      <c r="D507" s="201"/>
      <c r="P507" s="201"/>
      <c r="R507" s="226"/>
      <c r="S507" s="226"/>
      <c r="T507" s="225"/>
      <c r="U507" s="225"/>
    </row>
    <row r="508" spans="4:21" x14ac:dyDescent="0.25">
      <c r="D508" s="201"/>
      <c r="P508" s="201"/>
      <c r="R508" s="226"/>
      <c r="S508" s="226"/>
      <c r="T508" s="225"/>
      <c r="U508" s="225"/>
    </row>
    <row r="509" spans="4:21" x14ac:dyDescent="0.25">
      <c r="D509" s="201"/>
      <c r="P509" s="201"/>
      <c r="R509" s="226"/>
      <c r="S509" s="226"/>
      <c r="T509" s="225"/>
      <c r="U509" s="225"/>
    </row>
    <row r="510" spans="4:21" x14ac:dyDescent="0.25">
      <c r="D510" s="201"/>
      <c r="P510" s="201"/>
      <c r="R510" s="226"/>
      <c r="S510" s="226"/>
      <c r="T510" s="225"/>
      <c r="U510" s="225"/>
    </row>
    <row r="511" spans="4:21" x14ac:dyDescent="0.25">
      <c r="D511" s="201"/>
      <c r="P511" s="201"/>
      <c r="R511" s="226"/>
      <c r="S511" s="226"/>
      <c r="T511" s="225"/>
      <c r="U511" s="225"/>
    </row>
    <row r="512" spans="4:21" x14ac:dyDescent="0.25">
      <c r="D512" s="201"/>
      <c r="P512" s="201"/>
      <c r="R512" s="226"/>
      <c r="S512" s="226"/>
      <c r="T512" s="225"/>
      <c r="U512" s="225"/>
    </row>
    <row r="513" spans="4:21" x14ac:dyDescent="0.25">
      <c r="D513" s="201"/>
      <c r="P513" s="201"/>
      <c r="R513" s="226"/>
      <c r="S513" s="226"/>
      <c r="T513" s="225"/>
      <c r="U513" s="225"/>
    </row>
    <row r="514" spans="4:21" x14ac:dyDescent="0.25">
      <c r="D514" s="201"/>
      <c r="P514" s="201"/>
      <c r="R514" s="226"/>
      <c r="S514" s="226"/>
      <c r="T514" s="225"/>
      <c r="U514" s="225"/>
    </row>
    <row r="515" spans="4:21" x14ac:dyDescent="0.25">
      <c r="D515" s="201"/>
      <c r="P515" s="201"/>
      <c r="R515" s="226"/>
      <c r="S515" s="226"/>
      <c r="T515" s="225"/>
      <c r="U515" s="225"/>
    </row>
    <row r="516" spans="4:21" x14ac:dyDescent="0.25">
      <c r="D516" s="201"/>
      <c r="P516" s="201"/>
      <c r="R516" s="226"/>
      <c r="S516" s="226"/>
      <c r="T516" s="225"/>
      <c r="U516" s="225"/>
    </row>
    <row r="517" spans="4:21" x14ac:dyDescent="0.25">
      <c r="D517" s="201"/>
      <c r="P517" s="201"/>
      <c r="R517" s="226"/>
      <c r="S517" s="226"/>
      <c r="T517" s="225"/>
      <c r="U517" s="225"/>
    </row>
    <row r="518" spans="4:21" x14ac:dyDescent="0.25">
      <c r="D518" s="201"/>
      <c r="P518" s="201"/>
      <c r="R518" s="226"/>
      <c r="S518" s="226"/>
      <c r="T518" s="225"/>
      <c r="U518" s="225"/>
    </row>
    <row r="519" spans="4:21" x14ac:dyDescent="0.25">
      <c r="D519" s="201"/>
      <c r="P519" s="201"/>
      <c r="R519" s="226"/>
      <c r="S519" s="226"/>
      <c r="T519" s="225"/>
      <c r="U519" s="225"/>
    </row>
    <row r="520" spans="4:21" x14ac:dyDescent="0.25">
      <c r="D520" s="201"/>
      <c r="P520" s="201"/>
      <c r="R520" s="226"/>
      <c r="S520" s="226"/>
      <c r="T520" s="225"/>
      <c r="U520" s="225"/>
    </row>
    <row r="521" spans="4:21" x14ac:dyDescent="0.25">
      <c r="D521" s="201"/>
      <c r="P521" s="201"/>
      <c r="R521" s="226"/>
      <c r="S521" s="226"/>
      <c r="T521" s="225"/>
      <c r="U521" s="225"/>
    </row>
    <row r="522" spans="4:21" x14ac:dyDescent="0.25">
      <c r="D522" s="201"/>
      <c r="P522" s="201"/>
      <c r="R522" s="226"/>
      <c r="S522" s="226"/>
      <c r="T522" s="225"/>
      <c r="U522" s="225"/>
    </row>
    <row r="523" spans="4:21" x14ac:dyDescent="0.25">
      <c r="D523" s="201"/>
      <c r="P523" s="201"/>
      <c r="R523" s="226"/>
      <c r="S523" s="226"/>
      <c r="T523" s="225"/>
      <c r="U523" s="225"/>
    </row>
    <row r="524" spans="4:21" x14ac:dyDescent="0.25">
      <c r="D524" s="201"/>
      <c r="P524" s="201"/>
      <c r="R524" s="226"/>
      <c r="S524" s="226"/>
      <c r="T524" s="225"/>
      <c r="U524" s="225"/>
    </row>
    <row r="525" spans="4:21" x14ac:dyDescent="0.25">
      <c r="D525" s="201"/>
      <c r="P525" s="201"/>
      <c r="R525" s="226"/>
      <c r="S525" s="226"/>
      <c r="T525" s="225"/>
      <c r="U525" s="225"/>
    </row>
    <row r="526" spans="4:21" x14ac:dyDescent="0.25">
      <c r="D526" s="201"/>
      <c r="P526" s="201"/>
      <c r="R526" s="226"/>
      <c r="S526" s="226"/>
      <c r="T526" s="225"/>
      <c r="U526" s="225"/>
    </row>
    <row r="527" spans="4:21" x14ac:dyDescent="0.25">
      <c r="D527" s="201"/>
      <c r="P527" s="201"/>
      <c r="R527" s="226"/>
      <c r="S527" s="226"/>
      <c r="T527" s="225"/>
      <c r="U527" s="225"/>
    </row>
    <row r="528" spans="4:21" x14ac:dyDescent="0.25">
      <c r="D528" s="201"/>
      <c r="P528" s="201"/>
      <c r="R528" s="226"/>
      <c r="S528" s="226"/>
      <c r="T528" s="225"/>
      <c r="U528" s="225"/>
    </row>
    <row r="529" spans="4:21" x14ac:dyDescent="0.25">
      <c r="D529" s="201"/>
      <c r="P529" s="201"/>
      <c r="R529" s="226"/>
      <c r="S529" s="226"/>
      <c r="T529" s="225"/>
      <c r="U529" s="225"/>
    </row>
    <row r="530" spans="4:21" x14ac:dyDescent="0.25">
      <c r="D530" s="201"/>
      <c r="P530" s="201"/>
      <c r="R530" s="226"/>
      <c r="S530" s="226"/>
      <c r="T530" s="225"/>
      <c r="U530" s="225"/>
    </row>
    <row r="531" spans="4:21" x14ac:dyDescent="0.25">
      <c r="D531" s="201"/>
      <c r="P531" s="201"/>
      <c r="R531" s="226"/>
      <c r="S531" s="226"/>
      <c r="T531" s="225"/>
      <c r="U531" s="225"/>
    </row>
    <row r="532" spans="4:21" x14ac:dyDescent="0.25">
      <c r="D532" s="201"/>
      <c r="P532" s="201"/>
      <c r="R532" s="226"/>
      <c r="S532" s="226"/>
      <c r="T532" s="225"/>
      <c r="U532" s="225"/>
    </row>
    <row r="533" spans="4:21" x14ac:dyDescent="0.25">
      <c r="D533" s="201"/>
      <c r="P533" s="201"/>
      <c r="R533" s="226"/>
      <c r="S533" s="226"/>
      <c r="T533" s="225"/>
      <c r="U533" s="225"/>
    </row>
    <row r="534" spans="4:21" x14ac:dyDescent="0.25">
      <c r="D534" s="201"/>
      <c r="P534" s="201"/>
      <c r="R534" s="226"/>
      <c r="S534" s="226"/>
      <c r="T534" s="225"/>
      <c r="U534" s="225"/>
    </row>
    <row r="535" spans="4:21" x14ac:dyDescent="0.25">
      <c r="D535" s="201"/>
      <c r="P535" s="201"/>
      <c r="R535" s="226"/>
      <c r="S535" s="226"/>
      <c r="T535" s="225"/>
      <c r="U535" s="225"/>
    </row>
    <row r="536" spans="4:21" x14ac:dyDescent="0.25">
      <c r="D536" s="201"/>
      <c r="P536" s="201"/>
      <c r="R536" s="226"/>
      <c r="S536" s="226"/>
      <c r="T536" s="225"/>
      <c r="U536" s="225"/>
    </row>
    <row r="537" spans="4:21" x14ac:dyDescent="0.25">
      <c r="D537" s="201"/>
      <c r="P537" s="201"/>
      <c r="R537" s="226"/>
      <c r="S537" s="226"/>
      <c r="T537" s="225"/>
      <c r="U537" s="225"/>
    </row>
    <row r="538" spans="4:21" x14ac:dyDescent="0.25">
      <c r="D538" s="201"/>
      <c r="P538" s="201"/>
      <c r="R538" s="226"/>
      <c r="S538" s="226"/>
      <c r="T538" s="225"/>
      <c r="U538" s="225"/>
    </row>
    <row r="539" spans="4:21" x14ac:dyDescent="0.25">
      <c r="D539" s="201"/>
      <c r="P539" s="201"/>
      <c r="R539" s="226"/>
      <c r="S539" s="226"/>
      <c r="T539" s="225"/>
      <c r="U539" s="225"/>
    </row>
    <row r="540" spans="4:21" x14ac:dyDescent="0.25">
      <c r="D540" s="201"/>
      <c r="P540" s="201"/>
      <c r="R540" s="226"/>
      <c r="S540" s="226"/>
      <c r="T540" s="225"/>
      <c r="U540" s="225"/>
    </row>
    <row r="541" spans="4:21" x14ac:dyDescent="0.25">
      <c r="D541" s="201"/>
      <c r="P541" s="201"/>
      <c r="R541" s="226"/>
      <c r="S541" s="226"/>
      <c r="T541" s="225"/>
      <c r="U541" s="225"/>
    </row>
    <row r="542" spans="4:21" x14ac:dyDescent="0.25">
      <c r="D542" s="201"/>
      <c r="P542" s="201"/>
      <c r="R542" s="226"/>
      <c r="S542" s="226"/>
      <c r="T542" s="225"/>
      <c r="U542" s="225"/>
    </row>
    <row r="543" spans="4:21" x14ac:dyDescent="0.25">
      <c r="D543" s="201"/>
      <c r="P543" s="201"/>
      <c r="R543" s="226"/>
      <c r="S543" s="226"/>
      <c r="T543" s="225"/>
      <c r="U543" s="225"/>
    </row>
    <row r="544" spans="4:21" x14ac:dyDescent="0.25">
      <c r="D544" s="201"/>
      <c r="P544" s="201"/>
      <c r="R544" s="226"/>
      <c r="S544" s="226"/>
      <c r="T544" s="225"/>
      <c r="U544" s="225"/>
    </row>
    <row r="545" spans="4:21" x14ac:dyDescent="0.25">
      <c r="D545" s="201"/>
      <c r="P545" s="201"/>
      <c r="R545" s="226"/>
      <c r="S545" s="226"/>
      <c r="T545" s="225"/>
      <c r="U545" s="225"/>
    </row>
    <row r="546" spans="4:21" x14ac:dyDescent="0.25">
      <c r="D546" s="201"/>
      <c r="P546" s="201"/>
      <c r="R546" s="226"/>
      <c r="S546" s="226"/>
      <c r="T546" s="225"/>
      <c r="U546" s="225"/>
    </row>
    <row r="547" spans="4:21" x14ac:dyDescent="0.25">
      <c r="D547" s="201"/>
      <c r="P547" s="201"/>
      <c r="R547" s="226"/>
      <c r="S547" s="226"/>
      <c r="T547" s="225"/>
      <c r="U547" s="225"/>
    </row>
    <row r="548" spans="4:21" x14ac:dyDescent="0.25">
      <c r="D548" s="201"/>
      <c r="P548" s="201"/>
      <c r="R548" s="226"/>
      <c r="S548" s="226"/>
      <c r="T548" s="225"/>
      <c r="U548" s="225"/>
    </row>
    <row r="549" spans="4:21" x14ac:dyDescent="0.25">
      <c r="D549" s="201"/>
      <c r="P549" s="201"/>
      <c r="R549" s="226"/>
      <c r="S549" s="226"/>
      <c r="T549" s="225"/>
      <c r="U549" s="225"/>
    </row>
    <row r="550" spans="4:21" x14ac:dyDescent="0.25">
      <c r="D550" s="201"/>
      <c r="P550" s="201"/>
      <c r="R550" s="226"/>
      <c r="S550" s="226"/>
      <c r="T550" s="225"/>
      <c r="U550" s="225"/>
    </row>
    <row r="551" spans="4:21" x14ac:dyDescent="0.25">
      <c r="D551" s="201"/>
      <c r="P551" s="201"/>
      <c r="R551" s="226"/>
      <c r="S551" s="226"/>
      <c r="T551" s="225"/>
      <c r="U551" s="225"/>
    </row>
    <row r="552" spans="4:21" x14ac:dyDescent="0.25">
      <c r="D552" s="201"/>
      <c r="P552" s="201"/>
      <c r="R552" s="226"/>
      <c r="S552" s="226"/>
      <c r="T552" s="225"/>
      <c r="U552" s="225"/>
    </row>
    <row r="553" spans="4:21" x14ac:dyDescent="0.25">
      <c r="D553" s="201"/>
      <c r="P553" s="201"/>
      <c r="R553" s="226"/>
      <c r="S553" s="226"/>
      <c r="T553" s="225"/>
      <c r="U553" s="225"/>
    </row>
    <row r="554" spans="4:21" x14ac:dyDescent="0.25">
      <c r="D554" s="201"/>
      <c r="P554" s="201"/>
      <c r="R554" s="226"/>
      <c r="S554" s="226"/>
      <c r="T554" s="225"/>
      <c r="U554" s="225"/>
    </row>
    <row r="555" spans="4:21" x14ac:dyDescent="0.25">
      <c r="D555" s="201"/>
      <c r="P555" s="201"/>
      <c r="R555" s="226"/>
      <c r="S555" s="226"/>
      <c r="T555" s="225"/>
      <c r="U555" s="225"/>
    </row>
    <row r="556" spans="4:21" x14ac:dyDescent="0.25">
      <c r="D556" s="201"/>
      <c r="P556" s="201"/>
      <c r="R556" s="226"/>
      <c r="S556" s="226"/>
      <c r="T556" s="225"/>
      <c r="U556" s="225"/>
    </row>
    <row r="557" spans="4:21" x14ac:dyDescent="0.25">
      <c r="D557" s="201"/>
      <c r="P557" s="201"/>
      <c r="R557" s="226"/>
      <c r="S557" s="226"/>
      <c r="T557" s="225"/>
      <c r="U557" s="225"/>
    </row>
    <row r="558" spans="4:21" x14ac:dyDescent="0.25">
      <c r="D558" s="201"/>
      <c r="P558" s="201"/>
      <c r="R558" s="226"/>
      <c r="S558" s="226"/>
      <c r="T558" s="225"/>
      <c r="U558" s="225"/>
    </row>
    <row r="559" spans="4:21" x14ac:dyDescent="0.25">
      <c r="D559" s="201"/>
      <c r="P559" s="201"/>
      <c r="R559" s="226"/>
      <c r="S559" s="226"/>
      <c r="T559" s="225"/>
      <c r="U559" s="225"/>
    </row>
    <row r="560" spans="4:21" x14ac:dyDescent="0.25">
      <c r="D560" s="201"/>
      <c r="P560" s="201"/>
      <c r="R560" s="226"/>
      <c r="S560" s="226"/>
      <c r="T560" s="225"/>
      <c r="U560" s="225"/>
    </row>
    <row r="561" spans="4:21" x14ac:dyDescent="0.25">
      <c r="D561" s="201"/>
      <c r="P561" s="201"/>
      <c r="R561" s="226"/>
      <c r="S561" s="226"/>
      <c r="T561" s="225"/>
      <c r="U561" s="225"/>
    </row>
    <row r="562" spans="4:21" x14ac:dyDescent="0.25">
      <c r="D562" s="201"/>
      <c r="P562" s="201"/>
      <c r="R562" s="226"/>
      <c r="S562" s="226"/>
      <c r="T562" s="225"/>
      <c r="U562" s="225"/>
    </row>
    <row r="563" spans="4:21" x14ac:dyDescent="0.25">
      <c r="D563" s="201"/>
      <c r="P563" s="201"/>
      <c r="R563" s="226"/>
      <c r="S563" s="226"/>
      <c r="T563" s="225"/>
      <c r="U563" s="225"/>
    </row>
    <row r="564" spans="4:21" x14ac:dyDescent="0.25">
      <c r="D564" s="201"/>
      <c r="P564" s="201"/>
      <c r="R564" s="226"/>
      <c r="S564" s="226"/>
      <c r="T564" s="225"/>
      <c r="U564" s="225"/>
    </row>
    <row r="565" spans="4:21" x14ac:dyDescent="0.25">
      <c r="D565" s="201"/>
      <c r="P565" s="201"/>
      <c r="R565" s="226"/>
      <c r="S565" s="226"/>
      <c r="T565" s="225"/>
      <c r="U565" s="225"/>
    </row>
    <row r="566" spans="4:21" x14ac:dyDescent="0.25">
      <c r="D566" s="201"/>
      <c r="P566" s="201"/>
      <c r="R566" s="226"/>
      <c r="S566" s="226"/>
      <c r="T566" s="225"/>
      <c r="U566" s="225"/>
    </row>
    <row r="567" spans="4:21" x14ac:dyDescent="0.25">
      <c r="D567" s="201"/>
      <c r="P567" s="201"/>
      <c r="R567" s="226"/>
      <c r="S567" s="226"/>
      <c r="T567" s="225"/>
      <c r="U567" s="225"/>
    </row>
    <row r="568" spans="4:21" x14ac:dyDescent="0.25">
      <c r="D568" s="201"/>
      <c r="P568" s="201"/>
      <c r="R568" s="226"/>
      <c r="S568" s="226"/>
      <c r="T568" s="225"/>
      <c r="U568" s="225"/>
    </row>
    <row r="569" spans="4:21" x14ac:dyDescent="0.25">
      <c r="D569" s="201"/>
      <c r="P569" s="201"/>
      <c r="R569" s="226"/>
      <c r="S569" s="226"/>
      <c r="T569" s="225"/>
      <c r="U569" s="225"/>
    </row>
    <row r="570" spans="4:21" x14ac:dyDescent="0.25">
      <c r="D570" s="201"/>
      <c r="P570" s="201"/>
      <c r="R570" s="226"/>
      <c r="S570" s="226"/>
      <c r="T570" s="225"/>
      <c r="U570" s="225"/>
    </row>
    <row r="571" spans="4:21" x14ac:dyDescent="0.25">
      <c r="D571" s="201"/>
      <c r="P571" s="201"/>
      <c r="R571" s="226"/>
      <c r="S571" s="226"/>
      <c r="T571" s="225"/>
      <c r="U571" s="225"/>
    </row>
    <row r="572" spans="4:21" x14ac:dyDescent="0.25">
      <c r="D572" s="201"/>
      <c r="P572" s="201"/>
      <c r="R572" s="226"/>
      <c r="S572" s="226"/>
      <c r="T572" s="225"/>
      <c r="U572" s="225"/>
    </row>
    <row r="573" spans="4:21" x14ac:dyDescent="0.25">
      <c r="D573" s="201"/>
      <c r="P573" s="201"/>
      <c r="R573" s="226"/>
      <c r="S573" s="226"/>
      <c r="T573" s="225"/>
      <c r="U573" s="225"/>
    </row>
    <row r="574" spans="4:21" x14ac:dyDescent="0.25">
      <c r="D574" s="201"/>
      <c r="P574" s="201"/>
      <c r="R574" s="226"/>
      <c r="S574" s="226"/>
      <c r="T574" s="225"/>
      <c r="U574" s="225"/>
    </row>
    <row r="575" spans="4:21" x14ac:dyDescent="0.25">
      <c r="D575" s="201"/>
      <c r="P575" s="201"/>
      <c r="R575" s="226"/>
      <c r="S575" s="226"/>
      <c r="T575" s="225"/>
      <c r="U575" s="225"/>
    </row>
    <row r="576" spans="4:21" x14ac:dyDescent="0.25">
      <c r="D576" s="201"/>
      <c r="P576" s="201"/>
      <c r="R576" s="226"/>
      <c r="S576" s="226"/>
      <c r="T576" s="225"/>
      <c r="U576" s="225"/>
    </row>
    <row r="577" spans="4:21" x14ac:dyDescent="0.25">
      <c r="D577" s="201"/>
      <c r="P577" s="201"/>
      <c r="R577" s="226"/>
      <c r="S577" s="226"/>
      <c r="T577" s="225"/>
      <c r="U577" s="225"/>
    </row>
    <row r="578" spans="4:21" x14ac:dyDescent="0.25">
      <c r="D578" s="201"/>
      <c r="P578" s="201"/>
      <c r="R578" s="226"/>
      <c r="S578" s="226"/>
      <c r="T578" s="225"/>
      <c r="U578" s="225"/>
    </row>
    <row r="579" spans="4:21" x14ac:dyDescent="0.25">
      <c r="D579" s="201"/>
      <c r="P579" s="201"/>
      <c r="R579" s="226"/>
      <c r="S579" s="226"/>
      <c r="T579" s="225"/>
      <c r="U579" s="225"/>
    </row>
    <row r="580" spans="4:21" x14ac:dyDescent="0.25">
      <c r="D580" s="201"/>
      <c r="P580" s="201"/>
      <c r="R580" s="226"/>
      <c r="S580" s="226"/>
      <c r="T580" s="225"/>
      <c r="U580" s="225"/>
    </row>
    <row r="581" spans="4:21" x14ac:dyDescent="0.25">
      <c r="D581" s="201"/>
      <c r="P581" s="201"/>
      <c r="R581" s="226"/>
      <c r="S581" s="226"/>
      <c r="T581" s="225"/>
      <c r="U581" s="225"/>
    </row>
    <row r="582" spans="4:21" x14ac:dyDescent="0.25">
      <c r="D582" s="201"/>
      <c r="P582" s="201"/>
      <c r="R582" s="226"/>
      <c r="S582" s="226"/>
      <c r="T582" s="225"/>
      <c r="U582" s="225"/>
    </row>
    <row r="583" spans="4:21" x14ac:dyDescent="0.25">
      <c r="D583" s="201"/>
      <c r="P583" s="201"/>
      <c r="R583" s="226"/>
      <c r="S583" s="226"/>
      <c r="T583" s="225"/>
      <c r="U583" s="225"/>
    </row>
    <row r="584" spans="4:21" x14ac:dyDescent="0.25">
      <c r="D584" s="201"/>
      <c r="P584" s="201"/>
      <c r="R584" s="226"/>
      <c r="S584" s="226"/>
      <c r="T584" s="225"/>
      <c r="U584" s="225"/>
    </row>
    <row r="585" spans="4:21" x14ac:dyDescent="0.25">
      <c r="D585" s="201"/>
      <c r="P585" s="201"/>
      <c r="R585" s="226"/>
      <c r="S585" s="226"/>
      <c r="T585" s="225"/>
      <c r="U585" s="225"/>
    </row>
    <row r="586" spans="4:21" x14ac:dyDescent="0.25">
      <c r="D586" s="201"/>
      <c r="P586" s="201"/>
      <c r="R586" s="226"/>
      <c r="S586" s="226"/>
      <c r="T586" s="225"/>
      <c r="U586" s="225"/>
    </row>
    <row r="587" spans="4:21" x14ac:dyDescent="0.25">
      <c r="D587" s="201"/>
      <c r="P587" s="201"/>
      <c r="R587" s="226"/>
      <c r="S587" s="226"/>
      <c r="T587" s="225"/>
      <c r="U587" s="225"/>
    </row>
    <row r="588" spans="4:21" x14ac:dyDescent="0.25">
      <c r="D588" s="201"/>
      <c r="P588" s="201"/>
      <c r="R588" s="226"/>
      <c r="S588" s="226"/>
      <c r="T588" s="225"/>
      <c r="U588" s="225"/>
    </row>
    <row r="589" spans="4:21" x14ac:dyDescent="0.25">
      <c r="D589" s="201"/>
      <c r="P589" s="201"/>
      <c r="R589" s="226"/>
      <c r="S589" s="226"/>
      <c r="T589" s="225"/>
      <c r="U589" s="225"/>
    </row>
    <row r="590" spans="4:21" x14ac:dyDescent="0.25">
      <c r="D590" s="201"/>
      <c r="P590" s="201"/>
      <c r="R590" s="226"/>
      <c r="S590" s="226"/>
      <c r="T590" s="225"/>
      <c r="U590" s="225"/>
    </row>
    <row r="591" spans="4:21" x14ac:dyDescent="0.25">
      <c r="D591" s="201"/>
      <c r="P591" s="201"/>
      <c r="R591" s="226"/>
      <c r="S591" s="226"/>
      <c r="T591" s="225"/>
      <c r="U591" s="225"/>
    </row>
    <row r="592" spans="4:21" x14ac:dyDescent="0.25">
      <c r="D592" s="201"/>
      <c r="P592" s="201"/>
      <c r="R592" s="226"/>
      <c r="S592" s="226"/>
      <c r="T592" s="225"/>
      <c r="U592" s="225"/>
    </row>
    <row r="593" spans="4:21" x14ac:dyDescent="0.25">
      <c r="D593" s="201"/>
      <c r="P593" s="201"/>
      <c r="R593" s="226"/>
      <c r="S593" s="226"/>
      <c r="T593" s="225"/>
      <c r="U593" s="225"/>
    </row>
    <row r="594" spans="4:21" x14ac:dyDescent="0.25">
      <c r="D594" s="201"/>
      <c r="P594" s="201"/>
      <c r="R594" s="226"/>
      <c r="S594" s="226"/>
      <c r="T594" s="225"/>
      <c r="U594" s="225"/>
    </row>
    <row r="595" spans="4:21" x14ac:dyDescent="0.25">
      <c r="D595" s="201"/>
      <c r="P595" s="201"/>
      <c r="R595" s="226"/>
      <c r="S595" s="226"/>
      <c r="T595" s="225"/>
      <c r="U595" s="225"/>
    </row>
    <row r="596" spans="4:21" x14ac:dyDescent="0.25">
      <c r="D596" s="201"/>
      <c r="P596" s="201"/>
      <c r="R596" s="226"/>
      <c r="S596" s="226"/>
      <c r="T596" s="225"/>
      <c r="U596" s="225"/>
    </row>
    <row r="597" spans="4:21" x14ac:dyDescent="0.25">
      <c r="D597" s="201"/>
      <c r="P597" s="201"/>
      <c r="R597" s="226"/>
      <c r="S597" s="226"/>
      <c r="T597" s="225"/>
      <c r="U597" s="225"/>
    </row>
    <row r="598" spans="4:21" x14ac:dyDescent="0.25">
      <c r="D598" s="201"/>
      <c r="P598" s="201"/>
      <c r="R598" s="226"/>
      <c r="S598" s="226"/>
      <c r="T598" s="225"/>
      <c r="U598" s="225"/>
    </row>
    <row r="599" spans="4:21" x14ac:dyDescent="0.25">
      <c r="D599" s="201"/>
      <c r="P599" s="201"/>
      <c r="R599" s="226"/>
      <c r="S599" s="226"/>
      <c r="T599" s="225"/>
      <c r="U599" s="225"/>
    </row>
    <row r="600" spans="4:21" x14ac:dyDescent="0.25">
      <c r="D600" s="201"/>
      <c r="P600" s="201"/>
      <c r="R600" s="226"/>
      <c r="S600" s="226"/>
      <c r="T600" s="225"/>
      <c r="U600" s="225"/>
    </row>
    <row r="601" spans="4:21" x14ac:dyDescent="0.25">
      <c r="D601" s="201"/>
      <c r="P601" s="201"/>
      <c r="R601" s="226"/>
      <c r="S601" s="226"/>
      <c r="T601" s="225"/>
      <c r="U601" s="225"/>
    </row>
    <row r="602" spans="4:21" x14ac:dyDescent="0.25">
      <c r="D602" s="201"/>
      <c r="P602" s="201"/>
      <c r="R602" s="226"/>
      <c r="S602" s="226"/>
      <c r="T602" s="225"/>
      <c r="U602" s="225"/>
    </row>
    <row r="603" spans="4:21" x14ac:dyDescent="0.25">
      <c r="D603" s="201"/>
      <c r="P603" s="201"/>
      <c r="R603" s="226"/>
      <c r="S603" s="226"/>
      <c r="T603" s="225"/>
      <c r="U603" s="225"/>
    </row>
    <row r="604" spans="4:21" x14ac:dyDescent="0.25">
      <c r="D604" s="201"/>
      <c r="P604" s="201"/>
      <c r="R604" s="226"/>
      <c r="S604" s="226"/>
      <c r="T604" s="225"/>
      <c r="U604" s="225"/>
    </row>
    <row r="605" spans="4:21" x14ac:dyDescent="0.25">
      <c r="D605" s="201"/>
      <c r="P605" s="201"/>
      <c r="R605" s="226"/>
      <c r="S605" s="226"/>
      <c r="T605" s="225"/>
      <c r="U605" s="225"/>
    </row>
    <row r="606" spans="4:21" x14ac:dyDescent="0.25">
      <c r="D606" s="201"/>
      <c r="P606" s="201"/>
      <c r="R606" s="226"/>
      <c r="S606" s="226"/>
      <c r="T606" s="225"/>
      <c r="U606" s="225"/>
    </row>
    <row r="607" spans="4:21" x14ac:dyDescent="0.25">
      <c r="D607" s="201"/>
      <c r="P607" s="201"/>
      <c r="R607" s="226"/>
      <c r="S607" s="226"/>
      <c r="T607" s="225"/>
      <c r="U607" s="225"/>
    </row>
    <row r="608" spans="4:21" x14ac:dyDescent="0.25">
      <c r="D608" s="201"/>
      <c r="P608" s="201"/>
      <c r="R608" s="226"/>
      <c r="S608" s="226"/>
      <c r="T608" s="225"/>
      <c r="U608" s="225"/>
    </row>
    <row r="609" spans="4:21" x14ac:dyDescent="0.25">
      <c r="D609" s="201"/>
      <c r="P609" s="201"/>
      <c r="R609" s="226"/>
      <c r="S609" s="226"/>
      <c r="T609" s="225"/>
      <c r="U609" s="225"/>
    </row>
    <row r="610" spans="4:21" x14ac:dyDescent="0.25">
      <c r="D610" s="201"/>
      <c r="P610" s="201"/>
      <c r="R610" s="226"/>
      <c r="S610" s="226"/>
      <c r="T610" s="225"/>
      <c r="U610" s="225"/>
    </row>
    <row r="611" spans="4:21" x14ac:dyDescent="0.25">
      <c r="D611" s="201"/>
      <c r="P611" s="201"/>
      <c r="R611" s="226"/>
      <c r="S611" s="226"/>
      <c r="T611" s="225"/>
      <c r="U611" s="225"/>
    </row>
    <row r="612" spans="4:21" x14ac:dyDescent="0.25">
      <c r="D612" s="201"/>
      <c r="P612" s="201"/>
      <c r="R612" s="226"/>
      <c r="S612" s="226"/>
      <c r="T612" s="225"/>
      <c r="U612" s="225"/>
    </row>
    <row r="613" spans="4:21" x14ac:dyDescent="0.25">
      <c r="D613" s="201"/>
      <c r="P613" s="201"/>
      <c r="R613" s="226"/>
      <c r="S613" s="226"/>
      <c r="T613" s="225"/>
      <c r="U613" s="225"/>
    </row>
    <row r="614" spans="4:21" x14ac:dyDescent="0.25">
      <c r="D614" s="201"/>
      <c r="P614" s="201"/>
      <c r="R614" s="226"/>
      <c r="S614" s="226"/>
      <c r="T614" s="225"/>
      <c r="U614" s="225"/>
    </row>
    <row r="615" spans="4:21" x14ac:dyDescent="0.25">
      <c r="D615" s="201"/>
      <c r="P615" s="201"/>
      <c r="R615" s="226"/>
      <c r="S615" s="226"/>
      <c r="T615" s="225"/>
      <c r="U615" s="225"/>
    </row>
    <row r="616" spans="4:21" x14ac:dyDescent="0.25">
      <c r="D616" s="201"/>
      <c r="P616" s="201"/>
      <c r="R616" s="226"/>
      <c r="S616" s="226"/>
      <c r="T616" s="225"/>
      <c r="U616" s="225"/>
    </row>
    <row r="617" spans="4:21" x14ac:dyDescent="0.25">
      <c r="D617" s="201"/>
      <c r="P617" s="201"/>
      <c r="R617" s="226"/>
      <c r="S617" s="226"/>
      <c r="T617" s="225"/>
      <c r="U617" s="225"/>
    </row>
    <row r="618" spans="4:21" x14ac:dyDescent="0.25">
      <c r="D618" s="201"/>
      <c r="P618" s="201"/>
      <c r="R618" s="226"/>
      <c r="S618" s="226"/>
      <c r="T618" s="225"/>
      <c r="U618" s="225"/>
    </row>
    <row r="619" spans="4:21" x14ac:dyDescent="0.25">
      <c r="D619" s="201"/>
      <c r="P619" s="201"/>
      <c r="R619" s="226"/>
      <c r="S619" s="226"/>
      <c r="T619" s="225"/>
      <c r="U619" s="225"/>
    </row>
    <row r="620" spans="4:21" x14ac:dyDescent="0.25">
      <c r="D620" s="201"/>
      <c r="P620" s="201"/>
      <c r="R620" s="226"/>
      <c r="S620" s="226"/>
      <c r="T620" s="225"/>
      <c r="U620" s="225"/>
    </row>
    <row r="621" spans="4:21" x14ac:dyDescent="0.25">
      <c r="D621" s="201"/>
      <c r="P621" s="201"/>
      <c r="R621" s="226"/>
      <c r="S621" s="226"/>
      <c r="T621" s="225"/>
      <c r="U621" s="225"/>
    </row>
    <row r="622" spans="4:21" x14ac:dyDescent="0.25">
      <c r="D622" s="201"/>
      <c r="P622" s="201"/>
      <c r="R622" s="226"/>
      <c r="S622" s="226"/>
      <c r="T622" s="225"/>
      <c r="U622" s="225"/>
    </row>
    <row r="623" spans="4:21" x14ac:dyDescent="0.25">
      <c r="D623" s="201"/>
      <c r="P623" s="201"/>
      <c r="R623" s="226"/>
      <c r="S623" s="226"/>
      <c r="T623" s="225"/>
      <c r="U623" s="225"/>
    </row>
    <row r="624" spans="4:21" x14ac:dyDescent="0.25">
      <c r="D624" s="201"/>
      <c r="P624" s="201"/>
      <c r="R624" s="226"/>
      <c r="S624" s="226"/>
      <c r="T624" s="225"/>
      <c r="U624" s="225"/>
    </row>
    <row r="625" spans="4:21" x14ac:dyDescent="0.25">
      <c r="D625" s="201"/>
      <c r="P625" s="201"/>
      <c r="R625" s="226"/>
      <c r="S625" s="226"/>
      <c r="T625" s="225"/>
      <c r="U625" s="225"/>
    </row>
    <row r="626" spans="4:21" x14ac:dyDescent="0.25">
      <c r="D626" s="201"/>
      <c r="P626" s="201"/>
      <c r="R626" s="226"/>
      <c r="S626" s="226"/>
      <c r="T626" s="225"/>
      <c r="U626" s="225"/>
    </row>
    <row r="627" spans="4:21" x14ac:dyDescent="0.25">
      <c r="D627" s="201"/>
      <c r="P627" s="201"/>
      <c r="R627" s="226"/>
      <c r="S627" s="226"/>
      <c r="T627" s="225"/>
      <c r="U627" s="225"/>
    </row>
    <row r="628" spans="4:21" x14ac:dyDescent="0.25">
      <c r="D628" s="201"/>
      <c r="P628" s="201"/>
      <c r="R628" s="226"/>
      <c r="S628" s="226"/>
      <c r="T628" s="225"/>
      <c r="U628" s="225"/>
    </row>
    <row r="629" spans="4:21" x14ac:dyDescent="0.25">
      <c r="D629" s="201"/>
      <c r="P629" s="201"/>
      <c r="R629" s="226"/>
      <c r="S629" s="226"/>
      <c r="T629" s="225"/>
      <c r="U629" s="225"/>
    </row>
    <row r="630" spans="4:21" x14ac:dyDescent="0.25">
      <c r="D630" s="201"/>
      <c r="P630" s="201"/>
      <c r="R630" s="226"/>
      <c r="S630" s="226"/>
      <c r="T630" s="225"/>
      <c r="U630" s="225"/>
    </row>
    <row r="631" spans="4:21" x14ac:dyDescent="0.25">
      <c r="D631" s="201"/>
      <c r="P631" s="201"/>
      <c r="R631" s="226"/>
      <c r="S631" s="226"/>
      <c r="T631" s="225"/>
      <c r="U631" s="225"/>
    </row>
    <row r="632" spans="4:21" x14ac:dyDescent="0.25">
      <c r="D632" s="201"/>
      <c r="P632" s="201"/>
      <c r="R632" s="226"/>
      <c r="S632" s="226"/>
      <c r="T632" s="225"/>
      <c r="U632" s="225"/>
    </row>
    <row r="633" spans="4:21" x14ac:dyDescent="0.25">
      <c r="D633" s="201"/>
      <c r="P633" s="201"/>
      <c r="R633" s="226"/>
      <c r="S633" s="226"/>
      <c r="T633" s="225"/>
      <c r="U633" s="225"/>
    </row>
    <row r="634" spans="4:21" x14ac:dyDescent="0.25">
      <c r="D634" s="201"/>
      <c r="P634" s="201"/>
      <c r="R634" s="226"/>
      <c r="S634" s="226"/>
      <c r="T634" s="225"/>
      <c r="U634" s="225"/>
    </row>
    <row r="635" spans="4:21" x14ac:dyDescent="0.25">
      <c r="D635" s="201"/>
      <c r="P635" s="201"/>
      <c r="R635" s="226"/>
      <c r="S635" s="226"/>
      <c r="T635" s="225"/>
      <c r="U635" s="225"/>
    </row>
    <row r="636" spans="4:21" x14ac:dyDescent="0.25">
      <c r="D636" s="201"/>
      <c r="P636" s="201"/>
      <c r="R636" s="226"/>
      <c r="S636" s="226"/>
      <c r="T636" s="225"/>
      <c r="U636" s="225"/>
    </row>
    <row r="637" spans="4:21" x14ac:dyDescent="0.25">
      <c r="D637" s="201"/>
      <c r="P637" s="201"/>
      <c r="R637" s="226"/>
      <c r="S637" s="226"/>
      <c r="T637" s="225"/>
      <c r="U637" s="225"/>
    </row>
    <row r="638" spans="4:21" x14ac:dyDescent="0.25">
      <c r="D638" s="201"/>
      <c r="P638" s="201"/>
      <c r="R638" s="226"/>
      <c r="S638" s="226"/>
      <c r="T638" s="225"/>
      <c r="U638" s="225"/>
    </row>
    <row r="639" spans="4:21" x14ac:dyDescent="0.25">
      <c r="D639" s="201"/>
      <c r="P639" s="201"/>
      <c r="R639" s="226"/>
      <c r="S639" s="226"/>
      <c r="T639" s="225"/>
      <c r="U639" s="225"/>
    </row>
    <row r="640" spans="4:21" x14ac:dyDescent="0.25">
      <c r="D640" s="201"/>
      <c r="P640" s="201"/>
      <c r="R640" s="226"/>
      <c r="S640" s="226"/>
      <c r="T640" s="225"/>
      <c r="U640" s="225"/>
    </row>
    <row r="641" spans="4:21" x14ac:dyDescent="0.25">
      <c r="D641" s="201"/>
      <c r="P641" s="201"/>
      <c r="R641" s="226"/>
      <c r="S641" s="226"/>
      <c r="T641" s="225"/>
      <c r="U641" s="225"/>
    </row>
    <row r="642" spans="4:21" x14ac:dyDescent="0.25">
      <c r="D642" s="201"/>
      <c r="P642" s="201"/>
      <c r="R642" s="226"/>
      <c r="S642" s="226"/>
      <c r="T642" s="225"/>
      <c r="U642" s="225"/>
    </row>
    <row r="643" spans="4:21" x14ac:dyDescent="0.25">
      <c r="D643" s="201"/>
      <c r="P643" s="201"/>
      <c r="R643" s="226"/>
      <c r="S643" s="226"/>
      <c r="T643" s="225"/>
      <c r="U643" s="225"/>
    </row>
    <row r="644" spans="4:21" x14ac:dyDescent="0.25">
      <c r="D644" s="201"/>
      <c r="P644" s="201"/>
      <c r="R644" s="226"/>
      <c r="S644" s="226"/>
      <c r="T644" s="225"/>
      <c r="U644" s="225"/>
    </row>
    <row r="645" spans="4:21" x14ac:dyDescent="0.25">
      <c r="D645" s="201"/>
      <c r="P645" s="201"/>
      <c r="R645" s="226"/>
      <c r="S645" s="226"/>
      <c r="T645" s="225"/>
      <c r="U645" s="225"/>
    </row>
    <row r="646" spans="4:21" x14ac:dyDescent="0.25">
      <c r="D646" s="201"/>
      <c r="P646" s="201"/>
      <c r="R646" s="226"/>
      <c r="S646" s="226"/>
      <c r="T646" s="225"/>
      <c r="U646" s="225"/>
    </row>
    <row r="647" spans="4:21" x14ac:dyDescent="0.25">
      <c r="D647" s="201"/>
      <c r="P647" s="201"/>
      <c r="R647" s="226"/>
      <c r="S647" s="226"/>
      <c r="T647" s="225"/>
      <c r="U647" s="225"/>
    </row>
    <row r="648" spans="4:21" x14ac:dyDescent="0.25">
      <c r="D648" s="201"/>
      <c r="P648" s="201"/>
      <c r="R648" s="226"/>
      <c r="S648" s="226"/>
      <c r="T648" s="225"/>
      <c r="U648" s="225"/>
    </row>
    <row r="649" spans="4:21" x14ac:dyDescent="0.25">
      <c r="D649" s="201"/>
      <c r="P649" s="201"/>
      <c r="R649" s="226"/>
      <c r="S649" s="226"/>
      <c r="T649" s="225"/>
      <c r="U649" s="225"/>
    </row>
    <row r="650" spans="4:21" x14ac:dyDescent="0.25">
      <c r="D650" s="201"/>
      <c r="P650" s="201"/>
      <c r="R650" s="226"/>
      <c r="S650" s="226"/>
      <c r="T650" s="225"/>
      <c r="U650" s="225"/>
    </row>
    <row r="651" spans="4:21" x14ac:dyDescent="0.25">
      <c r="D651" s="201"/>
      <c r="P651" s="201"/>
      <c r="R651" s="226"/>
      <c r="S651" s="226"/>
      <c r="T651" s="225"/>
      <c r="U651" s="225"/>
    </row>
    <row r="652" spans="4:21" x14ac:dyDescent="0.25">
      <c r="D652" s="201"/>
      <c r="P652" s="201"/>
      <c r="R652" s="226"/>
      <c r="S652" s="226"/>
      <c r="T652" s="225"/>
      <c r="U652" s="225"/>
    </row>
    <row r="653" spans="4:21" x14ac:dyDescent="0.25">
      <c r="D653" s="201"/>
      <c r="P653" s="201"/>
      <c r="R653" s="226"/>
      <c r="S653" s="226"/>
      <c r="T653" s="225"/>
      <c r="U653" s="225"/>
    </row>
    <row r="654" spans="4:21" x14ac:dyDescent="0.25">
      <c r="D654" s="201"/>
      <c r="P654" s="201"/>
      <c r="R654" s="226"/>
      <c r="S654" s="226"/>
      <c r="T654" s="225"/>
      <c r="U654" s="225"/>
    </row>
    <row r="655" spans="4:21" x14ac:dyDescent="0.25">
      <c r="D655" s="201"/>
      <c r="P655" s="201"/>
      <c r="R655" s="226"/>
      <c r="S655" s="226"/>
      <c r="T655" s="225"/>
      <c r="U655" s="225"/>
    </row>
    <row r="656" spans="4:21" x14ac:dyDescent="0.25">
      <c r="D656" s="201"/>
      <c r="P656" s="201"/>
      <c r="R656" s="226"/>
      <c r="S656" s="226"/>
      <c r="T656" s="225"/>
      <c r="U656" s="225"/>
    </row>
    <row r="657" spans="4:21" x14ac:dyDescent="0.25">
      <c r="D657" s="201"/>
      <c r="P657" s="201"/>
      <c r="R657" s="226"/>
      <c r="S657" s="226"/>
      <c r="T657" s="225"/>
      <c r="U657" s="225"/>
    </row>
    <row r="658" spans="4:21" x14ac:dyDescent="0.25">
      <c r="D658" s="201"/>
      <c r="P658" s="201"/>
      <c r="R658" s="226"/>
      <c r="S658" s="226"/>
      <c r="T658" s="225"/>
      <c r="U658" s="225"/>
    </row>
    <row r="659" spans="4:21" x14ac:dyDescent="0.25">
      <c r="D659" s="201"/>
      <c r="P659" s="201"/>
      <c r="R659" s="226"/>
      <c r="S659" s="226"/>
      <c r="T659" s="225"/>
      <c r="U659" s="225"/>
    </row>
    <row r="660" spans="4:21" x14ac:dyDescent="0.25">
      <c r="D660" s="201"/>
      <c r="P660" s="201"/>
      <c r="R660" s="226"/>
      <c r="S660" s="226"/>
      <c r="T660" s="225"/>
      <c r="U660" s="225"/>
    </row>
    <row r="661" spans="4:21" x14ac:dyDescent="0.25">
      <c r="D661" s="201"/>
      <c r="P661" s="201"/>
      <c r="R661" s="226"/>
      <c r="S661" s="226"/>
      <c r="T661" s="225"/>
      <c r="U661" s="225"/>
    </row>
    <row r="662" spans="4:21" x14ac:dyDescent="0.25">
      <c r="D662" s="201"/>
      <c r="P662" s="201"/>
      <c r="R662" s="226"/>
      <c r="S662" s="226"/>
      <c r="T662" s="225"/>
      <c r="U662" s="225"/>
    </row>
    <row r="663" spans="4:21" x14ac:dyDescent="0.25">
      <c r="D663" s="201"/>
      <c r="P663" s="201"/>
      <c r="R663" s="226"/>
      <c r="S663" s="226"/>
      <c r="T663" s="225"/>
      <c r="U663" s="225"/>
    </row>
    <row r="664" spans="4:21" x14ac:dyDescent="0.25">
      <c r="D664" s="201"/>
      <c r="P664" s="201"/>
      <c r="R664" s="226"/>
      <c r="S664" s="226"/>
      <c r="T664" s="225"/>
      <c r="U664" s="225"/>
    </row>
    <row r="665" spans="4:21" x14ac:dyDescent="0.25">
      <c r="D665" s="201"/>
      <c r="P665" s="201"/>
      <c r="R665" s="226"/>
      <c r="S665" s="226"/>
      <c r="T665" s="225"/>
      <c r="U665" s="225"/>
    </row>
    <row r="666" spans="4:21" x14ac:dyDescent="0.25">
      <c r="D666" s="201"/>
      <c r="P666" s="201"/>
      <c r="R666" s="226"/>
      <c r="S666" s="226"/>
      <c r="T666" s="225"/>
      <c r="U666" s="225"/>
    </row>
    <row r="667" spans="4:21" x14ac:dyDescent="0.25">
      <c r="D667" s="201"/>
      <c r="P667" s="201"/>
      <c r="R667" s="226"/>
      <c r="S667" s="226"/>
      <c r="T667" s="225"/>
      <c r="U667" s="225"/>
    </row>
    <row r="668" spans="4:21" x14ac:dyDescent="0.25">
      <c r="D668" s="201"/>
      <c r="P668" s="201"/>
      <c r="R668" s="226"/>
      <c r="S668" s="226"/>
      <c r="T668" s="225"/>
      <c r="U668" s="225"/>
    </row>
    <row r="669" spans="4:21" x14ac:dyDescent="0.25">
      <c r="D669" s="201"/>
      <c r="P669" s="201"/>
      <c r="R669" s="226"/>
      <c r="S669" s="226"/>
      <c r="T669" s="225"/>
      <c r="U669" s="225"/>
    </row>
    <row r="670" spans="4:21" x14ac:dyDescent="0.25">
      <c r="D670" s="201"/>
      <c r="P670" s="201"/>
      <c r="R670" s="226"/>
      <c r="S670" s="226"/>
      <c r="T670" s="225"/>
      <c r="U670" s="225"/>
    </row>
    <row r="671" spans="4:21" x14ac:dyDescent="0.25">
      <c r="D671" s="201"/>
      <c r="P671" s="201"/>
      <c r="R671" s="226"/>
      <c r="S671" s="226"/>
      <c r="T671" s="225"/>
      <c r="U671" s="225"/>
    </row>
    <row r="672" spans="4:21" x14ac:dyDescent="0.25">
      <c r="D672" s="201"/>
      <c r="P672" s="201"/>
      <c r="R672" s="226"/>
      <c r="S672" s="226"/>
      <c r="T672" s="225"/>
      <c r="U672" s="225"/>
    </row>
    <row r="673" spans="4:21" x14ac:dyDescent="0.25">
      <c r="D673" s="201"/>
      <c r="P673" s="201"/>
      <c r="R673" s="226"/>
      <c r="S673" s="226"/>
      <c r="T673" s="225"/>
      <c r="U673" s="225"/>
    </row>
    <row r="674" spans="4:21" x14ac:dyDescent="0.25">
      <c r="D674" s="201"/>
      <c r="P674" s="201"/>
      <c r="R674" s="226"/>
      <c r="S674" s="226"/>
      <c r="T674" s="225"/>
      <c r="U674" s="225"/>
    </row>
    <row r="675" spans="4:21" x14ac:dyDescent="0.25">
      <c r="D675" s="201"/>
      <c r="P675" s="201"/>
      <c r="R675" s="226"/>
      <c r="S675" s="226"/>
      <c r="T675" s="225"/>
      <c r="U675" s="225"/>
    </row>
    <row r="676" spans="4:21" x14ac:dyDescent="0.25">
      <c r="D676" s="201"/>
      <c r="P676" s="201"/>
      <c r="R676" s="226"/>
      <c r="S676" s="226"/>
      <c r="T676" s="225"/>
      <c r="U676" s="225"/>
    </row>
    <row r="677" spans="4:21" x14ac:dyDescent="0.25">
      <c r="D677" s="201"/>
      <c r="P677" s="201"/>
      <c r="R677" s="226"/>
      <c r="S677" s="226"/>
      <c r="T677" s="225"/>
      <c r="U677" s="225"/>
    </row>
    <row r="678" spans="4:21" x14ac:dyDescent="0.25">
      <c r="D678" s="201"/>
      <c r="P678" s="201"/>
      <c r="R678" s="226"/>
      <c r="S678" s="226"/>
      <c r="T678" s="225"/>
      <c r="U678" s="225"/>
    </row>
    <row r="679" spans="4:21" x14ac:dyDescent="0.25">
      <c r="D679" s="201"/>
      <c r="P679" s="201"/>
      <c r="R679" s="226"/>
      <c r="S679" s="226"/>
      <c r="T679" s="225"/>
      <c r="U679" s="225"/>
    </row>
    <row r="680" spans="4:21" x14ac:dyDescent="0.25">
      <c r="D680" s="201"/>
      <c r="P680" s="201"/>
      <c r="R680" s="226"/>
      <c r="S680" s="226"/>
      <c r="T680" s="225"/>
      <c r="U680" s="225"/>
    </row>
    <row r="681" spans="4:21" x14ac:dyDescent="0.25">
      <c r="D681" s="201"/>
      <c r="P681" s="201"/>
      <c r="R681" s="226"/>
      <c r="S681" s="226"/>
      <c r="T681" s="225"/>
      <c r="U681" s="225"/>
    </row>
    <row r="682" spans="4:21" x14ac:dyDescent="0.25">
      <c r="D682" s="201"/>
      <c r="P682" s="201"/>
      <c r="R682" s="226"/>
      <c r="S682" s="226"/>
      <c r="T682" s="225"/>
      <c r="U682" s="225"/>
    </row>
    <row r="683" spans="4:21" x14ac:dyDescent="0.25">
      <c r="D683" s="201"/>
      <c r="P683" s="201"/>
      <c r="R683" s="226"/>
      <c r="S683" s="226"/>
      <c r="T683" s="225"/>
      <c r="U683" s="225"/>
    </row>
    <row r="684" spans="4:21" x14ac:dyDescent="0.25">
      <c r="D684" s="201"/>
      <c r="P684" s="201"/>
      <c r="R684" s="226"/>
      <c r="S684" s="226"/>
      <c r="T684" s="225"/>
      <c r="U684" s="225"/>
    </row>
    <row r="685" spans="4:21" x14ac:dyDescent="0.25">
      <c r="D685" s="201"/>
      <c r="P685" s="201"/>
      <c r="R685" s="226"/>
      <c r="S685" s="226"/>
      <c r="T685" s="225"/>
      <c r="U685" s="225"/>
    </row>
    <row r="686" spans="4:21" x14ac:dyDescent="0.25">
      <c r="D686" s="201"/>
      <c r="P686" s="201"/>
      <c r="R686" s="226"/>
      <c r="S686" s="226"/>
      <c r="T686" s="225"/>
      <c r="U686" s="225"/>
    </row>
    <row r="687" spans="4:21" x14ac:dyDescent="0.25">
      <c r="D687" s="201"/>
      <c r="P687" s="201"/>
      <c r="R687" s="226"/>
      <c r="S687" s="226"/>
      <c r="T687" s="225"/>
      <c r="U687" s="225"/>
    </row>
    <row r="688" spans="4:21" x14ac:dyDescent="0.25">
      <c r="D688" s="201"/>
      <c r="P688" s="201"/>
      <c r="R688" s="226"/>
      <c r="S688" s="226"/>
      <c r="T688" s="225"/>
      <c r="U688" s="225"/>
    </row>
    <row r="689" spans="4:21" x14ac:dyDescent="0.25">
      <c r="D689" s="201"/>
      <c r="P689" s="201"/>
      <c r="R689" s="226"/>
      <c r="S689" s="226"/>
      <c r="T689" s="225"/>
      <c r="U689" s="225"/>
    </row>
    <row r="690" spans="4:21" x14ac:dyDescent="0.25">
      <c r="D690" s="201"/>
      <c r="P690" s="201"/>
      <c r="R690" s="226"/>
      <c r="S690" s="226"/>
      <c r="T690" s="225"/>
      <c r="U690" s="225"/>
    </row>
    <row r="691" spans="4:21" x14ac:dyDescent="0.25">
      <c r="D691" s="201"/>
      <c r="P691" s="201"/>
      <c r="R691" s="226"/>
      <c r="S691" s="226"/>
      <c r="T691" s="225"/>
      <c r="U691" s="225"/>
    </row>
    <row r="692" spans="4:21" x14ac:dyDescent="0.25">
      <c r="D692" s="201"/>
      <c r="P692" s="201"/>
      <c r="R692" s="226"/>
      <c r="S692" s="226"/>
      <c r="T692" s="225"/>
      <c r="U692" s="225"/>
    </row>
    <row r="693" spans="4:21" x14ac:dyDescent="0.25">
      <c r="D693" s="201"/>
      <c r="P693" s="201"/>
      <c r="R693" s="226"/>
      <c r="S693" s="226"/>
      <c r="T693" s="225"/>
      <c r="U693" s="225"/>
    </row>
    <row r="694" spans="4:21" x14ac:dyDescent="0.25">
      <c r="D694" s="201"/>
      <c r="P694" s="201"/>
      <c r="R694" s="226"/>
      <c r="S694" s="226"/>
      <c r="T694" s="225"/>
      <c r="U694" s="225"/>
    </row>
    <row r="695" spans="4:21" x14ac:dyDescent="0.25">
      <c r="D695" s="201"/>
      <c r="P695" s="201"/>
      <c r="R695" s="226"/>
      <c r="S695" s="226"/>
      <c r="T695" s="225"/>
      <c r="U695" s="225"/>
    </row>
    <row r="696" spans="4:21" x14ac:dyDescent="0.25">
      <c r="D696" s="201"/>
      <c r="P696" s="201"/>
      <c r="R696" s="226"/>
      <c r="S696" s="226"/>
      <c r="T696" s="225"/>
      <c r="U696" s="225"/>
    </row>
    <row r="697" spans="4:21" x14ac:dyDescent="0.25">
      <c r="D697" s="201"/>
      <c r="P697" s="201"/>
      <c r="R697" s="226"/>
      <c r="S697" s="226"/>
      <c r="T697" s="225"/>
      <c r="U697" s="225"/>
    </row>
    <row r="698" spans="4:21" x14ac:dyDescent="0.25">
      <c r="D698" s="201"/>
      <c r="P698" s="201"/>
      <c r="R698" s="226"/>
      <c r="S698" s="226"/>
      <c r="T698" s="225"/>
      <c r="U698" s="225"/>
    </row>
    <row r="699" spans="4:21" x14ac:dyDescent="0.25">
      <c r="D699" s="201"/>
      <c r="P699" s="201"/>
      <c r="R699" s="226"/>
      <c r="S699" s="226"/>
      <c r="T699" s="225"/>
      <c r="U699" s="225"/>
    </row>
    <row r="700" spans="4:21" x14ac:dyDescent="0.25">
      <c r="D700" s="201"/>
      <c r="P700" s="201"/>
      <c r="R700" s="226"/>
      <c r="S700" s="226"/>
      <c r="T700" s="225"/>
      <c r="U700" s="225"/>
    </row>
    <row r="701" spans="4:21" x14ac:dyDescent="0.25">
      <c r="D701" s="201"/>
      <c r="P701" s="201"/>
      <c r="R701" s="226"/>
      <c r="S701" s="226"/>
      <c r="T701" s="225"/>
      <c r="U701" s="225"/>
    </row>
    <row r="702" spans="4:21" x14ac:dyDescent="0.25">
      <c r="D702" s="201"/>
      <c r="P702" s="201"/>
      <c r="R702" s="226"/>
      <c r="S702" s="226"/>
      <c r="T702" s="225"/>
      <c r="U702" s="225"/>
    </row>
    <row r="703" spans="4:21" x14ac:dyDescent="0.25">
      <c r="D703" s="201"/>
      <c r="P703" s="201"/>
      <c r="R703" s="226"/>
      <c r="S703" s="226"/>
      <c r="T703" s="225"/>
      <c r="U703" s="225"/>
    </row>
    <row r="704" spans="4:21" x14ac:dyDescent="0.25">
      <c r="D704" s="201"/>
      <c r="P704" s="201"/>
      <c r="R704" s="226"/>
      <c r="S704" s="226"/>
      <c r="T704" s="225"/>
      <c r="U704" s="225"/>
    </row>
    <row r="705" spans="4:21" x14ac:dyDescent="0.25">
      <c r="D705" s="201"/>
      <c r="P705" s="201"/>
      <c r="R705" s="226"/>
      <c r="S705" s="226"/>
      <c r="T705" s="225"/>
      <c r="U705" s="225"/>
    </row>
    <row r="706" spans="4:21" x14ac:dyDescent="0.25">
      <c r="D706" s="201"/>
      <c r="P706" s="201"/>
      <c r="R706" s="226"/>
      <c r="S706" s="226"/>
      <c r="T706" s="225"/>
      <c r="U706" s="225"/>
    </row>
    <row r="707" spans="4:21" x14ac:dyDescent="0.25">
      <c r="D707" s="201"/>
      <c r="P707" s="201"/>
      <c r="R707" s="226"/>
      <c r="S707" s="226"/>
      <c r="T707" s="225"/>
      <c r="U707" s="225"/>
    </row>
    <row r="708" spans="4:21" x14ac:dyDescent="0.25">
      <c r="D708" s="201"/>
      <c r="P708" s="201"/>
      <c r="R708" s="226"/>
      <c r="S708" s="226"/>
      <c r="T708" s="225"/>
      <c r="U708" s="225"/>
    </row>
    <row r="709" spans="4:21" x14ac:dyDescent="0.25">
      <c r="D709" s="201"/>
      <c r="P709" s="201"/>
      <c r="R709" s="226"/>
      <c r="S709" s="226"/>
      <c r="T709" s="225"/>
      <c r="U709" s="225"/>
    </row>
    <row r="710" spans="4:21" x14ac:dyDescent="0.25">
      <c r="D710" s="201"/>
      <c r="P710" s="201"/>
      <c r="R710" s="226"/>
      <c r="S710" s="226"/>
      <c r="T710" s="225"/>
      <c r="U710" s="225"/>
    </row>
    <row r="711" spans="4:21" x14ac:dyDescent="0.25">
      <c r="D711" s="201"/>
      <c r="P711" s="201"/>
      <c r="R711" s="226"/>
      <c r="S711" s="226"/>
      <c r="T711" s="225"/>
      <c r="U711" s="225"/>
    </row>
    <row r="712" spans="4:21" x14ac:dyDescent="0.25">
      <c r="D712" s="201"/>
      <c r="P712" s="201"/>
      <c r="R712" s="226"/>
      <c r="S712" s="226"/>
      <c r="T712" s="225"/>
      <c r="U712" s="225"/>
    </row>
    <row r="713" spans="4:21" x14ac:dyDescent="0.25">
      <c r="D713" s="201"/>
      <c r="P713" s="201"/>
      <c r="R713" s="226"/>
      <c r="S713" s="226"/>
      <c r="T713" s="225"/>
      <c r="U713" s="225"/>
    </row>
    <row r="714" spans="4:21" x14ac:dyDescent="0.25">
      <c r="D714" s="201"/>
      <c r="P714" s="201"/>
      <c r="R714" s="226"/>
      <c r="S714" s="226"/>
      <c r="T714" s="225"/>
      <c r="U714" s="225"/>
    </row>
    <row r="715" spans="4:21" x14ac:dyDescent="0.25">
      <c r="D715" s="201"/>
      <c r="P715" s="201"/>
      <c r="R715" s="226"/>
      <c r="S715" s="226"/>
      <c r="T715" s="225"/>
      <c r="U715" s="225"/>
    </row>
    <row r="716" spans="4:21" x14ac:dyDescent="0.25">
      <c r="D716" s="201"/>
      <c r="P716" s="201"/>
      <c r="R716" s="226"/>
      <c r="S716" s="226"/>
      <c r="T716" s="225"/>
      <c r="U716" s="225"/>
    </row>
    <row r="717" spans="4:21" x14ac:dyDescent="0.25">
      <c r="D717" s="201"/>
      <c r="P717" s="201"/>
      <c r="R717" s="226"/>
      <c r="S717" s="226"/>
      <c r="T717" s="225"/>
      <c r="U717" s="225"/>
    </row>
    <row r="718" spans="4:21" x14ac:dyDescent="0.25">
      <c r="D718" s="201"/>
      <c r="P718" s="201"/>
      <c r="R718" s="226"/>
      <c r="S718" s="226"/>
      <c r="T718" s="225"/>
      <c r="U718" s="225"/>
    </row>
    <row r="719" spans="4:21" x14ac:dyDescent="0.25">
      <c r="D719" s="201"/>
      <c r="P719" s="201"/>
      <c r="R719" s="226"/>
      <c r="S719" s="226"/>
      <c r="T719" s="225"/>
      <c r="U719" s="225"/>
    </row>
    <row r="720" spans="4:21" x14ac:dyDescent="0.25">
      <c r="D720" s="201"/>
      <c r="P720" s="201"/>
      <c r="R720" s="226"/>
      <c r="S720" s="226"/>
      <c r="T720" s="225"/>
      <c r="U720" s="225"/>
    </row>
    <row r="721" spans="4:21" x14ac:dyDescent="0.25">
      <c r="D721" s="201"/>
      <c r="P721" s="201"/>
      <c r="R721" s="226"/>
      <c r="S721" s="226"/>
      <c r="T721" s="225"/>
      <c r="U721" s="225"/>
    </row>
    <row r="722" spans="4:21" x14ac:dyDescent="0.25">
      <c r="D722" s="201"/>
      <c r="P722" s="201"/>
      <c r="R722" s="226"/>
      <c r="S722" s="226"/>
      <c r="T722" s="225"/>
      <c r="U722" s="225"/>
    </row>
    <row r="723" spans="4:21" x14ac:dyDescent="0.25">
      <c r="D723" s="201"/>
      <c r="P723" s="201"/>
      <c r="R723" s="226"/>
      <c r="S723" s="226"/>
      <c r="T723" s="225"/>
      <c r="U723" s="225"/>
    </row>
    <row r="724" spans="4:21" x14ac:dyDescent="0.25">
      <c r="D724" s="201"/>
      <c r="P724" s="201"/>
      <c r="R724" s="226"/>
      <c r="S724" s="226"/>
      <c r="T724" s="225"/>
      <c r="U724" s="225"/>
    </row>
    <row r="725" spans="4:21" x14ac:dyDescent="0.25">
      <c r="D725" s="201"/>
      <c r="P725" s="201"/>
      <c r="R725" s="226"/>
      <c r="S725" s="226"/>
      <c r="T725" s="225"/>
      <c r="U725" s="225"/>
    </row>
    <row r="726" spans="4:21" x14ac:dyDescent="0.25">
      <c r="D726" s="201"/>
      <c r="P726" s="201"/>
      <c r="R726" s="226"/>
      <c r="S726" s="226"/>
      <c r="T726" s="225"/>
      <c r="U726" s="225"/>
    </row>
    <row r="727" spans="4:21" x14ac:dyDescent="0.25">
      <c r="D727" s="201"/>
      <c r="P727" s="201"/>
      <c r="R727" s="226"/>
      <c r="S727" s="226"/>
      <c r="T727" s="225"/>
      <c r="U727" s="225"/>
    </row>
    <row r="728" spans="4:21" x14ac:dyDescent="0.25">
      <c r="D728" s="201"/>
      <c r="P728" s="201"/>
      <c r="R728" s="226"/>
      <c r="S728" s="226"/>
      <c r="T728" s="225"/>
      <c r="U728" s="225"/>
    </row>
    <row r="729" spans="4:21" x14ac:dyDescent="0.25">
      <c r="D729" s="201"/>
      <c r="P729" s="201"/>
      <c r="R729" s="226"/>
      <c r="S729" s="226"/>
      <c r="T729" s="225"/>
      <c r="U729" s="225"/>
    </row>
    <row r="730" spans="4:21" x14ac:dyDescent="0.25">
      <c r="D730" s="201"/>
      <c r="P730" s="201"/>
      <c r="R730" s="226"/>
      <c r="S730" s="226"/>
      <c r="T730" s="225"/>
      <c r="U730" s="225"/>
    </row>
    <row r="731" spans="4:21" x14ac:dyDescent="0.25">
      <c r="D731" s="201"/>
      <c r="P731" s="201"/>
      <c r="R731" s="226"/>
      <c r="S731" s="226"/>
      <c r="T731" s="225"/>
      <c r="U731" s="225"/>
    </row>
    <row r="732" spans="4:21" x14ac:dyDescent="0.25">
      <c r="D732" s="201"/>
      <c r="P732" s="201"/>
      <c r="R732" s="226"/>
      <c r="S732" s="226"/>
      <c r="T732" s="225"/>
      <c r="U732" s="225"/>
    </row>
    <row r="733" spans="4:21" x14ac:dyDescent="0.25">
      <c r="D733" s="201"/>
      <c r="P733" s="201"/>
      <c r="R733" s="226"/>
      <c r="S733" s="226"/>
      <c r="T733" s="225"/>
      <c r="U733" s="225"/>
    </row>
    <row r="734" spans="4:21" x14ac:dyDescent="0.25">
      <c r="D734" s="201"/>
      <c r="P734" s="201"/>
      <c r="R734" s="226"/>
      <c r="S734" s="226"/>
      <c r="T734" s="225"/>
      <c r="U734" s="225"/>
    </row>
    <row r="735" spans="4:21" x14ac:dyDescent="0.25">
      <c r="D735" s="201"/>
      <c r="P735" s="201"/>
      <c r="R735" s="226"/>
      <c r="S735" s="226"/>
      <c r="T735" s="225"/>
      <c r="U735" s="225"/>
    </row>
    <row r="736" spans="4:21" x14ac:dyDescent="0.25">
      <c r="D736" s="201"/>
      <c r="P736" s="201"/>
      <c r="R736" s="226"/>
      <c r="S736" s="226"/>
      <c r="T736" s="225"/>
      <c r="U736" s="225"/>
    </row>
    <row r="737" spans="4:21" x14ac:dyDescent="0.25">
      <c r="D737" s="201"/>
      <c r="P737" s="201"/>
      <c r="R737" s="226"/>
      <c r="S737" s="226"/>
      <c r="T737" s="225"/>
      <c r="U737" s="225"/>
    </row>
    <row r="738" spans="4:21" x14ac:dyDescent="0.25">
      <c r="D738" s="201"/>
      <c r="P738" s="201"/>
      <c r="R738" s="226"/>
      <c r="S738" s="226"/>
      <c r="T738" s="225"/>
      <c r="U738" s="225"/>
    </row>
    <row r="739" spans="4:21" x14ac:dyDescent="0.25">
      <c r="D739" s="201"/>
      <c r="P739" s="201"/>
      <c r="R739" s="226"/>
      <c r="S739" s="226"/>
      <c r="T739" s="225"/>
      <c r="U739" s="225"/>
    </row>
    <row r="740" spans="4:21" x14ac:dyDescent="0.25">
      <c r="D740" s="201"/>
      <c r="P740" s="201"/>
      <c r="R740" s="226"/>
      <c r="S740" s="226"/>
      <c r="T740" s="225"/>
      <c r="U740" s="225"/>
    </row>
    <row r="741" spans="4:21" x14ac:dyDescent="0.25">
      <c r="D741" s="201"/>
      <c r="P741" s="201"/>
      <c r="R741" s="226"/>
      <c r="S741" s="226"/>
      <c r="T741" s="225"/>
      <c r="U741" s="225"/>
    </row>
    <row r="742" spans="4:21" x14ac:dyDescent="0.25">
      <c r="D742" s="201"/>
      <c r="P742" s="201"/>
      <c r="R742" s="226"/>
      <c r="S742" s="226"/>
      <c r="T742" s="225"/>
      <c r="U742" s="225"/>
    </row>
    <row r="743" spans="4:21" x14ac:dyDescent="0.25">
      <c r="D743" s="201"/>
      <c r="P743" s="201"/>
      <c r="R743" s="226"/>
      <c r="S743" s="226"/>
      <c r="T743" s="225"/>
      <c r="U743" s="225"/>
    </row>
    <row r="744" spans="4:21" x14ac:dyDescent="0.25">
      <c r="D744" s="201"/>
      <c r="P744" s="201"/>
      <c r="R744" s="226"/>
      <c r="S744" s="226"/>
      <c r="T744" s="225"/>
      <c r="U744" s="225"/>
    </row>
    <row r="745" spans="4:21" x14ac:dyDescent="0.25">
      <c r="D745" s="201"/>
      <c r="P745" s="201"/>
      <c r="R745" s="226"/>
      <c r="S745" s="226"/>
      <c r="T745" s="225"/>
      <c r="U745" s="225"/>
    </row>
    <row r="746" spans="4:21" x14ac:dyDescent="0.25">
      <c r="D746" s="201"/>
      <c r="P746" s="201"/>
      <c r="R746" s="226"/>
      <c r="S746" s="226"/>
      <c r="T746" s="225"/>
      <c r="U746" s="225"/>
    </row>
    <row r="747" spans="4:21" x14ac:dyDescent="0.25">
      <c r="D747" s="201"/>
      <c r="P747" s="201"/>
      <c r="R747" s="226"/>
      <c r="S747" s="226"/>
      <c r="T747" s="225"/>
      <c r="U747" s="225"/>
    </row>
    <row r="748" spans="4:21" x14ac:dyDescent="0.25">
      <c r="D748" s="201"/>
      <c r="P748" s="201"/>
      <c r="R748" s="226"/>
      <c r="S748" s="226"/>
      <c r="T748" s="225"/>
      <c r="U748" s="225"/>
    </row>
    <row r="749" spans="4:21" x14ac:dyDescent="0.25">
      <c r="D749" s="201"/>
      <c r="P749" s="201"/>
      <c r="R749" s="226"/>
      <c r="S749" s="226"/>
      <c r="T749" s="225"/>
      <c r="U749" s="225"/>
    </row>
    <row r="750" spans="4:21" x14ac:dyDescent="0.25">
      <c r="D750" s="201"/>
      <c r="P750" s="201"/>
      <c r="R750" s="226"/>
      <c r="S750" s="226"/>
      <c r="T750" s="225"/>
      <c r="U750" s="225"/>
    </row>
    <row r="751" spans="4:21" x14ac:dyDescent="0.25">
      <c r="D751" s="201"/>
      <c r="P751" s="201"/>
      <c r="R751" s="226"/>
      <c r="S751" s="226"/>
      <c r="T751" s="225"/>
      <c r="U751" s="225"/>
    </row>
    <row r="752" spans="4:21" x14ac:dyDescent="0.25">
      <c r="D752" s="201"/>
      <c r="P752" s="201"/>
      <c r="R752" s="226"/>
      <c r="S752" s="226"/>
      <c r="T752" s="225"/>
      <c r="U752" s="225"/>
    </row>
    <row r="753" spans="4:21" x14ac:dyDescent="0.25">
      <c r="D753" s="201"/>
      <c r="P753" s="201"/>
      <c r="R753" s="226"/>
      <c r="S753" s="226"/>
      <c r="T753" s="225"/>
      <c r="U753" s="225"/>
    </row>
    <row r="754" spans="4:21" x14ac:dyDescent="0.25">
      <c r="D754" s="201"/>
      <c r="P754" s="201"/>
      <c r="R754" s="226"/>
      <c r="S754" s="226"/>
      <c r="T754" s="225"/>
      <c r="U754" s="225"/>
    </row>
    <row r="755" spans="4:21" x14ac:dyDescent="0.25">
      <c r="D755" s="201"/>
      <c r="P755" s="201"/>
      <c r="R755" s="226"/>
      <c r="S755" s="226"/>
      <c r="T755" s="225"/>
      <c r="U755" s="225"/>
    </row>
    <row r="756" spans="4:21" x14ac:dyDescent="0.25">
      <c r="D756" s="201"/>
      <c r="P756" s="201"/>
      <c r="R756" s="226"/>
      <c r="S756" s="226"/>
      <c r="T756" s="225"/>
      <c r="U756" s="225"/>
    </row>
    <row r="757" spans="4:21" x14ac:dyDescent="0.25">
      <c r="D757" s="201"/>
      <c r="P757" s="201"/>
      <c r="R757" s="226"/>
      <c r="S757" s="226"/>
      <c r="T757" s="225"/>
      <c r="U757" s="225"/>
    </row>
    <row r="758" spans="4:21" x14ac:dyDescent="0.25">
      <c r="D758" s="201"/>
      <c r="P758" s="201"/>
      <c r="R758" s="226"/>
      <c r="S758" s="226"/>
      <c r="T758" s="225"/>
      <c r="U758" s="225"/>
    </row>
    <row r="759" spans="4:21" x14ac:dyDescent="0.25">
      <c r="D759" s="201"/>
      <c r="P759" s="201"/>
      <c r="R759" s="226"/>
      <c r="S759" s="226"/>
      <c r="T759" s="225"/>
      <c r="U759" s="225"/>
    </row>
    <row r="760" spans="4:21" x14ac:dyDescent="0.25">
      <c r="D760" s="201"/>
      <c r="P760" s="201"/>
      <c r="R760" s="226"/>
      <c r="S760" s="226"/>
      <c r="T760" s="225"/>
      <c r="U760" s="225"/>
    </row>
    <row r="761" spans="4:21" x14ac:dyDescent="0.25">
      <c r="D761" s="201"/>
      <c r="P761" s="201"/>
      <c r="R761" s="226"/>
      <c r="S761" s="226"/>
      <c r="T761" s="225"/>
      <c r="U761" s="225"/>
    </row>
    <row r="762" spans="4:21" x14ac:dyDescent="0.25">
      <c r="D762" s="201"/>
      <c r="P762" s="201"/>
      <c r="R762" s="226"/>
      <c r="S762" s="226"/>
      <c r="T762" s="225"/>
      <c r="U762" s="225"/>
    </row>
    <row r="763" spans="4:21" x14ac:dyDescent="0.25">
      <c r="D763" s="201"/>
      <c r="P763" s="201"/>
      <c r="R763" s="226"/>
      <c r="S763" s="226"/>
      <c r="T763" s="225"/>
      <c r="U763" s="225"/>
    </row>
    <row r="764" spans="4:21" x14ac:dyDescent="0.25">
      <c r="D764" s="201"/>
      <c r="P764" s="201"/>
      <c r="R764" s="226"/>
      <c r="S764" s="226"/>
      <c r="T764" s="225"/>
      <c r="U764" s="225"/>
    </row>
    <row r="765" spans="4:21" x14ac:dyDescent="0.25">
      <c r="D765" s="201"/>
      <c r="P765" s="201"/>
      <c r="R765" s="226"/>
      <c r="S765" s="226"/>
      <c r="T765" s="225"/>
      <c r="U765" s="225"/>
    </row>
    <row r="766" spans="4:21" x14ac:dyDescent="0.25">
      <c r="D766" s="201"/>
      <c r="P766" s="201"/>
      <c r="R766" s="226"/>
      <c r="S766" s="226"/>
      <c r="T766" s="225"/>
      <c r="U766" s="225"/>
    </row>
    <row r="767" spans="4:21" x14ac:dyDescent="0.25">
      <c r="D767" s="201"/>
      <c r="P767" s="201"/>
      <c r="R767" s="226"/>
      <c r="S767" s="226"/>
      <c r="T767" s="225"/>
      <c r="U767" s="225"/>
    </row>
    <row r="768" spans="4:21" x14ac:dyDescent="0.25">
      <c r="D768" s="201"/>
      <c r="P768" s="201"/>
      <c r="R768" s="226"/>
      <c r="S768" s="226"/>
      <c r="T768" s="225"/>
      <c r="U768" s="225"/>
    </row>
    <row r="769" spans="4:21" x14ac:dyDescent="0.25">
      <c r="D769" s="201"/>
      <c r="P769" s="201"/>
      <c r="R769" s="226"/>
      <c r="S769" s="226"/>
      <c r="T769" s="225"/>
      <c r="U769" s="225"/>
    </row>
    <row r="770" spans="4:21" x14ac:dyDescent="0.25">
      <c r="D770" s="201"/>
      <c r="P770" s="201"/>
      <c r="R770" s="226"/>
      <c r="S770" s="226"/>
      <c r="T770" s="225"/>
      <c r="U770" s="225"/>
    </row>
    <row r="771" spans="4:21" x14ac:dyDescent="0.25">
      <c r="D771" s="201"/>
      <c r="P771" s="201"/>
      <c r="R771" s="226"/>
      <c r="S771" s="226"/>
      <c r="T771" s="225"/>
      <c r="U771" s="225"/>
    </row>
    <row r="772" spans="4:21" x14ac:dyDescent="0.25">
      <c r="D772" s="201"/>
      <c r="P772" s="201"/>
      <c r="R772" s="226"/>
      <c r="S772" s="226"/>
      <c r="T772" s="225"/>
      <c r="U772" s="225"/>
    </row>
    <row r="773" spans="4:21" x14ac:dyDescent="0.25">
      <c r="D773" s="201"/>
      <c r="P773" s="201"/>
      <c r="R773" s="226"/>
      <c r="S773" s="226"/>
      <c r="T773" s="225"/>
      <c r="U773" s="225"/>
    </row>
    <row r="774" spans="4:21" x14ac:dyDescent="0.25">
      <c r="D774" s="201"/>
      <c r="P774" s="201"/>
      <c r="R774" s="226"/>
      <c r="S774" s="226"/>
      <c r="T774" s="225"/>
      <c r="U774" s="225"/>
    </row>
    <row r="775" spans="4:21" x14ac:dyDescent="0.25">
      <c r="D775" s="201"/>
      <c r="P775" s="201"/>
      <c r="R775" s="226"/>
      <c r="S775" s="226"/>
      <c r="T775" s="225"/>
      <c r="U775" s="225"/>
    </row>
    <row r="776" spans="4:21" x14ac:dyDescent="0.25">
      <c r="D776" s="201"/>
      <c r="P776" s="201"/>
      <c r="R776" s="226"/>
      <c r="S776" s="226"/>
      <c r="T776" s="225"/>
      <c r="U776" s="225"/>
    </row>
    <row r="777" spans="4:21" x14ac:dyDescent="0.25">
      <c r="D777" s="201"/>
      <c r="P777" s="201"/>
      <c r="R777" s="226"/>
      <c r="S777" s="226"/>
      <c r="T777" s="225"/>
      <c r="U777" s="225"/>
    </row>
    <row r="778" spans="4:21" x14ac:dyDescent="0.25">
      <c r="D778" s="201"/>
      <c r="P778" s="201"/>
      <c r="R778" s="226"/>
      <c r="S778" s="226"/>
      <c r="T778" s="225"/>
      <c r="U778" s="225"/>
    </row>
    <row r="779" spans="4:21" x14ac:dyDescent="0.25">
      <c r="D779" s="201"/>
      <c r="P779" s="201"/>
      <c r="R779" s="226"/>
      <c r="S779" s="226"/>
      <c r="T779" s="225"/>
      <c r="U779" s="225"/>
    </row>
    <row r="780" spans="4:21" x14ac:dyDescent="0.25">
      <c r="D780" s="201"/>
      <c r="P780" s="201"/>
      <c r="R780" s="226"/>
      <c r="S780" s="226"/>
      <c r="T780" s="225"/>
      <c r="U780" s="225"/>
    </row>
    <row r="781" spans="4:21" x14ac:dyDescent="0.25">
      <c r="D781" s="201"/>
      <c r="P781" s="201"/>
      <c r="R781" s="226"/>
      <c r="S781" s="226"/>
      <c r="T781" s="225"/>
      <c r="U781" s="225"/>
    </row>
    <row r="782" spans="4:21" x14ac:dyDescent="0.25">
      <c r="D782" s="201"/>
      <c r="P782" s="201"/>
      <c r="R782" s="226"/>
      <c r="S782" s="226"/>
      <c r="T782" s="225"/>
      <c r="U782" s="225"/>
    </row>
    <row r="783" spans="4:21" x14ac:dyDescent="0.25">
      <c r="D783" s="201"/>
      <c r="P783" s="201"/>
      <c r="R783" s="226"/>
      <c r="S783" s="226"/>
      <c r="T783" s="225"/>
      <c r="U783" s="225"/>
    </row>
    <row r="784" spans="4:21" x14ac:dyDescent="0.25">
      <c r="D784" s="201"/>
      <c r="P784" s="201"/>
      <c r="R784" s="226"/>
      <c r="S784" s="226"/>
      <c r="T784" s="225"/>
      <c r="U784" s="225"/>
    </row>
    <row r="785" spans="4:21" x14ac:dyDescent="0.25">
      <c r="D785" s="201"/>
      <c r="P785" s="201"/>
      <c r="R785" s="226"/>
      <c r="S785" s="226"/>
      <c r="T785" s="225"/>
      <c r="U785" s="225"/>
    </row>
    <row r="786" spans="4:21" x14ac:dyDescent="0.25">
      <c r="D786" s="201"/>
      <c r="P786" s="201"/>
      <c r="R786" s="226"/>
      <c r="S786" s="226"/>
      <c r="T786" s="225"/>
      <c r="U786" s="225"/>
    </row>
    <row r="787" spans="4:21" x14ac:dyDescent="0.25">
      <c r="D787" s="201"/>
      <c r="P787" s="201"/>
      <c r="R787" s="226"/>
      <c r="S787" s="226"/>
      <c r="T787" s="225"/>
      <c r="U787" s="225"/>
    </row>
    <row r="788" spans="4:21" x14ac:dyDescent="0.25">
      <c r="D788" s="201"/>
      <c r="P788" s="201"/>
      <c r="R788" s="226"/>
      <c r="S788" s="226"/>
      <c r="T788" s="225"/>
      <c r="U788" s="225"/>
    </row>
    <row r="789" spans="4:21" x14ac:dyDescent="0.25">
      <c r="D789" s="201"/>
      <c r="P789" s="201"/>
      <c r="R789" s="226"/>
      <c r="S789" s="226"/>
      <c r="T789" s="225"/>
      <c r="U789" s="225"/>
    </row>
    <row r="790" spans="4:21" x14ac:dyDescent="0.25">
      <c r="D790" s="201"/>
      <c r="P790" s="201"/>
      <c r="R790" s="226"/>
      <c r="S790" s="226"/>
      <c r="T790" s="225"/>
      <c r="U790" s="225"/>
    </row>
    <row r="791" spans="4:21" x14ac:dyDescent="0.25">
      <c r="D791" s="201"/>
      <c r="P791" s="201"/>
      <c r="R791" s="226"/>
      <c r="S791" s="226"/>
      <c r="T791" s="225"/>
      <c r="U791" s="225"/>
    </row>
    <row r="792" spans="4:21" x14ac:dyDescent="0.25">
      <c r="D792" s="201"/>
      <c r="P792" s="201"/>
      <c r="R792" s="226"/>
      <c r="S792" s="226"/>
      <c r="T792" s="225"/>
      <c r="U792" s="225"/>
    </row>
    <row r="793" spans="4:21" x14ac:dyDescent="0.25">
      <c r="D793" s="201"/>
      <c r="P793" s="201"/>
      <c r="R793" s="226"/>
      <c r="S793" s="226"/>
      <c r="T793" s="225"/>
      <c r="U793" s="225"/>
    </row>
    <row r="794" spans="4:21" x14ac:dyDescent="0.25">
      <c r="D794" s="201"/>
      <c r="P794" s="201"/>
      <c r="R794" s="226"/>
      <c r="S794" s="226"/>
      <c r="T794" s="225"/>
      <c r="U794" s="225"/>
    </row>
    <row r="795" spans="4:21" x14ac:dyDescent="0.25">
      <c r="D795" s="201"/>
      <c r="P795" s="201"/>
      <c r="R795" s="226"/>
      <c r="S795" s="226"/>
      <c r="T795" s="225"/>
      <c r="U795" s="225"/>
    </row>
    <row r="796" spans="4:21" x14ac:dyDescent="0.25">
      <c r="D796" s="201"/>
      <c r="P796" s="201"/>
      <c r="R796" s="226"/>
      <c r="S796" s="226"/>
      <c r="T796" s="225"/>
      <c r="U796" s="225"/>
    </row>
    <row r="797" spans="4:21" x14ac:dyDescent="0.25">
      <c r="D797" s="201"/>
      <c r="P797" s="201"/>
      <c r="R797" s="226"/>
      <c r="S797" s="226"/>
      <c r="T797" s="225"/>
      <c r="U797" s="225"/>
    </row>
    <row r="798" spans="4:21" x14ac:dyDescent="0.25">
      <c r="D798" s="201"/>
      <c r="P798" s="201"/>
      <c r="R798" s="226"/>
      <c r="S798" s="226"/>
      <c r="T798" s="225"/>
      <c r="U798" s="225"/>
    </row>
    <row r="799" spans="4:21" x14ac:dyDescent="0.25">
      <c r="D799" s="201"/>
      <c r="P799" s="201"/>
      <c r="R799" s="226"/>
      <c r="S799" s="226"/>
      <c r="T799" s="225"/>
      <c r="U799" s="225"/>
    </row>
    <row r="800" spans="4:21" x14ac:dyDescent="0.25">
      <c r="D800" s="201"/>
      <c r="P800" s="201"/>
      <c r="R800" s="226"/>
      <c r="S800" s="226"/>
      <c r="T800" s="225"/>
      <c r="U800" s="225"/>
    </row>
    <row r="801" spans="4:21" x14ac:dyDescent="0.25">
      <c r="D801" s="201"/>
      <c r="P801" s="201"/>
      <c r="R801" s="226"/>
      <c r="S801" s="226"/>
      <c r="T801" s="225"/>
      <c r="U801" s="225"/>
    </row>
    <row r="802" spans="4:21" x14ac:dyDescent="0.25">
      <c r="D802" s="201"/>
      <c r="P802" s="201"/>
      <c r="R802" s="226"/>
      <c r="S802" s="226"/>
      <c r="T802" s="225"/>
      <c r="U802" s="225"/>
    </row>
    <row r="803" spans="4:21" x14ac:dyDescent="0.25">
      <c r="D803" s="201"/>
      <c r="P803" s="201"/>
      <c r="R803" s="226"/>
      <c r="S803" s="226"/>
      <c r="T803" s="225"/>
      <c r="U803" s="225"/>
    </row>
    <row r="804" spans="4:21" x14ac:dyDescent="0.25">
      <c r="D804" s="201"/>
      <c r="P804" s="201"/>
      <c r="R804" s="226"/>
      <c r="S804" s="226"/>
      <c r="T804" s="225"/>
      <c r="U804" s="225"/>
    </row>
    <row r="805" spans="4:21" x14ac:dyDescent="0.25">
      <c r="D805" s="201"/>
      <c r="P805" s="201"/>
      <c r="R805" s="226"/>
      <c r="S805" s="226"/>
      <c r="T805" s="225"/>
      <c r="U805" s="225"/>
    </row>
    <row r="806" spans="4:21" x14ac:dyDescent="0.25">
      <c r="D806" s="201"/>
      <c r="P806" s="201"/>
      <c r="R806" s="226"/>
      <c r="S806" s="226"/>
      <c r="T806" s="225"/>
      <c r="U806" s="225"/>
    </row>
    <row r="807" spans="4:21" x14ac:dyDescent="0.25">
      <c r="D807" s="201"/>
      <c r="P807" s="201"/>
      <c r="R807" s="226"/>
      <c r="S807" s="226"/>
      <c r="T807" s="225"/>
      <c r="U807" s="225"/>
    </row>
    <row r="808" spans="4:21" x14ac:dyDescent="0.25">
      <c r="D808" s="201"/>
      <c r="P808" s="201"/>
      <c r="R808" s="226"/>
      <c r="S808" s="226"/>
      <c r="T808" s="225"/>
      <c r="U808" s="225"/>
    </row>
    <row r="809" spans="4:21" x14ac:dyDescent="0.25">
      <c r="D809" s="201"/>
      <c r="P809" s="201"/>
      <c r="R809" s="226"/>
      <c r="S809" s="226"/>
      <c r="T809" s="225"/>
      <c r="U809" s="225"/>
    </row>
    <row r="810" spans="4:21" x14ac:dyDescent="0.25">
      <c r="D810" s="201"/>
      <c r="P810" s="201"/>
      <c r="R810" s="226"/>
      <c r="S810" s="226"/>
      <c r="T810" s="225"/>
      <c r="U810" s="225"/>
    </row>
    <row r="811" spans="4:21" x14ac:dyDescent="0.25">
      <c r="D811" s="201"/>
      <c r="P811" s="201"/>
      <c r="R811" s="226"/>
      <c r="S811" s="226"/>
      <c r="T811" s="225"/>
      <c r="U811" s="225"/>
    </row>
    <row r="812" spans="4:21" x14ac:dyDescent="0.25">
      <c r="D812" s="201"/>
      <c r="P812" s="201"/>
      <c r="R812" s="226"/>
      <c r="S812" s="226"/>
      <c r="T812" s="225"/>
      <c r="U812" s="225"/>
    </row>
    <row r="813" spans="4:21" x14ac:dyDescent="0.25">
      <c r="D813" s="201"/>
      <c r="P813" s="201"/>
      <c r="R813" s="226"/>
      <c r="S813" s="226"/>
      <c r="T813" s="225"/>
      <c r="U813" s="225"/>
    </row>
    <row r="814" spans="4:21" x14ac:dyDescent="0.25">
      <c r="D814" s="201"/>
      <c r="P814" s="201"/>
      <c r="R814" s="226"/>
      <c r="S814" s="226"/>
      <c r="T814" s="225"/>
      <c r="U814" s="225"/>
    </row>
    <row r="815" spans="4:21" x14ac:dyDescent="0.25">
      <c r="D815" s="201"/>
      <c r="P815" s="201"/>
      <c r="R815" s="226"/>
      <c r="S815" s="226"/>
      <c r="T815" s="225"/>
      <c r="U815" s="225"/>
    </row>
    <row r="816" spans="4:21" x14ac:dyDescent="0.25">
      <c r="D816" s="201"/>
      <c r="P816" s="201"/>
      <c r="R816" s="226"/>
      <c r="S816" s="226"/>
      <c r="T816" s="225"/>
      <c r="U816" s="225"/>
    </row>
    <row r="817" spans="4:21" x14ac:dyDescent="0.25">
      <c r="D817" s="201"/>
      <c r="P817" s="201"/>
      <c r="R817" s="226"/>
      <c r="S817" s="226"/>
      <c r="T817" s="225"/>
      <c r="U817" s="225"/>
    </row>
    <row r="818" spans="4:21" x14ac:dyDescent="0.25">
      <c r="D818" s="201"/>
      <c r="P818" s="201"/>
      <c r="R818" s="226"/>
      <c r="S818" s="226"/>
      <c r="T818" s="225"/>
      <c r="U818" s="225"/>
    </row>
    <row r="819" spans="4:21" x14ac:dyDescent="0.25">
      <c r="D819" s="201"/>
      <c r="P819" s="201"/>
      <c r="R819" s="226"/>
      <c r="S819" s="226"/>
      <c r="T819" s="225"/>
      <c r="U819" s="225"/>
    </row>
    <row r="820" spans="4:21" x14ac:dyDescent="0.25">
      <c r="D820" s="201"/>
      <c r="P820" s="201"/>
      <c r="R820" s="226"/>
      <c r="S820" s="226"/>
      <c r="T820" s="225"/>
      <c r="U820" s="225"/>
    </row>
    <row r="821" spans="4:21" x14ac:dyDescent="0.25">
      <c r="D821" s="201"/>
      <c r="P821" s="201"/>
      <c r="R821" s="226"/>
      <c r="S821" s="226"/>
      <c r="T821" s="225"/>
      <c r="U821" s="225"/>
    </row>
    <row r="822" spans="4:21" x14ac:dyDescent="0.25">
      <c r="D822" s="201"/>
      <c r="P822" s="201"/>
      <c r="R822" s="226"/>
      <c r="S822" s="226"/>
      <c r="T822" s="225"/>
      <c r="U822" s="225"/>
    </row>
    <row r="823" spans="4:21" x14ac:dyDescent="0.25">
      <c r="D823" s="201"/>
      <c r="P823" s="201"/>
      <c r="R823" s="226"/>
      <c r="S823" s="226"/>
      <c r="T823" s="225"/>
      <c r="U823" s="225"/>
    </row>
    <row r="824" spans="4:21" x14ac:dyDescent="0.25">
      <c r="D824" s="201"/>
      <c r="P824" s="201"/>
      <c r="R824" s="226"/>
      <c r="S824" s="226"/>
      <c r="T824" s="225"/>
      <c r="U824" s="225"/>
    </row>
    <row r="825" spans="4:21" x14ac:dyDescent="0.25">
      <c r="D825" s="201"/>
      <c r="P825" s="201"/>
      <c r="R825" s="226"/>
      <c r="S825" s="226"/>
      <c r="T825" s="225"/>
      <c r="U825" s="225"/>
    </row>
    <row r="826" spans="4:21" x14ac:dyDescent="0.25">
      <c r="D826" s="201"/>
      <c r="P826" s="201"/>
      <c r="R826" s="226"/>
      <c r="S826" s="226"/>
      <c r="T826" s="225"/>
      <c r="U826" s="225"/>
    </row>
    <row r="827" spans="4:21" x14ac:dyDescent="0.25">
      <c r="D827" s="201"/>
      <c r="P827" s="201"/>
      <c r="R827" s="226"/>
      <c r="S827" s="226"/>
      <c r="T827" s="225"/>
      <c r="U827" s="225"/>
    </row>
    <row r="828" spans="4:21" x14ac:dyDescent="0.25">
      <c r="D828" s="201"/>
      <c r="P828" s="201"/>
      <c r="R828" s="226"/>
      <c r="S828" s="226"/>
      <c r="T828" s="225"/>
      <c r="U828" s="225"/>
    </row>
    <row r="829" spans="4:21" x14ac:dyDescent="0.25">
      <c r="D829" s="201"/>
      <c r="P829" s="201"/>
      <c r="R829" s="226"/>
      <c r="S829" s="226"/>
      <c r="T829" s="225"/>
      <c r="U829" s="225"/>
    </row>
    <row r="830" spans="4:21" x14ac:dyDescent="0.25">
      <c r="D830" s="201"/>
      <c r="P830" s="201"/>
      <c r="R830" s="226"/>
      <c r="S830" s="226"/>
      <c r="T830" s="225"/>
      <c r="U830" s="225"/>
    </row>
    <row r="831" spans="4:21" x14ac:dyDescent="0.25">
      <c r="D831" s="201"/>
      <c r="P831" s="201"/>
      <c r="R831" s="226"/>
      <c r="S831" s="226"/>
      <c r="T831" s="225"/>
      <c r="U831" s="225"/>
    </row>
    <row r="832" spans="4:21" x14ac:dyDescent="0.25">
      <c r="D832" s="201"/>
      <c r="P832" s="201"/>
      <c r="R832" s="226"/>
      <c r="S832" s="226"/>
      <c r="T832" s="225"/>
      <c r="U832" s="225"/>
    </row>
    <row r="833" spans="4:21" x14ac:dyDescent="0.25">
      <c r="D833" s="201"/>
      <c r="P833" s="201"/>
      <c r="R833" s="226"/>
      <c r="S833" s="226"/>
      <c r="T833" s="225"/>
      <c r="U833" s="225"/>
    </row>
    <row r="834" spans="4:21" x14ac:dyDescent="0.25">
      <c r="D834" s="201"/>
      <c r="P834" s="201"/>
      <c r="R834" s="226"/>
      <c r="S834" s="226"/>
      <c r="T834" s="225"/>
      <c r="U834" s="225"/>
    </row>
    <row r="835" spans="4:21" x14ac:dyDescent="0.25">
      <c r="D835" s="201"/>
      <c r="P835" s="201"/>
      <c r="R835" s="226"/>
      <c r="S835" s="226"/>
      <c r="T835" s="225"/>
      <c r="U835" s="225"/>
    </row>
    <row r="836" spans="4:21" x14ac:dyDescent="0.25">
      <c r="D836" s="201"/>
      <c r="P836" s="201"/>
      <c r="R836" s="226"/>
      <c r="S836" s="226"/>
      <c r="T836" s="225"/>
      <c r="U836" s="225"/>
    </row>
    <row r="837" spans="4:21" x14ac:dyDescent="0.25">
      <c r="D837" s="201"/>
      <c r="P837" s="201"/>
      <c r="R837" s="226"/>
      <c r="S837" s="226"/>
      <c r="T837" s="225"/>
      <c r="U837" s="225"/>
    </row>
    <row r="838" spans="4:21" x14ac:dyDescent="0.25">
      <c r="D838" s="201"/>
      <c r="P838" s="201"/>
      <c r="R838" s="226"/>
      <c r="S838" s="226"/>
      <c r="T838" s="225"/>
      <c r="U838" s="225"/>
    </row>
    <row r="839" spans="4:21" x14ac:dyDescent="0.25">
      <c r="D839" s="201"/>
      <c r="P839" s="201"/>
      <c r="R839" s="226"/>
      <c r="S839" s="226"/>
      <c r="T839" s="225"/>
      <c r="U839" s="225"/>
    </row>
    <row r="840" spans="4:21" x14ac:dyDescent="0.25">
      <c r="D840" s="201"/>
      <c r="P840" s="201"/>
      <c r="R840" s="226"/>
      <c r="S840" s="226"/>
      <c r="T840" s="225"/>
      <c r="U840" s="225"/>
    </row>
    <row r="841" spans="4:21" x14ac:dyDescent="0.25">
      <c r="D841" s="201"/>
      <c r="P841" s="201"/>
      <c r="R841" s="226"/>
      <c r="S841" s="226"/>
      <c r="T841" s="225"/>
      <c r="U841" s="225"/>
    </row>
    <row r="842" spans="4:21" x14ac:dyDescent="0.25">
      <c r="D842" s="201"/>
      <c r="P842" s="201"/>
      <c r="R842" s="226"/>
      <c r="S842" s="226"/>
      <c r="T842" s="225"/>
      <c r="U842" s="225"/>
    </row>
    <row r="843" spans="4:21" x14ac:dyDescent="0.25">
      <c r="D843" s="201"/>
      <c r="P843" s="201"/>
      <c r="R843" s="226"/>
      <c r="S843" s="226"/>
      <c r="T843" s="225"/>
      <c r="U843" s="225"/>
    </row>
    <row r="844" spans="4:21" x14ac:dyDescent="0.25">
      <c r="D844" s="201"/>
      <c r="P844" s="201"/>
      <c r="R844" s="226"/>
      <c r="S844" s="226"/>
      <c r="T844" s="225"/>
      <c r="U844" s="225"/>
    </row>
    <row r="845" spans="4:21" x14ac:dyDescent="0.25">
      <c r="D845" s="201"/>
      <c r="P845" s="201"/>
      <c r="R845" s="226"/>
      <c r="S845" s="226"/>
      <c r="T845" s="225"/>
      <c r="U845" s="225"/>
    </row>
    <row r="846" spans="4:21" x14ac:dyDescent="0.25">
      <c r="D846" s="201"/>
      <c r="P846" s="201"/>
      <c r="R846" s="226"/>
      <c r="S846" s="226"/>
      <c r="T846" s="225"/>
      <c r="U846" s="225"/>
    </row>
    <row r="847" spans="4:21" x14ac:dyDescent="0.25">
      <c r="D847" s="201"/>
      <c r="P847" s="201"/>
      <c r="R847" s="226"/>
      <c r="S847" s="226"/>
      <c r="T847" s="225"/>
      <c r="U847" s="225"/>
    </row>
    <row r="848" spans="4:21" x14ac:dyDescent="0.25">
      <c r="D848" s="201"/>
      <c r="P848" s="201"/>
      <c r="R848" s="226"/>
      <c r="S848" s="226"/>
      <c r="T848" s="225"/>
      <c r="U848" s="225"/>
    </row>
    <row r="849" spans="4:21" x14ac:dyDescent="0.25">
      <c r="D849" s="201"/>
      <c r="P849" s="201"/>
      <c r="R849" s="226"/>
      <c r="S849" s="226"/>
      <c r="T849" s="225"/>
      <c r="U849" s="225"/>
    </row>
    <row r="850" spans="4:21" x14ac:dyDescent="0.25">
      <c r="D850" s="201"/>
      <c r="P850" s="201"/>
      <c r="R850" s="226"/>
      <c r="S850" s="226"/>
      <c r="T850" s="225"/>
      <c r="U850" s="225"/>
    </row>
    <row r="851" spans="4:21" x14ac:dyDescent="0.25">
      <c r="D851" s="201"/>
      <c r="P851" s="201"/>
      <c r="R851" s="226"/>
      <c r="S851" s="226"/>
      <c r="T851" s="225"/>
      <c r="U851" s="225"/>
    </row>
    <row r="852" spans="4:21" x14ac:dyDescent="0.25">
      <c r="D852" s="201"/>
      <c r="P852" s="201"/>
      <c r="R852" s="226"/>
      <c r="S852" s="226"/>
      <c r="T852" s="225"/>
      <c r="U852" s="225"/>
    </row>
    <row r="853" spans="4:21" x14ac:dyDescent="0.25">
      <c r="D853" s="201"/>
      <c r="P853" s="201"/>
      <c r="R853" s="226"/>
      <c r="S853" s="226"/>
      <c r="T853" s="225"/>
      <c r="U853" s="225"/>
    </row>
    <row r="854" spans="4:21" x14ac:dyDescent="0.25">
      <c r="D854" s="201"/>
      <c r="P854" s="201"/>
      <c r="R854" s="226"/>
      <c r="S854" s="226"/>
      <c r="T854" s="225"/>
      <c r="U854" s="225"/>
    </row>
    <row r="855" spans="4:21" x14ac:dyDescent="0.25">
      <c r="D855" s="201"/>
      <c r="P855" s="201"/>
      <c r="R855" s="226"/>
      <c r="S855" s="226"/>
      <c r="T855" s="225"/>
      <c r="U855" s="225"/>
    </row>
    <row r="856" spans="4:21" x14ac:dyDescent="0.25">
      <c r="D856" s="201"/>
      <c r="P856" s="201"/>
      <c r="R856" s="226"/>
      <c r="S856" s="226"/>
      <c r="T856" s="225"/>
      <c r="U856" s="225"/>
    </row>
    <row r="857" spans="4:21" x14ac:dyDescent="0.25">
      <c r="D857" s="201"/>
      <c r="P857" s="201"/>
      <c r="R857" s="226"/>
      <c r="S857" s="226"/>
      <c r="T857" s="225"/>
      <c r="U857" s="225"/>
    </row>
    <row r="858" spans="4:21" x14ac:dyDescent="0.25">
      <c r="D858" s="201"/>
      <c r="P858" s="201"/>
      <c r="R858" s="226"/>
      <c r="S858" s="226"/>
      <c r="T858" s="225"/>
      <c r="U858" s="225"/>
    </row>
    <row r="859" spans="4:21" x14ac:dyDescent="0.25">
      <c r="D859" s="201"/>
      <c r="P859" s="201"/>
      <c r="R859" s="226"/>
      <c r="S859" s="226"/>
      <c r="T859" s="225"/>
      <c r="U859" s="225"/>
    </row>
    <row r="860" spans="4:21" x14ac:dyDescent="0.25">
      <c r="D860" s="201"/>
      <c r="P860" s="201"/>
      <c r="R860" s="226"/>
      <c r="S860" s="226"/>
      <c r="T860" s="225"/>
      <c r="U860" s="225"/>
    </row>
    <row r="861" spans="4:21" x14ac:dyDescent="0.25">
      <c r="D861" s="201"/>
      <c r="P861" s="201"/>
      <c r="R861" s="226"/>
      <c r="S861" s="226"/>
      <c r="T861" s="225"/>
      <c r="U861" s="225"/>
    </row>
    <row r="862" spans="4:21" x14ac:dyDescent="0.25">
      <c r="D862" s="201"/>
      <c r="P862" s="201"/>
      <c r="R862" s="226"/>
      <c r="S862" s="226"/>
      <c r="T862" s="225"/>
      <c r="U862" s="225"/>
    </row>
    <row r="863" spans="4:21" x14ac:dyDescent="0.25">
      <c r="D863" s="201"/>
      <c r="P863" s="201"/>
      <c r="R863" s="226"/>
      <c r="S863" s="226"/>
      <c r="T863" s="225"/>
      <c r="U863" s="225"/>
    </row>
    <row r="864" spans="4:21" x14ac:dyDescent="0.25">
      <c r="D864" s="201"/>
      <c r="P864" s="201"/>
      <c r="R864" s="226"/>
      <c r="S864" s="226"/>
      <c r="T864" s="225"/>
      <c r="U864" s="225"/>
    </row>
    <row r="865" spans="4:21" x14ac:dyDescent="0.25">
      <c r="D865" s="201"/>
      <c r="P865" s="201"/>
      <c r="R865" s="226"/>
      <c r="S865" s="226"/>
      <c r="T865" s="225"/>
      <c r="U865" s="225"/>
    </row>
    <row r="866" spans="4:21" x14ac:dyDescent="0.25">
      <c r="D866" s="201"/>
      <c r="P866" s="201"/>
      <c r="R866" s="226"/>
      <c r="S866" s="226"/>
      <c r="T866" s="225"/>
      <c r="U866" s="225"/>
    </row>
    <row r="867" spans="4:21" x14ac:dyDescent="0.25">
      <c r="D867" s="201"/>
      <c r="P867" s="201"/>
      <c r="R867" s="226"/>
      <c r="S867" s="226"/>
      <c r="T867" s="225"/>
      <c r="U867" s="225"/>
    </row>
    <row r="868" spans="4:21" x14ac:dyDescent="0.25">
      <c r="D868" s="201"/>
      <c r="P868" s="201"/>
      <c r="R868" s="226"/>
      <c r="S868" s="226"/>
      <c r="T868" s="225"/>
      <c r="U868" s="225"/>
    </row>
    <row r="869" spans="4:21" x14ac:dyDescent="0.25">
      <c r="D869" s="201"/>
      <c r="P869" s="201"/>
      <c r="R869" s="226"/>
      <c r="S869" s="226"/>
      <c r="T869" s="225"/>
      <c r="U869" s="225"/>
    </row>
    <row r="870" spans="4:21" x14ac:dyDescent="0.25">
      <c r="D870" s="201"/>
      <c r="P870" s="201"/>
      <c r="R870" s="226"/>
      <c r="S870" s="226"/>
      <c r="T870" s="225"/>
      <c r="U870" s="225"/>
    </row>
    <row r="871" spans="4:21" x14ac:dyDescent="0.25">
      <c r="D871" s="201"/>
      <c r="P871" s="201"/>
      <c r="R871" s="226"/>
      <c r="S871" s="226"/>
      <c r="T871" s="225"/>
      <c r="U871" s="225"/>
    </row>
    <row r="872" spans="4:21" x14ac:dyDescent="0.25">
      <c r="D872" s="201"/>
      <c r="P872" s="201"/>
      <c r="R872" s="226"/>
      <c r="S872" s="226"/>
      <c r="T872" s="225"/>
      <c r="U872" s="225"/>
    </row>
    <row r="873" spans="4:21" x14ac:dyDescent="0.25">
      <c r="D873" s="201"/>
      <c r="P873" s="201"/>
      <c r="R873" s="226"/>
      <c r="S873" s="226"/>
      <c r="T873" s="225"/>
      <c r="U873" s="225"/>
    </row>
    <row r="874" spans="4:21" x14ac:dyDescent="0.25">
      <c r="D874" s="201"/>
      <c r="P874" s="201"/>
      <c r="R874" s="226"/>
      <c r="S874" s="226"/>
      <c r="T874" s="225"/>
      <c r="U874" s="225"/>
    </row>
    <row r="875" spans="4:21" x14ac:dyDescent="0.25">
      <c r="D875" s="201"/>
      <c r="P875" s="201"/>
      <c r="R875" s="226"/>
      <c r="S875" s="226"/>
      <c r="T875" s="225"/>
      <c r="U875" s="225"/>
    </row>
    <row r="876" spans="4:21" x14ac:dyDescent="0.25">
      <c r="D876" s="201"/>
      <c r="P876" s="201"/>
      <c r="R876" s="226"/>
      <c r="S876" s="226"/>
      <c r="T876" s="225"/>
      <c r="U876" s="225"/>
    </row>
    <row r="877" spans="4:21" x14ac:dyDescent="0.25">
      <c r="D877" s="201"/>
      <c r="P877" s="201"/>
      <c r="R877" s="226"/>
      <c r="S877" s="226"/>
      <c r="T877" s="225"/>
      <c r="U877" s="225"/>
    </row>
    <row r="878" spans="4:21" x14ac:dyDescent="0.25">
      <c r="D878" s="201"/>
      <c r="P878" s="201"/>
      <c r="R878" s="226"/>
      <c r="S878" s="226"/>
      <c r="T878" s="225"/>
      <c r="U878" s="225"/>
    </row>
    <row r="879" spans="4:21" x14ac:dyDescent="0.25">
      <c r="D879" s="201"/>
      <c r="P879" s="201"/>
      <c r="R879" s="226"/>
      <c r="S879" s="226"/>
      <c r="T879" s="225"/>
      <c r="U879" s="225"/>
    </row>
    <row r="880" spans="4:21" x14ac:dyDescent="0.25">
      <c r="D880" s="201"/>
      <c r="P880" s="201"/>
      <c r="R880" s="226"/>
      <c r="S880" s="226"/>
      <c r="T880" s="225"/>
      <c r="U880" s="225"/>
    </row>
    <row r="881" spans="4:21" x14ac:dyDescent="0.25">
      <c r="D881" s="201"/>
      <c r="P881" s="201"/>
      <c r="R881" s="226"/>
      <c r="S881" s="226"/>
      <c r="T881" s="225"/>
      <c r="U881" s="225"/>
    </row>
    <row r="882" spans="4:21" x14ac:dyDescent="0.25">
      <c r="D882" s="201"/>
      <c r="P882" s="201"/>
      <c r="R882" s="226"/>
      <c r="S882" s="226"/>
      <c r="T882" s="225"/>
      <c r="U882" s="225"/>
    </row>
    <row r="883" spans="4:21" x14ac:dyDescent="0.25">
      <c r="D883" s="201"/>
      <c r="P883" s="201"/>
      <c r="R883" s="226"/>
      <c r="S883" s="226"/>
      <c r="T883" s="225"/>
      <c r="U883" s="225"/>
    </row>
    <row r="884" spans="4:21" x14ac:dyDescent="0.25">
      <c r="D884" s="201"/>
      <c r="P884" s="201"/>
      <c r="R884" s="226"/>
      <c r="S884" s="226"/>
      <c r="T884" s="225"/>
      <c r="U884" s="225"/>
    </row>
    <row r="885" spans="4:21" x14ac:dyDescent="0.25">
      <c r="D885" s="201"/>
      <c r="P885" s="201"/>
      <c r="R885" s="226"/>
      <c r="S885" s="226"/>
      <c r="T885" s="225"/>
      <c r="U885" s="225"/>
    </row>
    <row r="886" spans="4:21" x14ac:dyDescent="0.25">
      <c r="D886" s="201"/>
      <c r="P886" s="201"/>
      <c r="R886" s="226"/>
      <c r="S886" s="226"/>
      <c r="T886" s="225"/>
      <c r="U886" s="225"/>
    </row>
    <row r="887" spans="4:21" x14ac:dyDescent="0.25">
      <c r="D887" s="201"/>
      <c r="P887" s="201"/>
      <c r="R887" s="226"/>
      <c r="S887" s="226"/>
      <c r="T887" s="225"/>
      <c r="U887" s="225"/>
    </row>
    <row r="888" spans="4:21" x14ac:dyDescent="0.25">
      <c r="D888" s="201"/>
      <c r="P888" s="201"/>
      <c r="R888" s="226"/>
      <c r="S888" s="226"/>
      <c r="T888" s="225"/>
      <c r="U888" s="225"/>
    </row>
    <row r="889" spans="4:21" x14ac:dyDescent="0.25">
      <c r="D889" s="201"/>
      <c r="P889" s="201"/>
      <c r="R889" s="226"/>
      <c r="S889" s="226"/>
      <c r="T889" s="225"/>
      <c r="U889" s="225"/>
    </row>
    <row r="890" spans="4:21" x14ac:dyDescent="0.25">
      <c r="D890" s="201"/>
      <c r="P890" s="201"/>
      <c r="R890" s="226"/>
      <c r="S890" s="226"/>
      <c r="T890" s="225"/>
      <c r="U890" s="225"/>
    </row>
    <row r="891" spans="4:21" x14ac:dyDescent="0.25">
      <c r="D891" s="201"/>
      <c r="P891" s="201"/>
      <c r="R891" s="226"/>
      <c r="S891" s="226"/>
      <c r="T891" s="225"/>
      <c r="U891" s="225"/>
    </row>
    <row r="892" spans="4:21" x14ac:dyDescent="0.25">
      <c r="D892" s="201"/>
      <c r="P892" s="201"/>
      <c r="R892" s="226"/>
      <c r="S892" s="226"/>
      <c r="T892" s="225"/>
      <c r="U892" s="225"/>
    </row>
    <row r="893" spans="4:21" x14ac:dyDescent="0.25">
      <c r="D893" s="201"/>
      <c r="P893" s="201"/>
      <c r="R893" s="226"/>
      <c r="S893" s="226"/>
      <c r="T893" s="225"/>
      <c r="U893" s="225"/>
    </row>
    <row r="894" spans="4:21" x14ac:dyDescent="0.25">
      <c r="D894" s="201"/>
      <c r="P894" s="201"/>
      <c r="R894" s="226"/>
      <c r="S894" s="226"/>
      <c r="T894" s="225"/>
      <c r="U894" s="225"/>
    </row>
    <row r="895" spans="4:21" x14ac:dyDescent="0.25">
      <c r="D895" s="201"/>
      <c r="P895" s="201"/>
      <c r="R895" s="226"/>
      <c r="S895" s="226"/>
      <c r="T895" s="225"/>
      <c r="U895" s="225"/>
    </row>
    <row r="896" spans="4:21" x14ac:dyDescent="0.25">
      <c r="D896" s="201"/>
      <c r="P896" s="201"/>
      <c r="R896" s="226"/>
      <c r="S896" s="226"/>
      <c r="T896" s="225"/>
      <c r="U896" s="225"/>
    </row>
    <row r="897" spans="4:21" x14ac:dyDescent="0.25">
      <c r="D897" s="201"/>
      <c r="P897" s="201"/>
      <c r="R897" s="226"/>
      <c r="S897" s="226"/>
      <c r="T897" s="225"/>
      <c r="U897" s="225"/>
    </row>
    <row r="898" spans="4:21" x14ac:dyDescent="0.25">
      <c r="D898" s="201"/>
      <c r="P898" s="201"/>
      <c r="R898" s="226"/>
      <c r="S898" s="226"/>
      <c r="T898" s="225"/>
      <c r="U898" s="225"/>
    </row>
    <row r="899" spans="4:21" x14ac:dyDescent="0.25">
      <c r="D899" s="201"/>
      <c r="P899" s="201"/>
      <c r="R899" s="226"/>
      <c r="S899" s="226"/>
      <c r="T899" s="225"/>
      <c r="U899" s="225"/>
    </row>
    <row r="900" spans="4:21" x14ac:dyDescent="0.25">
      <c r="D900" s="201"/>
      <c r="P900" s="201"/>
      <c r="R900" s="226"/>
      <c r="S900" s="226"/>
      <c r="T900" s="225"/>
      <c r="U900" s="225"/>
    </row>
    <row r="901" spans="4:21" x14ac:dyDescent="0.25">
      <c r="D901" s="201"/>
      <c r="P901" s="201"/>
      <c r="R901" s="226"/>
      <c r="S901" s="226"/>
      <c r="T901" s="225"/>
      <c r="U901" s="225"/>
    </row>
    <row r="902" spans="4:21" x14ac:dyDescent="0.25">
      <c r="D902" s="201"/>
      <c r="P902" s="201"/>
      <c r="R902" s="226"/>
      <c r="S902" s="226"/>
      <c r="T902" s="225"/>
      <c r="U902" s="225"/>
    </row>
    <row r="903" spans="4:21" x14ac:dyDescent="0.25">
      <c r="D903" s="201"/>
      <c r="P903" s="201"/>
      <c r="R903" s="226"/>
      <c r="S903" s="226"/>
      <c r="T903" s="225"/>
      <c r="U903" s="225"/>
    </row>
    <row r="904" spans="4:21" x14ac:dyDescent="0.25">
      <c r="D904" s="201"/>
      <c r="P904" s="201"/>
      <c r="R904" s="226"/>
      <c r="S904" s="226"/>
      <c r="T904" s="225"/>
      <c r="U904" s="225"/>
    </row>
    <row r="905" spans="4:21" x14ac:dyDescent="0.25">
      <c r="D905" s="201"/>
      <c r="P905" s="201"/>
      <c r="R905" s="226"/>
      <c r="S905" s="226"/>
      <c r="T905" s="225"/>
      <c r="U905" s="225"/>
    </row>
    <row r="906" spans="4:21" x14ac:dyDescent="0.25">
      <c r="D906" s="201"/>
      <c r="P906" s="201"/>
      <c r="R906" s="226"/>
      <c r="S906" s="226"/>
      <c r="T906" s="225"/>
      <c r="U906" s="225"/>
    </row>
    <row r="907" spans="4:21" x14ac:dyDescent="0.25">
      <c r="D907" s="201"/>
      <c r="P907" s="201"/>
      <c r="R907" s="226"/>
      <c r="S907" s="226"/>
      <c r="T907" s="225"/>
      <c r="U907" s="225"/>
    </row>
    <row r="908" spans="4:21" x14ac:dyDescent="0.25">
      <c r="D908" s="201"/>
      <c r="P908" s="201"/>
      <c r="R908" s="226"/>
      <c r="S908" s="226"/>
      <c r="T908" s="225"/>
      <c r="U908" s="225"/>
    </row>
    <row r="909" spans="4:21" x14ac:dyDescent="0.25">
      <c r="D909" s="201"/>
      <c r="P909" s="201"/>
      <c r="R909" s="226"/>
      <c r="S909" s="226"/>
      <c r="T909" s="225"/>
      <c r="U909" s="225"/>
    </row>
    <row r="910" spans="4:21" x14ac:dyDescent="0.25">
      <c r="D910" s="201"/>
      <c r="P910" s="201"/>
      <c r="R910" s="226"/>
      <c r="S910" s="226"/>
      <c r="T910" s="225"/>
      <c r="U910" s="225"/>
    </row>
    <row r="911" spans="4:21" x14ac:dyDescent="0.25">
      <c r="D911" s="201"/>
      <c r="P911" s="201"/>
      <c r="R911" s="226"/>
      <c r="S911" s="226"/>
      <c r="T911" s="225"/>
      <c r="U911" s="225"/>
    </row>
    <row r="912" spans="4:21" x14ac:dyDescent="0.25">
      <c r="D912" s="201"/>
      <c r="P912" s="201"/>
      <c r="R912" s="226"/>
      <c r="S912" s="226"/>
      <c r="T912" s="225"/>
      <c r="U912" s="225"/>
    </row>
    <row r="913" spans="4:21" x14ac:dyDescent="0.25">
      <c r="D913" s="201"/>
      <c r="P913" s="201"/>
      <c r="R913" s="226"/>
      <c r="S913" s="226"/>
      <c r="T913" s="225"/>
      <c r="U913" s="225"/>
    </row>
    <row r="914" spans="4:21" x14ac:dyDescent="0.25">
      <c r="D914" s="201"/>
      <c r="P914" s="201"/>
      <c r="R914" s="226"/>
      <c r="S914" s="226"/>
      <c r="T914" s="225"/>
      <c r="U914" s="225"/>
    </row>
    <row r="915" spans="4:21" x14ac:dyDescent="0.25">
      <c r="D915" s="201"/>
      <c r="P915" s="201"/>
      <c r="R915" s="226"/>
      <c r="S915" s="226"/>
      <c r="T915" s="225"/>
      <c r="U915" s="225"/>
    </row>
    <row r="916" spans="4:21" x14ac:dyDescent="0.25">
      <c r="D916" s="201"/>
      <c r="P916" s="201"/>
      <c r="R916" s="226"/>
      <c r="S916" s="226"/>
      <c r="T916" s="225"/>
      <c r="U916" s="225"/>
    </row>
    <row r="917" spans="4:21" x14ac:dyDescent="0.25">
      <c r="D917" s="201"/>
      <c r="P917" s="201"/>
      <c r="R917" s="226"/>
      <c r="S917" s="226"/>
      <c r="T917" s="225"/>
      <c r="U917" s="225"/>
    </row>
    <row r="918" spans="4:21" x14ac:dyDescent="0.25">
      <c r="D918" s="201"/>
      <c r="P918" s="201"/>
      <c r="R918" s="226"/>
      <c r="S918" s="226"/>
      <c r="T918" s="225"/>
      <c r="U918" s="225"/>
    </row>
    <row r="919" spans="4:21" x14ac:dyDescent="0.25">
      <c r="D919" s="201"/>
      <c r="P919" s="201"/>
      <c r="R919" s="226"/>
      <c r="S919" s="226"/>
      <c r="T919" s="225"/>
      <c r="U919" s="225"/>
    </row>
    <row r="920" spans="4:21" x14ac:dyDescent="0.25">
      <c r="D920" s="201"/>
      <c r="P920" s="201"/>
      <c r="R920" s="226"/>
      <c r="S920" s="226"/>
      <c r="T920" s="225"/>
      <c r="U920" s="225"/>
    </row>
    <row r="921" spans="4:21" x14ac:dyDescent="0.25">
      <c r="D921" s="201"/>
      <c r="P921" s="201"/>
      <c r="R921" s="226"/>
      <c r="S921" s="226"/>
      <c r="T921" s="225"/>
      <c r="U921" s="225"/>
    </row>
    <row r="922" spans="4:21" x14ac:dyDescent="0.25">
      <c r="D922" s="201"/>
      <c r="P922" s="201"/>
      <c r="R922" s="226"/>
      <c r="S922" s="226"/>
      <c r="T922" s="225"/>
      <c r="U922" s="225"/>
    </row>
    <row r="923" spans="4:21" x14ac:dyDescent="0.25">
      <c r="D923" s="201"/>
      <c r="P923" s="201"/>
      <c r="R923" s="226"/>
      <c r="S923" s="226"/>
      <c r="T923" s="225"/>
      <c r="U923" s="225"/>
    </row>
    <row r="924" spans="4:21" x14ac:dyDescent="0.25">
      <c r="D924" s="201"/>
      <c r="P924" s="201"/>
      <c r="R924" s="226"/>
      <c r="S924" s="226"/>
      <c r="T924" s="225"/>
      <c r="U924" s="225"/>
    </row>
    <row r="925" spans="4:21" x14ac:dyDescent="0.25">
      <c r="D925" s="201"/>
      <c r="P925" s="201"/>
      <c r="R925" s="226"/>
      <c r="S925" s="226"/>
      <c r="T925" s="225"/>
      <c r="U925" s="225"/>
    </row>
    <row r="926" spans="4:21" x14ac:dyDescent="0.25">
      <c r="D926" s="201"/>
      <c r="P926" s="201"/>
      <c r="R926" s="226"/>
      <c r="S926" s="226"/>
      <c r="T926" s="225"/>
      <c r="U926" s="225"/>
    </row>
    <row r="927" spans="4:21" x14ac:dyDescent="0.25">
      <c r="D927" s="201"/>
      <c r="P927" s="201"/>
      <c r="R927" s="226"/>
      <c r="S927" s="226"/>
      <c r="T927" s="225"/>
      <c r="U927" s="225"/>
    </row>
    <row r="928" spans="4:21" x14ac:dyDescent="0.25">
      <c r="D928" s="201"/>
      <c r="P928" s="201"/>
      <c r="R928" s="226"/>
      <c r="S928" s="226"/>
      <c r="T928" s="225"/>
      <c r="U928" s="225"/>
    </row>
    <row r="929" spans="4:21" x14ac:dyDescent="0.25">
      <c r="D929" s="201"/>
      <c r="P929" s="201"/>
      <c r="R929" s="226"/>
      <c r="S929" s="226"/>
      <c r="T929" s="225"/>
      <c r="U929" s="225"/>
    </row>
    <row r="930" spans="4:21" x14ac:dyDescent="0.25">
      <c r="D930" s="201"/>
      <c r="P930" s="201"/>
      <c r="R930" s="226"/>
      <c r="S930" s="226"/>
      <c r="T930" s="225"/>
      <c r="U930" s="225"/>
    </row>
    <row r="931" spans="4:21" x14ac:dyDescent="0.25">
      <c r="D931" s="201"/>
      <c r="P931" s="201"/>
      <c r="R931" s="226"/>
      <c r="S931" s="226"/>
      <c r="T931" s="225"/>
      <c r="U931" s="225"/>
    </row>
    <row r="932" spans="4:21" x14ac:dyDescent="0.25">
      <c r="D932" s="201"/>
      <c r="P932" s="201"/>
      <c r="R932" s="226"/>
      <c r="S932" s="226"/>
      <c r="T932" s="225"/>
      <c r="U932" s="225"/>
    </row>
    <row r="933" spans="4:21" x14ac:dyDescent="0.25">
      <c r="D933" s="201"/>
      <c r="P933" s="201"/>
      <c r="R933" s="226"/>
      <c r="S933" s="226"/>
      <c r="T933" s="225"/>
      <c r="U933" s="225"/>
    </row>
    <row r="934" spans="4:21" x14ac:dyDescent="0.25">
      <c r="D934" s="201"/>
      <c r="P934" s="201"/>
      <c r="R934" s="226"/>
      <c r="S934" s="226"/>
      <c r="T934" s="225"/>
      <c r="U934" s="225"/>
    </row>
    <row r="935" spans="4:21" x14ac:dyDescent="0.25">
      <c r="D935" s="201"/>
      <c r="P935" s="201"/>
      <c r="R935" s="226"/>
      <c r="S935" s="226"/>
      <c r="T935" s="225"/>
      <c r="U935" s="225"/>
    </row>
    <row r="936" spans="4:21" x14ac:dyDescent="0.25">
      <c r="D936" s="201"/>
      <c r="P936" s="201"/>
      <c r="R936" s="226"/>
      <c r="S936" s="226"/>
      <c r="T936" s="225"/>
      <c r="U936" s="225"/>
    </row>
    <row r="937" spans="4:21" x14ac:dyDescent="0.25">
      <c r="D937" s="201"/>
      <c r="P937" s="201"/>
      <c r="R937" s="226"/>
      <c r="S937" s="226"/>
      <c r="T937" s="225"/>
      <c r="U937" s="225"/>
    </row>
    <row r="938" spans="4:21" x14ac:dyDescent="0.25">
      <c r="D938" s="201"/>
      <c r="P938" s="201"/>
      <c r="R938" s="226"/>
      <c r="S938" s="226"/>
      <c r="T938" s="225"/>
      <c r="U938" s="225"/>
    </row>
    <row r="939" spans="4:21" x14ac:dyDescent="0.25">
      <c r="D939" s="201"/>
      <c r="P939" s="201"/>
      <c r="R939" s="226"/>
      <c r="S939" s="226"/>
      <c r="T939" s="225"/>
      <c r="U939" s="225"/>
    </row>
    <row r="940" spans="4:21" x14ac:dyDescent="0.25">
      <c r="D940" s="201"/>
      <c r="P940" s="201"/>
      <c r="R940" s="226"/>
      <c r="S940" s="226"/>
      <c r="T940" s="225"/>
      <c r="U940" s="225"/>
    </row>
    <row r="941" spans="4:21" x14ac:dyDescent="0.25">
      <c r="D941" s="201"/>
      <c r="P941" s="201"/>
      <c r="R941" s="226"/>
      <c r="S941" s="226"/>
      <c r="T941" s="225"/>
      <c r="U941" s="225"/>
    </row>
    <row r="942" spans="4:21" x14ac:dyDescent="0.25">
      <c r="D942" s="201"/>
      <c r="P942" s="201"/>
      <c r="R942" s="226"/>
      <c r="S942" s="226"/>
      <c r="T942" s="225"/>
      <c r="U942" s="225"/>
    </row>
    <row r="943" spans="4:21" x14ac:dyDescent="0.25">
      <c r="D943" s="201"/>
      <c r="P943" s="201"/>
      <c r="R943" s="226"/>
      <c r="S943" s="226"/>
      <c r="T943" s="225"/>
      <c r="U943" s="225"/>
    </row>
    <row r="944" spans="4:21" x14ac:dyDescent="0.25">
      <c r="D944" s="201"/>
      <c r="P944" s="201"/>
      <c r="R944" s="226"/>
      <c r="S944" s="226"/>
      <c r="T944" s="225"/>
      <c r="U944" s="225"/>
    </row>
    <row r="945" spans="4:21" x14ac:dyDescent="0.25">
      <c r="D945" s="201"/>
      <c r="P945" s="201"/>
      <c r="R945" s="226"/>
      <c r="S945" s="226"/>
      <c r="T945" s="225"/>
      <c r="U945" s="225"/>
    </row>
    <row r="946" spans="4:21" x14ac:dyDescent="0.25">
      <c r="D946" s="201"/>
      <c r="P946" s="201"/>
      <c r="R946" s="226"/>
      <c r="S946" s="226"/>
      <c r="T946" s="225"/>
      <c r="U946" s="225"/>
    </row>
    <row r="947" spans="4:21" x14ac:dyDescent="0.25">
      <c r="D947" s="201"/>
      <c r="P947" s="201"/>
      <c r="R947" s="226"/>
      <c r="S947" s="226"/>
      <c r="T947" s="225"/>
      <c r="U947" s="225"/>
    </row>
    <row r="948" spans="4:21" x14ac:dyDescent="0.25">
      <c r="D948" s="201"/>
      <c r="P948" s="201"/>
      <c r="R948" s="226"/>
      <c r="S948" s="226"/>
      <c r="T948" s="225"/>
      <c r="U948" s="225"/>
    </row>
    <row r="949" spans="4:21" x14ac:dyDescent="0.25">
      <c r="D949" s="201"/>
      <c r="P949" s="201"/>
      <c r="R949" s="226"/>
      <c r="S949" s="226"/>
      <c r="T949" s="225"/>
      <c r="U949" s="225"/>
    </row>
    <row r="950" spans="4:21" x14ac:dyDescent="0.25">
      <c r="D950" s="201"/>
      <c r="P950" s="201"/>
      <c r="R950" s="226"/>
      <c r="S950" s="226"/>
      <c r="T950" s="225"/>
      <c r="U950" s="225"/>
    </row>
    <row r="951" spans="4:21" x14ac:dyDescent="0.25">
      <c r="D951" s="201"/>
      <c r="P951" s="201"/>
      <c r="R951" s="226"/>
      <c r="S951" s="226"/>
      <c r="T951" s="225"/>
      <c r="U951" s="225"/>
    </row>
    <row r="952" spans="4:21" x14ac:dyDescent="0.25">
      <c r="D952" s="201"/>
      <c r="P952" s="201"/>
      <c r="R952" s="226"/>
      <c r="S952" s="226"/>
      <c r="T952" s="225"/>
      <c r="U952" s="225"/>
    </row>
    <row r="953" spans="4:21" x14ac:dyDescent="0.25">
      <c r="D953" s="201"/>
      <c r="P953" s="201"/>
      <c r="R953" s="226"/>
      <c r="S953" s="226"/>
      <c r="T953" s="225"/>
      <c r="U953" s="225"/>
    </row>
    <row r="954" spans="4:21" x14ac:dyDescent="0.25">
      <c r="D954" s="201"/>
      <c r="P954" s="201"/>
      <c r="R954" s="226"/>
      <c r="S954" s="226"/>
      <c r="T954" s="225"/>
      <c r="U954" s="225"/>
    </row>
    <row r="955" spans="4:21" x14ac:dyDescent="0.25">
      <c r="D955" s="201"/>
      <c r="P955" s="201"/>
      <c r="R955" s="226"/>
      <c r="S955" s="226"/>
      <c r="T955" s="225"/>
      <c r="U955" s="225"/>
    </row>
    <row r="956" spans="4:21" x14ac:dyDescent="0.25">
      <c r="D956" s="201"/>
      <c r="P956" s="201"/>
      <c r="R956" s="226"/>
      <c r="S956" s="226"/>
      <c r="T956" s="225"/>
      <c r="U956" s="225"/>
    </row>
    <row r="957" spans="4:21" x14ac:dyDescent="0.25">
      <c r="D957" s="201"/>
      <c r="P957" s="201"/>
      <c r="R957" s="226"/>
      <c r="S957" s="226"/>
      <c r="T957" s="225"/>
      <c r="U957" s="225"/>
    </row>
    <row r="958" spans="4:21" x14ac:dyDescent="0.25">
      <c r="D958" s="201"/>
      <c r="P958" s="201"/>
      <c r="R958" s="226"/>
      <c r="S958" s="226"/>
      <c r="T958" s="225"/>
      <c r="U958" s="225"/>
    </row>
    <row r="959" spans="4:21" x14ac:dyDescent="0.25">
      <c r="D959" s="201"/>
      <c r="P959" s="201"/>
      <c r="R959" s="226"/>
      <c r="S959" s="226"/>
      <c r="T959" s="225"/>
      <c r="U959" s="225"/>
    </row>
    <row r="960" spans="4:21" x14ac:dyDescent="0.25">
      <c r="D960" s="201"/>
      <c r="P960" s="201"/>
      <c r="R960" s="226"/>
      <c r="S960" s="226"/>
      <c r="T960" s="225"/>
      <c r="U960" s="225"/>
    </row>
    <row r="961" spans="4:21" x14ac:dyDescent="0.25">
      <c r="D961" s="201"/>
      <c r="P961" s="201"/>
      <c r="R961" s="226"/>
      <c r="S961" s="226"/>
      <c r="T961" s="225"/>
      <c r="U961" s="225"/>
    </row>
    <row r="962" spans="4:21" x14ac:dyDescent="0.25">
      <c r="D962" s="201"/>
      <c r="P962" s="201"/>
      <c r="R962" s="226"/>
      <c r="S962" s="226"/>
      <c r="T962" s="225"/>
      <c r="U962" s="225"/>
    </row>
    <row r="963" spans="4:21" x14ac:dyDescent="0.25">
      <c r="D963" s="201"/>
      <c r="P963" s="201"/>
      <c r="R963" s="226"/>
      <c r="S963" s="226"/>
      <c r="T963" s="225"/>
      <c r="U963" s="225"/>
    </row>
    <row r="964" spans="4:21" x14ac:dyDescent="0.25">
      <c r="D964" s="201"/>
      <c r="P964" s="201"/>
      <c r="R964" s="226"/>
      <c r="S964" s="226"/>
      <c r="T964" s="225"/>
      <c r="U964" s="225"/>
    </row>
    <row r="965" spans="4:21" x14ac:dyDescent="0.25">
      <c r="D965" s="201"/>
      <c r="P965" s="201"/>
      <c r="R965" s="226"/>
      <c r="S965" s="226"/>
      <c r="T965" s="225"/>
      <c r="U965" s="225"/>
    </row>
    <row r="966" spans="4:21" x14ac:dyDescent="0.25">
      <c r="D966" s="201"/>
      <c r="P966" s="201"/>
      <c r="R966" s="226"/>
      <c r="S966" s="226"/>
      <c r="T966" s="225"/>
      <c r="U966" s="225"/>
    </row>
    <row r="967" spans="4:21" x14ac:dyDescent="0.25">
      <c r="D967" s="201"/>
      <c r="P967" s="201"/>
      <c r="R967" s="226"/>
      <c r="S967" s="226"/>
      <c r="T967" s="225"/>
      <c r="U967" s="225"/>
    </row>
    <row r="968" spans="4:21" x14ac:dyDescent="0.25">
      <c r="D968" s="201"/>
      <c r="P968" s="201"/>
      <c r="R968" s="226"/>
      <c r="S968" s="226"/>
      <c r="T968" s="225"/>
      <c r="U968" s="225"/>
    </row>
    <row r="969" spans="4:21" x14ac:dyDescent="0.25">
      <c r="D969" s="201"/>
      <c r="P969" s="201"/>
      <c r="R969" s="226"/>
      <c r="S969" s="226"/>
      <c r="T969" s="225"/>
      <c r="U969" s="225"/>
    </row>
    <row r="970" spans="4:21" x14ac:dyDescent="0.25">
      <c r="D970" s="201"/>
      <c r="P970" s="201"/>
      <c r="R970" s="226"/>
      <c r="S970" s="226"/>
      <c r="T970" s="225"/>
      <c r="U970" s="225"/>
    </row>
    <row r="971" spans="4:21" x14ac:dyDescent="0.25">
      <c r="D971" s="201"/>
      <c r="P971" s="201"/>
      <c r="R971" s="226"/>
      <c r="S971" s="226"/>
      <c r="T971" s="225"/>
      <c r="U971" s="225"/>
    </row>
    <row r="972" spans="4:21" x14ac:dyDescent="0.25">
      <c r="D972" s="201"/>
      <c r="P972" s="201"/>
      <c r="R972" s="226"/>
      <c r="S972" s="226"/>
      <c r="T972" s="225"/>
      <c r="U972" s="225"/>
    </row>
    <row r="973" spans="4:21" x14ac:dyDescent="0.25">
      <c r="D973" s="201"/>
      <c r="P973" s="201"/>
      <c r="R973" s="226"/>
      <c r="S973" s="226"/>
      <c r="T973" s="225"/>
      <c r="U973" s="225"/>
    </row>
    <row r="974" spans="4:21" x14ac:dyDescent="0.25">
      <c r="D974" s="201"/>
      <c r="P974" s="201"/>
      <c r="R974" s="226"/>
      <c r="S974" s="226"/>
      <c r="T974" s="225"/>
      <c r="U974" s="225"/>
    </row>
    <row r="975" spans="4:21" x14ac:dyDescent="0.25">
      <c r="D975" s="201"/>
      <c r="P975" s="201"/>
      <c r="R975" s="226"/>
      <c r="S975" s="226"/>
      <c r="T975" s="225"/>
      <c r="U975" s="225"/>
    </row>
    <row r="976" spans="4:21" x14ac:dyDescent="0.25">
      <c r="D976" s="201"/>
      <c r="P976" s="201"/>
      <c r="R976" s="226"/>
      <c r="S976" s="226"/>
      <c r="T976" s="225"/>
      <c r="U976" s="225"/>
    </row>
    <row r="977" spans="4:21" x14ac:dyDescent="0.25">
      <c r="D977" s="201"/>
      <c r="P977" s="201"/>
      <c r="R977" s="226"/>
      <c r="S977" s="226"/>
      <c r="T977" s="225"/>
      <c r="U977" s="225"/>
    </row>
    <row r="978" spans="4:21" x14ac:dyDescent="0.25">
      <c r="D978" s="201"/>
      <c r="P978" s="201"/>
      <c r="R978" s="226"/>
      <c r="S978" s="226"/>
      <c r="T978" s="225"/>
      <c r="U978" s="225"/>
    </row>
    <row r="979" spans="4:21" x14ac:dyDescent="0.25">
      <c r="D979" s="201"/>
      <c r="P979" s="201"/>
      <c r="R979" s="226"/>
      <c r="S979" s="226"/>
      <c r="T979" s="225"/>
      <c r="U979" s="225"/>
    </row>
    <row r="980" spans="4:21" x14ac:dyDescent="0.25">
      <c r="D980" s="201"/>
      <c r="P980" s="201"/>
      <c r="R980" s="226"/>
      <c r="S980" s="226"/>
      <c r="T980" s="225"/>
      <c r="U980" s="225"/>
    </row>
    <row r="981" spans="4:21" x14ac:dyDescent="0.25">
      <c r="D981" s="201"/>
      <c r="P981" s="201"/>
      <c r="R981" s="226"/>
      <c r="S981" s="226"/>
      <c r="T981" s="225"/>
      <c r="U981" s="225"/>
    </row>
    <row r="982" spans="4:21" x14ac:dyDescent="0.25">
      <c r="D982" s="201"/>
      <c r="P982" s="201"/>
      <c r="R982" s="226"/>
      <c r="S982" s="226"/>
      <c r="T982" s="225"/>
      <c r="U982" s="225"/>
    </row>
    <row r="983" spans="4:21" x14ac:dyDescent="0.25">
      <c r="D983" s="201"/>
      <c r="P983" s="201"/>
      <c r="R983" s="226"/>
      <c r="S983" s="226"/>
      <c r="T983" s="225"/>
      <c r="U983" s="225"/>
    </row>
    <row r="984" spans="4:21" x14ac:dyDescent="0.25">
      <c r="D984" s="201"/>
      <c r="P984" s="201"/>
      <c r="R984" s="226"/>
      <c r="S984" s="226"/>
      <c r="T984" s="225"/>
      <c r="U984" s="225"/>
    </row>
    <row r="985" spans="4:21" x14ac:dyDescent="0.25">
      <c r="D985" s="201"/>
      <c r="P985" s="201"/>
      <c r="R985" s="226"/>
      <c r="S985" s="226"/>
      <c r="T985" s="225"/>
      <c r="U985" s="225"/>
    </row>
    <row r="986" spans="4:21" x14ac:dyDescent="0.25">
      <c r="D986" s="201"/>
      <c r="P986" s="201"/>
      <c r="R986" s="226"/>
      <c r="S986" s="226"/>
      <c r="T986" s="225"/>
      <c r="U986" s="225"/>
    </row>
    <row r="987" spans="4:21" x14ac:dyDescent="0.25">
      <c r="D987" s="201"/>
      <c r="P987" s="201"/>
      <c r="R987" s="226"/>
      <c r="S987" s="226"/>
      <c r="T987" s="225"/>
      <c r="U987" s="225"/>
    </row>
    <row r="988" spans="4:21" x14ac:dyDescent="0.25">
      <c r="D988" s="201"/>
      <c r="P988" s="201"/>
      <c r="R988" s="226"/>
      <c r="S988" s="226"/>
      <c r="T988" s="225"/>
      <c r="U988" s="225"/>
    </row>
    <row r="989" spans="4:21" x14ac:dyDescent="0.25">
      <c r="D989" s="201"/>
      <c r="P989" s="201"/>
      <c r="R989" s="226"/>
      <c r="S989" s="226"/>
      <c r="T989" s="225"/>
      <c r="U989" s="225"/>
    </row>
    <row r="990" spans="4:21" x14ac:dyDescent="0.25">
      <c r="D990" s="201"/>
      <c r="P990" s="201"/>
      <c r="R990" s="226"/>
      <c r="S990" s="226"/>
      <c r="T990" s="225"/>
      <c r="U990" s="225"/>
    </row>
    <row r="991" spans="4:21" x14ac:dyDescent="0.25">
      <c r="D991" s="201"/>
      <c r="P991" s="201"/>
      <c r="R991" s="226"/>
      <c r="S991" s="226"/>
      <c r="T991" s="225"/>
      <c r="U991" s="225"/>
    </row>
    <row r="992" spans="4:21" x14ac:dyDescent="0.25">
      <c r="D992" s="201"/>
      <c r="P992" s="201"/>
      <c r="R992" s="226"/>
      <c r="S992" s="226"/>
      <c r="T992" s="225"/>
      <c r="U992" s="225"/>
    </row>
    <row r="993" spans="4:21" x14ac:dyDescent="0.25">
      <c r="D993" s="201"/>
      <c r="P993" s="201"/>
      <c r="R993" s="226"/>
      <c r="S993" s="226"/>
      <c r="T993" s="225"/>
      <c r="U993" s="225"/>
    </row>
    <row r="994" spans="4:21" x14ac:dyDescent="0.25">
      <c r="D994" s="201"/>
      <c r="P994" s="201"/>
      <c r="R994" s="226"/>
      <c r="S994" s="226"/>
      <c r="T994" s="225"/>
      <c r="U994" s="225"/>
    </row>
    <row r="995" spans="4:21" x14ac:dyDescent="0.25">
      <c r="D995" s="201"/>
      <c r="P995" s="201"/>
      <c r="R995" s="226"/>
      <c r="S995" s="226"/>
      <c r="T995" s="225"/>
      <c r="U995" s="225"/>
    </row>
    <row r="996" spans="4:21" x14ac:dyDescent="0.25">
      <c r="D996" s="201"/>
      <c r="P996" s="201"/>
      <c r="R996" s="226"/>
      <c r="S996" s="226"/>
      <c r="T996" s="225"/>
      <c r="U996" s="225"/>
    </row>
    <row r="997" spans="4:21" x14ac:dyDescent="0.25">
      <c r="D997" s="201"/>
      <c r="P997" s="201"/>
      <c r="R997" s="226"/>
      <c r="S997" s="226"/>
      <c r="T997" s="225"/>
      <c r="U997" s="225"/>
    </row>
    <row r="998" spans="4:21" x14ac:dyDescent="0.25">
      <c r="D998" s="201"/>
      <c r="P998" s="201"/>
      <c r="R998" s="226"/>
      <c r="S998" s="226"/>
      <c r="T998" s="225"/>
      <c r="U998" s="225"/>
    </row>
    <row r="999" spans="4:21" x14ac:dyDescent="0.25">
      <c r="D999" s="201"/>
      <c r="P999" s="201"/>
      <c r="R999" s="226"/>
      <c r="S999" s="226"/>
      <c r="T999" s="225"/>
      <c r="U999" s="225"/>
    </row>
    <row r="1000" spans="4:21" x14ac:dyDescent="0.25">
      <c r="D1000" s="201"/>
      <c r="P1000" s="201"/>
      <c r="R1000" s="226"/>
      <c r="S1000" s="226"/>
      <c r="T1000" s="225"/>
      <c r="U1000" s="225"/>
    </row>
    <row r="1001" spans="4:21" x14ac:dyDescent="0.25">
      <c r="D1001" s="201"/>
      <c r="P1001" s="201"/>
      <c r="R1001" s="226"/>
      <c r="S1001" s="226"/>
      <c r="T1001" s="225"/>
      <c r="U1001" s="225"/>
    </row>
    <row r="1002" spans="4:21" x14ac:dyDescent="0.25">
      <c r="D1002" s="201"/>
      <c r="P1002" s="201"/>
      <c r="R1002" s="226"/>
      <c r="S1002" s="226"/>
      <c r="T1002" s="225"/>
      <c r="U1002" s="225"/>
    </row>
    <row r="1003" spans="4:21" x14ac:dyDescent="0.25">
      <c r="D1003" s="201"/>
      <c r="P1003" s="201"/>
      <c r="R1003" s="226"/>
      <c r="S1003" s="226"/>
      <c r="T1003" s="225"/>
      <c r="U1003" s="225"/>
    </row>
    <row r="1004" spans="4:21" x14ac:dyDescent="0.25">
      <c r="D1004" s="201"/>
      <c r="P1004" s="201"/>
      <c r="R1004" s="226"/>
      <c r="S1004" s="226"/>
      <c r="T1004" s="225"/>
      <c r="U1004" s="225"/>
    </row>
    <row r="1005" spans="4:21" x14ac:dyDescent="0.25">
      <c r="D1005" s="201"/>
      <c r="P1005" s="201"/>
      <c r="R1005" s="226"/>
      <c r="S1005" s="226"/>
      <c r="T1005" s="225"/>
      <c r="U1005" s="225"/>
    </row>
  </sheetData>
  <mergeCells count="70">
    <mergeCell ref="Z177:Z178"/>
    <mergeCell ref="Z181:Z182"/>
    <mergeCell ref="Z183:Z184"/>
    <mergeCell ref="Z195:Z198"/>
    <mergeCell ref="Z163:Z164"/>
    <mergeCell ref="Z167:Z168"/>
    <mergeCell ref="Z171:Z172"/>
    <mergeCell ref="Z173:Z174"/>
    <mergeCell ref="Z175:Z176"/>
    <mergeCell ref="Z114:Z116"/>
    <mergeCell ref="Z146:Z148"/>
    <mergeCell ref="Z150:Z152"/>
    <mergeCell ref="Z154:Z156"/>
    <mergeCell ref="Z158:Z160"/>
    <mergeCell ref="M12:M14"/>
    <mergeCell ref="A12:A14"/>
    <mergeCell ref="B12:B14"/>
    <mergeCell ref="C12:C14"/>
    <mergeCell ref="D12:D14"/>
    <mergeCell ref="E12:E14"/>
    <mergeCell ref="F12:F14"/>
    <mergeCell ref="G12:G14"/>
    <mergeCell ref="H12:H14"/>
    <mergeCell ref="I12:I14"/>
    <mergeCell ref="J12:K14"/>
    <mergeCell ref="L12:L14"/>
    <mergeCell ref="N12:O14"/>
    <mergeCell ref="P12:P14"/>
    <mergeCell ref="Q12:R14"/>
    <mergeCell ref="S12:S14"/>
    <mergeCell ref="T12:U14"/>
    <mergeCell ref="Z49:Z51"/>
    <mergeCell ref="AD12:AD14"/>
    <mergeCell ref="W13:W14"/>
    <mergeCell ref="X13:X14"/>
    <mergeCell ref="Y13:AB13"/>
    <mergeCell ref="Y14:Z14"/>
    <mergeCell ref="W12:AB12"/>
    <mergeCell ref="Z46:Z48"/>
    <mergeCell ref="Z81:Z83"/>
    <mergeCell ref="Z84:Z86"/>
    <mergeCell ref="Z87:Z89"/>
    <mergeCell ref="Z90:Z92"/>
    <mergeCell ref="Z52:Z54"/>
    <mergeCell ref="Z59:Z61"/>
    <mergeCell ref="Z62:Z64"/>
    <mergeCell ref="Z55:Z57"/>
    <mergeCell ref="Z65:Z67"/>
    <mergeCell ref="Z71:Z73"/>
    <mergeCell ref="AG12:AG14"/>
    <mergeCell ref="Z131:Z133"/>
    <mergeCell ref="Z134:Z136"/>
    <mergeCell ref="Z137:Z139"/>
    <mergeCell ref="Z140:Z142"/>
    <mergeCell ref="Z143:Z145"/>
    <mergeCell ref="Z111:Z113"/>
    <mergeCell ref="Z119:Z121"/>
    <mergeCell ref="Z122:Z124"/>
    <mergeCell ref="Z125:Z127"/>
    <mergeCell ref="AC12:AC14"/>
    <mergeCell ref="AF12:AF14"/>
    <mergeCell ref="Z128:Z130"/>
    <mergeCell ref="Z93:Z95"/>
    <mergeCell ref="Z96:Z98"/>
    <mergeCell ref="Z99:Z101"/>
    <mergeCell ref="Z102:Z104"/>
    <mergeCell ref="Z105:Z107"/>
    <mergeCell ref="Z108:Z110"/>
    <mergeCell ref="Z75:Z77"/>
    <mergeCell ref="Z78:Z80"/>
  </mergeCells>
  <conditionalFormatting sqref="AF210:AG263">
    <cfRule type="cellIs" dxfId="42" priority="17" operator="lessThan">
      <formula>0</formula>
    </cfRule>
    <cfRule type="cellIs" dxfId="41" priority="18" operator="greaterThan">
      <formula>0</formula>
    </cfRule>
  </conditionalFormatting>
  <conditionalFormatting sqref="AD4">
    <cfRule type="cellIs" dxfId="40" priority="27" operator="lessThan">
      <formula>0</formula>
    </cfRule>
    <cfRule type="cellIs" dxfId="39" priority="28" operator="greaterThan">
      <formula>0</formula>
    </cfRule>
  </conditionalFormatting>
  <conditionalFormatting sqref="AD6:AD10">
    <cfRule type="cellIs" dxfId="38" priority="25" operator="lessThan">
      <formula>0</formula>
    </cfRule>
    <cfRule type="cellIs" dxfId="37" priority="26" operator="greaterThan">
      <formula>0</formula>
    </cfRule>
  </conditionalFormatting>
  <conditionalFormatting sqref="AF4:AG4">
    <cfRule type="cellIs" dxfId="36" priority="23" operator="lessThan">
      <formula>0</formula>
    </cfRule>
    <cfRule type="cellIs" dxfId="35" priority="24" operator="greaterThan">
      <formula>0</formula>
    </cfRule>
  </conditionalFormatting>
  <conditionalFormatting sqref="AF6:AG10">
    <cfRule type="cellIs" dxfId="34" priority="21" operator="lessThan">
      <formula>0</formula>
    </cfRule>
    <cfRule type="cellIs" dxfId="33" priority="22" operator="greaterThan">
      <formula>0</formula>
    </cfRule>
  </conditionalFormatting>
  <conditionalFormatting sqref="AF2:AG2">
    <cfRule type="cellIs" dxfId="32" priority="19" operator="lessThan">
      <formula>0</formula>
    </cfRule>
    <cfRule type="cellIs" dxfId="31" priority="20" operator="greaterThan">
      <formula>0</formula>
    </cfRule>
  </conditionalFormatting>
  <conditionalFormatting sqref="AF16:AG198">
    <cfRule type="cellIs" dxfId="30" priority="13" operator="lessThan">
      <formula>0</formula>
    </cfRule>
    <cfRule type="cellIs" dxfId="29" priority="14" operator="greaterThan">
      <formula>0</formula>
    </cfRule>
  </conditionalFormatting>
  <printOptions horizontalCentered="1"/>
  <pageMargins left="0.23622047244094491" right="0.23622047244094491" top="0.39370078740157483" bottom="0.39370078740157483" header="0.31496062992125984" footer="0.31496062992125984"/>
  <pageSetup scale="47"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22" customWidth="1"/>
    <col min="4" max="4" width="11.44140625" style="8" bestFit="1" customWidth="1"/>
    <col min="5" max="5" width="12.33203125" style="8" bestFit="1" customWidth="1"/>
    <col min="6" max="6" width="8.44140625" style="23" bestFit="1" customWidth="1"/>
    <col min="7" max="7" width="12.44140625" style="24" bestFit="1" customWidth="1"/>
    <col min="8" max="8" width="10.109375" style="24" bestFit="1" customWidth="1"/>
    <col min="9" max="10" width="15.33203125" style="24" customWidth="1"/>
  </cols>
  <sheetData>
    <row r="1" spans="1:10" s="2" customFormat="1" ht="30" x14ac:dyDescent="0.5">
      <c r="A1" s="1" t="s">
        <v>20</v>
      </c>
      <c r="B1" s="9"/>
      <c r="C1" s="10"/>
      <c r="D1" s="11"/>
      <c r="E1" s="11"/>
      <c r="F1" s="12"/>
      <c r="G1" s="13"/>
      <c r="H1" s="13"/>
      <c r="I1" s="14"/>
      <c r="J1" s="14"/>
    </row>
    <row r="2" spans="1:10" s="3" customFormat="1" ht="15.6" x14ac:dyDescent="0.3">
      <c r="A2" s="345" t="s">
        <v>21</v>
      </c>
      <c r="B2" s="346"/>
      <c r="C2" s="346"/>
      <c r="D2" s="16"/>
      <c r="E2" s="16"/>
      <c r="F2" s="15"/>
      <c r="G2" s="17"/>
      <c r="H2" s="17"/>
      <c r="I2" s="17"/>
      <c r="J2" s="17"/>
    </row>
    <row r="3" spans="1:10" s="3" customFormat="1" ht="15.6" x14ac:dyDescent="0.3">
      <c r="A3" s="347"/>
      <c r="B3" s="347"/>
      <c r="C3" s="347"/>
      <c r="D3" s="19"/>
      <c r="E3" s="19"/>
      <c r="F3" s="15"/>
      <c r="G3" s="17"/>
      <c r="H3" s="17"/>
      <c r="I3" s="17"/>
      <c r="J3" s="17"/>
    </row>
    <row r="4" spans="1:10" s="3" customFormat="1" ht="15.6" x14ac:dyDescent="0.3">
      <c r="A4" s="18"/>
      <c r="B4" s="18"/>
      <c r="C4" s="18"/>
      <c r="D4" s="19"/>
      <c r="E4" s="19"/>
      <c r="F4" s="15"/>
      <c r="G4" s="17"/>
      <c r="H4" s="17"/>
    </row>
    <row r="5" spans="1:10" s="3" customFormat="1" ht="15.6" x14ac:dyDescent="0.3">
      <c r="A5" s="18"/>
      <c r="B5" s="18"/>
      <c r="C5" s="18"/>
      <c r="D5" s="19"/>
      <c r="E5" s="19"/>
      <c r="F5" s="15"/>
      <c r="G5" s="17"/>
      <c r="H5" s="17"/>
    </row>
    <row r="6" spans="1:10" s="4" customFormat="1" x14ac:dyDescent="0.25">
      <c r="A6" s="5"/>
      <c r="B6" s="5"/>
      <c r="C6" s="6"/>
      <c r="D6" s="5"/>
      <c r="E6" s="5"/>
      <c r="F6" s="20"/>
      <c r="G6" s="7"/>
      <c r="H6" s="7"/>
    </row>
    <row r="7" spans="1:10" s="4" customFormat="1" x14ac:dyDescent="0.25">
      <c r="A7" s="5"/>
      <c r="B7" s="5"/>
      <c r="C7" s="6"/>
      <c r="D7" s="5"/>
      <c r="E7" s="5"/>
      <c r="F7" s="20"/>
      <c r="G7" s="7"/>
      <c r="H7" s="7"/>
    </row>
    <row r="8" spans="1:10" s="4" customFormat="1" x14ac:dyDescent="0.25">
      <c r="A8" s="5"/>
      <c r="B8" s="5"/>
      <c r="C8" s="6"/>
      <c r="D8" s="5"/>
      <c r="E8" s="5"/>
      <c r="F8" s="20"/>
      <c r="G8" s="7"/>
      <c r="H8" s="7"/>
      <c r="I8" s="7"/>
      <c r="J8" s="7"/>
    </row>
    <row r="9" spans="1:10" s="4" customFormat="1" x14ac:dyDescent="0.25">
      <c r="A9" s="5"/>
      <c r="B9" s="5"/>
      <c r="C9" s="6"/>
      <c r="D9" s="5"/>
      <c r="E9" s="5"/>
      <c r="F9" s="20"/>
      <c r="G9" s="7"/>
      <c r="H9" s="7"/>
      <c r="I9" s="7"/>
      <c r="J9" s="7"/>
    </row>
    <row r="10" spans="1:10" s="4" customFormat="1" x14ac:dyDescent="0.25">
      <c r="A10" s="5"/>
      <c r="B10" s="5"/>
      <c r="C10" s="6"/>
      <c r="D10" s="5"/>
      <c r="E10" s="5"/>
      <c r="F10" s="20"/>
      <c r="G10" s="7"/>
      <c r="H10" s="7"/>
      <c r="I10" s="7"/>
      <c r="J10" s="7"/>
    </row>
    <row r="11" spans="1:10" s="4" customFormat="1" x14ac:dyDescent="0.25">
      <c r="A11" s="5"/>
      <c r="B11" s="5"/>
      <c r="C11" s="6"/>
      <c r="D11" s="5"/>
      <c r="E11" s="5"/>
      <c r="F11" s="20"/>
      <c r="G11" s="7"/>
      <c r="H11" s="7"/>
      <c r="I11" s="7"/>
      <c r="J11" s="7"/>
    </row>
    <row r="12" spans="1:10" s="4" customFormat="1" x14ac:dyDescent="0.25">
      <c r="A12" s="5"/>
      <c r="B12" s="5"/>
      <c r="C12" s="6"/>
      <c r="D12" s="5"/>
      <c r="E12" s="5"/>
      <c r="F12" s="20"/>
      <c r="G12" s="7"/>
      <c r="H12" s="7"/>
      <c r="I12" s="7"/>
      <c r="J12" s="7"/>
    </row>
    <row r="13" spans="1:10" s="4" customFormat="1" x14ac:dyDescent="0.25">
      <c r="A13" s="5"/>
      <c r="B13" s="5"/>
      <c r="C13" s="6"/>
      <c r="D13" s="5"/>
      <c r="E13" s="5"/>
      <c r="F13" s="20"/>
      <c r="G13" s="7"/>
      <c r="H13" s="7"/>
      <c r="I13" s="7"/>
      <c r="J13" s="7"/>
    </row>
    <row r="14" spans="1:10" s="4" customFormat="1" x14ac:dyDescent="0.25">
      <c r="A14" s="5"/>
      <c r="B14" s="5"/>
      <c r="C14" s="6"/>
      <c r="D14" s="5"/>
      <c r="E14" s="5"/>
      <c r="F14" s="20"/>
      <c r="G14" s="7"/>
      <c r="H14" s="7"/>
      <c r="I14" s="7"/>
      <c r="J14" s="7"/>
    </row>
    <row r="15" spans="1:10" s="4" customFormat="1" x14ac:dyDescent="0.25">
      <c r="A15" s="5"/>
      <c r="B15" s="5"/>
      <c r="C15" s="6"/>
      <c r="D15" s="5"/>
      <c r="E15" s="5"/>
      <c r="F15" s="20"/>
      <c r="G15" s="7"/>
      <c r="H15" s="21"/>
      <c r="I15" s="7"/>
      <c r="J15" s="7"/>
    </row>
    <row r="16" spans="1:10" s="4" customFormat="1" x14ac:dyDescent="0.25">
      <c r="A16" s="5"/>
      <c r="B16" s="5"/>
      <c r="C16" s="6"/>
      <c r="D16" s="5"/>
      <c r="E16" s="5"/>
      <c r="F16" s="20"/>
      <c r="G16" s="7"/>
      <c r="H16" s="7"/>
      <c r="I16" s="7"/>
      <c r="J16" s="7"/>
    </row>
    <row r="17" spans="1:10" s="4" customFormat="1" x14ac:dyDescent="0.25">
      <c r="A17" s="5"/>
      <c r="B17" s="5"/>
      <c r="C17" s="6"/>
      <c r="D17" s="5"/>
      <c r="E17" s="5"/>
      <c r="F17" s="20"/>
      <c r="G17" s="7"/>
      <c r="H17" s="7"/>
      <c r="I17" s="7"/>
      <c r="J17" s="7"/>
    </row>
    <row r="18" spans="1:10" s="4" customFormat="1" x14ac:dyDescent="0.25">
      <c r="A18" s="5"/>
      <c r="B18" s="5"/>
      <c r="C18" s="6"/>
      <c r="D18" s="5"/>
      <c r="E18" s="5"/>
      <c r="F18" s="20"/>
      <c r="G18" s="7"/>
      <c r="H18" s="7"/>
      <c r="I18" s="7"/>
      <c r="J18" s="7"/>
    </row>
    <row r="19" spans="1:10" s="4" customFormat="1" x14ac:dyDescent="0.25">
      <c r="A19" s="5"/>
      <c r="B19" s="5"/>
      <c r="C19" s="6"/>
      <c r="D19" s="5"/>
      <c r="E19" s="5"/>
      <c r="F19" s="20"/>
      <c r="G19" s="7"/>
      <c r="H19" s="7"/>
      <c r="I19" s="7"/>
      <c r="J19" s="7"/>
    </row>
    <row r="20" spans="1:10" s="4" customFormat="1" x14ac:dyDescent="0.25">
      <c r="A20" s="5"/>
      <c r="B20" s="5"/>
      <c r="C20" s="6"/>
      <c r="D20" s="5"/>
      <c r="E20" s="5"/>
      <c r="F20" s="20"/>
      <c r="G20" s="7"/>
      <c r="H20" s="7"/>
      <c r="I20" s="7"/>
      <c r="J20" s="7"/>
    </row>
    <row r="21" spans="1:10" s="4" customFormat="1" x14ac:dyDescent="0.25">
      <c r="A21" s="5"/>
      <c r="B21" s="5"/>
      <c r="C21" s="6"/>
      <c r="D21" s="5"/>
      <c r="E21" s="5"/>
      <c r="F21" s="20"/>
      <c r="G21" s="7"/>
      <c r="H21" s="7"/>
      <c r="I21" s="7"/>
      <c r="J21" s="7"/>
    </row>
    <row r="22" spans="1:10" s="4" customFormat="1" x14ac:dyDescent="0.25">
      <c r="A22" s="5"/>
      <c r="B22" s="5"/>
      <c r="C22" s="6"/>
      <c r="D22" s="5"/>
      <c r="E22" s="5"/>
      <c r="F22" s="20"/>
      <c r="G22" s="7"/>
      <c r="H22" s="7"/>
      <c r="I22" s="7"/>
      <c r="J22" s="7"/>
    </row>
    <row r="23" spans="1:10" s="4" customFormat="1" x14ac:dyDescent="0.25">
      <c r="A23" s="5"/>
      <c r="B23" s="5"/>
      <c r="C23" s="6"/>
      <c r="D23" s="5"/>
      <c r="E23" s="5"/>
      <c r="F23" s="20"/>
      <c r="G23" s="7"/>
      <c r="H23" s="7"/>
      <c r="I23" s="7"/>
      <c r="J23" s="7"/>
    </row>
    <row r="24" spans="1:10" s="4" customFormat="1" x14ac:dyDescent="0.25">
      <c r="A24" s="5"/>
      <c r="B24" s="5"/>
      <c r="C24" s="6"/>
      <c r="D24" s="5"/>
      <c r="E24" s="5"/>
      <c r="F24" s="20"/>
      <c r="G24" s="7"/>
      <c r="H24" s="7"/>
      <c r="I24" s="7"/>
      <c r="J24" s="7"/>
    </row>
    <row r="25" spans="1:10" s="4" customFormat="1" x14ac:dyDescent="0.25">
      <c r="A25" s="5"/>
      <c r="B25" s="5"/>
      <c r="C25" s="6"/>
      <c r="D25" s="5"/>
      <c r="E25" s="5"/>
      <c r="F25" s="20"/>
      <c r="G25" s="7"/>
      <c r="H25" s="7"/>
      <c r="I25" s="7"/>
      <c r="J25" s="7"/>
    </row>
    <row r="26" spans="1:10" s="4" customFormat="1" x14ac:dyDescent="0.25">
      <c r="A26" s="5"/>
      <c r="B26" s="5"/>
      <c r="C26" s="6"/>
      <c r="D26" s="5"/>
      <c r="E26" s="5"/>
      <c r="F26" s="20"/>
      <c r="G26" s="7"/>
      <c r="H26" s="7"/>
      <c r="I26" s="7"/>
      <c r="J26" s="7"/>
    </row>
    <row r="27" spans="1:10" s="4" customFormat="1" x14ac:dyDescent="0.25">
      <c r="A27" s="5"/>
      <c r="B27" s="5"/>
      <c r="C27" s="6"/>
      <c r="D27" s="5"/>
      <c r="E27" s="5"/>
      <c r="F27" s="20"/>
      <c r="G27" s="7"/>
      <c r="H27" s="7"/>
      <c r="I27" s="7"/>
      <c r="J27" s="7"/>
    </row>
    <row r="28" spans="1:10" s="4" customFormat="1" x14ac:dyDescent="0.25">
      <c r="A28" s="5"/>
      <c r="B28" s="5"/>
      <c r="C28" s="6"/>
      <c r="D28" s="5"/>
      <c r="E28" s="5"/>
      <c r="F28" s="20"/>
      <c r="G28" s="7"/>
      <c r="H28" s="7"/>
      <c r="I28" s="7"/>
      <c r="J28" s="7"/>
    </row>
    <row r="29" spans="1:10" s="4" customFormat="1" x14ac:dyDescent="0.25">
      <c r="A29" s="5"/>
      <c r="B29" s="5"/>
      <c r="C29" s="6"/>
      <c r="D29" s="5"/>
      <c r="E29" s="5"/>
      <c r="F29" s="20"/>
      <c r="G29" s="7"/>
      <c r="H29" s="7"/>
      <c r="I29" s="7"/>
      <c r="J29" s="7"/>
    </row>
    <row r="30" spans="1:10" s="4" customFormat="1" x14ac:dyDescent="0.25">
      <c r="A30" s="5"/>
      <c r="B30" s="5"/>
      <c r="C30" s="6"/>
      <c r="D30" s="5"/>
      <c r="E30" s="5"/>
      <c r="F30" s="20"/>
      <c r="G30" s="7"/>
      <c r="H30" s="7"/>
      <c r="I30" s="7"/>
      <c r="J30" s="7"/>
    </row>
    <row r="31" spans="1:10" s="4" customFormat="1" x14ac:dyDescent="0.25">
      <c r="A31" s="5"/>
      <c r="B31" s="5"/>
      <c r="C31" s="6"/>
      <c r="D31" s="5"/>
      <c r="E31" s="5"/>
      <c r="F31" s="20"/>
      <c r="G31" s="7"/>
      <c r="H31" s="7"/>
      <c r="I31" s="7"/>
      <c r="J31" s="7"/>
    </row>
    <row r="32" spans="1:10" s="4" customFormat="1" x14ac:dyDescent="0.25">
      <c r="A32" s="5"/>
      <c r="B32" s="5"/>
      <c r="C32" s="6"/>
      <c r="D32" s="5"/>
      <c r="E32" s="5"/>
      <c r="F32" s="20"/>
      <c r="G32" s="7"/>
      <c r="H32" s="7"/>
      <c r="I32" s="7"/>
      <c r="J32" s="7"/>
    </row>
    <row r="33" spans="1:10" s="4" customFormat="1" x14ac:dyDescent="0.25">
      <c r="A33" s="5"/>
      <c r="B33" s="5"/>
      <c r="C33" s="6"/>
      <c r="D33" s="5"/>
      <c r="E33" s="5"/>
      <c r="F33" s="20"/>
      <c r="G33" s="7"/>
      <c r="H33" s="7"/>
      <c r="I33" s="7"/>
      <c r="J33" s="7"/>
    </row>
    <row r="34" spans="1:10" s="4" customFormat="1" x14ac:dyDescent="0.25">
      <c r="A34" s="5"/>
      <c r="B34" s="5"/>
      <c r="C34" s="6"/>
      <c r="D34" s="5"/>
      <c r="E34" s="5"/>
      <c r="F34" s="20"/>
      <c r="G34" s="7"/>
      <c r="H34" s="7"/>
      <c r="I34" s="7"/>
      <c r="J34" s="7"/>
    </row>
  </sheetData>
  <mergeCells count="2">
    <mergeCell ref="A2:C2"/>
    <mergeCell ref="A3:C3"/>
  </mergeCells>
  <phoneticPr fontId="49" type="noConversion"/>
  <conditionalFormatting sqref="I1:J3 A6:F34 G1:H1048576 I8:J36">
    <cfRule type="cellIs" dxfId="16"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CVADVA IR</vt:lpstr>
      <vt:lpstr>CVADVA FX</vt:lpstr>
      <vt:lpstr>Disclaimer</vt:lpstr>
      <vt:lpstr>'CVADVA FX'!fxPortfolioInput</vt:lpstr>
      <vt:lpstr>'CVADVA IR'!fxPortfolioInput</vt:lpstr>
      <vt:lpstr>Disclaimer!fxPortfolioInput</vt:lpstr>
      <vt:lpstr>'CVADVA FX'!Zone_d_impression</vt:lpstr>
      <vt:lpstr>'CVADVA IR'!Zone_d_impression</vt:lpstr>
      <vt:lpstr>Disclaimer!Zone_d_impression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2013-03-07T10:50:53Z</cp:lastPrinted>
  <dcterms:created xsi:type="dcterms:W3CDTF">2013-02-07T20:52:29Z</dcterms:created>
  <dcterms:modified xsi:type="dcterms:W3CDTF">2018-01-05T09:26:55Z</dcterms:modified>
</cp:coreProperties>
</file>