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EURCZK" sheetId="4" r:id="rId2"/>
    <sheet name="Cours à terme initiaux" sheetId="3" r:id="rId3"/>
    <sheet name="Disclaimer" sheetId="2" r:id="rId4"/>
  </sheets>
  <definedNames>
    <definedName name="_xlnm._FilterDatabase" localSheetId="2" hidden="1">'Cours à terme initiaux'!$A$1:$L$615</definedName>
    <definedName name="_xlnm._FilterDatabase" localSheetId="1" hidden="1">EURCZK!$A$10:$AD$19</definedName>
    <definedName name="_xlnm._FilterDatabase" localSheetId="0" hidden="1">EURUSD!$A$9:$BF$127</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EURCZK!$A$1:$AB$19</definedName>
    <definedName name="_xlnm.Print_Area" localSheetId="0">EURUSD!$A$1:$AB$9</definedName>
  </definedNames>
  <calcPr calcId="145621" calcMode="manual" calcOnSave="0"/>
</workbook>
</file>

<file path=xl/calcChain.xml><?xml version="1.0" encoding="utf-8"?>
<calcChain xmlns="http://schemas.openxmlformats.org/spreadsheetml/2006/main">
  <c r="AF11" i="4" l="1"/>
  <c r="AG11" i="4"/>
  <c r="AI11" i="4"/>
  <c r="AK11" i="4" s="1"/>
  <c r="AJ11" i="4"/>
  <c r="AL11" i="4"/>
  <c r="AO11" i="4"/>
  <c r="AP11" i="4" s="1"/>
  <c r="AF12" i="4"/>
  <c r="AG12" i="4"/>
  <c r="AI12" i="4"/>
  <c r="AK12" i="4" s="1"/>
  <c r="AM12" i="4" s="1"/>
  <c r="AJ12" i="4"/>
  <c r="AL12" i="4"/>
  <c r="AO12" i="4"/>
  <c r="AP12" i="4" s="1"/>
  <c r="AF13" i="4"/>
  <c r="AG13" i="4"/>
  <c r="AI13" i="4"/>
  <c r="AK13" i="4" s="1"/>
  <c r="AJ13" i="4"/>
  <c r="AL13" i="4"/>
  <c r="AM13" i="4" s="1"/>
  <c r="AO13" i="4"/>
  <c r="AP13" i="4" s="1"/>
  <c r="AF14" i="4"/>
  <c r="AG14" i="4"/>
  <c r="AI14" i="4"/>
  <c r="AK14" i="4" s="1"/>
  <c r="AM14" i="4" s="1"/>
  <c r="AJ14" i="4"/>
  <c r="AL14" i="4"/>
  <c r="AO14" i="4"/>
  <c r="AQ14" i="4" s="1"/>
  <c r="AF15" i="4"/>
  <c r="AG15" i="4"/>
  <c r="AI15" i="4"/>
  <c r="AK15" i="4" s="1"/>
  <c r="AJ15" i="4"/>
  <c r="AL15" i="4"/>
  <c r="AM15" i="4" s="1"/>
  <c r="AO15" i="4"/>
  <c r="AP15" i="4" s="1"/>
  <c r="AF16" i="4"/>
  <c r="AG16" i="4"/>
  <c r="AI16" i="4"/>
  <c r="AK16" i="4" s="1"/>
  <c r="AM16" i="4" s="1"/>
  <c r="AJ16" i="4"/>
  <c r="AL16" i="4"/>
  <c r="AO16" i="4"/>
  <c r="AQ16" i="4" s="1"/>
  <c r="AF17" i="4"/>
  <c r="AG17" i="4"/>
  <c r="AI17" i="4"/>
  <c r="AK17" i="4" s="1"/>
  <c r="AJ17" i="4"/>
  <c r="AL17" i="4"/>
  <c r="AO17" i="4"/>
  <c r="AP17" i="4" s="1"/>
  <c r="AF18" i="4"/>
  <c r="AG18" i="4"/>
  <c r="AI18" i="4"/>
  <c r="AK18" i="4" s="1"/>
  <c r="AM18" i="4" s="1"/>
  <c r="AJ18" i="4"/>
  <c r="AL18" i="4"/>
  <c r="AO18" i="4"/>
  <c r="AQ18" i="4" s="1"/>
  <c r="AF19" i="4"/>
  <c r="AG19" i="4"/>
  <c r="AI19" i="4"/>
  <c r="AK19" i="4" s="1"/>
  <c r="AJ19" i="4"/>
  <c r="AL19" i="4"/>
  <c r="AO19" i="4"/>
  <c r="AP19" i="4" s="1"/>
  <c r="AF20" i="4"/>
  <c r="AG20" i="4"/>
  <c r="AI20" i="4"/>
  <c r="AK20" i="4" s="1"/>
  <c r="AM20" i="4" s="1"/>
  <c r="AJ20" i="4"/>
  <c r="AL20" i="4"/>
  <c r="AO20" i="4"/>
  <c r="AQ20" i="4" s="1"/>
  <c r="AF21" i="4"/>
  <c r="AG21" i="4"/>
  <c r="AI21" i="4"/>
  <c r="AK21" i="4" s="1"/>
  <c r="AJ21" i="4"/>
  <c r="AL21" i="4"/>
  <c r="AO21" i="4"/>
  <c r="AP21" i="4" s="1"/>
  <c r="AF22" i="4"/>
  <c r="AG22" i="4"/>
  <c r="AI22" i="4"/>
  <c r="AK22" i="4" s="1"/>
  <c r="AM22" i="4" s="1"/>
  <c r="AJ22" i="4"/>
  <c r="AL22" i="4"/>
  <c r="AO22" i="4"/>
  <c r="AQ22" i="4" s="1"/>
  <c r="AF23" i="4"/>
  <c r="AG23" i="4"/>
  <c r="AI23" i="4"/>
  <c r="AK23" i="4" s="1"/>
  <c r="AJ23" i="4"/>
  <c r="AL23" i="4"/>
  <c r="AO23" i="4"/>
  <c r="AP23" i="4" s="1"/>
  <c r="AF24" i="4"/>
  <c r="AG24" i="4"/>
  <c r="AI24" i="4"/>
  <c r="AK24" i="4" s="1"/>
  <c r="AM24" i="4" s="1"/>
  <c r="AJ24" i="4"/>
  <c r="AL24" i="4"/>
  <c r="AO24" i="4"/>
  <c r="AP24" i="4" s="1"/>
  <c r="AF25" i="4"/>
  <c r="AG25" i="4"/>
  <c r="AK25" i="4" s="1"/>
  <c r="AI25" i="4"/>
  <c r="AJ25" i="4"/>
  <c r="AL25" i="4"/>
  <c r="AO25" i="4"/>
  <c r="AP25" i="4" s="1"/>
  <c r="AF26" i="4"/>
  <c r="AG26" i="4"/>
  <c r="AI26" i="4"/>
  <c r="AK26" i="4" s="1"/>
  <c r="AJ26" i="4"/>
  <c r="AL26" i="4" s="1"/>
  <c r="AM26" i="4" s="1"/>
  <c r="AO26" i="4"/>
  <c r="AQ26" i="4" s="1"/>
  <c r="AF27" i="4"/>
  <c r="AG27" i="4"/>
  <c r="AI27" i="4"/>
  <c r="AK27" i="4" s="1"/>
  <c r="AJ27" i="4"/>
  <c r="AL27" i="4"/>
  <c r="AM27" i="4" s="1"/>
  <c r="AO27" i="4"/>
  <c r="AP27" i="4" s="1"/>
  <c r="AF28" i="4"/>
  <c r="AG28" i="4"/>
  <c r="AI28" i="4"/>
  <c r="AK28" i="4" s="1"/>
  <c r="AM28" i="4" s="1"/>
  <c r="AJ28" i="4"/>
  <c r="AL28" i="4"/>
  <c r="AO28" i="4"/>
  <c r="AP28" i="4" s="1"/>
  <c r="AF29" i="4"/>
  <c r="AG29" i="4"/>
  <c r="AK29" i="4" s="1"/>
  <c r="AI29" i="4"/>
  <c r="AJ29" i="4"/>
  <c r="AL29" i="4"/>
  <c r="AO29" i="4"/>
  <c r="AP29" i="4" s="1"/>
  <c r="AF30" i="4"/>
  <c r="AG30" i="4"/>
  <c r="AI30" i="4"/>
  <c r="AK30" i="4" s="1"/>
  <c r="AJ30" i="4"/>
  <c r="AL30" i="4" s="1"/>
  <c r="AM30" i="4" s="1"/>
  <c r="AO30" i="4"/>
  <c r="AQ30" i="4" s="1"/>
  <c r="AF31" i="4"/>
  <c r="AG31" i="4"/>
  <c r="AI31" i="4"/>
  <c r="AK31" i="4" s="1"/>
  <c r="AM31" i="4" s="1"/>
  <c r="AJ31" i="4"/>
  <c r="AL31" i="4"/>
  <c r="AO31" i="4"/>
  <c r="AP31" i="4" s="1"/>
  <c r="AF32" i="4"/>
  <c r="AG32" i="4"/>
  <c r="AI32" i="4"/>
  <c r="AK32" i="4" s="1"/>
  <c r="AM32" i="4" s="1"/>
  <c r="AJ32" i="4"/>
  <c r="AL32" i="4"/>
  <c r="AO32" i="4"/>
  <c r="AP32" i="4" s="1"/>
  <c r="AF33" i="4"/>
  <c r="AG33" i="4"/>
  <c r="AK33" i="4" s="1"/>
  <c r="AI33" i="4"/>
  <c r="AJ33" i="4"/>
  <c r="AL33" i="4"/>
  <c r="AO33" i="4"/>
  <c r="AP33" i="4" s="1"/>
  <c r="AF11" i="1"/>
  <c r="AG11" i="1"/>
  <c r="AI11" i="1"/>
  <c r="AJ11" i="1"/>
  <c r="AK11" i="1"/>
  <c r="AL11" i="1"/>
  <c r="AM11" i="1"/>
  <c r="AO11" i="1"/>
  <c r="AP11" i="1"/>
  <c r="AQ11" i="1"/>
  <c r="AR11" i="1"/>
  <c r="AS11" i="1"/>
  <c r="AT11" i="1"/>
  <c r="AF12" i="1"/>
  <c r="AG12" i="1"/>
  <c r="AI12" i="1"/>
  <c r="AJ12" i="1"/>
  <c r="AK12" i="1"/>
  <c r="AL12" i="1"/>
  <c r="AM12" i="1"/>
  <c r="AO12" i="1"/>
  <c r="AP12" i="1"/>
  <c r="AQ12" i="1"/>
  <c r="AR12" i="1"/>
  <c r="AS12" i="1"/>
  <c r="AT12" i="1"/>
  <c r="AF13" i="1"/>
  <c r="AG13" i="1"/>
  <c r="AI13" i="1"/>
  <c r="AK13" i="1" s="1"/>
  <c r="AJ13" i="1"/>
  <c r="AL13" i="1"/>
  <c r="AO13" i="1"/>
  <c r="AP13" i="1" s="1"/>
  <c r="AF14" i="1"/>
  <c r="AG14" i="1"/>
  <c r="AO14" i="1"/>
  <c r="AQ14" i="1" s="1"/>
  <c r="AF15" i="1"/>
  <c r="AG15" i="1"/>
  <c r="AI15" i="1"/>
  <c r="AJ15" i="1"/>
  <c r="AK15" i="1"/>
  <c r="AL15" i="1"/>
  <c r="AM15" i="1"/>
  <c r="AO15" i="1"/>
  <c r="AP15" i="1"/>
  <c r="AQ15" i="1"/>
  <c r="AR15" i="1"/>
  <c r="AS15" i="1"/>
  <c r="AT15" i="1"/>
  <c r="AF16" i="1"/>
  <c r="AG16" i="1"/>
  <c r="AI16" i="1"/>
  <c r="AJ16" i="1"/>
  <c r="AK16" i="1"/>
  <c r="AL16" i="1"/>
  <c r="AM16" i="1"/>
  <c r="AO16" i="1"/>
  <c r="AP16" i="1"/>
  <c r="AQ16" i="1"/>
  <c r="AR16" i="1"/>
  <c r="AS16" i="1"/>
  <c r="AT16" i="1"/>
  <c r="AF17" i="1"/>
  <c r="AG17" i="1"/>
  <c r="AI17" i="1"/>
  <c r="AJ17" i="1"/>
  <c r="AK17" i="1"/>
  <c r="AL17" i="1"/>
  <c r="AM17" i="1"/>
  <c r="AO17" i="1"/>
  <c r="AP17" i="1"/>
  <c r="AQ17" i="1"/>
  <c r="AR17" i="1"/>
  <c r="AS17" i="1"/>
  <c r="AT17" i="1"/>
  <c r="AF18" i="1"/>
  <c r="AG18" i="1"/>
  <c r="AI18" i="1"/>
  <c r="AJ18" i="1"/>
  <c r="AK18" i="1"/>
  <c r="AL18" i="1"/>
  <c r="AM18" i="1"/>
  <c r="AO18" i="1"/>
  <c r="AP18" i="1"/>
  <c r="AQ18" i="1"/>
  <c r="AR18" i="1"/>
  <c r="AS18" i="1"/>
  <c r="AT18" i="1"/>
  <c r="AF19" i="1"/>
  <c r="AG19" i="1"/>
  <c r="AI19" i="1"/>
  <c r="AJ19" i="1"/>
  <c r="AL19" i="1" s="1"/>
  <c r="AO19" i="1"/>
  <c r="AP19" i="1" s="1"/>
  <c r="AF20" i="1"/>
  <c r="AG20" i="1"/>
  <c r="AO20" i="1"/>
  <c r="AQ20" i="1" s="1"/>
  <c r="AF21" i="1"/>
  <c r="AG21" i="1"/>
  <c r="AI21" i="1"/>
  <c r="AJ21" i="1"/>
  <c r="AK21" i="1"/>
  <c r="AL21" i="1"/>
  <c r="AM21" i="1"/>
  <c r="AO21" i="1"/>
  <c r="AP21" i="1"/>
  <c r="AQ21" i="1"/>
  <c r="AR21" i="1"/>
  <c r="AS21" i="1"/>
  <c r="AT21" i="1"/>
  <c r="AF22" i="1"/>
  <c r="AG22" i="1"/>
  <c r="AK22" i="1" s="1"/>
  <c r="AM22" i="1" s="1"/>
  <c r="AI22" i="1"/>
  <c r="AJ22" i="1"/>
  <c r="AL22" i="1"/>
  <c r="AO22" i="1"/>
  <c r="AP22" i="1" s="1"/>
  <c r="AF23" i="1"/>
  <c r="AG23" i="1"/>
  <c r="AK23" i="1" s="1"/>
  <c r="AI23" i="1"/>
  <c r="AJ23" i="1"/>
  <c r="AO23" i="1"/>
  <c r="AP23" i="1" s="1"/>
  <c r="AF24" i="1"/>
  <c r="AG24" i="1"/>
  <c r="AO24" i="1"/>
  <c r="AQ24" i="1" s="1"/>
  <c r="AF25" i="1"/>
  <c r="AG25" i="1"/>
  <c r="AI25" i="1"/>
  <c r="AJ25" i="1"/>
  <c r="AK25" i="1"/>
  <c r="AL25" i="1"/>
  <c r="AM25" i="1"/>
  <c r="AO25" i="1"/>
  <c r="AP25" i="1"/>
  <c r="AQ25" i="1"/>
  <c r="AR25" i="1"/>
  <c r="AS25" i="1"/>
  <c r="AT25" i="1"/>
  <c r="AF26" i="1"/>
  <c r="AG26" i="1"/>
  <c r="AI26" i="1"/>
  <c r="AJ26" i="1"/>
  <c r="AK26" i="1"/>
  <c r="AL26" i="1"/>
  <c r="AM26" i="1"/>
  <c r="AO26" i="1"/>
  <c r="AP26" i="1"/>
  <c r="AQ26" i="1"/>
  <c r="AR26" i="1"/>
  <c r="AS26" i="1"/>
  <c r="AT26" i="1"/>
  <c r="AF27" i="1"/>
  <c r="AG27" i="1"/>
  <c r="AI27" i="1"/>
  <c r="AJ27" i="1"/>
  <c r="AK27" i="1"/>
  <c r="AL27" i="1"/>
  <c r="AM27" i="1"/>
  <c r="AO27" i="1"/>
  <c r="AP27" i="1"/>
  <c r="AQ27" i="1"/>
  <c r="AR27" i="1"/>
  <c r="AS27" i="1"/>
  <c r="AT27" i="1"/>
  <c r="AF28" i="1"/>
  <c r="AG28" i="1"/>
  <c r="AI28" i="1"/>
  <c r="AJ28" i="1"/>
  <c r="AK28" i="1"/>
  <c r="AL28" i="1"/>
  <c r="AM28" i="1"/>
  <c r="AO28" i="1"/>
  <c r="AP28" i="1"/>
  <c r="AQ28" i="1"/>
  <c r="AR28" i="1"/>
  <c r="AS28" i="1"/>
  <c r="AT28" i="1"/>
  <c r="AF29" i="1"/>
  <c r="AG29" i="1"/>
  <c r="AI29" i="1"/>
  <c r="AJ29" i="1"/>
  <c r="AK29" i="1"/>
  <c r="AL29" i="1"/>
  <c r="AM29" i="1"/>
  <c r="AO29" i="1"/>
  <c r="AP29" i="1"/>
  <c r="AQ29" i="1"/>
  <c r="AR29" i="1"/>
  <c r="AS29" i="1"/>
  <c r="AT29" i="1"/>
  <c r="AF30" i="1"/>
  <c r="AG30" i="1"/>
  <c r="AI30" i="1"/>
  <c r="AJ30" i="1"/>
  <c r="AK30" i="1"/>
  <c r="AL30" i="1"/>
  <c r="AM30" i="1"/>
  <c r="AO30" i="1"/>
  <c r="AP30" i="1"/>
  <c r="AQ30" i="1"/>
  <c r="AR30" i="1"/>
  <c r="AS30" i="1"/>
  <c r="AT30" i="1"/>
  <c r="AF31" i="1"/>
  <c r="AG31" i="1"/>
  <c r="AI31" i="1"/>
  <c r="AJ31" i="1"/>
  <c r="AK31" i="1"/>
  <c r="AL31" i="1"/>
  <c r="AM31" i="1"/>
  <c r="AO31" i="1"/>
  <c r="AP31" i="1"/>
  <c r="AQ31" i="1"/>
  <c r="AR31" i="1"/>
  <c r="AS31" i="1"/>
  <c r="AT31" i="1"/>
  <c r="AF32" i="1"/>
  <c r="AG32" i="1"/>
  <c r="AI32" i="1"/>
  <c r="AK32" i="1" s="1"/>
  <c r="AJ32" i="1"/>
  <c r="AO32" i="1"/>
  <c r="AQ32" i="1" s="1"/>
  <c r="AF33" i="1"/>
  <c r="AG33" i="1"/>
  <c r="AI33" i="1"/>
  <c r="AJ33" i="1"/>
  <c r="AL33" i="1"/>
  <c r="AO33" i="1"/>
  <c r="AP33" i="1" s="1"/>
  <c r="AF34" i="1"/>
  <c r="AG34" i="1"/>
  <c r="AI34" i="1"/>
  <c r="AK34" i="1" s="1"/>
  <c r="AM34" i="1" s="1"/>
  <c r="AJ34" i="1"/>
  <c r="AL34" i="1"/>
  <c r="AO34" i="1"/>
  <c r="AQ34" i="1" s="1"/>
  <c r="AF35" i="1"/>
  <c r="AG35" i="1"/>
  <c r="AI35" i="1"/>
  <c r="AJ35" i="1"/>
  <c r="AK35" i="1"/>
  <c r="AL35" i="1"/>
  <c r="AM35" i="1"/>
  <c r="AO35" i="1"/>
  <c r="AP35" i="1"/>
  <c r="AQ35" i="1"/>
  <c r="AR35" i="1"/>
  <c r="AS35" i="1"/>
  <c r="AT35" i="1"/>
  <c r="AF36" i="1"/>
  <c r="AG36" i="1"/>
  <c r="AI36" i="1"/>
  <c r="AJ36" i="1"/>
  <c r="AK36" i="1"/>
  <c r="AL36" i="1"/>
  <c r="AM36" i="1"/>
  <c r="AO36" i="1"/>
  <c r="AP36" i="1"/>
  <c r="AQ36" i="1"/>
  <c r="AR36" i="1"/>
  <c r="AS36" i="1"/>
  <c r="AT36" i="1"/>
  <c r="AF37" i="1"/>
  <c r="AG37" i="1"/>
  <c r="AI37" i="1"/>
  <c r="AJ37" i="1"/>
  <c r="AK37" i="1"/>
  <c r="AL37" i="1"/>
  <c r="AM37" i="1"/>
  <c r="AO37" i="1"/>
  <c r="AP37" i="1"/>
  <c r="AQ37" i="1"/>
  <c r="AR37" i="1"/>
  <c r="AS37" i="1"/>
  <c r="AT37" i="1"/>
  <c r="AF38" i="1"/>
  <c r="AG38" i="1"/>
  <c r="AI38" i="1"/>
  <c r="AJ38" i="1"/>
  <c r="AK38" i="1"/>
  <c r="AM38" i="1" s="1"/>
  <c r="AL38" i="1"/>
  <c r="AO38" i="1"/>
  <c r="AQ38" i="1" s="1"/>
  <c r="AF39" i="1"/>
  <c r="AG39" i="1"/>
  <c r="AI39" i="1"/>
  <c r="AJ39" i="1"/>
  <c r="AO39" i="1"/>
  <c r="AP39" i="1" s="1"/>
  <c r="AF40" i="1"/>
  <c r="AG40" i="1"/>
  <c r="AO40" i="1"/>
  <c r="AQ40" i="1" s="1"/>
  <c r="AF41" i="1"/>
  <c r="AG41" i="1"/>
  <c r="AI41" i="1"/>
  <c r="AJ41" i="1"/>
  <c r="AK41" i="1"/>
  <c r="AL41" i="1"/>
  <c r="AM41" i="1"/>
  <c r="AO41" i="1"/>
  <c r="AP41" i="1"/>
  <c r="AQ41" i="1"/>
  <c r="AR41" i="1"/>
  <c r="AS41" i="1"/>
  <c r="AT41" i="1"/>
  <c r="AF42" i="1"/>
  <c r="AG42" i="1"/>
  <c r="AI42" i="1"/>
  <c r="AK42" i="1" s="1"/>
  <c r="AM42" i="1" s="1"/>
  <c r="AJ42" i="1"/>
  <c r="AL42" i="1" s="1"/>
  <c r="AO42" i="1"/>
  <c r="AQ42" i="1" s="1"/>
  <c r="AF43" i="1"/>
  <c r="AG43" i="1"/>
  <c r="AO43" i="1"/>
  <c r="AP43" i="1" s="1"/>
  <c r="AF44" i="1"/>
  <c r="AG44" i="1"/>
  <c r="AI44" i="1"/>
  <c r="AJ44" i="1"/>
  <c r="AK44" i="1"/>
  <c r="AL44" i="1"/>
  <c r="AM44" i="1"/>
  <c r="AO44" i="1"/>
  <c r="AP44" i="1"/>
  <c r="AQ44" i="1"/>
  <c r="AR44" i="1"/>
  <c r="AS44" i="1"/>
  <c r="AT44" i="1"/>
  <c r="AF45" i="1"/>
  <c r="AG45" i="1"/>
  <c r="AI45" i="1"/>
  <c r="AK45" i="1" s="1"/>
  <c r="AJ45" i="1"/>
  <c r="AL45" i="1" s="1"/>
  <c r="AO45" i="1"/>
  <c r="AP45" i="1" s="1"/>
  <c r="AF46" i="1"/>
  <c r="AG46" i="1"/>
  <c r="AO46" i="1"/>
  <c r="AQ46" i="1" s="1"/>
  <c r="AF47" i="1"/>
  <c r="AG47" i="1"/>
  <c r="AI47" i="1"/>
  <c r="AJ47" i="1"/>
  <c r="AK47" i="1"/>
  <c r="AL47" i="1"/>
  <c r="AM47" i="1"/>
  <c r="AO47" i="1"/>
  <c r="AP47" i="1"/>
  <c r="AQ47" i="1"/>
  <c r="AR47" i="1"/>
  <c r="AS47" i="1"/>
  <c r="AT47" i="1"/>
  <c r="AF48" i="1"/>
  <c r="AG48" i="1"/>
  <c r="AI48" i="1"/>
  <c r="AJ48" i="1"/>
  <c r="AK48" i="1"/>
  <c r="AL48" i="1"/>
  <c r="AM48" i="1"/>
  <c r="AO48" i="1"/>
  <c r="AP48" i="1"/>
  <c r="AQ48" i="1"/>
  <c r="AR48" i="1"/>
  <c r="AS48" i="1"/>
  <c r="AT48" i="1"/>
  <c r="AF49" i="1"/>
  <c r="AG49" i="1"/>
  <c r="AI49" i="1"/>
  <c r="AJ49" i="1"/>
  <c r="AK49" i="1"/>
  <c r="AL49" i="1"/>
  <c r="AM49" i="1"/>
  <c r="AO49" i="1"/>
  <c r="AP49" i="1"/>
  <c r="AQ49" i="1"/>
  <c r="AR49" i="1"/>
  <c r="AS49" i="1"/>
  <c r="AT49" i="1"/>
  <c r="AF50" i="1"/>
  <c r="AG50" i="1"/>
  <c r="AI50" i="1"/>
  <c r="AJ50" i="1"/>
  <c r="AK50" i="1"/>
  <c r="AL50" i="1"/>
  <c r="AM50" i="1"/>
  <c r="AO50" i="1"/>
  <c r="AP50" i="1"/>
  <c r="AQ50" i="1"/>
  <c r="AR50" i="1"/>
  <c r="AS50" i="1"/>
  <c r="AT50" i="1"/>
  <c r="AF51" i="1"/>
  <c r="AG51" i="1"/>
  <c r="AI51" i="1"/>
  <c r="AK51" i="1" s="1"/>
  <c r="AJ51" i="1"/>
  <c r="AO51" i="1"/>
  <c r="AP51" i="1" s="1"/>
  <c r="AF52" i="1"/>
  <c r="AG52" i="1"/>
  <c r="AO52" i="1"/>
  <c r="AQ52" i="1" s="1"/>
  <c r="AF53" i="1"/>
  <c r="AG53" i="1"/>
  <c r="AI53" i="1"/>
  <c r="AJ53" i="1"/>
  <c r="AK53" i="1"/>
  <c r="AL53" i="1"/>
  <c r="AM53" i="1"/>
  <c r="AO53" i="1"/>
  <c r="AP53" i="1"/>
  <c r="AQ53" i="1"/>
  <c r="AR53" i="1"/>
  <c r="AS53" i="1"/>
  <c r="AT53" i="1"/>
  <c r="AF54" i="1"/>
  <c r="AG54" i="1"/>
  <c r="AI54" i="1"/>
  <c r="AJ54" i="1"/>
  <c r="AK54" i="1"/>
  <c r="AL54" i="1"/>
  <c r="AM54" i="1"/>
  <c r="AO54" i="1"/>
  <c r="AP54" i="1"/>
  <c r="AQ54" i="1"/>
  <c r="AR54" i="1"/>
  <c r="AS54" i="1"/>
  <c r="AT54" i="1"/>
  <c r="AF55" i="1"/>
  <c r="AG55" i="1"/>
  <c r="AI55" i="1"/>
  <c r="AJ55" i="1"/>
  <c r="AK55" i="1"/>
  <c r="AL55" i="1"/>
  <c r="AM55" i="1"/>
  <c r="AO55" i="1"/>
  <c r="AP55" i="1"/>
  <c r="AQ55" i="1"/>
  <c r="AR55" i="1"/>
  <c r="AS55" i="1"/>
  <c r="AT55" i="1"/>
  <c r="AF56" i="1"/>
  <c r="AG56" i="1"/>
  <c r="AI56" i="1"/>
  <c r="AJ56" i="1"/>
  <c r="AK56" i="1"/>
  <c r="AL56" i="1"/>
  <c r="AM56" i="1"/>
  <c r="AO56" i="1"/>
  <c r="AP56" i="1"/>
  <c r="AQ56" i="1"/>
  <c r="AR56" i="1"/>
  <c r="AS56" i="1"/>
  <c r="AT56" i="1"/>
  <c r="AF57" i="1"/>
  <c r="AG57" i="1"/>
  <c r="AI57" i="1"/>
  <c r="AJ57" i="1"/>
  <c r="AL57" i="1" s="1"/>
  <c r="AO57" i="1"/>
  <c r="AP57" i="1" s="1"/>
  <c r="AF58" i="1"/>
  <c r="AG58" i="1"/>
  <c r="AO58" i="1"/>
  <c r="AQ58" i="1" s="1"/>
  <c r="AF59" i="1"/>
  <c r="AG59" i="1"/>
  <c r="AI59" i="1"/>
  <c r="AJ59" i="1"/>
  <c r="AK59" i="1"/>
  <c r="AL59" i="1"/>
  <c r="AM59" i="1"/>
  <c r="AO59" i="1"/>
  <c r="AP59" i="1"/>
  <c r="AQ59" i="1"/>
  <c r="AR59" i="1"/>
  <c r="AS59" i="1"/>
  <c r="AT59" i="1"/>
  <c r="AF60" i="1"/>
  <c r="AG60" i="1"/>
  <c r="AI60" i="1"/>
  <c r="AJ60" i="1"/>
  <c r="AK60" i="1"/>
  <c r="AL60" i="1"/>
  <c r="AM60" i="1"/>
  <c r="AO60" i="1"/>
  <c r="AP60" i="1"/>
  <c r="AQ60" i="1"/>
  <c r="AR60" i="1"/>
  <c r="AS60" i="1"/>
  <c r="AT60" i="1"/>
  <c r="AF61" i="1"/>
  <c r="AG61" i="1"/>
  <c r="AI61" i="1"/>
  <c r="AJ61" i="1"/>
  <c r="AK61" i="1"/>
  <c r="AL61" i="1"/>
  <c r="AM61" i="1"/>
  <c r="AO61" i="1"/>
  <c r="AP61" i="1"/>
  <c r="AQ61" i="1"/>
  <c r="AR61" i="1"/>
  <c r="AS61" i="1"/>
  <c r="AT61" i="1"/>
  <c r="AF62" i="1"/>
  <c r="AG62" i="1"/>
  <c r="AI62" i="1"/>
  <c r="AJ62" i="1"/>
  <c r="AK62" i="1"/>
  <c r="AL62" i="1"/>
  <c r="AM62" i="1"/>
  <c r="AO62" i="1"/>
  <c r="AP62" i="1"/>
  <c r="AQ62" i="1"/>
  <c r="AR62" i="1"/>
  <c r="AS62" i="1"/>
  <c r="AT62" i="1"/>
  <c r="AF63" i="1"/>
  <c r="AG63" i="1"/>
  <c r="AI63" i="1"/>
  <c r="AJ63" i="1"/>
  <c r="AL63" i="1" s="1"/>
  <c r="AO63" i="1"/>
  <c r="AP63" i="1" s="1"/>
  <c r="AF64" i="1"/>
  <c r="AG64" i="1"/>
  <c r="AO64" i="1"/>
  <c r="AQ64" i="1" s="1"/>
  <c r="AF65" i="1"/>
  <c r="AG65" i="1"/>
  <c r="AI65" i="1"/>
  <c r="AJ65" i="1"/>
  <c r="AK65" i="1"/>
  <c r="AL65" i="1"/>
  <c r="AM65" i="1"/>
  <c r="AO65" i="1"/>
  <c r="AP65" i="1"/>
  <c r="AQ65" i="1"/>
  <c r="AR65" i="1"/>
  <c r="AS65" i="1"/>
  <c r="AT65" i="1"/>
  <c r="AF66" i="1"/>
  <c r="AG66" i="1"/>
  <c r="AI66" i="1"/>
  <c r="AJ66" i="1"/>
  <c r="AK66" i="1"/>
  <c r="AL66" i="1"/>
  <c r="AM66" i="1"/>
  <c r="AO66" i="1"/>
  <c r="AP66" i="1"/>
  <c r="AQ66" i="1"/>
  <c r="AR66" i="1"/>
  <c r="AS66" i="1"/>
  <c r="AT66" i="1"/>
  <c r="AF67" i="1"/>
  <c r="AG67" i="1"/>
  <c r="AI67" i="1"/>
  <c r="AJ67" i="1"/>
  <c r="AK67" i="1"/>
  <c r="AL67" i="1"/>
  <c r="AM67" i="1"/>
  <c r="AO67" i="1"/>
  <c r="AP67" i="1"/>
  <c r="AQ67" i="1"/>
  <c r="AR67" i="1"/>
  <c r="AS67" i="1"/>
  <c r="AT67" i="1"/>
  <c r="AF68" i="1"/>
  <c r="AG68" i="1"/>
  <c r="AI68" i="1"/>
  <c r="AJ68" i="1"/>
  <c r="AK68" i="1"/>
  <c r="AL68" i="1"/>
  <c r="AM68" i="1"/>
  <c r="AO68" i="1"/>
  <c r="AP68" i="1"/>
  <c r="AQ68" i="1"/>
  <c r="AR68" i="1"/>
  <c r="AS68" i="1"/>
  <c r="AT68" i="1"/>
  <c r="AF69" i="1"/>
  <c r="AG69" i="1"/>
  <c r="AI69" i="1"/>
  <c r="AK69" i="1" s="1"/>
  <c r="AJ69" i="1"/>
  <c r="AL69" i="1" s="1"/>
  <c r="AO69" i="1"/>
  <c r="AP69" i="1" s="1"/>
  <c r="AF70" i="1"/>
  <c r="AG70" i="1"/>
  <c r="AO70" i="1"/>
  <c r="AQ70" i="1" s="1"/>
  <c r="AF71" i="1"/>
  <c r="AG71" i="1"/>
  <c r="AI71" i="1"/>
  <c r="AJ71" i="1"/>
  <c r="AK71" i="1"/>
  <c r="AL71" i="1"/>
  <c r="AM71" i="1"/>
  <c r="AO71" i="1"/>
  <c r="AP71" i="1"/>
  <c r="AQ71" i="1"/>
  <c r="AR71" i="1"/>
  <c r="AS71" i="1"/>
  <c r="AT71" i="1"/>
  <c r="AF72" i="1"/>
  <c r="AG72" i="1"/>
  <c r="AI72" i="1"/>
  <c r="AJ72" i="1"/>
  <c r="AK72" i="1"/>
  <c r="AL72" i="1"/>
  <c r="AM72" i="1"/>
  <c r="AO72" i="1"/>
  <c r="AP72" i="1"/>
  <c r="AQ72" i="1"/>
  <c r="AR72" i="1"/>
  <c r="AS72" i="1"/>
  <c r="AT72" i="1"/>
  <c r="AF73" i="1"/>
  <c r="AG73" i="1"/>
  <c r="AI73" i="1"/>
  <c r="AJ73" i="1"/>
  <c r="AK73" i="1"/>
  <c r="AL73" i="1"/>
  <c r="AM73" i="1"/>
  <c r="AO73" i="1"/>
  <c r="AP73" i="1"/>
  <c r="AQ73" i="1"/>
  <c r="AR73" i="1"/>
  <c r="AS73" i="1"/>
  <c r="AT73" i="1"/>
  <c r="AF74" i="1"/>
  <c r="AG74" i="1"/>
  <c r="AI74" i="1"/>
  <c r="AJ74" i="1"/>
  <c r="AK74" i="1"/>
  <c r="AL74" i="1"/>
  <c r="AM74" i="1"/>
  <c r="AO74" i="1"/>
  <c r="AP74" i="1"/>
  <c r="AQ74" i="1"/>
  <c r="AR74" i="1"/>
  <c r="AS74" i="1"/>
  <c r="AT74" i="1"/>
  <c r="AF75" i="1"/>
  <c r="AG75" i="1"/>
  <c r="AI75" i="1"/>
  <c r="AJ75" i="1"/>
  <c r="AK75" i="1"/>
  <c r="AL75" i="1"/>
  <c r="AM75" i="1"/>
  <c r="AO75" i="1"/>
  <c r="AP75" i="1"/>
  <c r="AQ75" i="1"/>
  <c r="AR75" i="1"/>
  <c r="AS75" i="1"/>
  <c r="AT75" i="1"/>
  <c r="AF76" i="1"/>
  <c r="AG76" i="1"/>
  <c r="AI76" i="1"/>
  <c r="AJ76" i="1"/>
  <c r="AK76" i="1"/>
  <c r="AL76" i="1"/>
  <c r="AM76" i="1"/>
  <c r="AO76" i="1"/>
  <c r="AP76" i="1"/>
  <c r="AQ76" i="1"/>
  <c r="AR76" i="1"/>
  <c r="AS76" i="1"/>
  <c r="AT76" i="1"/>
  <c r="AF77" i="1"/>
  <c r="AG77" i="1"/>
  <c r="AI77" i="1"/>
  <c r="AJ77" i="1"/>
  <c r="AK77" i="1"/>
  <c r="AL77" i="1"/>
  <c r="AM77" i="1"/>
  <c r="AO77" i="1"/>
  <c r="AP77" i="1"/>
  <c r="AQ77" i="1"/>
  <c r="AR77" i="1"/>
  <c r="AS77" i="1"/>
  <c r="AT77" i="1"/>
  <c r="AF78" i="1"/>
  <c r="AG78" i="1"/>
  <c r="AI78" i="1"/>
  <c r="AK78" i="1" s="1"/>
  <c r="AM78" i="1" s="1"/>
  <c r="AJ78" i="1"/>
  <c r="AL78" i="1"/>
  <c r="AO78" i="1"/>
  <c r="AQ78" i="1" s="1"/>
  <c r="AF79" i="1"/>
  <c r="AG79" i="1"/>
  <c r="AO79" i="1"/>
  <c r="AP79" i="1" s="1"/>
  <c r="AF80" i="1"/>
  <c r="AG80" i="1"/>
  <c r="AI80" i="1"/>
  <c r="AJ80" i="1"/>
  <c r="AK80" i="1"/>
  <c r="AL80" i="1"/>
  <c r="AM80" i="1"/>
  <c r="AO80" i="1"/>
  <c r="AP80" i="1"/>
  <c r="AQ80" i="1"/>
  <c r="AR80" i="1"/>
  <c r="AS80" i="1"/>
  <c r="AT80" i="1"/>
  <c r="AF81" i="1"/>
  <c r="AG81" i="1"/>
  <c r="AI81" i="1"/>
  <c r="AK81" i="1" s="1"/>
  <c r="AJ81" i="1"/>
  <c r="AL81" i="1" s="1"/>
  <c r="AM81" i="1" s="1"/>
  <c r="AO81" i="1"/>
  <c r="AP81" i="1" s="1"/>
  <c r="AF82" i="1"/>
  <c r="AG82" i="1"/>
  <c r="AO82" i="1"/>
  <c r="AQ82" i="1" s="1"/>
  <c r="AF83" i="1"/>
  <c r="AG83" i="1"/>
  <c r="AI83" i="1"/>
  <c r="AJ83" i="1"/>
  <c r="AK83" i="1"/>
  <c r="AL83" i="1"/>
  <c r="AM83" i="1"/>
  <c r="AO83" i="1"/>
  <c r="AP83" i="1"/>
  <c r="AQ83" i="1"/>
  <c r="AR83" i="1"/>
  <c r="AS83" i="1"/>
  <c r="AT83" i="1"/>
  <c r="AF84" i="1"/>
  <c r="AG84" i="1"/>
  <c r="AI84" i="1"/>
  <c r="AK84" i="1" s="1"/>
  <c r="AJ84" i="1"/>
  <c r="AL84" i="1" s="1"/>
  <c r="AO84" i="1"/>
  <c r="AQ84" i="1" s="1"/>
  <c r="AF85" i="1"/>
  <c r="AG85" i="1"/>
  <c r="AO85" i="1"/>
  <c r="AP85" i="1" s="1"/>
  <c r="AF86" i="1"/>
  <c r="AG86" i="1"/>
  <c r="AI86" i="1"/>
  <c r="AJ86" i="1"/>
  <c r="AK86" i="1"/>
  <c r="AL86" i="1"/>
  <c r="AM86" i="1"/>
  <c r="AO86" i="1"/>
  <c r="AP86" i="1"/>
  <c r="AQ86" i="1"/>
  <c r="AR86" i="1"/>
  <c r="AS86" i="1"/>
  <c r="AT86" i="1"/>
  <c r="AF87" i="1"/>
  <c r="AG87" i="1"/>
  <c r="AI87" i="1"/>
  <c r="AJ87" i="1"/>
  <c r="AO87" i="1"/>
  <c r="AP87" i="1" s="1"/>
  <c r="AF88" i="1"/>
  <c r="AG88" i="1"/>
  <c r="AO88" i="1"/>
  <c r="AQ88" i="1" s="1"/>
  <c r="AF89" i="1"/>
  <c r="AG89" i="1"/>
  <c r="AI89" i="1"/>
  <c r="AJ89" i="1"/>
  <c r="AK89" i="1"/>
  <c r="AL89" i="1"/>
  <c r="AM89" i="1"/>
  <c r="AO89" i="1"/>
  <c r="AP89" i="1"/>
  <c r="AQ89" i="1"/>
  <c r="AR89" i="1"/>
  <c r="AS89" i="1"/>
  <c r="AT89" i="1"/>
  <c r="AF90" i="1"/>
  <c r="AG90" i="1"/>
  <c r="AI90" i="1"/>
  <c r="AJ90" i="1"/>
  <c r="AL90" i="1" s="1"/>
  <c r="AM90" i="1" s="1"/>
  <c r="AK90" i="1"/>
  <c r="AO90" i="1"/>
  <c r="AQ90" i="1" s="1"/>
  <c r="AF91" i="1"/>
  <c r="AG91" i="1"/>
  <c r="AO91" i="1"/>
  <c r="AP91" i="1" s="1"/>
  <c r="AF92" i="1"/>
  <c r="AG92" i="1"/>
  <c r="AI92" i="1"/>
  <c r="AJ92" i="1"/>
  <c r="AK92" i="1"/>
  <c r="AL92" i="1"/>
  <c r="AM92" i="1"/>
  <c r="AO92" i="1"/>
  <c r="AP92" i="1"/>
  <c r="AQ92" i="1"/>
  <c r="AR92" i="1"/>
  <c r="AS92" i="1"/>
  <c r="AT92" i="1"/>
  <c r="AF93" i="1"/>
  <c r="AG93" i="1"/>
  <c r="AI93" i="1"/>
  <c r="AJ93" i="1"/>
  <c r="AL93" i="1"/>
  <c r="AO93" i="1"/>
  <c r="AP93" i="1" s="1"/>
  <c r="AF94" i="1"/>
  <c r="AG94" i="1"/>
  <c r="AO94" i="1"/>
  <c r="AQ94" i="1" s="1"/>
  <c r="AF95" i="1"/>
  <c r="AG95" i="1"/>
  <c r="AI95" i="1"/>
  <c r="AJ95" i="1"/>
  <c r="AK95" i="1"/>
  <c r="AL95" i="1"/>
  <c r="AM95" i="1"/>
  <c r="AO95" i="1"/>
  <c r="AP95" i="1"/>
  <c r="AQ95" i="1"/>
  <c r="AR95" i="1"/>
  <c r="AS95" i="1"/>
  <c r="AT95" i="1"/>
  <c r="AF96" i="1"/>
  <c r="AG96" i="1"/>
  <c r="AI96" i="1"/>
  <c r="AK96" i="1" s="1"/>
  <c r="AM96" i="1" s="1"/>
  <c r="AJ96" i="1"/>
  <c r="AL96" i="1"/>
  <c r="AO96" i="1"/>
  <c r="AP96" i="1" s="1"/>
  <c r="AF97" i="1"/>
  <c r="AG97" i="1"/>
  <c r="AO97" i="1"/>
  <c r="AP97" i="1" s="1"/>
  <c r="AF98" i="1"/>
  <c r="AG98" i="1"/>
  <c r="AI98" i="1"/>
  <c r="AJ98" i="1"/>
  <c r="AK98" i="1"/>
  <c r="AL98" i="1"/>
  <c r="AM98" i="1"/>
  <c r="AO98" i="1"/>
  <c r="AP98" i="1"/>
  <c r="AQ98" i="1"/>
  <c r="AR98" i="1"/>
  <c r="AS98" i="1"/>
  <c r="AT98" i="1"/>
  <c r="AF99" i="1"/>
  <c r="AG99" i="1"/>
  <c r="AI99" i="1"/>
  <c r="AK99" i="1" s="1"/>
  <c r="AJ99" i="1"/>
  <c r="AO99" i="1"/>
  <c r="AP99" i="1" s="1"/>
  <c r="AF100" i="1"/>
  <c r="AG100" i="1"/>
  <c r="AO100" i="1"/>
  <c r="AP100" i="1" s="1"/>
  <c r="AF101" i="1"/>
  <c r="AG101" i="1"/>
  <c r="AI101" i="1"/>
  <c r="AJ101" i="1"/>
  <c r="AK101" i="1"/>
  <c r="AL101" i="1"/>
  <c r="AM101" i="1"/>
  <c r="AO101" i="1"/>
  <c r="AP101" i="1"/>
  <c r="AQ101" i="1"/>
  <c r="AR101" i="1"/>
  <c r="AS101" i="1"/>
  <c r="AT101" i="1"/>
  <c r="AF102" i="1"/>
  <c r="AG102" i="1"/>
  <c r="AI102" i="1"/>
  <c r="AK102" i="1" s="1"/>
  <c r="AJ102" i="1"/>
  <c r="AO102" i="1"/>
  <c r="AP102" i="1" s="1"/>
  <c r="AF103" i="1"/>
  <c r="AG103" i="1"/>
  <c r="AO103" i="1"/>
  <c r="AP103" i="1" s="1"/>
  <c r="AF104" i="1"/>
  <c r="AG104" i="1"/>
  <c r="AI104" i="1"/>
  <c r="AJ104" i="1"/>
  <c r="AK104" i="1"/>
  <c r="AL104" i="1"/>
  <c r="AM104" i="1"/>
  <c r="AO104" i="1"/>
  <c r="AP104" i="1"/>
  <c r="AQ104" i="1"/>
  <c r="AR104" i="1"/>
  <c r="AS104" i="1"/>
  <c r="AT104" i="1"/>
  <c r="AF105" i="1"/>
  <c r="AG105" i="1"/>
  <c r="AK105" i="1" s="1"/>
  <c r="AI105" i="1"/>
  <c r="AJ105" i="1"/>
  <c r="AL105" i="1"/>
  <c r="AO105" i="1"/>
  <c r="AQ105" i="1" s="1"/>
  <c r="AF106" i="1"/>
  <c r="AG106" i="1"/>
  <c r="AO106" i="1"/>
  <c r="AP106" i="1" s="1"/>
  <c r="AF107" i="1"/>
  <c r="AG107" i="1"/>
  <c r="AI107" i="1"/>
  <c r="AJ107" i="1"/>
  <c r="AK107" i="1"/>
  <c r="AL107" i="1"/>
  <c r="AM107" i="1"/>
  <c r="AO107" i="1"/>
  <c r="AP107" i="1"/>
  <c r="AQ107" i="1"/>
  <c r="AR107" i="1"/>
  <c r="AS107" i="1"/>
  <c r="AT107" i="1"/>
  <c r="AF108" i="1"/>
  <c r="AG108" i="1"/>
  <c r="AI108" i="1"/>
  <c r="AJ108" i="1"/>
  <c r="AL108" i="1" s="1"/>
  <c r="AO108" i="1"/>
  <c r="AP108" i="1" s="1"/>
  <c r="AF109" i="1"/>
  <c r="AG109" i="1"/>
  <c r="AO109" i="1"/>
  <c r="AQ109" i="1" s="1"/>
  <c r="AF110" i="1"/>
  <c r="AG110" i="1"/>
  <c r="AI110" i="1"/>
  <c r="AJ110" i="1"/>
  <c r="AK110" i="1"/>
  <c r="AL110" i="1"/>
  <c r="AM110" i="1"/>
  <c r="AO110" i="1"/>
  <c r="AP110" i="1"/>
  <c r="AQ110" i="1"/>
  <c r="AR110" i="1"/>
  <c r="AS110" i="1"/>
  <c r="AT110" i="1"/>
  <c r="AF111" i="1"/>
  <c r="AG111" i="1"/>
  <c r="AI111" i="1"/>
  <c r="AJ111" i="1"/>
  <c r="AO111" i="1"/>
  <c r="AP111" i="1" s="1"/>
  <c r="AF112" i="1"/>
  <c r="AG112" i="1"/>
  <c r="AI112" i="1"/>
  <c r="AK112" i="1" s="1"/>
  <c r="AJ112" i="1"/>
  <c r="AL112" i="1"/>
  <c r="AM112" i="1" s="1"/>
  <c r="AO112" i="1"/>
  <c r="AP112" i="1" s="1"/>
  <c r="AF113" i="1"/>
  <c r="AG113" i="1"/>
  <c r="AO113" i="1"/>
  <c r="AQ113" i="1" s="1"/>
  <c r="AF114" i="1"/>
  <c r="AG114" i="1"/>
  <c r="AI114" i="1"/>
  <c r="AJ114" i="1"/>
  <c r="AK114" i="1"/>
  <c r="AL114" i="1"/>
  <c r="AM114" i="1"/>
  <c r="AO114" i="1"/>
  <c r="AP114" i="1"/>
  <c r="AQ114" i="1"/>
  <c r="AR114" i="1"/>
  <c r="AS114" i="1"/>
  <c r="AT114" i="1"/>
  <c r="AF115" i="1"/>
  <c r="AG115" i="1"/>
  <c r="AI115" i="1"/>
  <c r="AJ115" i="1"/>
  <c r="AL115" i="1" s="1"/>
  <c r="AO115" i="1"/>
  <c r="AP115" i="1" s="1"/>
  <c r="AF116" i="1"/>
  <c r="AG116" i="1"/>
  <c r="AI116" i="1"/>
  <c r="AK116" i="1" s="1"/>
  <c r="AJ116" i="1"/>
  <c r="AL116" i="1" s="1"/>
  <c r="AO116" i="1"/>
  <c r="AP116" i="1" s="1"/>
  <c r="AF117" i="1"/>
  <c r="AG117" i="1"/>
  <c r="AO117" i="1"/>
  <c r="AQ117" i="1" s="1"/>
  <c r="AF118" i="1"/>
  <c r="AG118" i="1"/>
  <c r="AI118" i="1"/>
  <c r="AJ118" i="1"/>
  <c r="AK118" i="1"/>
  <c r="AL118" i="1"/>
  <c r="AM118" i="1"/>
  <c r="AO118" i="1"/>
  <c r="AP118" i="1"/>
  <c r="AQ118" i="1"/>
  <c r="AR118" i="1"/>
  <c r="AS118" i="1"/>
  <c r="AT118" i="1"/>
  <c r="AF119" i="1"/>
  <c r="AG119" i="1"/>
  <c r="AI119" i="1"/>
  <c r="AK119" i="1" s="1"/>
  <c r="AJ119" i="1"/>
  <c r="AO119" i="1"/>
  <c r="AP119" i="1" s="1"/>
  <c r="AF120" i="1"/>
  <c r="AG120" i="1"/>
  <c r="AI120" i="1"/>
  <c r="AJ120" i="1"/>
  <c r="AL120" i="1" s="1"/>
  <c r="AO120" i="1"/>
  <c r="AP120" i="1" s="1"/>
  <c r="AF121" i="1"/>
  <c r="AG121" i="1"/>
  <c r="AO121" i="1"/>
  <c r="AP121" i="1" s="1"/>
  <c r="AF122" i="1"/>
  <c r="AG122" i="1"/>
  <c r="AI122" i="1"/>
  <c r="AJ122" i="1"/>
  <c r="AK122" i="1"/>
  <c r="AL122" i="1"/>
  <c r="AM122" i="1"/>
  <c r="AO122" i="1"/>
  <c r="AP122" i="1"/>
  <c r="AQ122" i="1"/>
  <c r="AR122" i="1"/>
  <c r="AS122" i="1"/>
  <c r="AT122" i="1"/>
  <c r="AF123" i="1"/>
  <c r="AG123" i="1"/>
  <c r="AI123" i="1"/>
  <c r="AJ123" i="1"/>
  <c r="AL123" i="1" s="1"/>
  <c r="AO123" i="1"/>
  <c r="AP123" i="1" s="1"/>
  <c r="AF124" i="1"/>
  <c r="AG124" i="1"/>
  <c r="AO124" i="1"/>
  <c r="AP124" i="1" s="1"/>
  <c r="AF125" i="1"/>
  <c r="AG125" i="1"/>
  <c r="AI125" i="1"/>
  <c r="AJ125" i="1"/>
  <c r="AL125" i="1" s="1"/>
  <c r="AM125" i="1" s="1"/>
  <c r="AK125" i="1"/>
  <c r="AO125" i="1"/>
  <c r="AP125" i="1" s="1"/>
  <c r="AF126" i="1"/>
  <c r="AG126" i="1"/>
  <c r="AK126" i="1" s="1"/>
  <c r="AI126" i="1"/>
  <c r="AJ126" i="1"/>
  <c r="AO126" i="1"/>
  <c r="AP126" i="1" s="1"/>
  <c r="AF127" i="1"/>
  <c r="AG127" i="1"/>
  <c r="AI127" i="1"/>
  <c r="AJ127" i="1"/>
  <c r="AL127" i="1" s="1"/>
  <c r="AO127" i="1"/>
  <c r="AP127" i="1" s="1"/>
  <c r="AF128" i="1"/>
  <c r="AG128" i="1"/>
  <c r="AO128" i="1"/>
  <c r="AP128" i="1" s="1"/>
  <c r="AF129" i="1"/>
  <c r="AG129" i="1"/>
  <c r="AI129" i="1"/>
  <c r="AK129" i="1" s="1"/>
  <c r="AJ129" i="1"/>
  <c r="AL129" i="1" s="1"/>
  <c r="AM129" i="1" s="1"/>
  <c r="AO129" i="1"/>
  <c r="AP129" i="1" s="1"/>
  <c r="AF130" i="1"/>
  <c r="AG130" i="1"/>
  <c r="AI130" i="1"/>
  <c r="AJ130" i="1"/>
  <c r="AL130" i="1" s="1"/>
  <c r="AK130" i="1"/>
  <c r="AO130" i="1"/>
  <c r="AP130" i="1" s="1"/>
  <c r="AF131" i="1"/>
  <c r="AG131" i="1"/>
  <c r="AI131" i="1"/>
  <c r="AK131" i="1" s="1"/>
  <c r="AJ131" i="1"/>
  <c r="AO131" i="1"/>
  <c r="AP131" i="1" s="1"/>
  <c r="AF132" i="1"/>
  <c r="AG132" i="1"/>
  <c r="AO132" i="1"/>
  <c r="AP132" i="1" s="1"/>
  <c r="AF133" i="1"/>
  <c r="AG133" i="1"/>
  <c r="AI133" i="1"/>
  <c r="AK133" i="1" s="1"/>
  <c r="AJ133" i="1"/>
  <c r="AL133" i="1" s="1"/>
  <c r="AO133" i="1"/>
  <c r="AP133" i="1" s="1"/>
  <c r="AF134" i="1"/>
  <c r="AG134" i="1"/>
  <c r="AO134" i="1"/>
  <c r="AP134" i="1" s="1"/>
  <c r="AF135" i="1"/>
  <c r="AG135" i="1"/>
  <c r="AI135" i="1"/>
  <c r="AJ135" i="1"/>
  <c r="AL135" i="1" s="1"/>
  <c r="AO135" i="1"/>
  <c r="AP135" i="1" s="1"/>
  <c r="AF136" i="1"/>
  <c r="AG136" i="1"/>
  <c r="AO136" i="1"/>
  <c r="AP136" i="1" s="1"/>
  <c r="AF137" i="1"/>
  <c r="AG137" i="1"/>
  <c r="AI137" i="1"/>
  <c r="AK137" i="1" s="1"/>
  <c r="AJ137" i="1"/>
  <c r="AL137" i="1" s="1"/>
  <c r="AM137" i="1" s="1"/>
  <c r="AO137" i="1"/>
  <c r="AQ137" i="1" s="1"/>
  <c r="AR137" i="1" s="1"/>
  <c r="AF138" i="1"/>
  <c r="AG138" i="1"/>
  <c r="AO138" i="1"/>
  <c r="AF139" i="1"/>
  <c r="AG139" i="1"/>
  <c r="AI139" i="1"/>
  <c r="AJ139" i="1"/>
  <c r="AL139" i="1" s="1"/>
  <c r="AO139" i="1"/>
  <c r="AP139" i="1" s="1"/>
  <c r="AF140" i="1"/>
  <c r="AG140" i="1"/>
  <c r="AI140" i="1"/>
  <c r="AK140" i="1" s="1"/>
  <c r="AJ140" i="1"/>
  <c r="AO140" i="1"/>
  <c r="AP140" i="1" s="1"/>
  <c r="AF141" i="1"/>
  <c r="AG141" i="1"/>
  <c r="AO141" i="1"/>
  <c r="AP141" i="1" s="1"/>
  <c r="AF142" i="1"/>
  <c r="AG142" i="1"/>
  <c r="AI142" i="1"/>
  <c r="AJ142" i="1"/>
  <c r="AL142" i="1" s="1"/>
  <c r="AO142" i="1"/>
  <c r="AP142" i="1" s="1"/>
  <c r="AF143" i="1"/>
  <c r="AG143" i="1"/>
  <c r="AO143" i="1"/>
  <c r="AP143" i="1" s="1"/>
  <c r="AF144" i="1"/>
  <c r="AG144" i="1"/>
  <c r="AI144" i="1"/>
  <c r="AK144" i="1" s="1"/>
  <c r="AJ144" i="1"/>
  <c r="AL144" i="1"/>
  <c r="AO144" i="1"/>
  <c r="AP144" i="1" s="1"/>
  <c r="AF145" i="1"/>
  <c r="AG145" i="1"/>
  <c r="AI145" i="1"/>
  <c r="AK145" i="1" s="1"/>
  <c r="AJ145" i="1"/>
  <c r="AL145" i="1" s="1"/>
  <c r="AO145" i="1"/>
  <c r="AP145" i="1" s="1"/>
  <c r="AF146" i="1"/>
  <c r="AG146" i="1"/>
  <c r="AI146" i="1"/>
  <c r="AJ146" i="1"/>
  <c r="AO146" i="1"/>
  <c r="AP146" i="1" s="1"/>
  <c r="AF147" i="1"/>
  <c r="AG147" i="1"/>
  <c r="AI147" i="1"/>
  <c r="AJ147" i="1"/>
  <c r="AO147" i="1"/>
  <c r="AP147" i="1" s="1"/>
  <c r="AF148" i="1"/>
  <c r="AG148" i="1"/>
  <c r="AI148" i="1"/>
  <c r="AJ148" i="1"/>
  <c r="AL148" i="1" s="1"/>
  <c r="AO148" i="1"/>
  <c r="AP148" i="1" s="1"/>
  <c r="AF149" i="1"/>
  <c r="AG149" i="1"/>
  <c r="AK149" i="1" s="1"/>
  <c r="AI149" i="1"/>
  <c r="AJ149" i="1"/>
  <c r="AO149" i="1"/>
  <c r="AQ149" i="1" s="1"/>
  <c r="AF150" i="1"/>
  <c r="AG150" i="1"/>
  <c r="AI150" i="1"/>
  <c r="AK150" i="1" s="1"/>
  <c r="AJ150" i="1"/>
  <c r="AL150" i="1" s="1"/>
  <c r="AO150" i="1"/>
  <c r="AP150" i="1" s="1"/>
  <c r="AP105" i="1" l="1"/>
  <c r="AP64" i="1"/>
  <c r="AQ136" i="1"/>
  <c r="AQ81" i="1"/>
  <c r="AR81" i="1" s="1"/>
  <c r="AP42" i="1"/>
  <c r="AP14" i="1"/>
  <c r="AQ13" i="1"/>
  <c r="AR13" i="1" s="1"/>
  <c r="AP52" i="1"/>
  <c r="AQ100" i="1"/>
  <c r="AR100" i="1" s="1"/>
  <c r="AP137" i="1"/>
  <c r="AP117" i="1"/>
  <c r="AR117" i="1" s="1"/>
  <c r="AQ116" i="1"/>
  <c r="AR116" i="1" s="1"/>
  <c r="AP113" i="1"/>
  <c r="AQ112" i="1"/>
  <c r="AP70" i="1"/>
  <c r="AQ24" i="4"/>
  <c r="AS24" i="4" s="1"/>
  <c r="AM133" i="1"/>
  <c r="AM145" i="1"/>
  <c r="AS113" i="1"/>
  <c r="AT113" i="1" s="1"/>
  <c r="AM105" i="1"/>
  <c r="AL87" i="1"/>
  <c r="AM144" i="1"/>
  <c r="AM130" i="1"/>
  <c r="AK127" i="1"/>
  <c r="AM127" i="1" s="1"/>
  <c r="AK115" i="1"/>
  <c r="AM115" i="1" s="1"/>
  <c r="AK87" i="1"/>
  <c r="AQ85" i="1"/>
  <c r="AR85" i="1" s="1"/>
  <c r="AP84" i="1"/>
  <c r="AM84" i="1"/>
  <c r="AP82" i="1"/>
  <c r="AL39" i="1"/>
  <c r="AP38" i="1"/>
  <c r="AP32" i="1"/>
  <c r="AL149" i="1"/>
  <c r="AM149" i="1" s="1"/>
  <c r="AK148" i="1"/>
  <c r="AM148" i="1" s="1"/>
  <c r="AL146" i="1"/>
  <c r="AL140" i="1"/>
  <c r="AM140" i="1" s="1"/>
  <c r="AK139" i="1"/>
  <c r="AM139" i="1" s="1"/>
  <c r="AS136" i="1"/>
  <c r="AT136" i="1" s="1"/>
  <c r="AK135" i="1"/>
  <c r="AM135" i="1" s="1"/>
  <c r="AL126" i="1"/>
  <c r="AM126" i="1" s="1"/>
  <c r="AK123" i="1"/>
  <c r="AM123" i="1" s="1"/>
  <c r="AQ121" i="1"/>
  <c r="AS121" i="1" s="1"/>
  <c r="AT121" i="1" s="1"/>
  <c r="AL111" i="1"/>
  <c r="AK63" i="1"/>
  <c r="AK39" i="1"/>
  <c r="AK33" i="1"/>
  <c r="AL23" i="1"/>
  <c r="AM23" i="1" s="1"/>
  <c r="AQ22" i="1"/>
  <c r="AR22" i="1" s="1"/>
  <c r="AK19" i="1"/>
  <c r="AM13" i="1"/>
  <c r="AK147" i="1"/>
  <c r="AK146" i="1"/>
  <c r="AL131" i="1"/>
  <c r="AM131" i="1" s="1"/>
  <c r="AQ120" i="1"/>
  <c r="AS120" i="1" s="1"/>
  <c r="AT120" i="1" s="1"/>
  <c r="AK120" i="1"/>
  <c r="AM120" i="1" s="1"/>
  <c r="AL119" i="1"/>
  <c r="AK111" i="1"/>
  <c r="AP109" i="1"/>
  <c r="AR109" i="1" s="1"/>
  <c r="AQ108" i="1"/>
  <c r="AR108" i="1" s="1"/>
  <c r="AK108" i="1"/>
  <c r="AR105" i="1"/>
  <c r="AL102" i="1"/>
  <c r="AM102" i="1" s="1"/>
  <c r="AL99" i="1"/>
  <c r="AM99" i="1" s="1"/>
  <c r="AP90" i="1"/>
  <c r="AP88" i="1"/>
  <c r="AR88" i="1" s="1"/>
  <c r="AK57" i="1"/>
  <c r="AL51" i="1"/>
  <c r="AL32" i="1"/>
  <c r="AM32" i="1" s="1"/>
  <c r="AP20" i="1"/>
  <c r="AQ32" i="4"/>
  <c r="AS32" i="4" s="1"/>
  <c r="AP20" i="4"/>
  <c r="AS84" i="1"/>
  <c r="AR84" i="1"/>
  <c r="AQ96" i="1"/>
  <c r="AR96" i="1" s="1"/>
  <c r="AS88" i="1"/>
  <c r="AT88" i="1" s="1"/>
  <c r="AQ148" i="1"/>
  <c r="AR148" i="1" s="1"/>
  <c r="AQ147" i="1"/>
  <c r="AR147" i="1" s="1"/>
  <c r="AQ141" i="1"/>
  <c r="AR141" i="1" s="1"/>
  <c r="AS116" i="1"/>
  <c r="AT116" i="1" s="1"/>
  <c r="AR113" i="1"/>
  <c r="AS108" i="1"/>
  <c r="AP94" i="1"/>
  <c r="AQ93" i="1"/>
  <c r="AR93" i="1" s="1"/>
  <c r="AP78" i="1"/>
  <c r="AS13" i="1"/>
  <c r="AT13" i="1" s="1"/>
  <c r="AS137" i="1"/>
  <c r="AT137" i="1" s="1"/>
  <c r="AQ144" i="1"/>
  <c r="AR144" i="1" s="1"/>
  <c r="AQ140" i="1"/>
  <c r="AR140" i="1" s="1"/>
  <c r="AQ133" i="1"/>
  <c r="AR133" i="1" s="1"/>
  <c r="AQ129" i="1"/>
  <c r="AR129" i="1" s="1"/>
  <c r="AQ125" i="1"/>
  <c r="AR125" i="1" s="1"/>
  <c r="AS117" i="1"/>
  <c r="AT117" i="1" s="1"/>
  <c r="AS109" i="1"/>
  <c r="AT109" i="1" s="1"/>
  <c r="AS105" i="1"/>
  <c r="AS85" i="1"/>
  <c r="AT85" i="1" s="1"/>
  <c r="AS14" i="1"/>
  <c r="AT14" i="1" s="1"/>
  <c r="AQ28" i="4"/>
  <c r="AR28" i="4" s="1"/>
  <c r="AQ143" i="1"/>
  <c r="AS143" i="1" s="1"/>
  <c r="AT143" i="1" s="1"/>
  <c r="AQ132" i="1"/>
  <c r="AS132" i="1" s="1"/>
  <c r="AT132" i="1" s="1"/>
  <c r="AQ128" i="1"/>
  <c r="AS128" i="1" s="1"/>
  <c r="AT128" i="1" s="1"/>
  <c r="AQ124" i="1"/>
  <c r="AS124" i="1" s="1"/>
  <c r="AT124" i="1" s="1"/>
  <c r="AS112" i="1"/>
  <c r="AT112" i="1" s="1"/>
  <c r="AQ97" i="1"/>
  <c r="AS81" i="1"/>
  <c r="AP58" i="1"/>
  <c r="AQ57" i="1"/>
  <c r="AR57" i="1" s="1"/>
  <c r="AP46" i="1"/>
  <c r="AQ45" i="1"/>
  <c r="AR45" i="1" s="1"/>
  <c r="AP40" i="1"/>
  <c r="AR40" i="1" s="1"/>
  <c r="AP34" i="1"/>
  <c r="AR34" i="1" s="1"/>
  <c r="AQ33" i="1"/>
  <c r="AS33" i="1" s="1"/>
  <c r="AP24" i="1"/>
  <c r="AR24" i="1" s="1"/>
  <c r="AS22" i="1"/>
  <c r="AR14" i="1"/>
  <c r="AR24" i="4"/>
  <c r="AP16" i="4"/>
  <c r="AM29" i="4"/>
  <c r="AS26" i="4"/>
  <c r="AS16" i="4"/>
  <c r="AR16" i="4"/>
  <c r="AS14" i="4"/>
  <c r="AM23" i="4"/>
  <c r="AM21" i="4"/>
  <c r="AM33" i="4"/>
  <c r="AS30" i="4"/>
  <c r="AM25" i="4"/>
  <c r="AR22" i="4"/>
  <c r="AS22" i="4"/>
  <c r="AM19" i="4"/>
  <c r="AM17" i="4"/>
  <c r="AS20" i="4"/>
  <c r="AR20" i="4"/>
  <c r="AS18" i="4"/>
  <c r="AM11" i="4"/>
  <c r="AQ33" i="4"/>
  <c r="AP30" i="4"/>
  <c r="AR30" i="4" s="1"/>
  <c r="AQ29" i="4"/>
  <c r="AP26" i="4"/>
  <c r="AR26" i="4" s="1"/>
  <c r="AQ25" i="4"/>
  <c r="AP22" i="4"/>
  <c r="AQ21" i="4"/>
  <c r="AP18" i="4"/>
  <c r="AR18" i="4" s="1"/>
  <c r="AQ17" i="4"/>
  <c r="AP14" i="4"/>
  <c r="AR14" i="4" s="1"/>
  <c r="AQ13" i="4"/>
  <c r="AQ12" i="4"/>
  <c r="AQ31" i="4"/>
  <c r="AQ27" i="4"/>
  <c r="AQ23" i="4"/>
  <c r="AQ19" i="4"/>
  <c r="AQ15" i="4"/>
  <c r="AQ11" i="4"/>
  <c r="AM150" i="1"/>
  <c r="AS149" i="1"/>
  <c r="AT149" i="1" s="1"/>
  <c r="AM146" i="1"/>
  <c r="AP149" i="1"/>
  <c r="AR149" i="1" s="1"/>
  <c r="AL147" i="1"/>
  <c r="AM147" i="1" s="1"/>
  <c r="AQ146" i="1"/>
  <c r="AQ142" i="1"/>
  <c r="AR142" i="1" s="1"/>
  <c r="AK142" i="1"/>
  <c r="AT108" i="1"/>
  <c r="AQ150" i="1"/>
  <c r="AS148" i="1"/>
  <c r="AT148" i="1" s="1"/>
  <c r="AQ145" i="1"/>
  <c r="AR136" i="1"/>
  <c r="AR120" i="1"/>
  <c r="AM119" i="1"/>
  <c r="AM116" i="1"/>
  <c r="AR112" i="1"/>
  <c r="AM111" i="1"/>
  <c r="AM108" i="1"/>
  <c r="AT105" i="1"/>
  <c r="AR132" i="1"/>
  <c r="AR124" i="1"/>
  <c r="AM142" i="1"/>
  <c r="AP138" i="1"/>
  <c r="AQ138" i="1"/>
  <c r="AQ139" i="1"/>
  <c r="AQ135" i="1"/>
  <c r="AQ131" i="1"/>
  <c r="AQ127" i="1"/>
  <c r="AQ123" i="1"/>
  <c r="AQ119" i="1"/>
  <c r="AQ115" i="1"/>
  <c r="AQ111" i="1"/>
  <c r="AQ103" i="1"/>
  <c r="AR94" i="1"/>
  <c r="AS94" i="1"/>
  <c r="AT94" i="1" s="1"/>
  <c r="AR90" i="1"/>
  <c r="AS90" i="1"/>
  <c r="AR70" i="1"/>
  <c r="AS70" i="1"/>
  <c r="AT70" i="1" s="1"/>
  <c r="AM69" i="1"/>
  <c r="AM57" i="1"/>
  <c r="AM45" i="1"/>
  <c r="AR38" i="1"/>
  <c r="AS38" i="1"/>
  <c r="AM33" i="1"/>
  <c r="AQ134" i="1"/>
  <c r="AQ130" i="1"/>
  <c r="AQ126" i="1"/>
  <c r="AQ106" i="1"/>
  <c r="AQ102" i="1"/>
  <c r="AR78" i="1"/>
  <c r="AS78" i="1"/>
  <c r="AQ99" i="1"/>
  <c r="AM87" i="1"/>
  <c r="AR82" i="1"/>
  <c r="AS82" i="1"/>
  <c r="AT82" i="1" s="1"/>
  <c r="AT81" i="1"/>
  <c r="AS64" i="1"/>
  <c r="AT64" i="1" s="1"/>
  <c r="AR64" i="1"/>
  <c r="AM63" i="1"/>
  <c r="AS52" i="1"/>
  <c r="AT52" i="1" s="1"/>
  <c r="AR52" i="1"/>
  <c r="AM51" i="1"/>
  <c r="AR42" i="1"/>
  <c r="AS42" i="1"/>
  <c r="AR33" i="1"/>
  <c r="AS32" i="1"/>
  <c r="AR32" i="1"/>
  <c r="AS20" i="1"/>
  <c r="AT20" i="1" s="1"/>
  <c r="AR20" i="1"/>
  <c r="AM19" i="1"/>
  <c r="AR58" i="1"/>
  <c r="AS58" i="1"/>
  <c r="AT58" i="1" s="1"/>
  <c r="AR46" i="1"/>
  <c r="AS46" i="1"/>
  <c r="AT46" i="1" s="1"/>
  <c r="AS40" i="1"/>
  <c r="AT40" i="1" s="1"/>
  <c r="AS34" i="1"/>
  <c r="AS24" i="1"/>
  <c r="AT24" i="1" s="1"/>
  <c r="AQ69" i="1"/>
  <c r="AK93" i="1"/>
  <c r="AM93" i="1" s="1"/>
  <c r="AQ91" i="1"/>
  <c r="AQ87" i="1"/>
  <c r="AQ79" i="1"/>
  <c r="AQ63" i="1"/>
  <c r="AS57" i="1"/>
  <c r="AT57" i="1" s="1"/>
  <c r="AQ51" i="1"/>
  <c r="AQ43" i="1"/>
  <c r="AQ39" i="1"/>
  <c r="AQ23" i="1"/>
  <c r="AQ19" i="1"/>
  <c r="AS141" i="1" l="1"/>
  <c r="AT141" i="1" s="1"/>
  <c r="AS96" i="1"/>
  <c r="AT20" i="4"/>
  <c r="AT16" i="4"/>
  <c r="AR128" i="1"/>
  <c r="AR32" i="4"/>
  <c r="AT32" i="4" s="1"/>
  <c r="AT30" i="4"/>
  <c r="AT22" i="4"/>
  <c r="AT24" i="4"/>
  <c r="AT26" i="4"/>
  <c r="AT18" i="4"/>
  <c r="AT14" i="4"/>
  <c r="AT78" i="1"/>
  <c r="AT38" i="1"/>
  <c r="AS140" i="1"/>
  <c r="AT140" i="1" s="1"/>
  <c r="AS100" i="1"/>
  <c r="AT100" i="1" s="1"/>
  <c r="AR143" i="1"/>
  <c r="AR121" i="1"/>
  <c r="AT33" i="1"/>
  <c r="AS147" i="1"/>
  <c r="AT147" i="1" s="1"/>
  <c r="AT22" i="1"/>
  <c r="AS133" i="1"/>
  <c r="AT133" i="1" s="1"/>
  <c r="AM39" i="1"/>
  <c r="AT34" i="1"/>
  <c r="AS93" i="1"/>
  <c r="AT93" i="1" s="1"/>
  <c r="AS125" i="1"/>
  <c r="AT125" i="1" s="1"/>
  <c r="AT96" i="1"/>
  <c r="AR97" i="1"/>
  <c r="AS97" i="1"/>
  <c r="AT97" i="1" s="1"/>
  <c r="AS129" i="1"/>
  <c r="AT129" i="1" s="1"/>
  <c r="AS45" i="1"/>
  <c r="AT45" i="1" s="1"/>
  <c r="AS144" i="1"/>
  <c r="AT144" i="1" s="1"/>
  <c r="AS28" i="4"/>
  <c r="AT28" i="4" s="1"/>
  <c r="AT84" i="1"/>
  <c r="AR11" i="4"/>
  <c r="AS11" i="4"/>
  <c r="AR27" i="4"/>
  <c r="AS27" i="4"/>
  <c r="AR31" i="4"/>
  <c r="AS31" i="4"/>
  <c r="AR33" i="4"/>
  <c r="AS33" i="4"/>
  <c r="AR15" i="4"/>
  <c r="AS15" i="4"/>
  <c r="AR17" i="4"/>
  <c r="AS17" i="4"/>
  <c r="AR25" i="4"/>
  <c r="AS25" i="4"/>
  <c r="AR19" i="4"/>
  <c r="AS19" i="4"/>
  <c r="AS12" i="4"/>
  <c r="AR12" i="4"/>
  <c r="AR23" i="4"/>
  <c r="AS23" i="4"/>
  <c r="AR13" i="4"/>
  <c r="AS13" i="4"/>
  <c r="AR21" i="4"/>
  <c r="AS21" i="4"/>
  <c r="AR29" i="4"/>
  <c r="AS29" i="4"/>
  <c r="AR39" i="1"/>
  <c r="AS39" i="1"/>
  <c r="AR63" i="1"/>
  <c r="AS63" i="1"/>
  <c r="AR99" i="1"/>
  <c r="AS99" i="1"/>
  <c r="AS106" i="1"/>
  <c r="AT106" i="1" s="1"/>
  <c r="AR106" i="1"/>
  <c r="AT90" i="1"/>
  <c r="AR103" i="1"/>
  <c r="AS103" i="1"/>
  <c r="AT103" i="1" s="1"/>
  <c r="AR123" i="1"/>
  <c r="AS123" i="1"/>
  <c r="AR139" i="1"/>
  <c r="AS139" i="1"/>
  <c r="AS145" i="1"/>
  <c r="AR145" i="1"/>
  <c r="AR43" i="1"/>
  <c r="AS43" i="1"/>
  <c r="AT43" i="1" s="1"/>
  <c r="AR79" i="1"/>
  <c r="AS79" i="1"/>
  <c r="AT79" i="1" s="1"/>
  <c r="AR69" i="1"/>
  <c r="AS69" i="1"/>
  <c r="AT32" i="1"/>
  <c r="AS126" i="1"/>
  <c r="AR126" i="1"/>
  <c r="AR111" i="1"/>
  <c r="AS111" i="1"/>
  <c r="AR127" i="1"/>
  <c r="AS127" i="1"/>
  <c r="AR138" i="1"/>
  <c r="AS138" i="1"/>
  <c r="AT138" i="1" s="1"/>
  <c r="AR19" i="1"/>
  <c r="AS19" i="1"/>
  <c r="AR51" i="1"/>
  <c r="AS51" i="1"/>
  <c r="AR87" i="1"/>
  <c r="AS87" i="1"/>
  <c r="AS130" i="1"/>
  <c r="AR130" i="1"/>
  <c r="AR115" i="1"/>
  <c r="AS115" i="1"/>
  <c r="AR131" i="1"/>
  <c r="AS131" i="1"/>
  <c r="AS150" i="1"/>
  <c r="AT150" i="1" s="1"/>
  <c r="AR150" i="1"/>
  <c r="AR23" i="1"/>
  <c r="AS23" i="1"/>
  <c r="AR91" i="1"/>
  <c r="AS91" i="1"/>
  <c r="AT91" i="1" s="1"/>
  <c r="AT42" i="1"/>
  <c r="AS102" i="1"/>
  <c r="AR102" i="1"/>
  <c r="AS134" i="1"/>
  <c r="AT134" i="1" s="1"/>
  <c r="AR134" i="1"/>
  <c r="AR119" i="1"/>
  <c r="AS119" i="1"/>
  <c r="AT119" i="1" s="1"/>
  <c r="AR135" i="1"/>
  <c r="AS135" i="1"/>
  <c r="AS146" i="1"/>
  <c r="AR146" i="1"/>
  <c r="AS142" i="1"/>
  <c r="AT142" i="1" s="1"/>
  <c r="AV12" i="4"/>
  <c r="AT131" i="1" l="1"/>
  <c r="AT111" i="1"/>
  <c r="AT63" i="1"/>
  <c r="AT13" i="4"/>
  <c r="AT25" i="4"/>
  <c r="AT31" i="4"/>
  <c r="AT29" i="4"/>
  <c r="AT15" i="4"/>
  <c r="AT11" i="4"/>
  <c r="AT39" i="1"/>
  <c r="AT21" i="4"/>
  <c r="AT23" i="4"/>
  <c r="AT33" i="4"/>
  <c r="AT27" i="4"/>
  <c r="AT19" i="4"/>
  <c r="AT17" i="4"/>
  <c r="AT12" i="4"/>
  <c r="AT115" i="1"/>
  <c r="AT87" i="1"/>
  <c r="AT19" i="1"/>
  <c r="AT127" i="1"/>
  <c r="AT99" i="1"/>
  <c r="AT146" i="1"/>
  <c r="AT145" i="1"/>
  <c r="AT126" i="1"/>
  <c r="AT123" i="1"/>
  <c r="AT102" i="1"/>
  <c r="AT135" i="1"/>
  <c r="AT130" i="1"/>
  <c r="AT139" i="1"/>
  <c r="AT69" i="1"/>
  <c r="AT23" i="1"/>
  <c r="AT51" i="1"/>
  <c r="AV27" i="4"/>
  <c r="AV23" i="4"/>
  <c r="AV19" i="4"/>
  <c r="AV15" i="4"/>
  <c r="AV26" i="4"/>
  <c r="AV22" i="4"/>
  <c r="AV18" i="4"/>
  <c r="AV14" i="4"/>
  <c r="AV29" i="4"/>
  <c r="AV25" i="4"/>
  <c r="AV21" i="4"/>
  <c r="AV17" i="4"/>
  <c r="AV13" i="4"/>
  <c r="AV28" i="4"/>
  <c r="AV24" i="4"/>
  <c r="AV20" i="4"/>
  <c r="AV16" i="4"/>
  <c r="AO10" i="1"/>
  <c r="AF10" i="1"/>
  <c r="AQ10" i="1" l="1"/>
  <c r="AL10" i="1"/>
  <c r="AJ10" i="1"/>
  <c r="AI10" i="1"/>
  <c r="AK10" i="1" s="1"/>
  <c r="AG10" i="1"/>
  <c r="AS10" i="1" s="1"/>
  <c r="AM10" i="1" l="1"/>
  <c r="AP10" i="1"/>
  <c r="AR10" i="1" l="1"/>
  <c r="AT10" i="1" s="1"/>
  <c r="AF10" i="4" l="1"/>
  <c r="AG10" i="4"/>
  <c r="AI10" i="4"/>
  <c r="AK10" i="4" s="1"/>
  <c r="AJ10" i="4"/>
  <c r="AL10" i="4" s="1"/>
  <c r="AO10" i="4"/>
  <c r="AP10" i="4" s="1"/>
  <c r="AV11" i="4"/>
  <c r="AM10" i="4" l="1"/>
  <c r="AQ10" i="4"/>
  <c r="AV10" i="4"/>
  <c r="AS10" i="4" l="1"/>
  <c r="AR10" i="4"/>
  <c r="AT10" i="4" l="1"/>
  <c r="AF6" i="4" l="1"/>
  <c r="A2" i="4"/>
  <c r="AJ2" i="4" l="1"/>
  <c r="AJ2" i="1" l="1"/>
  <c r="AF6" i="1"/>
  <c r="AJ20" i="1" l="1"/>
  <c r="AL20" i="1" s="1"/>
  <c r="AJ24" i="1"/>
  <c r="AL24" i="1" s="1"/>
  <c r="AJ40" i="1"/>
  <c r="AL40" i="1" s="1"/>
  <c r="AJ52" i="1"/>
  <c r="AL52" i="1" s="1"/>
  <c r="AJ64" i="1"/>
  <c r="AL64" i="1" s="1"/>
  <c r="AI85" i="1"/>
  <c r="AK85" i="1" s="1"/>
  <c r="AJ88" i="1"/>
  <c r="AL88" i="1" s="1"/>
  <c r="AI97" i="1"/>
  <c r="AK97" i="1" s="1"/>
  <c r="AJ100" i="1"/>
  <c r="AL100" i="1" s="1"/>
  <c r="AI14" i="1"/>
  <c r="AK14" i="1" s="1"/>
  <c r="AI46" i="1"/>
  <c r="AK46" i="1" s="1"/>
  <c r="AI58" i="1"/>
  <c r="AK58" i="1" s="1"/>
  <c r="AI70" i="1"/>
  <c r="AK70" i="1" s="1"/>
  <c r="AI82" i="1"/>
  <c r="AK82" i="1" s="1"/>
  <c r="AJ85" i="1"/>
  <c r="AL85" i="1" s="1"/>
  <c r="AM85" i="1" s="1"/>
  <c r="AI94" i="1"/>
  <c r="AK94" i="1" s="1"/>
  <c r="AJ14" i="1"/>
  <c r="AL14" i="1" s="1"/>
  <c r="AM14" i="1" s="1"/>
  <c r="AI43" i="1"/>
  <c r="AK43" i="1" s="1"/>
  <c r="AJ46" i="1"/>
  <c r="AL46" i="1" s="1"/>
  <c r="AM46" i="1" s="1"/>
  <c r="AJ58" i="1"/>
  <c r="AL58" i="1" s="1"/>
  <c r="AM58" i="1" s="1"/>
  <c r="AJ70" i="1"/>
  <c r="AL70" i="1" s="1"/>
  <c r="AM70" i="1" s="1"/>
  <c r="AI79" i="1"/>
  <c r="AK79" i="1" s="1"/>
  <c r="AJ82" i="1"/>
  <c r="AL82" i="1" s="1"/>
  <c r="AM82" i="1" s="1"/>
  <c r="AI91" i="1"/>
  <c r="AK91" i="1" s="1"/>
  <c r="AJ94" i="1"/>
  <c r="AL94" i="1" s="1"/>
  <c r="AM94" i="1" s="1"/>
  <c r="AI20" i="1"/>
  <c r="AK20" i="1" s="1"/>
  <c r="AI24" i="1"/>
  <c r="AK24" i="1" s="1"/>
  <c r="AI40" i="1"/>
  <c r="AK40" i="1" s="1"/>
  <c r="AJ43" i="1"/>
  <c r="AL43" i="1" s="1"/>
  <c r="AM43" i="1" s="1"/>
  <c r="AI52" i="1"/>
  <c r="AK52" i="1" s="1"/>
  <c r="AI64" i="1"/>
  <c r="AK64" i="1" s="1"/>
  <c r="AJ79" i="1"/>
  <c r="AL79" i="1" s="1"/>
  <c r="AM79" i="1" s="1"/>
  <c r="AI88" i="1"/>
  <c r="AK88" i="1" s="1"/>
  <c r="AJ91" i="1"/>
  <c r="AL91" i="1" s="1"/>
  <c r="AM91" i="1" s="1"/>
  <c r="AI103" i="1"/>
  <c r="AK103" i="1" s="1"/>
  <c r="AJ106" i="1"/>
  <c r="AL106" i="1" s="1"/>
  <c r="AJ134" i="1"/>
  <c r="AL134" i="1" s="1"/>
  <c r="AJ97" i="1"/>
  <c r="AL97" i="1" s="1"/>
  <c r="AM97" i="1" s="1"/>
  <c r="AI100" i="1"/>
  <c r="AK100" i="1" s="1"/>
  <c r="AJ103" i="1"/>
  <c r="AL103" i="1" s="1"/>
  <c r="AM103" i="1" s="1"/>
  <c r="AI124" i="1"/>
  <c r="AK124" i="1" s="1"/>
  <c r="AI128" i="1"/>
  <c r="AK128" i="1" s="1"/>
  <c r="AI132" i="1"/>
  <c r="AK132" i="1" s="1"/>
  <c r="AI136" i="1"/>
  <c r="AK136" i="1" s="1"/>
  <c r="AI109" i="1"/>
  <c r="AK109" i="1" s="1"/>
  <c r="AI113" i="1"/>
  <c r="AK113" i="1" s="1"/>
  <c r="AI117" i="1"/>
  <c r="AK117" i="1" s="1"/>
  <c r="AI121" i="1"/>
  <c r="AK121" i="1" s="1"/>
  <c r="AJ124" i="1"/>
  <c r="AL124" i="1" s="1"/>
  <c r="AM124" i="1" s="1"/>
  <c r="AJ128" i="1"/>
  <c r="AL128" i="1" s="1"/>
  <c r="AM128" i="1" s="1"/>
  <c r="AJ132" i="1"/>
  <c r="AL132" i="1" s="1"/>
  <c r="AM132" i="1" s="1"/>
  <c r="AJ136" i="1"/>
  <c r="AL136" i="1" s="1"/>
  <c r="AM136" i="1" s="1"/>
  <c r="AI106" i="1"/>
  <c r="AK106" i="1" s="1"/>
  <c r="AJ109" i="1"/>
  <c r="AL109" i="1" s="1"/>
  <c r="AM109" i="1" s="1"/>
  <c r="AJ113" i="1"/>
  <c r="AL113" i="1" s="1"/>
  <c r="AM113" i="1" s="1"/>
  <c r="AJ117" i="1"/>
  <c r="AL117" i="1" s="1"/>
  <c r="AM117" i="1" s="1"/>
  <c r="AJ121" i="1"/>
  <c r="AL121" i="1" s="1"/>
  <c r="AM121" i="1" s="1"/>
  <c r="AI134" i="1"/>
  <c r="AK134" i="1" s="1"/>
  <c r="AI138" i="1"/>
  <c r="AK138" i="1" s="1"/>
  <c r="AJ141" i="1"/>
  <c r="AL141" i="1" s="1"/>
  <c r="AM141" i="1" s="1"/>
  <c r="AI143" i="1"/>
  <c r="AK143" i="1" s="1"/>
  <c r="AI141" i="1"/>
  <c r="AK141" i="1" s="1"/>
  <c r="AJ143" i="1"/>
  <c r="AL143" i="1" s="1"/>
  <c r="AM143" i="1" s="1"/>
  <c r="AJ138" i="1"/>
  <c r="AL138" i="1" s="1"/>
  <c r="AM138" i="1" s="1"/>
  <c r="AM106" i="1" l="1"/>
  <c r="AM52" i="1"/>
  <c r="AM88" i="1"/>
  <c r="AM40" i="1"/>
  <c r="AM24" i="1"/>
  <c r="AM134" i="1"/>
  <c r="AM100" i="1"/>
  <c r="AM64" i="1"/>
  <c r="AM20" i="1"/>
</calcChain>
</file>

<file path=xl/sharedStrings.xml><?xml version="1.0" encoding="utf-8"?>
<sst xmlns="http://schemas.openxmlformats.org/spreadsheetml/2006/main" count="2369" uniqueCount="157">
  <si>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</si>
  <si>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</si>
  <si>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</si>
  <si>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</si>
  <si>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</si>
  <si>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</si>
  <si>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</si>
  <si>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</si>
  <si>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</si>
  <si>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</si>
  <si>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</si>
  <si>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</si>
  <si>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</si>
  <si>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</si>
  <si>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</si>
  <si>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</si>
  <si>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</si>
  <si>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</si>
  <si>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</si>
  <si>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</si>
  <si>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</si>
  <si>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</si>
  <si>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</si>
  <si>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</si>
  <si>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</si>
  <si>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</si>
  <si>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</si>
  <si>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</si>
  <si>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</si>
  <si>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</si>
  <si>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</si>
  <si>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</si>
  <si>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</si>
  <si>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</si>
  <si>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</si>
  <si>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</si>
  <si>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</si>
  <si>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</si>
  <si>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</si>
  <si>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</si>
  <si>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</si>
  <si>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</si>
  <si>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</si>
  <si>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</si>
  <si>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</si>
  <si>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</si>
  <si>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</si>
  <si>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</si>
  <si>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</si>
  <si>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</si>
  <si>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LCL</t>
  </si>
  <si>
    <t>CIC SO</t>
  </si>
  <si>
    <t>BECM</t>
  </si>
  <si>
    <t>NOMURA</t>
  </si>
  <si>
    <t>GS</t>
  </si>
  <si>
    <t>185-D</t>
  </si>
  <si>
    <t>186-D</t>
  </si>
  <si>
    <t>187-D</t>
  </si>
  <si>
    <t>188-D</t>
  </si>
  <si>
    <t>189-D</t>
  </si>
  <si>
    <t>190-D</t>
  </si>
  <si>
    <t>191-D</t>
  </si>
  <si>
    <t>192-D</t>
  </si>
  <si>
    <t>193-D</t>
  </si>
  <si>
    <t>194-D</t>
  </si>
  <si>
    <t>195-D</t>
  </si>
  <si>
    <t xml:space="preserve">Premium </t>
  </si>
  <si>
    <t>Barrier</t>
  </si>
  <si>
    <t>DB</t>
  </si>
  <si>
    <t>210-D</t>
  </si>
  <si>
    <t>211-D</t>
  </si>
  <si>
    <t>214-D</t>
  </si>
  <si>
    <t>215-D</t>
  </si>
  <si>
    <t>212-D</t>
  </si>
  <si>
    <t>213-D</t>
  </si>
  <si>
    <t>New Hedge</t>
  </si>
  <si>
    <t>Binary</t>
  </si>
  <si>
    <t>Buy PUT KO</t>
  </si>
  <si>
    <t>Fwd Synth Buy PUT KI</t>
  </si>
  <si>
    <t>Fwd Synth Sell CALL KI</t>
  </si>
  <si>
    <t xml:space="preserve">Value Date: </t>
  </si>
  <si>
    <t>Initial Spot Rate</t>
  </si>
  <si>
    <t>255-D</t>
  </si>
  <si>
    <t>254-D</t>
  </si>
  <si>
    <t>WU</t>
  </si>
  <si>
    <t>257-D</t>
  </si>
  <si>
    <t>258-D</t>
  </si>
  <si>
    <t>256-D</t>
  </si>
  <si>
    <t>EURGBP</t>
  </si>
  <si>
    <t>USDBRL</t>
  </si>
  <si>
    <t>USDMXN</t>
  </si>
  <si>
    <t>259-D</t>
  </si>
  <si>
    <t>263-D</t>
  </si>
  <si>
    <t>260-D</t>
  </si>
  <si>
    <t>269-D</t>
  </si>
  <si>
    <t>266-D</t>
  </si>
  <si>
    <t>267-D</t>
  </si>
  <si>
    <t>261-D</t>
  </si>
  <si>
    <t>264-D</t>
  </si>
  <si>
    <t>268-D</t>
  </si>
  <si>
    <t>262-D</t>
  </si>
  <si>
    <t>265-D</t>
  </si>
  <si>
    <t>270-D</t>
  </si>
  <si>
    <t>273-D</t>
  </si>
  <si>
    <t>272-D</t>
  </si>
  <si>
    <t>271-D</t>
  </si>
  <si>
    <t>300-D</t>
  </si>
  <si>
    <t>301-D</t>
  </si>
  <si>
    <t>302-D</t>
  </si>
  <si>
    <t>303-D</t>
  </si>
  <si>
    <t>304-D</t>
  </si>
  <si>
    <t>305-D</t>
  </si>
  <si>
    <t>306-D</t>
  </si>
  <si>
    <t>307-D</t>
  </si>
  <si>
    <t>308-D</t>
  </si>
  <si>
    <t>309-D</t>
  </si>
  <si>
    <t>310-D</t>
  </si>
  <si>
    <t>BARCLAYS</t>
  </si>
  <si>
    <t>311-D</t>
  </si>
  <si>
    <t>312-D</t>
  </si>
  <si>
    <t>313-D</t>
  </si>
  <si>
    <t>314-D</t>
  </si>
  <si>
    <t>315-D</t>
  </si>
  <si>
    <t>316-D</t>
  </si>
  <si>
    <t>317-D</t>
  </si>
  <si>
    <t>318-D</t>
  </si>
  <si>
    <t>319-D</t>
  </si>
  <si>
    <t>320-D</t>
  </si>
  <si>
    <t>321-D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</si>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</sst>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 numFmtId="171" formatCode="[$-40C]d\-mmm\-yy;@"/>
    <numFmt numFmtId="172" formatCode="ddmmyy"/>
    <numFmt numFmtId="173" formatCode="_(* #,##0.00_);_(* \(#,##0.00\);_(* &quot;-&quot;??_);_(@_)"/>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3" fontId="1" fillId="0" borderId="0" applyFont="0" applyFill="0" applyBorder="0" applyAlignment="0" applyProtection="0"/>
    <xf numFmtId="0" fontId="1" fillId="0" borderId="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4"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4" fontId="40" fillId="29" borderId="0" xfId="0" applyNumberFormat="1" applyFont="1" applyFill="1" applyBorder="1" applyAlignment="1">
      <alignment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1"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164" fontId="0" fillId="0" borderId="0" xfId="0" applyNumberFormat="1" applyBorder="1"/>
    <xf numFmtId="166" fontId="0" fillId="0" borderId="0" xfId="0" applyNumberFormat="1" applyBorder="1"/>
    <xf numFmtId="169" fontId="0" fillId="0" borderId="0" xfId="0" applyNumberFormat="1" applyBorder="1"/>
    <xf numFmtId="164" fontId="1" fillId="0" borderId="0" xfId="0" applyNumberFormat="1" applyFont="1" applyBorder="1"/>
    <xf numFmtId="0" fontId="0" fillId="0" borderId="0" xfId="0" applyBorder="1" applyAlignment="1">
      <alignment horizontal="center"/>
    </xf>
    <xf numFmtId="169" fontId="0" fillId="0" borderId="0" xfId="0" applyNumberFormat="1" applyBorder="1" applyAlignment="1">
      <alignment horizontal="center"/>
    </xf>
    <xf numFmtId="164" fontId="0" fillId="0" borderId="0" xfId="0" applyNumberFormat="1" applyBorder="1" applyAlignment="1">
      <alignment horizontal="center"/>
    </xf>
    <xf numFmtId="1" fontId="0" fillId="0" borderId="0" xfId="0" applyNumberFormat="1" applyAlignment="1">
      <alignment horizontal="center" vertical="center"/>
    </xf>
    <xf numFmtId="172" fontId="61" fillId="0" borderId="0" xfId="0" applyNumberFormat="1" applyFont="1" applyAlignment="1">
      <alignment horizontal="center" vertical="center"/>
    </xf>
    <xf numFmtId="169" fontId="61" fillId="0" borderId="0" xfId="0" applyNumberFormat="1" applyFont="1"/>
    <xf numFmtId="169" fontId="61" fillId="0" borderId="0" xfId="0" applyNumberFormat="1" applyFont="1" applyAlignment="1">
      <alignment horizontal="center"/>
    </xf>
    <xf numFmtId="166" fontId="1" fillId="27" borderId="0" xfId="0" applyNumberFormat="1" applyFont="1" applyFill="1" applyBorder="1" applyAlignment="1">
      <alignment horizontal="left"/>
    </xf>
    <xf numFmtId="169" fontId="61" fillId="0" borderId="0" xfId="0" applyNumberFormat="1" applyFont="1" applyFill="1" applyAlignment="1">
      <alignment horizontal="center" vertical="center"/>
    </xf>
    <xf numFmtId="0" fontId="1" fillId="0" borderId="0" xfId="162" applyAlignment="1">
      <alignment horizontal="center" vertical="center"/>
    </xf>
    <xf numFmtId="0" fontId="40" fillId="29" borderId="0" xfId="162" applyFont="1" applyFill="1" applyAlignment="1">
      <alignment horizontal="center" vertical="center"/>
    </xf>
    <xf numFmtId="0" fontId="40" fillId="29" borderId="25" xfId="162" applyFont="1" applyFill="1" applyBorder="1" applyAlignment="1">
      <alignment horizontal="center" vertical="center"/>
    </xf>
    <xf numFmtId="166" fontId="40" fillId="29" borderId="0" xfId="162" applyNumberFormat="1" applyFont="1" applyFill="1" applyAlignment="1">
      <alignment horizontal="center" vertical="center"/>
    </xf>
    <xf numFmtId="166" fontId="40" fillId="29" borderId="25" xfId="162" applyNumberFormat="1" applyFont="1" applyFill="1" applyBorder="1" applyAlignment="1">
      <alignment horizontal="center" vertical="center"/>
    </xf>
    <xf numFmtId="164" fontId="40" fillId="29" borderId="0" xfId="162" applyNumberFormat="1" applyFont="1" applyFill="1" applyAlignment="1">
      <alignment horizontal="center" vertical="center"/>
    </xf>
    <xf numFmtId="164" fontId="40" fillId="29" borderId="25" xfId="162" applyNumberFormat="1" applyFont="1" applyFill="1" applyBorder="1" applyAlignment="1">
      <alignment horizontal="center" vertical="center"/>
    </xf>
    <xf numFmtId="169" fontId="40" fillId="29" borderId="0" xfId="162" applyNumberFormat="1" applyFont="1" applyFill="1" applyAlignment="1">
      <alignment horizontal="center" vertical="center"/>
    </xf>
    <xf numFmtId="169" fontId="40" fillId="29" borderId="25" xfId="162" applyNumberFormat="1" applyFont="1" applyFill="1" applyBorder="1" applyAlignment="1">
      <alignment horizontal="center" vertical="center"/>
    </xf>
    <xf numFmtId="164" fontId="55" fillId="29" borderId="0" xfId="162" applyNumberFormat="1" applyFont="1" applyFill="1" applyAlignment="1">
      <alignment horizontal="center" vertical="center"/>
    </xf>
    <xf numFmtId="164" fontId="55" fillId="29" borderId="25" xfId="162" applyNumberFormat="1" applyFont="1" applyFill="1" applyBorder="1" applyAlignment="1">
      <alignment horizontal="center" vertical="center"/>
    </xf>
    <xf numFmtId="0" fontId="1" fillId="0" borderId="0" xfId="163" applyAlignment="1">
      <alignment horizontal="center" vertical="center"/>
    </xf>
    <xf numFmtId="0" fontId="40" fillId="29" borderId="0" xfId="163" applyFont="1" applyFill="1" applyAlignment="1">
      <alignment horizontal="center" vertical="center"/>
    </xf>
    <xf numFmtId="0" fontId="40" fillId="29" borderId="25" xfId="163" applyFont="1" applyFill="1" applyBorder="1" applyAlignment="1">
      <alignment horizontal="center" vertical="center"/>
    </xf>
    <xf numFmtId="166" fontId="40" fillId="29" borderId="0" xfId="163" applyNumberFormat="1" applyFont="1" applyFill="1" applyAlignment="1">
      <alignment horizontal="center" vertical="center"/>
    </xf>
    <xf numFmtId="166" fontId="40" fillId="29" borderId="25" xfId="163" applyNumberFormat="1" applyFont="1" applyFill="1" applyBorder="1" applyAlignment="1">
      <alignment horizontal="center" vertical="center"/>
    </xf>
    <xf numFmtId="164" fontId="40" fillId="29" borderId="0" xfId="163" applyNumberFormat="1" applyFont="1" applyFill="1" applyAlignment="1">
      <alignment horizontal="center" vertical="center"/>
    </xf>
    <xf numFmtId="164" fontId="40" fillId="29" borderId="25" xfId="163" applyNumberFormat="1" applyFont="1" applyFill="1" applyBorder="1" applyAlignment="1">
      <alignment horizontal="center" vertical="center"/>
    </xf>
    <xf numFmtId="169" fontId="40" fillId="29" borderId="0" xfId="163" applyNumberFormat="1" applyFont="1" applyFill="1" applyAlignment="1">
      <alignment horizontal="center" vertical="center"/>
    </xf>
    <xf numFmtId="169" fontId="40" fillId="29" borderId="25" xfId="163" applyNumberFormat="1" applyFont="1" applyFill="1" applyBorder="1" applyAlignment="1">
      <alignment horizontal="center" vertical="center"/>
    </xf>
    <xf numFmtId="164" fontId="55" fillId="29" borderId="0" xfId="163" applyNumberFormat="1" applyFont="1" applyFill="1" applyAlignment="1">
      <alignment horizontal="center" vertical="center"/>
    </xf>
    <xf numFmtId="164" fontId="55" fillId="29" borderId="25" xfId="163" applyNumberFormat="1" applyFont="1" applyFill="1" applyBorder="1" applyAlignment="1">
      <alignment horizontal="center" vertical="center"/>
    </xf>
    <xf numFmtId="164" fontId="40" fillId="29" borderId="0" xfId="162" applyNumberFormat="1" applyFont="1" applyFill="1" applyAlignment="1">
      <alignment horizontal="center" vertical="center"/>
    </xf>
    <xf numFmtId="0" fontId="48" fillId="28" borderId="13" xfId="0"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4" fontId="40" fillId="29" borderId="25" xfId="162"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6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5"/>
    <cellStyle name="Comma 4" xfId="75"/>
    <cellStyle name="Comma 4 2" xfId="146"/>
    <cellStyle name="Comma 5" xfId="76"/>
    <cellStyle name="Comma 6" xfId="77"/>
    <cellStyle name="Comma 6 2" xfId="14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9"/>
    <cellStyle name="Neutral" xfId="109"/>
    <cellStyle name="Neutre" xfId="110" builtinId="28" customBuiltin="1"/>
    <cellStyle name="Normal" xfId="0" builtinId="0"/>
    <cellStyle name="Normal - Style1" xfId="111"/>
    <cellStyle name="Normal 10" xfId="158"/>
    <cellStyle name="Normal 11" xfId="159"/>
    <cellStyle name="Normal 12" xfId="160"/>
    <cellStyle name="Normal 13" xfId="161"/>
    <cellStyle name="Normal 14" xfId="162"/>
    <cellStyle name="Normal 15" xfId="163"/>
    <cellStyle name="Normal 2" xfId="112"/>
    <cellStyle name="Normal 2 2" xfId="113"/>
    <cellStyle name="Normal 2_portfolio_OR" xfId="114"/>
    <cellStyle name="Normal 3" xfId="115"/>
    <cellStyle name="Normal 3 2" xfId="150"/>
    <cellStyle name="Normal 4" xfId="116"/>
    <cellStyle name="Normal 4 2" xfId="151"/>
    <cellStyle name="Normal 5" xfId="144"/>
    <cellStyle name="Normal 6" xfId="148"/>
    <cellStyle name="Normal 7" xfId="155"/>
    <cellStyle name="Normal 8" xfId="156"/>
    <cellStyle name="Normal 9" xfId="157"/>
    <cellStyle name="Nota" xfId="117"/>
    <cellStyle name="Nota 2" xfId="118"/>
    <cellStyle name="Note" xfId="119"/>
    <cellStyle name="Note 2" xfId="120"/>
    <cellStyle name="Output" xfId="121"/>
    <cellStyle name="Percent 2" xfId="122"/>
    <cellStyle name="Percent 2 2" xfId="123"/>
    <cellStyle name="Percent 3" xfId="124"/>
    <cellStyle name="Percent 3 2" xfId="152"/>
    <cellStyle name="Percent 4" xfId="125"/>
    <cellStyle name="Percent 4 2" xfId="153"/>
    <cellStyle name="Percent 5" xfId="126"/>
    <cellStyle name="Percent 6" xfId="127"/>
    <cellStyle name="Pourcentage" xfId="143" builtinId="5"/>
    <cellStyle name="Pourcentage 2" xfId="128"/>
    <cellStyle name="Pourcentage 2 2" xfId="154"/>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6">
    <dxf>
      <font>
        <condense val="0"/>
        <extend val="0"/>
        <color indexed="1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523"/>
  <sheetViews>
    <sheetView showGridLines="0" tabSelected="1" zoomScale="80" zoomScaleNormal="80" workbookViewId="0">
      <pane ySplit="8" topLeftCell="A9" activePane="bottomLeft" state="frozen"/>
      <selection pane="bottomLeft" activeCell="K12" sqref="K12"/>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6" bestFit="1" customWidth="1"/>
    <col min="5" max="5" width="9.44140625" style="35" customWidth="1"/>
    <col min="6" max="6" width="9.5546875" style="35" customWidth="1"/>
    <col min="7" max="7" width="9.33203125" style="35" customWidth="1"/>
    <col min="8" max="8" width="8.33203125" customWidth="1"/>
    <col min="9" max="9" width="10.33203125" customWidth="1"/>
    <col min="10" max="10" width="4.33203125" bestFit="1" customWidth="1"/>
    <col min="11" max="11" width="14.6640625" style="38" bestFit="1" customWidth="1"/>
    <col min="12" max="12" width="8.88671875" customWidth="1"/>
    <col min="13" max="13" width="10.88671875" customWidth="1"/>
    <col min="14" max="14" width="4.33203125" bestFit="1" customWidth="1"/>
    <col min="15" max="15" width="15.44140625" style="38" bestFit="1" customWidth="1"/>
    <col min="16" max="16" width="15.44140625" style="38" customWidth="1"/>
    <col min="17" max="17" width="7.5546875" bestFit="1" customWidth="1"/>
    <col min="18" max="18" width="14.6640625" style="53" bestFit="1" customWidth="1"/>
    <col min="19" max="19" width="10.33203125" style="56" customWidth="1"/>
    <col min="20" max="21" width="10.33203125" style="56" hidden="1" customWidth="1"/>
    <col min="22" max="22" width="2.6640625" customWidth="1"/>
    <col min="23" max="23" width="10" style="50" bestFit="1" customWidth="1"/>
    <col min="24" max="24" width="12.88671875" style="50" bestFit="1" customWidth="1"/>
    <col min="25" max="26" width="13.88671875" style="38" bestFit="1" customWidth="1"/>
    <col min="27" max="27" width="13.44140625" style="38" bestFit="1" customWidth="1"/>
    <col min="28" max="28" width="13" style="38" bestFit="1" customWidth="1"/>
    <col min="29" max="29" width="3.6640625" style="38"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s>
  <sheetData>
    <row r="1" spans="1:58" s="3" customFormat="1" ht="30" x14ac:dyDescent="0.5">
      <c r="A1" s="1" t="s">
        <v>19</v>
      </c>
      <c r="B1" s="2"/>
      <c r="C1" s="2"/>
      <c r="D1" s="4"/>
      <c r="E1" s="33"/>
      <c r="F1" s="33"/>
      <c r="G1" s="33"/>
      <c r="H1" s="2"/>
      <c r="I1" s="2"/>
      <c r="J1" s="2"/>
      <c r="K1" s="36"/>
      <c r="L1" s="2"/>
      <c r="M1" s="2"/>
      <c r="N1" s="2"/>
      <c r="O1" s="36"/>
      <c r="P1" s="36"/>
      <c r="Q1" s="2"/>
      <c r="R1" s="51"/>
      <c r="S1" s="51"/>
      <c r="T1" s="54"/>
      <c r="U1" s="54"/>
      <c r="V1" s="5"/>
      <c r="W1" s="47"/>
      <c r="X1" s="47"/>
      <c r="Y1" s="39"/>
      <c r="Z1" s="39"/>
      <c r="AA1" s="39"/>
      <c r="AB1" s="39"/>
      <c r="AC1" s="39"/>
    </row>
    <row r="2" spans="1:58" s="6" customFormat="1" ht="15.6" x14ac:dyDescent="0.3">
      <c r="A2" s="93" t="s">
        <v>80</v>
      </c>
      <c r="B2" s="93">
        <v>43098</v>
      </c>
      <c r="C2" s="93"/>
      <c r="D2" s="24"/>
      <c r="E2" s="34"/>
      <c r="F2" s="34"/>
      <c r="G2" s="34"/>
      <c r="H2" s="7"/>
      <c r="I2" s="7"/>
      <c r="J2" s="7"/>
      <c r="K2" s="37"/>
      <c r="L2" s="7"/>
      <c r="M2" s="7"/>
      <c r="N2" s="7"/>
      <c r="O2" s="37"/>
      <c r="P2" s="37"/>
      <c r="Q2" s="7"/>
      <c r="R2" s="52"/>
      <c r="S2" s="52"/>
      <c r="T2" s="55"/>
      <c r="U2" s="55"/>
      <c r="V2" s="8"/>
      <c r="W2" s="48"/>
      <c r="X2" s="48"/>
      <c r="Y2" s="40"/>
      <c r="Z2" s="40"/>
      <c r="AA2" s="40"/>
      <c r="AB2" s="40"/>
      <c r="AC2" s="40"/>
      <c r="AI2" s="62" t="s">
        <v>37</v>
      </c>
      <c r="AJ2" s="73">
        <f>-AJ3</f>
        <v>-0.3</v>
      </c>
    </row>
    <row r="3" spans="1:58" s="6" customFormat="1" ht="15.6" x14ac:dyDescent="0.3">
      <c r="A3" s="93"/>
      <c r="B3" s="95"/>
      <c r="C3" s="95"/>
      <c r="D3" s="27"/>
      <c r="E3" s="34"/>
      <c r="F3" s="34"/>
      <c r="G3" s="34"/>
      <c r="H3" s="7"/>
      <c r="I3" s="7"/>
      <c r="J3" s="7"/>
      <c r="K3" s="37"/>
      <c r="L3" s="7"/>
      <c r="M3" s="7"/>
      <c r="N3" s="7"/>
      <c r="O3" s="37"/>
      <c r="P3" s="37"/>
      <c r="Q3" s="7"/>
      <c r="R3" s="52"/>
      <c r="S3" s="52"/>
      <c r="T3" s="55"/>
      <c r="U3" s="55"/>
      <c r="V3" s="8"/>
      <c r="W3" s="48"/>
      <c r="X3" s="48"/>
      <c r="Y3" s="40"/>
      <c r="Z3" s="40"/>
      <c r="AA3" s="40"/>
      <c r="AB3" s="40"/>
      <c r="AC3" s="40"/>
      <c r="AD3" s="9"/>
      <c r="AI3" s="62" t="s">
        <v>38</v>
      </c>
      <c r="AJ3" s="74">
        <v>0.3</v>
      </c>
    </row>
    <row r="4" spans="1:58" s="6" customFormat="1" ht="7.5" customHeight="1" x14ac:dyDescent="0.3">
      <c r="B4" s="94"/>
      <c r="C4" s="94"/>
      <c r="D4" s="27"/>
      <c r="E4" s="34"/>
      <c r="F4" s="34"/>
      <c r="G4" s="34"/>
      <c r="H4" s="7"/>
      <c r="I4" s="7"/>
      <c r="J4" s="7"/>
      <c r="K4" s="37"/>
      <c r="L4" s="7"/>
      <c r="M4" s="7"/>
      <c r="N4" s="7"/>
      <c r="O4" s="37"/>
      <c r="P4" s="37"/>
      <c r="Q4" s="7"/>
      <c r="R4" s="52"/>
      <c r="S4" s="52"/>
      <c r="T4" s="55"/>
      <c r="U4" s="55"/>
      <c r="V4" s="8"/>
      <c r="W4" s="48"/>
      <c r="X4" s="48"/>
      <c r="Y4" s="40"/>
      <c r="Z4" s="40"/>
      <c r="AA4" s="40"/>
      <c r="AB4" s="40"/>
      <c r="AC4" s="40"/>
      <c r="AD4" s="11"/>
    </row>
    <row r="5" spans="1:58" s="6" customFormat="1" ht="6" customHeight="1" x14ac:dyDescent="0.3">
      <c r="B5" s="94"/>
      <c r="C5" s="94"/>
      <c r="D5" s="27"/>
      <c r="E5" s="34"/>
      <c r="F5" s="34"/>
      <c r="G5" s="34"/>
      <c r="H5" s="7"/>
      <c r="I5" s="7"/>
      <c r="J5" s="7"/>
      <c r="K5" s="37"/>
      <c r="L5" s="7"/>
      <c r="M5" s="7"/>
      <c r="N5" s="7"/>
      <c r="O5" s="37"/>
      <c r="P5" s="37"/>
      <c r="Q5" s="7"/>
      <c r="R5" s="52"/>
      <c r="S5" s="52"/>
      <c r="T5" s="55"/>
      <c r="U5" s="55"/>
      <c r="V5" s="8"/>
      <c r="W5" s="48"/>
      <c r="X5" s="48"/>
      <c r="Y5" s="41"/>
      <c r="Z5" s="41"/>
      <c r="AA5" s="40"/>
      <c r="AB5" s="40"/>
      <c r="AC5" s="40"/>
      <c r="AD5" s="11"/>
    </row>
    <row r="6" spans="1:58" s="64" customFormat="1" ht="15.6" x14ac:dyDescent="0.3">
      <c r="A6" s="148" t="s">
        <v>0</v>
      </c>
      <c r="B6" s="136" t="s">
        <v>1</v>
      </c>
      <c r="C6" s="136" t="s">
        <v>2</v>
      </c>
      <c r="D6" s="136" t="s">
        <v>3</v>
      </c>
      <c r="E6" s="151" t="s">
        <v>4</v>
      </c>
      <c r="F6" s="151" t="s">
        <v>5</v>
      </c>
      <c r="G6" s="151" t="s">
        <v>6</v>
      </c>
      <c r="H6" s="159" t="s">
        <v>7</v>
      </c>
      <c r="I6" s="156" t="s">
        <v>8</v>
      </c>
      <c r="J6" s="159" t="s">
        <v>9</v>
      </c>
      <c r="K6" s="160"/>
      <c r="L6" s="159" t="s">
        <v>7</v>
      </c>
      <c r="M6" s="156" t="s">
        <v>8</v>
      </c>
      <c r="N6" s="159" t="s">
        <v>10</v>
      </c>
      <c r="O6" s="160"/>
      <c r="P6" s="156" t="s">
        <v>81</v>
      </c>
      <c r="Q6" s="159" t="s">
        <v>11</v>
      </c>
      <c r="R6" s="160"/>
      <c r="S6" s="96"/>
      <c r="T6" s="159" t="s">
        <v>66</v>
      </c>
      <c r="U6" s="160"/>
      <c r="V6" s="97"/>
      <c r="W6" s="165" t="s">
        <v>12</v>
      </c>
      <c r="X6" s="166"/>
      <c r="Y6" s="166"/>
      <c r="Z6" s="166"/>
      <c r="AA6" s="166"/>
      <c r="AB6" s="167"/>
      <c r="AC6" s="40"/>
      <c r="AD6" s="136" t="s">
        <v>18</v>
      </c>
      <c r="AF6" s="147">
        <f>B2</f>
        <v>43098</v>
      </c>
      <c r="AG6" s="139"/>
      <c r="AH6" s="6"/>
      <c r="AI6" s="137" t="s">
        <v>33</v>
      </c>
      <c r="AJ6" s="138"/>
      <c r="AK6" s="138"/>
      <c r="AL6" s="138"/>
      <c r="AM6" s="139"/>
      <c r="AN6" s="6"/>
      <c r="AO6" s="137" t="s">
        <v>41</v>
      </c>
      <c r="AP6" s="138"/>
      <c r="AQ6" s="138"/>
      <c r="AR6" s="138"/>
      <c r="AS6" s="138"/>
      <c r="AT6" s="139"/>
    </row>
    <row r="7" spans="1:58" s="64" customFormat="1" ht="15.6" x14ac:dyDescent="0.3">
      <c r="A7" s="149"/>
      <c r="B7" s="136"/>
      <c r="C7" s="136"/>
      <c r="D7" s="136"/>
      <c r="E7" s="152"/>
      <c r="F7" s="152"/>
      <c r="G7" s="152"/>
      <c r="H7" s="161"/>
      <c r="I7" s="157"/>
      <c r="J7" s="161"/>
      <c r="K7" s="162"/>
      <c r="L7" s="161"/>
      <c r="M7" s="157"/>
      <c r="N7" s="161"/>
      <c r="O7" s="162"/>
      <c r="P7" s="157"/>
      <c r="Q7" s="161"/>
      <c r="R7" s="162"/>
      <c r="S7" s="92" t="s">
        <v>67</v>
      </c>
      <c r="T7" s="161"/>
      <c r="U7" s="162"/>
      <c r="V7" s="97"/>
      <c r="W7" s="168" t="s">
        <v>13</v>
      </c>
      <c r="X7" s="168" t="s">
        <v>14</v>
      </c>
      <c r="Y7" s="165" t="s">
        <v>24</v>
      </c>
      <c r="Z7" s="166"/>
      <c r="AA7" s="166"/>
      <c r="AB7" s="167"/>
      <c r="AC7" s="40"/>
      <c r="AD7" s="136"/>
      <c r="AF7" s="143" t="s">
        <v>42</v>
      </c>
      <c r="AG7" s="143"/>
      <c r="AH7" s="6"/>
      <c r="AI7" s="143" t="s">
        <v>36</v>
      </c>
      <c r="AJ7" s="143"/>
      <c r="AK7" s="143" t="s">
        <v>34</v>
      </c>
      <c r="AL7" s="144"/>
      <c r="AM7" s="145" t="s">
        <v>35</v>
      </c>
      <c r="AN7" s="6"/>
      <c r="AO7" s="140" t="s">
        <v>43</v>
      </c>
      <c r="AP7" s="141"/>
      <c r="AQ7" s="142"/>
      <c r="AR7" s="143" t="s">
        <v>34</v>
      </c>
      <c r="AS7" s="144"/>
      <c r="AT7" s="145" t="s">
        <v>35</v>
      </c>
    </row>
    <row r="8" spans="1:58" s="64" customFormat="1" ht="20.399999999999999" x14ac:dyDescent="0.3">
      <c r="A8" s="150"/>
      <c r="B8" s="136"/>
      <c r="C8" s="136"/>
      <c r="D8" s="136"/>
      <c r="E8" s="153"/>
      <c r="F8" s="153"/>
      <c r="G8" s="153"/>
      <c r="H8" s="163"/>
      <c r="I8" s="158"/>
      <c r="J8" s="163"/>
      <c r="K8" s="164"/>
      <c r="L8" s="163"/>
      <c r="M8" s="158"/>
      <c r="N8" s="163"/>
      <c r="O8" s="164"/>
      <c r="P8" s="158"/>
      <c r="Q8" s="163"/>
      <c r="R8" s="164"/>
      <c r="S8" s="98"/>
      <c r="T8" s="163"/>
      <c r="U8" s="164"/>
      <c r="V8" s="97"/>
      <c r="W8" s="169"/>
      <c r="X8" s="169"/>
      <c r="Y8" s="154" t="s">
        <v>15</v>
      </c>
      <c r="Z8" s="155"/>
      <c r="AA8" s="99" t="s">
        <v>16</v>
      </c>
      <c r="AB8" s="99" t="s">
        <v>17</v>
      </c>
      <c r="AC8" s="40"/>
      <c r="AD8" s="136"/>
      <c r="AF8" s="61" t="s">
        <v>39</v>
      </c>
      <c r="AG8" s="61" t="s">
        <v>40</v>
      </c>
      <c r="AH8" s="6"/>
      <c r="AI8" s="61" t="s">
        <v>39</v>
      </c>
      <c r="AJ8" s="61" t="s">
        <v>40</v>
      </c>
      <c r="AK8" s="61" t="s">
        <v>39</v>
      </c>
      <c r="AL8" s="61" t="s">
        <v>40</v>
      </c>
      <c r="AM8" s="146"/>
      <c r="AN8" s="6"/>
      <c r="AO8" s="61" t="s">
        <v>47</v>
      </c>
      <c r="AP8" s="61" t="s">
        <v>39</v>
      </c>
      <c r="AQ8" s="61" t="s">
        <v>40</v>
      </c>
      <c r="AR8" s="61" t="s">
        <v>39</v>
      </c>
      <c r="AS8" s="61" t="s">
        <v>40</v>
      </c>
      <c r="AT8" s="146"/>
    </row>
    <row r="9" spans="1:58" ht="15.6" x14ac:dyDescent="0.3">
      <c r="A9" s="44"/>
      <c r="B9" s="44"/>
      <c r="C9" s="44"/>
      <c r="D9" s="44"/>
      <c r="E9" s="45"/>
      <c r="F9" s="45"/>
      <c r="G9" s="45"/>
      <c r="H9" s="44"/>
      <c r="I9" s="44"/>
      <c r="J9" s="44"/>
      <c r="K9" s="46"/>
      <c r="L9" s="44"/>
      <c r="M9" s="44"/>
      <c r="N9" s="44"/>
      <c r="O9" s="46"/>
      <c r="P9" s="46"/>
      <c r="Q9" s="44"/>
      <c r="R9" s="49"/>
      <c r="S9" s="46"/>
      <c r="T9" s="46"/>
      <c r="U9" s="46"/>
      <c r="V9" s="44"/>
      <c r="W9" s="49"/>
      <c r="X9" s="49"/>
      <c r="Y9" s="46"/>
      <c r="Z9" s="46"/>
      <c r="AA9" s="46"/>
      <c r="AB9" s="46"/>
      <c r="AC9" s="40"/>
      <c r="AD9" s="44"/>
      <c r="AH9" s="6"/>
      <c r="AN9" s="6"/>
    </row>
    <row r="10" spans="1:58" s="42" customFormat="1" ht="15.6" x14ac:dyDescent="0.3">
      <c r="A10" s="114">
        <v>2018</v>
      </c>
      <c r="B10" s="114" t="s">
        <v>55</v>
      </c>
      <c r="C10" s="114">
        <v>540</v>
      </c>
      <c r="D10" s="114" t="s">
        <v>54</v>
      </c>
      <c r="E10" s="116">
        <v>42221</v>
      </c>
      <c r="F10" s="116">
        <v>43129</v>
      </c>
      <c r="G10" s="116">
        <v>43131</v>
      </c>
      <c r="H10" s="114" t="s">
        <v>22</v>
      </c>
      <c r="I10" s="114" t="s">
        <v>25</v>
      </c>
      <c r="J10" s="114" t="s">
        <v>24</v>
      </c>
      <c r="K10" s="118">
        <v>4201680.6722689103</v>
      </c>
      <c r="L10" s="114" t="s">
        <v>22</v>
      </c>
      <c r="M10" s="114" t="s">
        <v>23</v>
      </c>
      <c r="N10" s="114" t="s">
        <v>27</v>
      </c>
      <c r="O10" s="122">
        <v>-5000000</v>
      </c>
      <c r="P10" s="114"/>
      <c r="Q10" s="114" t="s">
        <v>28</v>
      </c>
      <c r="R10" s="120">
        <v>1.19</v>
      </c>
      <c r="S10" s="120">
        <v>0.94799999999999995</v>
      </c>
      <c r="T10" s="118"/>
      <c r="U10" s="118">
        <v>0</v>
      </c>
      <c r="V10" s="114"/>
      <c r="W10" s="120">
        <v>1.1993</v>
      </c>
      <c r="X10" s="120">
        <v>1.2011544391193696</v>
      </c>
      <c r="Y10" s="118">
        <v>131887.73948295676</v>
      </c>
      <c r="Z10" s="135">
        <v>131887.73948295676</v>
      </c>
      <c r="AA10" s="118">
        <v>0</v>
      </c>
      <c r="AB10" s="118">
        <v>131887.73948295676</v>
      </c>
      <c r="AC10" s="113"/>
      <c r="AD10" s="114" t="s">
        <v>77</v>
      </c>
      <c r="AF10" s="68" t="str">
        <f>IF(S10="",ABS(O10/X10),"")</f>
        <v/>
      </c>
      <c r="AG10" s="68" t="str">
        <f>IF(S10="",
IF(H10="BUY",
IF(I10="CALL",MAX(-ABS(O10)/X10+ABS(O10)/R10,0),IF(I10="PUT",MAX(-ABS(O10)/R10+ABS(O10)/X10,0),IF(I10="FORWARD",-ABS(O10)/X10+ABS(O10)/R10,"TRADE NOT VALID"))),
-IF(I10="CALL",MAX(-ABS(O10)/X10+ABS(O10)/R10,0),IF(I10="PUT",MAX(-ABS(O10)/R10+ABS(O10)/X10,0),IF(I10="FORWARD",-ABS(O10)/X10+ABS(O10)/R10,"TRADE NOT VALID")))),"")</f>
        <v/>
      </c>
      <c r="AH10" s="6"/>
      <c r="AI10" s="68" t="str">
        <f>IF(S10="",
IF(I10="CALL",ABS(O10/(X10*(1+$AJ$3))),
IF(I10="PUT",ABS(O10/(X10*(1+$AJ$2))),
IF(I10="FORWARD",ABS(O10/(X10*(1+$AJ$3))),
"TRADE NOT VALID"))),
"")</f>
        <v/>
      </c>
      <c r="AJ10" s="68" t="str">
        <f>IF(S10="",
IF(H10="BUY",
IF(I10="CALL",MAX(-ABS(O10)/(X10*(1+$AJ$3))+ABS(O10)/R10,0),IF(I10="PUT",MAX(-ABS(O10)/R10+ABS(O10)/(X10*(1+$AJ$2)),0),IF(I10="FORWARD",-ABS(O10)/(X10*(1+$AJ$3))+ABS(O10)/R10,"TRADE NOT VALID"))),
-IF(I10="CALL",MAX(-ABS(O10)/(X10*(1+$AJ$3))+ABS(O10)/R10,0),IF(I10="PUT",MAX(-ABS(O10)/R10+ABS(O10)/(X10*(1+$AJ$2)),0),IF(I10="FORWARD",-ABS(O10)/(X10*(1+$AJ$3))+ABS(O10)/R10,"TRADE NOT VALID")))),"")</f>
        <v/>
      </c>
      <c r="AK10" s="68" t="str">
        <f>IF(S10="",
AI10-IF(AG10=0,ABS(O10/R10),AF10),"")</f>
        <v/>
      </c>
      <c r="AL10" s="68" t="str">
        <f>IF(S10="",AJ10-AG10,"")</f>
        <v/>
      </c>
      <c r="AM10" s="71" t="str">
        <f>IF(S10="",IF(AL10=0,"CHOC INSUFFISANT",ABS(AL10/AK10)),"")</f>
        <v/>
      </c>
      <c r="AN10" s="6"/>
      <c r="AO10" s="59">
        <f>VLOOKUP(EURUSD!C10,'Cours à terme initiaux'!$A$2:$E$1123,5,FALSE)</f>
        <v>1.129</v>
      </c>
      <c r="AP10" s="68" t="str">
        <f>IF(S10="",ABS(O10/AO10),"")</f>
        <v/>
      </c>
      <c r="AQ10" s="68" t="str">
        <f>IF(S10="",
IF(H10="BUY",
IF(I10="CALL",MAX(-ABS(O10)/AO10+ABS(O10)/R10,0),IF(I10="PUT",MAX(-ABS(O10)/R10+ABS(O10)/AO10,0),IF(I10="FORWARD",-ABS(O10)/AO10+ABS(O10)/R10,"TRADE NOT VALID"))),
-IF(I10="CALL",MAX(-ABS(O10)/AO10+ABS(O10)/R10,0),IF(I10="PUT",MAX(-ABS(O10)/R10+ABS(O10)/AO10,0),IF(I10="FORWARD",-ABS(O10)/AO10+ABS(O10)/R10,"TRADE NOT VALID")))),"")</f>
        <v/>
      </c>
      <c r="AR10" s="68" t="str">
        <f>IF(S10="",
IF(AQ10=AG10,AF10-AP10,
IF(AG10=0,IF(H10="BUY",(ABS(O10)/AO10-ABS(O10)/R10),-(ABS(O10)/AO10-ABS(O10)/R10)),
IF(AQ10=0,IF(H10="BUY",(ABS(O10)/X10-ABS(O10)/R10),-(ABS(O10)/X10-ABS(O10)/R10)),AF10-AP10))),"")</f>
        <v/>
      </c>
      <c r="AS10" s="68" t="str">
        <f>IF(S10="",
AG10-AQ10,
"")</f>
        <v/>
      </c>
      <c r="AT10" s="71" t="str">
        <f>IF(S10="",IF(AS10=0,"PAS DE VALEUR INTRINSEQUE",ABS(AS10/AR10)),"")</f>
        <v/>
      </c>
      <c r="AU10" s="69"/>
      <c r="AV10" s="69"/>
      <c r="AW10" s="69"/>
      <c r="AX10" s="69"/>
      <c r="AY10" s="69"/>
      <c r="AZ10" s="69"/>
      <c r="BA10" s="66"/>
      <c r="BB10" s="66"/>
      <c r="BC10" s="66"/>
      <c r="BD10" s="66"/>
      <c r="BE10" s="66"/>
      <c r="BF10" s="66"/>
    </row>
    <row r="11" spans="1:58" s="42" customFormat="1" ht="15.6" x14ac:dyDescent="0.3">
      <c r="A11" s="114">
        <v>2018</v>
      </c>
      <c r="B11" s="114" t="s">
        <v>55</v>
      </c>
      <c r="C11" s="114">
        <v>541</v>
      </c>
      <c r="D11" s="114" t="s">
        <v>54</v>
      </c>
      <c r="E11" s="116">
        <v>42221</v>
      </c>
      <c r="F11" s="116">
        <v>43129</v>
      </c>
      <c r="G11" s="116">
        <v>43131</v>
      </c>
      <c r="H11" s="114" t="s">
        <v>22</v>
      </c>
      <c r="I11" s="114" t="s">
        <v>25</v>
      </c>
      <c r="J11" s="114" t="s">
        <v>24</v>
      </c>
      <c r="K11" s="118">
        <v>4395604.3956044</v>
      </c>
      <c r="L11" s="114" t="s">
        <v>22</v>
      </c>
      <c r="M11" s="114" t="s">
        <v>23</v>
      </c>
      <c r="N11" s="114" t="s">
        <v>27</v>
      </c>
      <c r="O11" s="122">
        <v>-5000000</v>
      </c>
      <c r="P11" s="114"/>
      <c r="Q11" s="114" t="s">
        <v>28</v>
      </c>
      <c r="R11" s="120">
        <v>1.1375</v>
      </c>
      <c r="S11" s="120">
        <v>0.94799999999999995</v>
      </c>
      <c r="T11" s="118"/>
      <c r="U11" s="118">
        <v>0</v>
      </c>
      <c r="V11" s="114"/>
      <c r="W11" s="120">
        <v>1.1993</v>
      </c>
      <c r="X11" s="120">
        <v>1.2011544391193696</v>
      </c>
      <c r="Y11" s="118">
        <v>0</v>
      </c>
      <c r="Z11" s="135"/>
      <c r="AA11" s="118">
        <v>0</v>
      </c>
      <c r="AB11" s="118">
        <v>0</v>
      </c>
      <c r="AC11" s="113"/>
      <c r="AD11" s="114" t="s">
        <v>78</v>
      </c>
      <c r="AF11" s="68" t="str">
        <f t="shared" ref="AF11:AF74" si="0">IF(S11="",ABS(O11/X11),"")</f>
        <v/>
      </c>
      <c r="AG11" s="68" t="str">
        <f t="shared" ref="AG11:AG74" si="1">IF(S11="",
IF(H11="BUY",
IF(I11="CALL",MAX(-ABS(O11)/X11+ABS(O11)/R11,0),IF(I11="PUT",MAX(-ABS(O11)/R11+ABS(O11)/X11,0),IF(I11="FORWARD",-ABS(O11)/X11+ABS(O11)/R11,"TRADE NOT VALID"))),
-IF(I11="CALL",MAX(-ABS(O11)/X11+ABS(O11)/R11,0),IF(I11="PUT",MAX(-ABS(O11)/R11+ABS(O11)/X11,0),IF(I11="FORWARD",-ABS(O11)/X11+ABS(O11)/R11,"TRADE NOT VALID")))),"")</f>
        <v/>
      </c>
      <c r="AH11" s="6"/>
      <c r="AI11" s="68" t="str">
        <f t="shared" ref="AI11:AI74" si="2">IF(S11="",
IF(I11="CALL",ABS(O11/(X11*(1+$AJ$3))),
IF(I11="PUT",ABS(O11/(X11*(1+$AJ$2))),
IF(I11="FORWARD",ABS(O11/(X11*(1+$AJ$3))),
"TRADE NOT VALID"))),
"")</f>
        <v/>
      </c>
      <c r="AJ11" s="68" t="str">
        <f t="shared" ref="AJ11:AJ74" si="3">IF(S11="",
IF(H11="BUY",
IF(I11="CALL",MAX(-ABS(O11)/(X11*(1+$AJ$3))+ABS(O11)/R11,0),IF(I11="PUT",MAX(-ABS(O11)/R11+ABS(O11)/(X11*(1+$AJ$2)),0),IF(I11="FORWARD",-ABS(O11)/(X11*(1+$AJ$3))+ABS(O11)/R11,"TRADE NOT VALID"))),
-IF(I11="CALL",MAX(-ABS(O11)/(X11*(1+$AJ$3))+ABS(O11)/R11,0),IF(I11="PUT",MAX(-ABS(O11)/R11+ABS(O11)/(X11*(1+$AJ$2)),0),IF(I11="FORWARD",-ABS(O11)/(X11*(1+$AJ$3))+ABS(O11)/R11,"TRADE NOT VALID")))),"")</f>
        <v/>
      </c>
      <c r="AK11" s="68" t="str">
        <f t="shared" ref="AK11:AK74" si="4">IF(S11="",
AI11-IF(AG11=0,ABS(O11/R11),AF11),"")</f>
        <v/>
      </c>
      <c r="AL11" s="68" t="str">
        <f t="shared" ref="AL11:AL74" si="5">IF(S11="",AJ11-AG11,"")</f>
        <v/>
      </c>
      <c r="AM11" s="71" t="str">
        <f t="shared" ref="AM11:AM74" si="6">IF(S11="",IF(AL11=0,"CHOC INSUFFISANT",ABS(AL11/AK11)),"")</f>
        <v/>
      </c>
      <c r="AN11" s="6"/>
      <c r="AO11" s="59">
        <f>VLOOKUP(EURUSD!C11,'Cours à terme initiaux'!$A$2:$E$1123,5,FALSE)</f>
        <v>1.129</v>
      </c>
      <c r="AP11" s="68" t="str">
        <f t="shared" ref="AP11:AP74" si="7">IF(S11="",ABS(O11/AO11),"")</f>
        <v/>
      </c>
      <c r="AQ11" s="68" t="str">
        <f t="shared" ref="AQ11:AQ74" si="8">IF(S11="",
IF(H11="BUY",
IF(I11="CALL",MAX(-ABS(O11)/AO11+ABS(O11)/R11,0),IF(I11="PUT",MAX(-ABS(O11)/R11+ABS(O11)/AO11,0),IF(I11="FORWARD",-ABS(O11)/AO11+ABS(O11)/R11,"TRADE NOT VALID"))),
-IF(I11="CALL",MAX(-ABS(O11)/AO11+ABS(O11)/R11,0),IF(I11="PUT",MAX(-ABS(O11)/R11+ABS(O11)/AO11,0),IF(I11="FORWARD",-ABS(O11)/AO11+ABS(O11)/R11,"TRADE NOT VALID")))),"")</f>
        <v/>
      </c>
      <c r="AR11" s="68" t="str">
        <f t="shared" ref="AR11:AR74" si="9">IF(S11="",
IF(AQ11=AG11,AF11-AP11,
IF(AG11=0,IF(H11="BUY",(ABS(O11)/AO11-ABS(O11)/R11),-(ABS(O11)/AO11-ABS(O11)/R11)),
IF(AQ11=0,IF(H11="BUY",(ABS(O11)/X11-ABS(O11)/R11),-(ABS(O11)/X11-ABS(O11)/R11)),AF11-AP11))),"")</f>
        <v/>
      </c>
      <c r="AS11" s="68" t="str">
        <f t="shared" ref="AS11:AS74" si="10">IF(S11="",
AG11-AQ11,
"")</f>
        <v/>
      </c>
      <c r="AT11" s="71" t="str">
        <f t="shared" ref="AT11:AT74" si="11">IF(S11="",IF(AS11=0,"PAS DE VALEUR INTRINSEQUE",ABS(AS11/AR11)),"")</f>
        <v/>
      </c>
      <c r="AU11" s="69"/>
      <c r="AV11" s="69"/>
      <c r="AW11" s="69"/>
      <c r="AX11" s="69"/>
      <c r="AY11" s="69"/>
      <c r="AZ11" s="69"/>
      <c r="BA11" s="66"/>
      <c r="BB11" s="66"/>
      <c r="BC11" s="66"/>
      <c r="BD11" s="66"/>
      <c r="BE11" s="66"/>
      <c r="BF11" s="66"/>
    </row>
    <row r="12" spans="1:58" s="42" customFormat="1" ht="15.6" x14ac:dyDescent="0.3">
      <c r="A12" s="114">
        <v>2018</v>
      </c>
      <c r="B12" s="114" t="s">
        <v>55</v>
      </c>
      <c r="C12" s="114">
        <v>542</v>
      </c>
      <c r="D12" s="114" t="s">
        <v>54</v>
      </c>
      <c r="E12" s="116">
        <v>42221</v>
      </c>
      <c r="F12" s="116">
        <v>43129</v>
      </c>
      <c r="G12" s="116">
        <v>43131</v>
      </c>
      <c r="H12" s="114" t="s">
        <v>26</v>
      </c>
      <c r="I12" s="114" t="s">
        <v>23</v>
      </c>
      <c r="J12" s="114" t="s">
        <v>24</v>
      </c>
      <c r="K12" s="118">
        <v>4395604.3956044</v>
      </c>
      <c r="L12" s="114" t="s">
        <v>26</v>
      </c>
      <c r="M12" s="114" t="s">
        <v>25</v>
      </c>
      <c r="N12" s="114" t="s">
        <v>27</v>
      </c>
      <c r="O12" s="122">
        <v>-5000000</v>
      </c>
      <c r="P12" s="114"/>
      <c r="Q12" s="114" t="s">
        <v>28</v>
      </c>
      <c r="R12" s="120">
        <v>1.1375</v>
      </c>
      <c r="S12" s="120">
        <v>0.94799999999999995</v>
      </c>
      <c r="T12" s="118"/>
      <c r="U12" s="118">
        <v>0</v>
      </c>
      <c r="V12" s="114"/>
      <c r="W12" s="120">
        <v>1.1993</v>
      </c>
      <c r="X12" s="120">
        <v>1.2011544391193696</v>
      </c>
      <c r="Y12" s="122">
        <v>-5.6943391412053842E-14</v>
      </c>
      <c r="Z12" s="135"/>
      <c r="AA12" s="118">
        <v>0</v>
      </c>
      <c r="AB12" s="122">
        <v>-5.6943391412053842E-14</v>
      </c>
      <c r="AC12" s="113"/>
      <c r="AD12" s="114" t="s">
        <v>79</v>
      </c>
      <c r="AF12" s="68" t="str">
        <f t="shared" si="0"/>
        <v/>
      </c>
      <c r="AG12" s="68" t="str">
        <f t="shared" si="1"/>
        <v/>
      </c>
      <c r="AH12" s="6"/>
      <c r="AI12" s="68" t="str">
        <f t="shared" si="2"/>
        <v/>
      </c>
      <c r="AJ12" s="68" t="str">
        <f t="shared" si="3"/>
        <v/>
      </c>
      <c r="AK12" s="68" t="str">
        <f t="shared" si="4"/>
        <v/>
      </c>
      <c r="AL12" s="68" t="str">
        <f t="shared" si="5"/>
        <v/>
      </c>
      <c r="AM12" s="71" t="str">
        <f t="shared" si="6"/>
        <v/>
      </c>
      <c r="AN12" s="6"/>
      <c r="AO12" s="59">
        <f>VLOOKUP(EURUSD!C12,'Cours à terme initiaux'!$A$2:$E$1123,5,FALSE)</f>
        <v>1.129</v>
      </c>
      <c r="AP12" s="68" t="str">
        <f t="shared" si="7"/>
        <v/>
      </c>
      <c r="AQ12" s="68" t="str">
        <f t="shared" si="8"/>
        <v/>
      </c>
      <c r="AR12" s="68" t="str">
        <f t="shared" si="9"/>
        <v/>
      </c>
      <c r="AS12" s="68" t="str">
        <f t="shared" si="10"/>
        <v/>
      </c>
      <c r="AT12" s="71" t="str">
        <f t="shared" si="11"/>
        <v/>
      </c>
      <c r="AU12" s="69"/>
      <c r="AV12" s="69"/>
      <c r="AW12" s="69"/>
      <c r="AX12" s="69"/>
      <c r="AY12" s="69"/>
      <c r="AZ12" s="69"/>
      <c r="BA12" s="66"/>
      <c r="BB12" s="66"/>
      <c r="BC12" s="66"/>
      <c r="BD12" s="66"/>
      <c r="BE12" s="66"/>
      <c r="BF12" s="66"/>
    </row>
    <row r="13" spans="1:58" s="42" customFormat="1" ht="15.6" x14ac:dyDescent="0.3">
      <c r="A13" s="114">
        <v>2018</v>
      </c>
      <c r="B13" s="114" t="s">
        <v>86</v>
      </c>
      <c r="C13" s="114">
        <v>836</v>
      </c>
      <c r="D13" s="114" t="s">
        <v>30</v>
      </c>
      <c r="E13" s="116">
        <v>42662</v>
      </c>
      <c r="F13" s="116">
        <v>43129</v>
      </c>
      <c r="G13" s="116">
        <v>43131</v>
      </c>
      <c r="H13" s="114" t="s">
        <v>22</v>
      </c>
      <c r="I13" s="114" t="s">
        <v>25</v>
      </c>
      <c r="J13" s="114" t="s">
        <v>24</v>
      </c>
      <c r="K13" s="118">
        <v>21958717.610891499</v>
      </c>
      <c r="L13" s="114" t="s">
        <v>22</v>
      </c>
      <c r="M13" s="114" t="s">
        <v>23</v>
      </c>
      <c r="N13" s="114" t="s">
        <v>27</v>
      </c>
      <c r="O13" s="122">
        <v>-25000000</v>
      </c>
      <c r="P13" s="114">
        <v>1.0973999999999999</v>
      </c>
      <c r="Q13" s="114" t="s">
        <v>28</v>
      </c>
      <c r="R13" s="120">
        <v>1.1385000000000001</v>
      </c>
      <c r="S13" s="120"/>
      <c r="T13" s="118"/>
      <c r="U13" s="118">
        <v>0</v>
      </c>
      <c r="V13" s="114"/>
      <c r="W13" s="120">
        <v>1.1993</v>
      </c>
      <c r="X13" s="120">
        <v>1.2011544391193696</v>
      </c>
      <c r="Y13" s="118">
        <v>1145653.0341447762</v>
      </c>
      <c r="Z13" s="135">
        <v>1145653.0341447718</v>
      </c>
      <c r="AA13" s="118">
        <v>1145407.3605220243</v>
      </c>
      <c r="AB13" s="118">
        <v>245.67362275184132</v>
      </c>
      <c r="AC13" s="113"/>
      <c r="AD13" s="114" t="s">
        <v>49</v>
      </c>
      <c r="AF13" s="68">
        <f t="shared" si="0"/>
        <v>20813310.250369497</v>
      </c>
      <c r="AG13" s="68">
        <f t="shared" si="1"/>
        <v>1145407.3605220243</v>
      </c>
      <c r="AH13" s="6"/>
      <c r="AI13" s="68">
        <f t="shared" si="2"/>
        <v>16010238.654130382</v>
      </c>
      <c r="AJ13" s="68">
        <f t="shared" si="3"/>
        <v>5948478.9567611385</v>
      </c>
      <c r="AK13" s="68">
        <f t="shared" si="4"/>
        <v>-4803071.5962391142</v>
      </c>
      <c r="AL13" s="68">
        <f t="shared" si="5"/>
        <v>4803071.5962391142</v>
      </c>
      <c r="AM13" s="71">
        <f t="shared" si="6"/>
        <v>1</v>
      </c>
      <c r="AN13" s="6"/>
      <c r="AO13" s="59">
        <f>VLOOKUP(EURUSD!C13,'Cours à terme initiaux'!$A$2:$E$1123,5,FALSE)</f>
        <v>1.1213</v>
      </c>
      <c r="AP13" s="68">
        <f t="shared" si="7"/>
        <v>22295549.808258273</v>
      </c>
      <c r="AQ13" s="68">
        <f t="shared" si="8"/>
        <v>0</v>
      </c>
      <c r="AR13" s="68">
        <f t="shared" si="9"/>
        <v>-1145407.3605220243</v>
      </c>
      <c r="AS13" s="68">
        <f t="shared" si="10"/>
        <v>1145407.3605220243</v>
      </c>
      <c r="AT13" s="71">
        <f t="shared" si="11"/>
        <v>1</v>
      </c>
      <c r="AU13" s="69"/>
      <c r="AV13" s="69"/>
      <c r="AW13" s="69"/>
      <c r="AX13" s="69"/>
      <c r="AY13" s="69"/>
      <c r="AZ13" s="69"/>
      <c r="BA13" s="66"/>
      <c r="BB13" s="66"/>
      <c r="BC13" s="66"/>
      <c r="BD13" s="66"/>
      <c r="BE13" s="66"/>
      <c r="BF13" s="66"/>
    </row>
    <row r="14" spans="1:58" s="42" customFormat="1" ht="15.6" x14ac:dyDescent="0.3">
      <c r="A14" s="114">
        <v>2018</v>
      </c>
      <c r="B14" s="114" t="s">
        <v>86</v>
      </c>
      <c r="C14" s="114">
        <v>837</v>
      </c>
      <c r="D14" s="114" t="s">
        <v>30</v>
      </c>
      <c r="E14" s="116">
        <v>42662</v>
      </c>
      <c r="F14" s="116">
        <v>43129</v>
      </c>
      <c r="G14" s="116">
        <v>43131</v>
      </c>
      <c r="H14" s="114" t="s">
        <v>26</v>
      </c>
      <c r="I14" s="114" t="s">
        <v>23</v>
      </c>
      <c r="J14" s="114" t="s">
        <v>24</v>
      </c>
      <c r="K14" s="118">
        <v>23900573.6137667</v>
      </c>
      <c r="L14" s="114" t="s">
        <v>26</v>
      </c>
      <c r="M14" s="114" t="s">
        <v>25</v>
      </c>
      <c r="N14" s="114" t="s">
        <v>27</v>
      </c>
      <c r="O14" s="122">
        <v>-25000000</v>
      </c>
      <c r="P14" s="114">
        <v>1.0973999999999999</v>
      </c>
      <c r="Q14" s="114" t="s">
        <v>28</v>
      </c>
      <c r="R14" s="120">
        <v>1.046</v>
      </c>
      <c r="S14" s="120"/>
      <c r="T14" s="118"/>
      <c r="U14" s="118">
        <v>0</v>
      </c>
      <c r="V14" s="114"/>
      <c r="W14" s="120">
        <v>1.1993</v>
      </c>
      <c r="X14" s="120">
        <v>1.2011544391193696</v>
      </c>
      <c r="Y14" s="122">
        <v>-4.416903775765431E-9</v>
      </c>
      <c r="Z14" s="135"/>
      <c r="AA14" s="118">
        <v>0</v>
      </c>
      <c r="AB14" s="122">
        <v>-4.416903775765431E-9</v>
      </c>
      <c r="AC14" s="113"/>
      <c r="AD14" s="114" t="s">
        <v>49</v>
      </c>
      <c r="AF14" s="68">
        <f t="shared" si="0"/>
        <v>20813310.250369497</v>
      </c>
      <c r="AG14" s="68">
        <f t="shared" si="1"/>
        <v>0</v>
      </c>
      <c r="AH14" s="6"/>
      <c r="AI14" s="68">
        <f t="shared" si="2"/>
        <v>29733300.357670709</v>
      </c>
      <c r="AJ14" s="68">
        <f t="shared" si="3"/>
        <v>-5832726.7439039797</v>
      </c>
      <c r="AK14" s="68">
        <f t="shared" si="4"/>
        <v>5832726.7439039797</v>
      </c>
      <c r="AL14" s="68">
        <f t="shared" si="5"/>
        <v>-5832726.7439039797</v>
      </c>
      <c r="AM14" s="71">
        <f t="shared" si="6"/>
        <v>1</v>
      </c>
      <c r="AN14" s="6"/>
      <c r="AO14" s="59">
        <f>VLOOKUP(EURUSD!C14,'Cours à terme initiaux'!$A$2:$E$1123,5,FALSE)</f>
        <v>1.1213</v>
      </c>
      <c r="AP14" s="68">
        <f t="shared" si="7"/>
        <v>22295549.808258273</v>
      </c>
      <c r="AQ14" s="68">
        <f t="shared" si="8"/>
        <v>0</v>
      </c>
      <c r="AR14" s="68">
        <f t="shared" si="9"/>
        <v>-1482239.5578887761</v>
      </c>
      <c r="AS14" s="68">
        <f t="shared" si="10"/>
        <v>0</v>
      </c>
      <c r="AT14" s="71" t="str">
        <f t="shared" si="11"/>
        <v>PAS DE VALEUR INTRINSEQUE</v>
      </c>
      <c r="AU14" s="69"/>
      <c r="AV14" s="69"/>
      <c r="AW14" s="69"/>
      <c r="AX14" s="69"/>
      <c r="AY14" s="69"/>
      <c r="AZ14" s="69"/>
      <c r="BA14" s="66"/>
      <c r="BB14" s="66"/>
      <c r="BC14" s="66"/>
      <c r="BD14" s="66"/>
      <c r="BE14" s="66"/>
      <c r="BF14" s="66"/>
    </row>
    <row r="15" spans="1:58" s="42" customFormat="1" ht="15.6" x14ac:dyDescent="0.3">
      <c r="A15" s="114">
        <v>2018</v>
      </c>
      <c r="B15" s="114" t="s">
        <v>86</v>
      </c>
      <c r="C15" s="114">
        <v>838</v>
      </c>
      <c r="D15" s="114" t="s">
        <v>30</v>
      </c>
      <c r="E15" s="116">
        <v>42662</v>
      </c>
      <c r="F15" s="116">
        <v>43129</v>
      </c>
      <c r="G15" s="116">
        <v>43131</v>
      </c>
      <c r="H15" s="114" t="s">
        <v>26</v>
      </c>
      <c r="I15" s="114" t="s">
        <v>23</v>
      </c>
      <c r="J15" s="114" t="s">
        <v>24</v>
      </c>
      <c r="K15" s="118">
        <v>21958717.610891499</v>
      </c>
      <c r="L15" s="114" t="s">
        <v>26</v>
      </c>
      <c r="M15" s="114" t="s">
        <v>25</v>
      </c>
      <c r="N15" s="114" t="s">
        <v>27</v>
      </c>
      <c r="O15" s="122">
        <v>-25000000</v>
      </c>
      <c r="P15" s="114">
        <v>1.0973999999999999</v>
      </c>
      <c r="Q15" s="114" t="s">
        <v>28</v>
      </c>
      <c r="R15" s="120">
        <v>1.1385000000000001</v>
      </c>
      <c r="S15" s="120">
        <v>1.046</v>
      </c>
      <c r="T15" s="118"/>
      <c r="U15" s="118">
        <v>0</v>
      </c>
      <c r="V15" s="114"/>
      <c r="W15" s="120">
        <v>1.1993</v>
      </c>
      <c r="X15" s="120">
        <v>1.2011544391193696</v>
      </c>
      <c r="Y15" s="118">
        <v>0</v>
      </c>
      <c r="Z15" s="135"/>
      <c r="AA15" s="118">
        <v>0</v>
      </c>
      <c r="AB15" s="118">
        <v>0</v>
      </c>
      <c r="AC15" s="113"/>
      <c r="AD15" s="114" t="s">
        <v>76</v>
      </c>
      <c r="AF15" s="68" t="str">
        <f t="shared" si="0"/>
        <v/>
      </c>
      <c r="AG15" s="68" t="str">
        <f t="shared" si="1"/>
        <v/>
      </c>
      <c r="AH15" s="6"/>
      <c r="AI15" s="68" t="str">
        <f t="shared" si="2"/>
        <v/>
      </c>
      <c r="AJ15" s="68" t="str">
        <f t="shared" si="3"/>
        <v/>
      </c>
      <c r="AK15" s="68" t="str">
        <f t="shared" si="4"/>
        <v/>
      </c>
      <c r="AL15" s="68" t="str">
        <f t="shared" si="5"/>
        <v/>
      </c>
      <c r="AM15" s="71" t="str">
        <f t="shared" si="6"/>
        <v/>
      </c>
      <c r="AN15" s="6"/>
      <c r="AO15" s="59">
        <f>VLOOKUP(EURUSD!C15,'Cours à terme initiaux'!$A$2:$E$1123,5,FALSE)</f>
        <v>1.1213</v>
      </c>
      <c r="AP15" s="68" t="str">
        <f t="shared" si="7"/>
        <v/>
      </c>
      <c r="AQ15" s="68" t="str">
        <f t="shared" si="8"/>
        <v/>
      </c>
      <c r="AR15" s="68" t="str">
        <f t="shared" si="9"/>
        <v/>
      </c>
      <c r="AS15" s="68" t="str">
        <f t="shared" si="10"/>
        <v/>
      </c>
      <c r="AT15" s="71" t="str">
        <f t="shared" si="11"/>
        <v/>
      </c>
      <c r="AU15" s="69"/>
      <c r="AV15" s="69"/>
      <c r="AW15" s="69"/>
      <c r="AX15" s="69"/>
      <c r="AY15" s="69"/>
      <c r="AZ15" s="69"/>
      <c r="BA15" s="66"/>
      <c r="BB15" s="66"/>
      <c r="BC15" s="66"/>
      <c r="BD15" s="66"/>
      <c r="BE15" s="66"/>
      <c r="BF15" s="66"/>
    </row>
    <row r="16" spans="1:58" ht="15.6" x14ac:dyDescent="0.3">
      <c r="A16" s="114">
        <v>2018</v>
      </c>
      <c r="B16" s="114" t="s">
        <v>56</v>
      </c>
      <c r="C16" s="114">
        <v>543</v>
      </c>
      <c r="D16" s="114" t="s">
        <v>54</v>
      </c>
      <c r="E16" s="116">
        <v>42221</v>
      </c>
      <c r="F16" s="116">
        <v>43157</v>
      </c>
      <c r="G16" s="116">
        <v>43159</v>
      </c>
      <c r="H16" s="114" t="s">
        <v>22</v>
      </c>
      <c r="I16" s="114" t="s">
        <v>25</v>
      </c>
      <c r="J16" s="114" t="s">
        <v>24</v>
      </c>
      <c r="K16" s="118">
        <v>4201680.6722689103</v>
      </c>
      <c r="L16" s="114" t="s">
        <v>22</v>
      </c>
      <c r="M16" s="114" t="s">
        <v>23</v>
      </c>
      <c r="N16" s="114" t="s">
        <v>27</v>
      </c>
      <c r="O16" s="122">
        <v>-5000000</v>
      </c>
      <c r="P16" s="114"/>
      <c r="Q16" s="114" t="s">
        <v>28</v>
      </c>
      <c r="R16" s="120">
        <v>1.19</v>
      </c>
      <c r="S16" s="120">
        <v>0.94799999999999995</v>
      </c>
      <c r="T16" s="118"/>
      <c r="U16" s="118">
        <v>0</v>
      </c>
      <c r="V16" s="114"/>
      <c r="W16" s="120">
        <v>1.1993</v>
      </c>
      <c r="X16" s="120">
        <v>1.2031711540378729</v>
      </c>
      <c r="Y16" s="118">
        <v>171128.65418210789</v>
      </c>
      <c r="Z16" s="135">
        <v>171128.65418210739</v>
      </c>
      <c r="AA16" s="118">
        <v>0</v>
      </c>
      <c r="AB16" s="118">
        <v>171128.65418210789</v>
      </c>
      <c r="AC16" s="113"/>
      <c r="AD16" s="114" t="s">
        <v>77</v>
      </c>
      <c r="AF16" s="68" t="str">
        <f t="shared" si="0"/>
        <v/>
      </c>
      <c r="AG16" s="68" t="str">
        <f t="shared" si="1"/>
        <v/>
      </c>
      <c r="AH16" s="6"/>
      <c r="AI16" s="68" t="str">
        <f t="shared" si="2"/>
        <v/>
      </c>
      <c r="AJ16" s="68" t="str">
        <f t="shared" si="3"/>
        <v/>
      </c>
      <c r="AK16" s="68" t="str">
        <f t="shared" si="4"/>
        <v/>
      </c>
      <c r="AL16" s="68" t="str">
        <f t="shared" si="5"/>
        <v/>
      </c>
      <c r="AM16" s="71" t="str">
        <f t="shared" si="6"/>
        <v/>
      </c>
      <c r="AN16" s="6"/>
      <c r="AO16" s="59">
        <f>VLOOKUP(EURUSD!C16,'Cours à terme initiaux'!$A$2:$E$1123,5,FALSE)</f>
        <v>1.1307</v>
      </c>
      <c r="AP16" s="68" t="str">
        <f t="shared" si="7"/>
        <v/>
      </c>
      <c r="AQ16" s="68" t="str">
        <f t="shared" si="8"/>
        <v/>
      </c>
      <c r="AR16" s="68" t="str">
        <f t="shared" si="9"/>
        <v/>
      </c>
      <c r="AS16" s="68" t="str">
        <f t="shared" si="10"/>
        <v/>
      </c>
      <c r="AT16" s="71" t="str">
        <f t="shared" si="11"/>
        <v/>
      </c>
    </row>
    <row r="17" spans="1:46" ht="15.6" x14ac:dyDescent="0.3">
      <c r="A17" s="114">
        <v>2018</v>
      </c>
      <c r="B17" s="114" t="s">
        <v>56</v>
      </c>
      <c r="C17" s="114">
        <v>544</v>
      </c>
      <c r="D17" s="114" t="s">
        <v>54</v>
      </c>
      <c r="E17" s="116">
        <v>42221</v>
      </c>
      <c r="F17" s="116">
        <v>43157</v>
      </c>
      <c r="G17" s="116">
        <v>43159</v>
      </c>
      <c r="H17" s="114" t="s">
        <v>22</v>
      </c>
      <c r="I17" s="114" t="s">
        <v>25</v>
      </c>
      <c r="J17" s="114" t="s">
        <v>24</v>
      </c>
      <c r="K17" s="118">
        <v>4395604.3956044</v>
      </c>
      <c r="L17" s="114" t="s">
        <v>22</v>
      </c>
      <c r="M17" s="114" t="s">
        <v>23</v>
      </c>
      <c r="N17" s="114" t="s">
        <v>27</v>
      </c>
      <c r="O17" s="122">
        <v>-5000000</v>
      </c>
      <c r="P17" s="114"/>
      <c r="Q17" s="114" t="s">
        <v>28</v>
      </c>
      <c r="R17" s="120">
        <v>1.1375</v>
      </c>
      <c r="S17" s="120">
        <v>0.94799999999999995</v>
      </c>
      <c r="T17" s="118"/>
      <c r="U17" s="118">
        <v>0</v>
      </c>
      <c r="V17" s="114"/>
      <c r="W17" s="120">
        <v>1.1993</v>
      </c>
      <c r="X17" s="120">
        <v>1.2031711540378729</v>
      </c>
      <c r="Y17" s="122">
        <v>-4.8801012071435449E-10</v>
      </c>
      <c r="Z17" s="135"/>
      <c r="AA17" s="118">
        <v>0</v>
      </c>
      <c r="AB17" s="122">
        <v>-4.8801012071435449E-10</v>
      </c>
      <c r="AC17" s="113"/>
      <c r="AD17" s="114" t="s">
        <v>78</v>
      </c>
      <c r="AF17" s="68" t="str">
        <f t="shared" si="0"/>
        <v/>
      </c>
      <c r="AG17" s="68" t="str">
        <f t="shared" si="1"/>
        <v/>
      </c>
      <c r="AH17" s="6"/>
      <c r="AI17" s="68" t="str">
        <f t="shared" si="2"/>
        <v/>
      </c>
      <c r="AJ17" s="68" t="str">
        <f t="shared" si="3"/>
        <v/>
      </c>
      <c r="AK17" s="68" t="str">
        <f t="shared" si="4"/>
        <v/>
      </c>
      <c r="AL17" s="68" t="str">
        <f t="shared" si="5"/>
        <v/>
      </c>
      <c r="AM17" s="71" t="str">
        <f t="shared" si="6"/>
        <v/>
      </c>
      <c r="AN17" s="6"/>
      <c r="AO17" s="59">
        <f>VLOOKUP(EURUSD!C17,'Cours à terme initiaux'!$A$2:$E$1123,5,FALSE)</f>
        <v>1.1307</v>
      </c>
      <c r="AP17" s="68" t="str">
        <f t="shared" si="7"/>
        <v/>
      </c>
      <c r="AQ17" s="68" t="str">
        <f t="shared" si="8"/>
        <v/>
      </c>
      <c r="AR17" s="68" t="str">
        <f t="shared" si="9"/>
        <v/>
      </c>
      <c r="AS17" s="68" t="str">
        <f t="shared" si="10"/>
        <v/>
      </c>
      <c r="AT17" s="71" t="str">
        <f t="shared" si="11"/>
        <v/>
      </c>
    </row>
    <row r="18" spans="1:46" ht="15.6" x14ac:dyDescent="0.3">
      <c r="A18" s="114">
        <v>2018</v>
      </c>
      <c r="B18" s="114" t="s">
        <v>56</v>
      </c>
      <c r="C18" s="114">
        <v>545</v>
      </c>
      <c r="D18" s="114" t="s">
        <v>54</v>
      </c>
      <c r="E18" s="116">
        <v>42221</v>
      </c>
      <c r="F18" s="116">
        <v>43157</v>
      </c>
      <c r="G18" s="116">
        <v>43159</v>
      </c>
      <c r="H18" s="114" t="s">
        <v>26</v>
      </c>
      <c r="I18" s="114" t="s">
        <v>23</v>
      </c>
      <c r="J18" s="114" t="s">
        <v>24</v>
      </c>
      <c r="K18" s="118">
        <v>4395604.3956044</v>
      </c>
      <c r="L18" s="114" t="s">
        <v>26</v>
      </c>
      <c r="M18" s="114" t="s">
        <v>25</v>
      </c>
      <c r="N18" s="114" t="s">
        <v>27</v>
      </c>
      <c r="O18" s="122">
        <v>-5000000</v>
      </c>
      <c r="P18" s="114"/>
      <c r="Q18" s="114" t="s">
        <v>28</v>
      </c>
      <c r="R18" s="120">
        <v>1.1375</v>
      </c>
      <c r="S18" s="120">
        <v>0.94799999999999995</v>
      </c>
      <c r="T18" s="118"/>
      <c r="U18" s="118">
        <v>0</v>
      </c>
      <c r="V18" s="114"/>
      <c r="W18" s="120">
        <v>1.1993</v>
      </c>
      <c r="X18" s="120">
        <v>1.2031711540378729</v>
      </c>
      <c r="Y18" s="118">
        <v>0</v>
      </c>
      <c r="Z18" s="135"/>
      <c r="AA18" s="118">
        <v>0</v>
      </c>
      <c r="AB18" s="118">
        <v>0</v>
      </c>
      <c r="AC18" s="113"/>
      <c r="AD18" s="114" t="s">
        <v>79</v>
      </c>
      <c r="AF18" s="68" t="str">
        <f t="shared" si="0"/>
        <v/>
      </c>
      <c r="AG18" s="68" t="str">
        <f t="shared" si="1"/>
        <v/>
      </c>
      <c r="AH18" s="6"/>
      <c r="AI18" s="68" t="str">
        <f t="shared" si="2"/>
        <v/>
      </c>
      <c r="AJ18" s="68" t="str">
        <f t="shared" si="3"/>
        <v/>
      </c>
      <c r="AK18" s="68" t="str">
        <f t="shared" si="4"/>
        <v/>
      </c>
      <c r="AL18" s="68" t="str">
        <f t="shared" si="5"/>
        <v/>
      </c>
      <c r="AM18" s="71" t="str">
        <f t="shared" si="6"/>
        <v/>
      </c>
      <c r="AN18" s="6"/>
      <c r="AO18" s="59">
        <f>VLOOKUP(EURUSD!C18,'Cours à terme initiaux'!$A$2:$E$1123,5,FALSE)</f>
        <v>1.1307</v>
      </c>
      <c r="AP18" s="68" t="str">
        <f t="shared" si="7"/>
        <v/>
      </c>
      <c r="AQ18" s="68" t="str">
        <f t="shared" si="8"/>
        <v/>
      </c>
      <c r="AR18" s="68" t="str">
        <f t="shared" si="9"/>
        <v/>
      </c>
      <c r="AS18" s="68" t="str">
        <f t="shared" si="10"/>
        <v/>
      </c>
      <c r="AT18" s="71" t="str">
        <f t="shared" si="11"/>
        <v/>
      </c>
    </row>
    <row r="19" spans="1:46" ht="15.6" x14ac:dyDescent="0.3">
      <c r="A19" s="114">
        <v>2018</v>
      </c>
      <c r="B19" s="114" t="s">
        <v>71</v>
      </c>
      <c r="C19" s="114">
        <v>705</v>
      </c>
      <c r="D19" s="114" t="s">
        <v>21</v>
      </c>
      <c r="E19" s="116">
        <v>42429</v>
      </c>
      <c r="F19" s="116">
        <v>43157</v>
      </c>
      <c r="G19" s="116">
        <v>43159</v>
      </c>
      <c r="H19" s="114" t="s">
        <v>22</v>
      </c>
      <c r="I19" s="114" t="s">
        <v>25</v>
      </c>
      <c r="J19" s="114" t="s">
        <v>24</v>
      </c>
      <c r="K19" s="118">
        <v>17316017.3160173</v>
      </c>
      <c r="L19" s="114" t="s">
        <v>22</v>
      </c>
      <c r="M19" s="114" t="s">
        <v>23</v>
      </c>
      <c r="N19" s="114" t="s">
        <v>27</v>
      </c>
      <c r="O19" s="122">
        <v>-20000000</v>
      </c>
      <c r="P19" s="114"/>
      <c r="Q19" s="114" t="s">
        <v>28</v>
      </c>
      <c r="R19" s="120">
        <v>1.155</v>
      </c>
      <c r="S19" s="120"/>
      <c r="T19" s="118"/>
      <c r="U19" s="118">
        <v>0</v>
      </c>
      <c r="V19" s="114"/>
      <c r="W19" s="120">
        <v>1.1993</v>
      </c>
      <c r="X19" s="120">
        <v>1.2031711540378729</v>
      </c>
      <c r="Y19" s="118">
        <v>705599.36474212981</v>
      </c>
      <c r="Z19" s="135">
        <v>705598.3435206142</v>
      </c>
      <c r="AA19" s="118">
        <v>693278.37078953721</v>
      </c>
      <c r="AB19" s="118">
        <v>12320.993952592602</v>
      </c>
      <c r="AC19" s="113"/>
      <c r="AD19" s="114" t="s">
        <v>49</v>
      </c>
      <c r="AF19" s="68">
        <f t="shared" si="0"/>
        <v>16622738.945227778</v>
      </c>
      <c r="AG19" s="68">
        <f t="shared" si="1"/>
        <v>693278.37078953721</v>
      </c>
      <c r="AH19" s="6"/>
      <c r="AI19" s="68">
        <f t="shared" si="2"/>
        <v>12786722.26555983</v>
      </c>
      <c r="AJ19" s="68">
        <f t="shared" si="3"/>
        <v>4529295.050457485</v>
      </c>
      <c r="AK19" s="68">
        <f t="shared" si="4"/>
        <v>-3836016.6796679478</v>
      </c>
      <c r="AL19" s="68">
        <f t="shared" si="5"/>
        <v>3836016.6796679478</v>
      </c>
      <c r="AM19" s="71">
        <f t="shared" si="6"/>
        <v>1</v>
      </c>
      <c r="AN19" s="6"/>
      <c r="AO19" s="59">
        <f>VLOOKUP(EURUSD!C19,'Cours à terme initiaux'!$A$2:$E$1123,5,FALSE)</f>
        <v>1.1223000000000001</v>
      </c>
      <c r="AP19" s="68">
        <f t="shared" si="7"/>
        <v>17820547.090795685</v>
      </c>
      <c r="AQ19" s="68">
        <f t="shared" si="8"/>
        <v>0</v>
      </c>
      <c r="AR19" s="68">
        <f t="shared" si="9"/>
        <v>-693278.37078953721</v>
      </c>
      <c r="AS19" s="68">
        <f t="shared" si="10"/>
        <v>693278.37078953721</v>
      </c>
      <c r="AT19" s="71">
        <f t="shared" si="11"/>
        <v>1</v>
      </c>
    </row>
    <row r="20" spans="1:46" ht="15.6" x14ac:dyDescent="0.3">
      <c r="A20" s="114">
        <v>2018</v>
      </c>
      <c r="B20" s="114" t="s">
        <v>71</v>
      </c>
      <c r="C20" s="114">
        <v>706</v>
      </c>
      <c r="D20" s="114" t="s">
        <v>21</v>
      </c>
      <c r="E20" s="116">
        <v>42429</v>
      </c>
      <c r="F20" s="116">
        <v>43157</v>
      </c>
      <c r="G20" s="116">
        <v>43159</v>
      </c>
      <c r="H20" s="114" t="s">
        <v>26</v>
      </c>
      <c r="I20" s="114" t="s">
        <v>23</v>
      </c>
      <c r="J20" s="114" t="s">
        <v>24</v>
      </c>
      <c r="K20" s="118">
        <v>19157088.122605398</v>
      </c>
      <c r="L20" s="114" t="s">
        <v>26</v>
      </c>
      <c r="M20" s="114" t="s">
        <v>25</v>
      </c>
      <c r="N20" s="114" t="s">
        <v>27</v>
      </c>
      <c r="O20" s="122">
        <v>-20000000</v>
      </c>
      <c r="P20" s="114"/>
      <c r="Q20" s="114" t="s">
        <v>28</v>
      </c>
      <c r="R20" s="120">
        <v>1.044</v>
      </c>
      <c r="S20" s="120"/>
      <c r="T20" s="118"/>
      <c r="U20" s="118">
        <v>0</v>
      </c>
      <c r="V20" s="114"/>
      <c r="W20" s="120">
        <v>1.1993</v>
      </c>
      <c r="X20" s="120">
        <v>1.2031711540378729</v>
      </c>
      <c r="Y20" s="122">
        <v>-3.7704715800357994E-3</v>
      </c>
      <c r="Z20" s="135"/>
      <c r="AA20" s="118">
        <v>0</v>
      </c>
      <c r="AB20" s="122">
        <v>-3.7704715800357994E-3</v>
      </c>
      <c r="AC20" s="113"/>
      <c r="AD20" s="114" t="s">
        <v>49</v>
      </c>
      <c r="AF20" s="68">
        <f t="shared" si="0"/>
        <v>16622738.945227778</v>
      </c>
      <c r="AG20" s="68">
        <f t="shared" si="1"/>
        <v>0</v>
      </c>
      <c r="AH20" s="6"/>
      <c r="AI20" s="68">
        <f t="shared" si="2"/>
        <v>23746769.921753969</v>
      </c>
      <c r="AJ20" s="68">
        <f t="shared" si="3"/>
        <v>-4589681.7991486043</v>
      </c>
      <c r="AK20" s="68">
        <f t="shared" si="4"/>
        <v>4589681.7991486043</v>
      </c>
      <c r="AL20" s="68">
        <f t="shared" si="5"/>
        <v>-4589681.7991486043</v>
      </c>
      <c r="AM20" s="71">
        <f t="shared" si="6"/>
        <v>1</v>
      </c>
      <c r="AN20" s="6"/>
      <c r="AO20" s="59">
        <f>VLOOKUP(EURUSD!C20,'Cours à terme initiaux'!$A$2:$E$1123,5,FALSE)</f>
        <v>1.1223000000000001</v>
      </c>
      <c r="AP20" s="68">
        <f t="shared" si="7"/>
        <v>17820547.090795685</v>
      </c>
      <c r="AQ20" s="68">
        <f t="shared" si="8"/>
        <v>0</v>
      </c>
      <c r="AR20" s="68">
        <f t="shared" si="9"/>
        <v>-1197808.145567907</v>
      </c>
      <c r="AS20" s="68">
        <f t="shared" si="10"/>
        <v>0</v>
      </c>
      <c r="AT20" s="71" t="str">
        <f t="shared" si="11"/>
        <v>PAS DE VALEUR INTRINSEQUE</v>
      </c>
    </row>
    <row r="21" spans="1:46" ht="15.6" x14ac:dyDescent="0.3">
      <c r="A21" s="114">
        <v>2018</v>
      </c>
      <c r="B21" s="114" t="s">
        <v>71</v>
      </c>
      <c r="C21" s="114">
        <v>707</v>
      </c>
      <c r="D21" s="114" t="s">
        <v>21</v>
      </c>
      <c r="E21" s="116">
        <v>42429</v>
      </c>
      <c r="F21" s="116">
        <v>43157</v>
      </c>
      <c r="G21" s="116">
        <v>43159</v>
      </c>
      <c r="H21" s="114" t="s">
        <v>26</v>
      </c>
      <c r="I21" s="114" t="s">
        <v>23</v>
      </c>
      <c r="J21" s="114" t="s">
        <v>24</v>
      </c>
      <c r="K21" s="118">
        <v>17857142.857142899</v>
      </c>
      <c r="L21" s="114" t="s">
        <v>26</v>
      </c>
      <c r="M21" s="114" t="s">
        <v>25</v>
      </c>
      <c r="N21" s="114" t="s">
        <v>27</v>
      </c>
      <c r="O21" s="122">
        <v>-20000000</v>
      </c>
      <c r="P21" s="114"/>
      <c r="Q21" s="114" t="s">
        <v>28</v>
      </c>
      <c r="R21" s="120">
        <v>1.1200000000000001</v>
      </c>
      <c r="S21" s="120">
        <v>1.044</v>
      </c>
      <c r="T21" s="118"/>
      <c r="U21" s="118">
        <v>0</v>
      </c>
      <c r="V21" s="114"/>
      <c r="W21" s="120">
        <v>1.1993</v>
      </c>
      <c r="X21" s="120">
        <v>1.2031711540378729</v>
      </c>
      <c r="Y21" s="122">
        <v>-1.0174510439865221</v>
      </c>
      <c r="Z21" s="135"/>
      <c r="AA21" s="118">
        <v>0</v>
      </c>
      <c r="AB21" s="122">
        <v>-1.0174510439865221</v>
      </c>
      <c r="AC21" s="113"/>
      <c r="AD21" s="114" t="s">
        <v>76</v>
      </c>
      <c r="AF21" s="68" t="str">
        <f t="shared" si="0"/>
        <v/>
      </c>
      <c r="AG21" s="68" t="str">
        <f t="shared" si="1"/>
        <v/>
      </c>
      <c r="AH21" s="6"/>
      <c r="AI21" s="68" t="str">
        <f t="shared" si="2"/>
        <v/>
      </c>
      <c r="AJ21" s="68" t="str">
        <f t="shared" si="3"/>
        <v/>
      </c>
      <c r="AK21" s="68" t="str">
        <f t="shared" si="4"/>
        <v/>
      </c>
      <c r="AL21" s="68" t="str">
        <f t="shared" si="5"/>
        <v/>
      </c>
      <c r="AM21" s="71" t="str">
        <f t="shared" si="6"/>
        <v/>
      </c>
      <c r="AN21" s="6"/>
      <c r="AO21" s="59">
        <f>VLOOKUP(EURUSD!C21,'Cours à terme initiaux'!$A$2:$E$1123,5,FALSE)</f>
        <v>1.1223000000000001</v>
      </c>
      <c r="AP21" s="68" t="str">
        <f t="shared" si="7"/>
        <v/>
      </c>
      <c r="AQ21" s="68" t="str">
        <f t="shared" si="8"/>
        <v/>
      </c>
      <c r="AR21" s="68" t="str">
        <f t="shared" si="9"/>
        <v/>
      </c>
      <c r="AS21" s="68" t="str">
        <f t="shared" si="10"/>
        <v/>
      </c>
      <c r="AT21" s="71" t="str">
        <f t="shared" si="11"/>
        <v/>
      </c>
    </row>
    <row r="22" spans="1:46" ht="15.6" x14ac:dyDescent="0.3">
      <c r="A22" s="114">
        <v>2018</v>
      </c>
      <c r="B22" s="114" t="s">
        <v>69</v>
      </c>
      <c r="C22" s="114">
        <v>679</v>
      </c>
      <c r="D22" s="114" t="s">
        <v>53</v>
      </c>
      <c r="E22" s="116">
        <v>42338</v>
      </c>
      <c r="F22" s="116"/>
      <c r="G22" s="116">
        <v>43188</v>
      </c>
      <c r="H22" s="114" t="s">
        <v>22</v>
      </c>
      <c r="I22" s="114" t="s">
        <v>29</v>
      </c>
      <c r="J22" s="114" t="s">
        <v>24</v>
      </c>
      <c r="K22" s="118">
        <v>13430029.546065001</v>
      </c>
      <c r="L22" s="114" t="s">
        <v>26</v>
      </c>
      <c r="M22" s="114" t="s">
        <v>29</v>
      </c>
      <c r="N22" s="114" t="s">
        <v>27</v>
      </c>
      <c r="O22" s="122">
        <v>-15000000</v>
      </c>
      <c r="P22" s="114"/>
      <c r="Q22" s="114" t="s">
        <v>28</v>
      </c>
      <c r="R22" s="120">
        <v>1.1169</v>
      </c>
      <c r="S22" s="120"/>
      <c r="T22" s="118"/>
      <c r="U22" s="118">
        <v>0</v>
      </c>
      <c r="V22" s="114"/>
      <c r="W22" s="120">
        <v>1.1993</v>
      </c>
      <c r="X22" s="120">
        <v>1.2055049552042425</v>
      </c>
      <c r="Y22" s="118">
        <v>988033.08741059154</v>
      </c>
      <c r="Z22" s="118">
        <v>988033.08741059154</v>
      </c>
      <c r="AA22" s="118">
        <v>988033.08741059154</v>
      </c>
      <c r="AB22" s="118">
        <v>0</v>
      </c>
      <c r="AC22" s="113"/>
      <c r="AD22" s="114" t="s">
        <v>75</v>
      </c>
      <c r="AF22" s="68">
        <f t="shared" si="0"/>
        <v>12442918.575526409</v>
      </c>
      <c r="AG22" s="68">
        <f t="shared" si="1"/>
        <v>987110.97053859197</v>
      </c>
      <c r="AH22" s="6"/>
      <c r="AI22" s="68">
        <f t="shared" si="2"/>
        <v>9571475.8273280058</v>
      </c>
      <c r="AJ22" s="68">
        <f t="shared" si="3"/>
        <v>3858553.718736995</v>
      </c>
      <c r="AK22" s="68">
        <f t="shared" si="4"/>
        <v>-2871442.748198403</v>
      </c>
      <c r="AL22" s="68">
        <f t="shared" si="5"/>
        <v>2871442.748198403</v>
      </c>
      <c r="AM22" s="71">
        <f t="shared" si="6"/>
        <v>1</v>
      </c>
      <c r="AN22" s="6"/>
      <c r="AO22" s="59">
        <f>VLOOKUP(EURUSD!C22,'Cours à terme initiaux'!$A$2:$E$1123,5,FALSE)</f>
        <v>1.0764659999999999</v>
      </c>
      <c r="AP22" s="68">
        <f t="shared" si="7"/>
        <v>13934485.622397736</v>
      </c>
      <c r="AQ22" s="68">
        <f t="shared" si="8"/>
        <v>-504456.0763327349</v>
      </c>
      <c r="AR22" s="68">
        <f t="shared" si="9"/>
        <v>-1491567.0468713269</v>
      </c>
      <c r="AS22" s="68">
        <f t="shared" si="10"/>
        <v>1491567.0468713269</v>
      </c>
      <c r="AT22" s="71">
        <f t="shared" si="11"/>
        <v>1</v>
      </c>
    </row>
    <row r="23" spans="1:46" ht="15.6" x14ac:dyDescent="0.3">
      <c r="A23" s="114">
        <v>2018</v>
      </c>
      <c r="B23" s="114" t="s">
        <v>72</v>
      </c>
      <c r="C23" s="114">
        <v>708</v>
      </c>
      <c r="D23" s="114" t="s">
        <v>21</v>
      </c>
      <c r="E23" s="116">
        <v>42429</v>
      </c>
      <c r="F23" s="116">
        <v>43186</v>
      </c>
      <c r="G23" s="116">
        <v>43188</v>
      </c>
      <c r="H23" s="114" t="s">
        <v>22</v>
      </c>
      <c r="I23" s="114" t="s">
        <v>25</v>
      </c>
      <c r="J23" s="114" t="s">
        <v>24</v>
      </c>
      <c r="K23" s="118">
        <v>8658008.6580086593</v>
      </c>
      <c r="L23" s="114" t="s">
        <v>22</v>
      </c>
      <c r="M23" s="114" t="s">
        <v>23</v>
      </c>
      <c r="N23" s="114" t="s">
        <v>27</v>
      </c>
      <c r="O23" s="122">
        <v>-10000000</v>
      </c>
      <c r="P23" s="114"/>
      <c r="Q23" s="114" t="s">
        <v>28</v>
      </c>
      <c r="R23" s="120">
        <v>1.155</v>
      </c>
      <c r="S23" s="120"/>
      <c r="T23" s="118"/>
      <c r="U23" s="118">
        <v>0</v>
      </c>
      <c r="V23" s="114"/>
      <c r="W23" s="120">
        <v>1.1993</v>
      </c>
      <c r="X23" s="120">
        <v>1.2055049552042425</v>
      </c>
      <c r="Y23" s="118">
        <v>384393.34145697858</v>
      </c>
      <c r="Z23" s="135">
        <v>384337.15212197218</v>
      </c>
      <c r="AA23" s="118">
        <v>362729.60765771847</v>
      </c>
      <c r="AB23" s="118">
        <v>21663.73379926011</v>
      </c>
      <c r="AC23" s="113"/>
      <c r="AD23" s="114" t="s">
        <v>49</v>
      </c>
      <c r="AF23" s="68">
        <f t="shared" si="0"/>
        <v>8295279.0503509389</v>
      </c>
      <c r="AG23" s="68">
        <f t="shared" si="1"/>
        <v>362729.60765771847</v>
      </c>
      <c r="AH23" s="6"/>
      <c r="AI23" s="68">
        <f t="shared" si="2"/>
        <v>6380983.8848853372</v>
      </c>
      <c r="AJ23" s="68">
        <f t="shared" si="3"/>
        <v>2277024.7731233202</v>
      </c>
      <c r="AK23" s="68">
        <f t="shared" si="4"/>
        <v>-1914295.1654656017</v>
      </c>
      <c r="AL23" s="68">
        <f t="shared" si="5"/>
        <v>1914295.1654656017</v>
      </c>
      <c r="AM23" s="71">
        <f t="shared" si="6"/>
        <v>1</v>
      </c>
      <c r="AN23" s="6"/>
      <c r="AO23" s="59">
        <f>VLOOKUP(EURUSD!C23,'Cours à terme initiaux'!$A$2:$E$1123,5,FALSE)</f>
        <v>1.1240000000000001</v>
      </c>
      <c r="AP23" s="68">
        <f t="shared" si="7"/>
        <v>8896797.15302491</v>
      </c>
      <c r="AQ23" s="68">
        <f t="shared" si="8"/>
        <v>0</v>
      </c>
      <c r="AR23" s="68">
        <f t="shared" si="9"/>
        <v>-362729.60765771847</v>
      </c>
      <c r="AS23" s="68">
        <f t="shared" si="10"/>
        <v>362729.60765771847</v>
      </c>
      <c r="AT23" s="71">
        <f t="shared" si="11"/>
        <v>1</v>
      </c>
    </row>
    <row r="24" spans="1:46" ht="15.6" x14ac:dyDescent="0.3">
      <c r="A24" s="114">
        <v>2018</v>
      </c>
      <c r="B24" s="114" t="s">
        <v>72</v>
      </c>
      <c r="C24" s="114">
        <v>709</v>
      </c>
      <c r="D24" s="114" t="s">
        <v>21</v>
      </c>
      <c r="E24" s="116">
        <v>42429</v>
      </c>
      <c r="F24" s="116">
        <v>43186</v>
      </c>
      <c r="G24" s="116">
        <v>43188</v>
      </c>
      <c r="H24" s="114" t="s">
        <v>26</v>
      </c>
      <c r="I24" s="114" t="s">
        <v>23</v>
      </c>
      <c r="J24" s="114" t="s">
        <v>24</v>
      </c>
      <c r="K24" s="118">
        <v>9578544.0613026805</v>
      </c>
      <c r="L24" s="114" t="s">
        <v>26</v>
      </c>
      <c r="M24" s="114" t="s">
        <v>25</v>
      </c>
      <c r="N24" s="114" t="s">
        <v>27</v>
      </c>
      <c r="O24" s="122">
        <v>-10000000</v>
      </c>
      <c r="P24" s="114"/>
      <c r="Q24" s="114" t="s">
        <v>28</v>
      </c>
      <c r="R24" s="120">
        <v>1.044</v>
      </c>
      <c r="S24" s="120"/>
      <c r="T24" s="118"/>
      <c r="U24" s="118">
        <v>0</v>
      </c>
      <c r="V24" s="114"/>
      <c r="W24" s="120">
        <v>1.1993</v>
      </c>
      <c r="X24" s="120">
        <v>1.2055049552042425</v>
      </c>
      <c r="Y24" s="122">
        <v>-8.7266820884801923</v>
      </c>
      <c r="Z24" s="135"/>
      <c r="AA24" s="118">
        <v>0</v>
      </c>
      <c r="AB24" s="122">
        <v>-8.7266820884801923</v>
      </c>
      <c r="AC24" s="113"/>
      <c r="AD24" s="114" t="s">
        <v>49</v>
      </c>
      <c r="AF24" s="68">
        <f t="shared" si="0"/>
        <v>8295279.0503509389</v>
      </c>
      <c r="AG24" s="68">
        <f t="shared" si="1"/>
        <v>0</v>
      </c>
      <c r="AH24" s="6"/>
      <c r="AI24" s="68">
        <f t="shared" si="2"/>
        <v>11850398.643358484</v>
      </c>
      <c r="AJ24" s="68">
        <f t="shared" si="3"/>
        <v>-2271854.5820558015</v>
      </c>
      <c r="AK24" s="68">
        <f t="shared" si="4"/>
        <v>2271854.5820558015</v>
      </c>
      <c r="AL24" s="68">
        <f t="shared" si="5"/>
        <v>-2271854.5820558015</v>
      </c>
      <c r="AM24" s="71">
        <f t="shared" si="6"/>
        <v>1</v>
      </c>
      <c r="AN24" s="6"/>
      <c r="AO24" s="59">
        <f>VLOOKUP(EURUSD!C24,'Cours à terme initiaux'!$A$2:$E$1123,5,FALSE)</f>
        <v>1.1240000000000001</v>
      </c>
      <c r="AP24" s="68">
        <f t="shared" si="7"/>
        <v>8896797.15302491</v>
      </c>
      <c r="AQ24" s="68">
        <f t="shared" si="8"/>
        <v>0</v>
      </c>
      <c r="AR24" s="68">
        <f t="shared" si="9"/>
        <v>-601518.10267397109</v>
      </c>
      <c r="AS24" s="68">
        <f t="shared" si="10"/>
        <v>0</v>
      </c>
      <c r="AT24" s="71" t="str">
        <f t="shared" si="11"/>
        <v>PAS DE VALEUR INTRINSEQUE</v>
      </c>
    </row>
    <row r="25" spans="1:46" ht="15.6" x14ac:dyDescent="0.3">
      <c r="A25" s="114">
        <v>2018</v>
      </c>
      <c r="B25" s="114" t="s">
        <v>72</v>
      </c>
      <c r="C25" s="114">
        <v>710</v>
      </c>
      <c r="D25" s="114" t="s">
        <v>21</v>
      </c>
      <c r="E25" s="116">
        <v>42429</v>
      </c>
      <c r="F25" s="116">
        <v>43186</v>
      </c>
      <c r="G25" s="116">
        <v>43188</v>
      </c>
      <c r="H25" s="114" t="s">
        <v>26</v>
      </c>
      <c r="I25" s="114" t="s">
        <v>23</v>
      </c>
      <c r="J25" s="114" t="s">
        <v>24</v>
      </c>
      <c r="K25" s="118">
        <v>8928571.4285714291</v>
      </c>
      <c r="L25" s="114" t="s">
        <v>26</v>
      </c>
      <c r="M25" s="114" t="s">
        <v>25</v>
      </c>
      <c r="N25" s="114" t="s">
        <v>27</v>
      </c>
      <c r="O25" s="122">
        <v>-10000000</v>
      </c>
      <c r="P25" s="114"/>
      <c r="Q25" s="114" t="s">
        <v>28</v>
      </c>
      <c r="R25" s="120">
        <v>1.1200000000000001</v>
      </c>
      <c r="S25" s="120">
        <v>1.044</v>
      </c>
      <c r="T25" s="118"/>
      <c r="U25" s="118">
        <v>0</v>
      </c>
      <c r="V25" s="114"/>
      <c r="W25" s="120">
        <v>1.1993</v>
      </c>
      <c r="X25" s="120">
        <v>1.2055049552042425</v>
      </c>
      <c r="Y25" s="122">
        <v>-47.462652917914831</v>
      </c>
      <c r="Z25" s="135"/>
      <c r="AA25" s="118">
        <v>0</v>
      </c>
      <c r="AB25" s="122">
        <v>-47.462652917914831</v>
      </c>
      <c r="AC25" s="113"/>
      <c r="AD25" s="114" t="s">
        <v>76</v>
      </c>
      <c r="AF25" s="68" t="str">
        <f t="shared" si="0"/>
        <v/>
      </c>
      <c r="AG25" s="68" t="str">
        <f t="shared" si="1"/>
        <v/>
      </c>
      <c r="AH25" s="6"/>
      <c r="AI25" s="68" t="str">
        <f t="shared" si="2"/>
        <v/>
      </c>
      <c r="AJ25" s="68" t="str">
        <f t="shared" si="3"/>
        <v/>
      </c>
      <c r="AK25" s="68" t="str">
        <f t="shared" si="4"/>
        <v/>
      </c>
      <c r="AL25" s="68" t="str">
        <f t="shared" si="5"/>
        <v/>
      </c>
      <c r="AM25" s="71" t="str">
        <f t="shared" si="6"/>
        <v/>
      </c>
      <c r="AN25" s="6"/>
      <c r="AO25" s="59">
        <f>VLOOKUP(EURUSD!C25,'Cours à terme initiaux'!$A$2:$E$1123,5,FALSE)</f>
        <v>1.1240000000000001</v>
      </c>
      <c r="AP25" s="68" t="str">
        <f t="shared" si="7"/>
        <v/>
      </c>
      <c r="AQ25" s="68" t="str">
        <f t="shared" si="8"/>
        <v/>
      </c>
      <c r="AR25" s="68" t="str">
        <f t="shared" si="9"/>
        <v/>
      </c>
      <c r="AS25" s="68" t="str">
        <f t="shared" si="10"/>
        <v/>
      </c>
      <c r="AT25" s="71" t="str">
        <f t="shared" si="11"/>
        <v/>
      </c>
    </row>
    <row r="26" spans="1:46" ht="15.6" x14ac:dyDescent="0.3">
      <c r="A26" s="114">
        <v>2018</v>
      </c>
      <c r="B26" s="114" t="s">
        <v>57</v>
      </c>
      <c r="C26" s="114">
        <v>546</v>
      </c>
      <c r="D26" s="114" t="s">
        <v>54</v>
      </c>
      <c r="E26" s="116">
        <v>42221</v>
      </c>
      <c r="F26" s="116">
        <v>43187</v>
      </c>
      <c r="G26" s="116">
        <v>43189</v>
      </c>
      <c r="H26" s="114" t="s">
        <v>22</v>
      </c>
      <c r="I26" s="114" t="s">
        <v>25</v>
      </c>
      <c r="J26" s="114" t="s">
        <v>24</v>
      </c>
      <c r="K26" s="118">
        <v>4201680.6722689103</v>
      </c>
      <c r="L26" s="114" t="s">
        <v>22</v>
      </c>
      <c r="M26" s="114" t="s">
        <v>23</v>
      </c>
      <c r="N26" s="114" t="s">
        <v>27</v>
      </c>
      <c r="O26" s="122">
        <v>-5000000</v>
      </c>
      <c r="P26" s="114"/>
      <c r="Q26" s="114" t="s">
        <v>28</v>
      </c>
      <c r="R26" s="120">
        <v>1.19</v>
      </c>
      <c r="S26" s="120">
        <v>0.94799999999999995</v>
      </c>
      <c r="T26" s="118"/>
      <c r="U26" s="118">
        <v>0</v>
      </c>
      <c r="V26" s="114"/>
      <c r="W26" s="120">
        <v>1.1993</v>
      </c>
      <c r="X26" s="120">
        <v>1.2055908229290921</v>
      </c>
      <c r="Y26" s="118">
        <v>226135.93763311798</v>
      </c>
      <c r="Z26" s="135">
        <v>226135.93763311775</v>
      </c>
      <c r="AA26" s="118">
        <v>0</v>
      </c>
      <c r="AB26" s="118">
        <v>226135.93763311798</v>
      </c>
      <c r="AC26" s="113"/>
      <c r="AD26" s="114" t="s">
        <v>77</v>
      </c>
      <c r="AF26" s="68" t="str">
        <f t="shared" si="0"/>
        <v/>
      </c>
      <c r="AG26" s="68" t="str">
        <f t="shared" si="1"/>
        <v/>
      </c>
      <c r="AH26" s="6"/>
      <c r="AI26" s="68" t="str">
        <f t="shared" si="2"/>
        <v/>
      </c>
      <c r="AJ26" s="68" t="str">
        <f t="shared" si="3"/>
        <v/>
      </c>
      <c r="AK26" s="68" t="str">
        <f t="shared" si="4"/>
        <v/>
      </c>
      <c r="AL26" s="68" t="str">
        <f t="shared" si="5"/>
        <v/>
      </c>
      <c r="AM26" s="71" t="str">
        <f t="shared" si="6"/>
        <v/>
      </c>
      <c r="AN26" s="6"/>
      <c r="AO26" s="59">
        <f>VLOOKUP(EURUSD!C26,'Cours à terme initiaux'!$A$2:$E$1123,5,FALSE)</f>
        <v>1.1328</v>
      </c>
      <c r="AP26" s="68" t="str">
        <f t="shared" si="7"/>
        <v/>
      </c>
      <c r="AQ26" s="68" t="str">
        <f t="shared" si="8"/>
        <v/>
      </c>
      <c r="AR26" s="68" t="str">
        <f t="shared" si="9"/>
        <v/>
      </c>
      <c r="AS26" s="68" t="str">
        <f t="shared" si="10"/>
        <v/>
      </c>
      <c r="AT26" s="71" t="str">
        <f t="shared" si="11"/>
        <v/>
      </c>
    </row>
    <row r="27" spans="1:46" ht="15.6" x14ac:dyDescent="0.3">
      <c r="A27" s="114">
        <v>2018</v>
      </c>
      <c r="B27" s="114" t="s">
        <v>57</v>
      </c>
      <c r="C27" s="114">
        <v>547</v>
      </c>
      <c r="D27" s="114" t="s">
        <v>54</v>
      </c>
      <c r="E27" s="116">
        <v>42221</v>
      </c>
      <c r="F27" s="116">
        <v>43187</v>
      </c>
      <c r="G27" s="116">
        <v>43189</v>
      </c>
      <c r="H27" s="114" t="s">
        <v>22</v>
      </c>
      <c r="I27" s="114" t="s">
        <v>25</v>
      </c>
      <c r="J27" s="114" t="s">
        <v>24</v>
      </c>
      <c r="K27" s="118">
        <v>4395604.3956044</v>
      </c>
      <c r="L27" s="114" t="s">
        <v>22</v>
      </c>
      <c r="M27" s="114" t="s">
        <v>23</v>
      </c>
      <c r="N27" s="114" t="s">
        <v>27</v>
      </c>
      <c r="O27" s="122">
        <v>-5000000</v>
      </c>
      <c r="P27" s="114"/>
      <c r="Q27" s="114" t="s">
        <v>28</v>
      </c>
      <c r="R27" s="120">
        <v>1.1375</v>
      </c>
      <c r="S27" s="120">
        <v>0.94799999999999995</v>
      </c>
      <c r="T27" s="118"/>
      <c r="U27" s="118">
        <v>0</v>
      </c>
      <c r="V27" s="114"/>
      <c r="W27" s="120">
        <v>1.1993</v>
      </c>
      <c r="X27" s="120">
        <v>1.2055908229290921</v>
      </c>
      <c r="Y27" s="122">
        <v>-2.4400506035717725E-10</v>
      </c>
      <c r="Z27" s="135"/>
      <c r="AA27" s="118">
        <v>0</v>
      </c>
      <c r="AB27" s="122">
        <v>-2.4400506035717725E-10</v>
      </c>
      <c r="AC27" s="113"/>
      <c r="AD27" s="114" t="s">
        <v>78</v>
      </c>
      <c r="AF27" s="68" t="str">
        <f t="shared" si="0"/>
        <v/>
      </c>
      <c r="AG27" s="68" t="str">
        <f t="shared" si="1"/>
        <v/>
      </c>
      <c r="AH27" s="6"/>
      <c r="AI27" s="68" t="str">
        <f t="shared" si="2"/>
        <v/>
      </c>
      <c r="AJ27" s="68" t="str">
        <f t="shared" si="3"/>
        <v/>
      </c>
      <c r="AK27" s="68" t="str">
        <f t="shared" si="4"/>
        <v/>
      </c>
      <c r="AL27" s="68" t="str">
        <f t="shared" si="5"/>
        <v/>
      </c>
      <c r="AM27" s="71" t="str">
        <f t="shared" si="6"/>
        <v/>
      </c>
      <c r="AN27" s="6"/>
      <c r="AO27" s="59">
        <f>VLOOKUP(EURUSD!C27,'Cours à terme initiaux'!$A$2:$E$1123,5,FALSE)</f>
        <v>1.1328</v>
      </c>
      <c r="AP27" s="68" t="str">
        <f t="shared" si="7"/>
        <v/>
      </c>
      <c r="AQ27" s="68" t="str">
        <f t="shared" si="8"/>
        <v/>
      </c>
      <c r="AR27" s="68" t="str">
        <f t="shared" si="9"/>
        <v/>
      </c>
      <c r="AS27" s="68" t="str">
        <f t="shared" si="10"/>
        <v/>
      </c>
      <c r="AT27" s="71" t="str">
        <f t="shared" si="11"/>
        <v/>
      </c>
    </row>
    <row r="28" spans="1:46" ht="15.6" x14ac:dyDescent="0.3">
      <c r="A28" s="114">
        <v>2018</v>
      </c>
      <c r="B28" s="114" t="s">
        <v>57</v>
      </c>
      <c r="C28" s="114">
        <v>548</v>
      </c>
      <c r="D28" s="114" t="s">
        <v>54</v>
      </c>
      <c r="E28" s="116">
        <v>42221</v>
      </c>
      <c r="F28" s="116">
        <v>43187</v>
      </c>
      <c r="G28" s="116">
        <v>43189</v>
      </c>
      <c r="H28" s="114" t="s">
        <v>26</v>
      </c>
      <c r="I28" s="114" t="s">
        <v>23</v>
      </c>
      <c r="J28" s="114" t="s">
        <v>24</v>
      </c>
      <c r="K28" s="118">
        <v>4395604.3956044</v>
      </c>
      <c r="L28" s="114" t="s">
        <v>26</v>
      </c>
      <c r="M28" s="114" t="s">
        <v>25</v>
      </c>
      <c r="N28" s="114" t="s">
        <v>27</v>
      </c>
      <c r="O28" s="122">
        <v>-5000000</v>
      </c>
      <c r="P28" s="114"/>
      <c r="Q28" s="114" t="s">
        <v>28</v>
      </c>
      <c r="R28" s="120">
        <v>1.1375</v>
      </c>
      <c r="S28" s="120">
        <v>0.94799999999999995</v>
      </c>
      <c r="T28" s="118"/>
      <c r="U28" s="118">
        <v>0</v>
      </c>
      <c r="V28" s="114"/>
      <c r="W28" s="120">
        <v>1.1993</v>
      </c>
      <c r="X28" s="120">
        <v>1.2055908229290921</v>
      </c>
      <c r="Y28" s="118">
        <v>5.7188686021213469E-12</v>
      </c>
      <c r="Z28" s="135"/>
      <c r="AA28" s="118">
        <v>0</v>
      </c>
      <c r="AB28" s="118">
        <v>5.7188686021213469E-12</v>
      </c>
      <c r="AC28" s="113"/>
      <c r="AD28" s="114" t="s">
        <v>79</v>
      </c>
      <c r="AF28" s="68" t="str">
        <f t="shared" si="0"/>
        <v/>
      </c>
      <c r="AG28" s="68" t="str">
        <f t="shared" si="1"/>
        <v/>
      </c>
      <c r="AH28" s="6"/>
      <c r="AI28" s="68" t="str">
        <f t="shared" si="2"/>
        <v/>
      </c>
      <c r="AJ28" s="68" t="str">
        <f t="shared" si="3"/>
        <v/>
      </c>
      <c r="AK28" s="68" t="str">
        <f t="shared" si="4"/>
        <v/>
      </c>
      <c r="AL28" s="68" t="str">
        <f t="shared" si="5"/>
        <v/>
      </c>
      <c r="AM28" s="71" t="str">
        <f t="shared" si="6"/>
        <v/>
      </c>
      <c r="AN28" s="6"/>
      <c r="AO28" s="59">
        <f>VLOOKUP(EURUSD!C28,'Cours à terme initiaux'!$A$2:$E$1123,5,FALSE)</f>
        <v>1.1328</v>
      </c>
      <c r="AP28" s="68" t="str">
        <f t="shared" si="7"/>
        <v/>
      </c>
      <c r="AQ28" s="68" t="str">
        <f t="shared" si="8"/>
        <v/>
      </c>
      <c r="AR28" s="68" t="str">
        <f t="shared" si="9"/>
        <v/>
      </c>
      <c r="AS28" s="68" t="str">
        <f t="shared" si="10"/>
        <v/>
      </c>
      <c r="AT28" s="71" t="str">
        <f t="shared" si="11"/>
        <v/>
      </c>
    </row>
    <row r="29" spans="1:46" ht="15.6" x14ac:dyDescent="0.3">
      <c r="A29" s="114">
        <v>2018</v>
      </c>
      <c r="B29" s="114" t="s">
        <v>58</v>
      </c>
      <c r="C29" s="114">
        <v>549</v>
      </c>
      <c r="D29" s="114" t="s">
        <v>54</v>
      </c>
      <c r="E29" s="116">
        <v>42221</v>
      </c>
      <c r="F29" s="116">
        <v>43216</v>
      </c>
      <c r="G29" s="116">
        <v>43220</v>
      </c>
      <c r="H29" s="114" t="s">
        <v>22</v>
      </c>
      <c r="I29" s="114" t="s">
        <v>25</v>
      </c>
      <c r="J29" s="114" t="s">
        <v>24</v>
      </c>
      <c r="K29" s="118">
        <v>4201680.6722689103</v>
      </c>
      <c r="L29" s="114" t="s">
        <v>22</v>
      </c>
      <c r="M29" s="114" t="s">
        <v>23</v>
      </c>
      <c r="N29" s="114" t="s">
        <v>27</v>
      </c>
      <c r="O29" s="122">
        <v>-5000000</v>
      </c>
      <c r="P29" s="114"/>
      <c r="Q29" s="114" t="s">
        <v>28</v>
      </c>
      <c r="R29" s="120">
        <v>1.19</v>
      </c>
      <c r="S29" s="120">
        <v>0.94799999999999995</v>
      </c>
      <c r="T29" s="118"/>
      <c r="U29" s="118">
        <v>0</v>
      </c>
      <c r="V29" s="114"/>
      <c r="W29" s="120">
        <v>1.1993</v>
      </c>
      <c r="X29" s="120">
        <v>1.2080086993413961</v>
      </c>
      <c r="Y29" s="118">
        <v>130178.77520841277</v>
      </c>
      <c r="Z29" s="135">
        <v>130177.52654072625</v>
      </c>
      <c r="AA29" s="118">
        <v>0</v>
      </c>
      <c r="AB29" s="118">
        <v>130178.77520841277</v>
      </c>
      <c r="AC29" s="113"/>
      <c r="AD29" s="114" t="s">
        <v>77</v>
      </c>
      <c r="AF29" s="68" t="str">
        <f t="shared" si="0"/>
        <v/>
      </c>
      <c r="AG29" s="68" t="str">
        <f t="shared" si="1"/>
        <v/>
      </c>
      <c r="AH29" s="6"/>
      <c r="AI29" s="68" t="str">
        <f t="shared" si="2"/>
        <v/>
      </c>
      <c r="AJ29" s="68" t="str">
        <f t="shared" si="3"/>
        <v/>
      </c>
      <c r="AK29" s="68" t="str">
        <f t="shared" si="4"/>
        <v/>
      </c>
      <c r="AL29" s="68" t="str">
        <f t="shared" si="5"/>
        <v/>
      </c>
      <c r="AM29" s="71" t="str">
        <f t="shared" si="6"/>
        <v/>
      </c>
      <c r="AN29" s="6"/>
      <c r="AO29" s="59">
        <f>VLOOKUP(EURUSD!C29,'Cours à terme initiaux'!$A$2:$E$1123,5,FALSE)</f>
        <v>1.1346000000000001</v>
      </c>
      <c r="AP29" s="68" t="str">
        <f t="shared" si="7"/>
        <v/>
      </c>
      <c r="AQ29" s="68" t="str">
        <f t="shared" si="8"/>
        <v/>
      </c>
      <c r="AR29" s="68" t="str">
        <f t="shared" si="9"/>
        <v/>
      </c>
      <c r="AS29" s="68" t="str">
        <f t="shared" si="10"/>
        <v/>
      </c>
      <c r="AT29" s="71" t="str">
        <f t="shared" si="11"/>
        <v/>
      </c>
    </row>
    <row r="30" spans="1:46" ht="15.6" x14ac:dyDescent="0.3">
      <c r="A30" s="114">
        <v>2018</v>
      </c>
      <c r="B30" s="114" t="s">
        <v>58</v>
      </c>
      <c r="C30" s="114">
        <v>550</v>
      </c>
      <c r="D30" s="114" t="s">
        <v>54</v>
      </c>
      <c r="E30" s="116">
        <v>42221</v>
      </c>
      <c r="F30" s="116">
        <v>43216</v>
      </c>
      <c r="G30" s="116">
        <v>43220</v>
      </c>
      <c r="H30" s="114" t="s">
        <v>22</v>
      </c>
      <c r="I30" s="114" t="s">
        <v>25</v>
      </c>
      <c r="J30" s="114" t="s">
        <v>24</v>
      </c>
      <c r="K30" s="118">
        <v>4395604.3956044</v>
      </c>
      <c r="L30" s="114" t="s">
        <v>22</v>
      </c>
      <c r="M30" s="114" t="s">
        <v>23</v>
      </c>
      <c r="N30" s="114" t="s">
        <v>27</v>
      </c>
      <c r="O30" s="122">
        <v>-5000000</v>
      </c>
      <c r="P30" s="114"/>
      <c r="Q30" s="114" t="s">
        <v>28</v>
      </c>
      <c r="R30" s="120">
        <v>1.1375</v>
      </c>
      <c r="S30" s="120">
        <v>0.94799999999999995</v>
      </c>
      <c r="T30" s="118"/>
      <c r="U30" s="118">
        <v>0</v>
      </c>
      <c r="V30" s="114"/>
      <c r="W30" s="120">
        <v>1.1993</v>
      </c>
      <c r="X30" s="120">
        <v>1.2080086993413961</v>
      </c>
      <c r="Y30" s="118">
        <v>0</v>
      </c>
      <c r="Z30" s="135"/>
      <c r="AA30" s="118">
        <v>0</v>
      </c>
      <c r="AB30" s="118">
        <v>0</v>
      </c>
      <c r="AC30" s="113"/>
      <c r="AD30" s="114" t="s">
        <v>78</v>
      </c>
      <c r="AF30" s="68" t="str">
        <f t="shared" si="0"/>
        <v/>
      </c>
      <c r="AG30" s="68" t="str">
        <f t="shared" si="1"/>
        <v/>
      </c>
      <c r="AH30" s="6"/>
      <c r="AI30" s="68" t="str">
        <f t="shared" si="2"/>
        <v/>
      </c>
      <c r="AJ30" s="68" t="str">
        <f t="shared" si="3"/>
        <v/>
      </c>
      <c r="AK30" s="68" t="str">
        <f t="shared" si="4"/>
        <v/>
      </c>
      <c r="AL30" s="68" t="str">
        <f t="shared" si="5"/>
        <v/>
      </c>
      <c r="AM30" s="71" t="str">
        <f t="shared" si="6"/>
        <v/>
      </c>
      <c r="AN30" s="6"/>
      <c r="AO30" s="59">
        <f>VLOOKUP(EURUSD!C30,'Cours à terme initiaux'!$A$2:$E$1123,5,FALSE)</f>
        <v>1.1346000000000001</v>
      </c>
      <c r="AP30" s="68" t="str">
        <f t="shared" si="7"/>
        <v/>
      </c>
      <c r="AQ30" s="68" t="str">
        <f t="shared" si="8"/>
        <v/>
      </c>
      <c r="AR30" s="68" t="str">
        <f t="shared" si="9"/>
        <v/>
      </c>
      <c r="AS30" s="68" t="str">
        <f t="shared" si="10"/>
        <v/>
      </c>
      <c r="AT30" s="71" t="str">
        <f t="shared" si="11"/>
        <v/>
      </c>
    </row>
    <row r="31" spans="1:46" ht="15.6" x14ac:dyDescent="0.3">
      <c r="A31" s="114">
        <v>2018</v>
      </c>
      <c r="B31" s="114" t="s">
        <v>58</v>
      </c>
      <c r="C31" s="114">
        <v>551</v>
      </c>
      <c r="D31" s="114" t="s">
        <v>54</v>
      </c>
      <c r="E31" s="116">
        <v>42221</v>
      </c>
      <c r="F31" s="116">
        <v>43216</v>
      </c>
      <c r="G31" s="116">
        <v>43220</v>
      </c>
      <c r="H31" s="114" t="s">
        <v>26</v>
      </c>
      <c r="I31" s="114" t="s">
        <v>23</v>
      </c>
      <c r="J31" s="114" t="s">
        <v>24</v>
      </c>
      <c r="K31" s="118">
        <v>4395604.3956044</v>
      </c>
      <c r="L31" s="114" t="s">
        <v>26</v>
      </c>
      <c r="M31" s="114" t="s">
        <v>25</v>
      </c>
      <c r="N31" s="114" t="s">
        <v>27</v>
      </c>
      <c r="O31" s="122">
        <v>-5000000</v>
      </c>
      <c r="P31" s="114"/>
      <c r="Q31" s="114" t="s">
        <v>28</v>
      </c>
      <c r="R31" s="120">
        <v>1.1375</v>
      </c>
      <c r="S31" s="120">
        <v>0.94799999999999995</v>
      </c>
      <c r="T31" s="118"/>
      <c r="U31" s="118">
        <v>0</v>
      </c>
      <c r="V31" s="114"/>
      <c r="W31" s="120">
        <v>1.1993</v>
      </c>
      <c r="X31" s="120">
        <v>1.2080086993413961</v>
      </c>
      <c r="Y31" s="122">
        <v>-1.2486676865167639</v>
      </c>
      <c r="Z31" s="135"/>
      <c r="AA31" s="118">
        <v>0</v>
      </c>
      <c r="AB31" s="122">
        <v>-1.2486676865167639</v>
      </c>
      <c r="AC31" s="113"/>
      <c r="AD31" s="114" t="s">
        <v>79</v>
      </c>
      <c r="AF31" s="68" t="str">
        <f t="shared" si="0"/>
        <v/>
      </c>
      <c r="AG31" s="68" t="str">
        <f t="shared" si="1"/>
        <v/>
      </c>
      <c r="AH31" s="6"/>
      <c r="AI31" s="68" t="str">
        <f t="shared" si="2"/>
        <v/>
      </c>
      <c r="AJ31" s="68" t="str">
        <f t="shared" si="3"/>
        <v/>
      </c>
      <c r="AK31" s="68" t="str">
        <f t="shared" si="4"/>
        <v/>
      </c>
      <c r="AL31" s="68" t="str">
        <f t="shared" si="5"/>
        <v/>
      </c>
      <c r="AM31" s="71" t="str">
        <f t="shared" si="6"/>
        <v/>
      </c>
      <c r="AN31" s="6"/>
      <c r="AO31" s="59">
        <f>VLOOKUP(EURUSD!C31,'Cours à terme initiaux'!$A$2:$E$1123,5,FALSE)</f>
        <v>1.1346000000000001</v>
      </c>
      <c r="AP31" s="68" t="str">
        <f t="shared" si="7"/>
        <v/>
      </c>
      <c r="AQ31" s="68" t="str">
        <f t="shared" si="8"/>
        <v/>
      </c>
      <c r="AR31" s="68" t="str">
        <f t="shared" si="9"/>
        <v/>
      </c>
      <c r="AS31" s="68" t="str">
        <f t="shared" si="10"/>
        <v/>
      </c>
      <c r="AT31" s="71" t="str">
        <f t="shared" si="11"/>
        <v/>
      </c>
    </row>
    <row r="32" spans="1:46" ht="15.6" x14ac:dyDescent="0.3">
      <c r="A32" s="114">
        <v>2018</v>
      </c>
      <c r="B32" s="114" t="s">
        <v>70</v>
      </c>
      <c r="C32" s="114">
        <v>680</v>
      </c>
      <c r="D32" s="114" t="s">
        <v>53</v>
      </c>
      <c r="E32" s="116">
        <v>42338</v>
      </c>
      <c r="F32" s="116"/>
      <c r="G32" s="116">
        <v>43220</v>
      </c>
      <c r="H32" s="114" t="s">
        <v>22</v>
      </c>
      <c r="I32" s="114" t="s">
        <v>29</v>
      </c>
      <c r="J32" s="114" t="s">
        <v>24</v>
      </c>
      <c r="K32" s="118">
        <v>8926180.4873694498</v>
      </c>
      <c r="L32" s="114" t="s">
        <v>26</v>
      </c>
      <c r="M32" s="114" t="s">
        <v>29</v>
      </c>
      <c r="N32" s="114" t="s">
        <v>27</v>
      </c>
      <c r="O32" s="122">
        <v>-10000000</v>
      </c>
      <c r="P32" s="114"/>
      <c r="Q32" s="114" t="s">
        <v>28</v>
      </c>
      <c r="R32" s="120">
        <v>1.1203000000000001</v>
      </c>
      <c r="S32" s="120"/>
      <c r="T32" s="118"/>
      <c r="U32" s="118">
        <v>0</v>
      </c>
      <c r="V32" s="114"/>
      <c r="W32" s="120">
        <v>1.1993</v>
      </c>
      <c r="X32" s="120">
        <v>1.2080086993413961</v>
      </c>
      <c r="Y32" s="118">
        <v>649033.20585284242</v>
      </c>
      <c r="Z32" s="118">
        <v>649033.20585284242</v>
      </c>
      <c r="AA32" s="118">
        <v>649033.20585284242</v>
      </c>
      <c r="AB32" s="118">
        <v>0</v>
      </c>
      <c r="AC32" s="113"/>
      <c r="AD32" s="114" t="s">
        <v>75</v>
      </c>
      <c r="AF32" s="68">
        <f t="shared" si="0"/>
        <v>8278086.0812111534</v>
      </c>
      <c r="AG32" s="68">
        <f t="shared" si="1"/>
        <v>648094.40615830012</v>
      </c>
      <c r="AH32" s="6"/>
      <c r="AI32" s="68">
        <f t="shared" si="2"/>
        <v>6367758.5240085796</v>
      </c>
      <c r="AJ32" s="68">
        <f t="shared" si="3"/>
        <v>2558421.963360874</v>
      </c>
      <c r="AK32" s="68">
        <f t="shared" si="4"/>
        <v>-1910327.5572025739</v>
      </c>
      <c r="AL32" s="68">
        <f t="shared" si="5"/>
        <v>1910327.5572025739</v>
      </c>
      <c r="AM32" s="71">
        <f t="shared" si="6"/>
        <v>1</v>
      </c>
      <c r="AN32" s="6"/>
      <c r="AO32" s="59">
        <f>VLOOKUP(EURUSD!C32,'Cours à terme initiaux'!$A$2:$E$1123,5,FALSE)</f>
        <v>1.1014360000000001</v>
      </c>
      <c r="AP32" s="68">
        <f t="shared" si="7"/>
        <v>9079056.7949476857</v>
      </c>
      <c r="AQ32" s="68">
        <f t="shared" si="8"/>
        <v>-152876.30757823214</v>
      </c>
      <c r="AR32" s="68">
        <f t="shared" si="9"/>
        <v>-800970.71373653226</v>
      </c>
      <c r="AS32" s="68">
        <f t="shared" si="10"/>
        <v>800970.71373653226</v>
      </c>
      <c r="AT32" s="71">
        <f t="shared" si="11"/>
        <v>1</v>
      </c>
    </row>
    <row r="33" spans="1:46" ht="15.6" x14ac:dyDescent="0.3">
      <c r="A33" s="114">
        <v>2018</v>
      </c>
      <c r="B33" s="114" t="s">
        <v>85</v>
      </c>
      <c r="C33" s="114">
        <v>821</v>
      </c>
      <c r="D33" s="114" t="s">
        <v>50</v>
      </c>
      <c r="E33" s="116">
        <v>42573</v>
      </c>
      <c r="F33" s="116"/>
      <c r="G33" s="116">
        <v>43220</v>
      </c>
      <c r="H33" s="114" t="s">
        <v>22</v>
      </c>
      <c r="I33" s="114" t="s">
        <v>29</v>
      </c>
      <c r="J33" s="114" t="s">
        <v>24</v>
      </c>
      <c r="K33" s="118">
        <v>13201901.073754599</v>
      </c>
      <c r="L33" s="114" t="s">
        <v>26</v>
      </c>
      <c r="M33" s="114" t="s">
        <v>29</v>
      </c>
      <c r="N33" s="114" t="s">
        <v>27</v>
      </c>
      <c r="O33" s="122">
        <v>-15000000</v>
      </c>
      <c r="P33" s="114"/>
      <c r="Q33" s="114" t="s">
        <v>28</v>
      </c>
      <c r="R33" s="120">
        <v>1.1362000000000001</v>
      </c>
      <c r="S33" s="120"/>
      <c r="T33" s="118"/>
      <c r="U33" s="118">
        <v>0</v>
      </c>
      <c r="V33" s="114"/>
      <c r="W33" s="120">
        <v>1.1993</v>
      </c>
      <c r="X33" s="120">
        <v>1.2080086993413961</v>
      </c>
      <c r="Y33" s="118">
        <v>785908.73642756173</v>
      </c>
      <c r="Z33" s="118">
        <v>785908.73642756173</v>
      </c>
      <c r="AA33" s="118">
        <v>785908.73642756173</v>
      </c>
      <c r="AB33" s="118">
        <v>0</v>
      </c>
      <c r="AC33" s="113"/>
      <c r="AD33" s="114" t="s">
        <v>75</v>
      </c>
      <c r="AF33" s="68">
        <f t="shared" si="0"/>
        <v>12417129.12181673</v>
      </c>
      <c r="AG33" s="68">
        <f t="shared" si="1"/>
        <v>784771.95193788968</v>
      </c>
      <c r="AH33" s="6"/>
      <c r="AI33" s="68">
        <f t="shared" si="2"/>
        <v>9551637.7860128693</v>
      </c>
      <c r="AJ33" s="68">
        <f t="shared" si="3"/>
        <v>3650263.2877417505</v>
      </c>
      <c r="AK33" s="68">
        <f t="shared" si="4"/>
        <v>-2865491.3358038608</v>
      </c>
      <c r="AL33" s="68">
        <f t="shared" si="5"/>
        <v>2865491.3358038608</v>
      </c>
      <c r="AM33" s="71">
        <f t="shared" si="6"/>
        <v>1</v>
      </c>
      <c r="AN33" s="6"/>
      <c r="AO33" s="59">
        <f>VLOOKUP(EURUSD!C33,'Cours à terme initiaux'!$A$2:$E$1123,5,FALSE)</f>
        <v>1.1318875232000136</v>
      </c>
      <c r="AP33" s="68">
        <f t="shared" si="7"/>
        <v>13252200.145817297</v>
      </c>
      <c r="AQ33" s="68">
        <f t="shared" si="8"/>
        <v>-50299.072062676772</v>
      </c>
      <c r="AR33" s="68">
        <f t="shared" si="9"/>
        <v>-835071.02400056645</v>
      </c>
      <c r="AS33" s="68">
        <f t="shared" si="10"/>
        <v>835071.02400056645</v>
      </c>
      <c r="AT33" s="71">
        <f t="shared" si="11"/>
        <v>1</v>
      </c>
    </row>
    <row r="34" spans="1:46" ht="15.6" x14ac:dyDescent="0.3">
      <c r="A34" s="114">
        <v>2018</v>
      </c>
      <c r="B34" s="114" t="s">
        <v>86</v>
      </c>
      <c r="C34" s="114">
        <v>822</v>
      </c>
      <c r="D34" s="114" t="s">
        <v>50</v>
      </c>
      <c r="E34" s="116">
        <v>42573</v>
      </c>
      <c r="F34" s="116"/>
      <c r="G34" s="116">
        <v>43250</v>
      </c>
      <c r="H34" s="114" t="s">
        <v>22</v>
      </c>
      <c r="I34" s="114" t="s">
        <v>29</v>
      </c>
      <c r="J34" s="114" t="s">
        <v>24</v>
      </c>
      <c r="K34" s="118">
        <v>4397537.3790677199</v>
      </c>
      <c r="L34" s="114" t="s">
        <v>26</v>
      </c>
      <c r="M34" s="114" t="s">
        <v>29</v>
      </c>
      <c r="N34" s="114" t="s">
        <v>27</v>
      </c>
      <c r="O34" s="122">
        <v>-5000000</v>
      </c>
      <c r="P34" s="114"/>
      <c r="Q34" s="114" t="s">
        <v>28</v>
      </c>
      <c r="R34" s="120">
        <v>1.137</v>
      </c>
      <c r="S34" s="120"/>
      <c r="T34" s="118"/>
      <c r="U34" s="118">
        <v>0</v>
      </c>
      <c r="V34" s="114"/>
      <c r="W34" s="120">
        <v>1.1993</v>
      </c>
      <c r="X34" s="120">
        <v>1.210346795658056</v>
      </c>
      <c r="Y34" s="118">
        <v>266999.42590677494</v>
      </c>
      <c r="Z34" s="118">
        <v>266999.42590677494</v>
      </c>
      <c r="AA34" s="118">
        <v>266999.42590677494</v>
      </c>
      <c r="AB34" s="118">
        <v>0</v>
      </c>
      <c r="AC34" s="113"/>
      <c r="AD34" s="114" t="s">
        <v>75</v>
      </c>
      <c r="AF34" s="68">
        <f t="shared" si="0"/>
        <v>4131047.413796423</v>
      </c>
      <c r="AG34" s="68">
        <f t="shared" si="1"/>
        <v>266489.96527129877</v>
      </c>
      <c r="AH34" s="6"/>
      <c r="AI34" s="68">
        <f t="shared" si="2"/>
        <v>3177728.7798434021</v>
      </c>
      <c r="AJ34" s="68">
        <f t="shared" si="3"/>
        <v>1219808.5992243197</v>
      </c>
      <c r="AK34" s="68">
        <f t="shared" si="4"/>
        <v>-953318.63395302091</v>
      </c>
      <c r="AL34" s="68">
        <f t="shared" si="5"/>
        <v>953318.63395302091</v>
      </c>
      <c r="AM34" s="71">
        <f t="shared" si="6"/>
        <v>1</v>
      </c>
      <c r="AN34" s="6"/>
      <c r="AO34" s="59">
        <f>VLOOKUP(EURUSD!C34,'Cours à terme initiaux'!$A$2:$E$1123,5,FALSE)</f>
        <v>1.1336480315347803</v>
      </c>
      <c r="AP34" s="68">
        <f t="shared" si="7"/>
        <v>4410540.0096984161</v>
      </c>
      <c r="AQ34" s="68">
        <f t="shared" si="8"/>
        <v>-13002.63063069433</v>
      </c>
      <c r="AR34" s="68">
        <f t="shared" si="9"/>
        <v>-279492.5959019931</v>
      </c>
      <c r="AS34" s="68">
        <f t="shared" si="10"/>
        <v>279492.5959019931</v>
      </c>
      <c r="AT34" s="71">
        <f t="shared" si="11"/>
        <v>1</v>
      </c>
    </row>
    <row r="35" spans="1:46" ht="15.6" x14ac:dyDescent="0.3">
      <c r="A35" s="114">
        <v>2018</v>
      </c>
      <c r="B35" s="114" t="s">
        <v>59</v>
      </c>
      <c r="C35" s="114">
        <v>552</v>
      </c>
      <c r="D35" s="114" t="s">
        <v>54</v>
      </c>
      <c r="E35" s="116">
        <v>42221</v>
      </c>
      <c r="F35" s="116">
        <v>43249</v>
      </c>
      <c r="G35" s="116">
        <v>43251</v>
      </c>
      <c r="H35" s="114" t="s">
        <v>22</v>
      </c>
      <c r="I35" s="114" t="s">
        <v>25</v>
      </c>
      <c r="J35" s="114" t="s">
        <v>24</v>
      </c>
      <c r="K35" s="118">
        <v>4201680.6722689103</v>
      </c>
      <c r="L35" s="114" t="s">
        <v>22</v>
      </c>
      <c r="M35" s="114" t="s">
        <v>23</v>
      </c>
      <c r="N35" s="114" t="s">
        <v>27</v>
      </c>
      <c r="O35" s="122">
        <v>-5000000</v>
      </c>
      <c r="P35" s="114"/>
      <c r="Q35" s="114" t="s">
        <v>28</v>
      </c>
      <c r="R35" s="120">
        <v>1.19</v>
      </c>
      <c r="S35" s="120">
        <v>0.94799999999999995</v>
      </c>
      <c r="T35" s="118"/>
      <c r="U35" s="118">
        <v>0</v>
      </c>
      <c r="V35" s="114"/>
      <c r="W35" s="120">
        <v>1.1993</v>
      </c>
      <c r="X35" s="120">
        <v>1.2104253599751502</v>
      </c>
      <c r="Y35" s="118">
        <v>147317.78128473309</v>
      </c>
      <c r="Z35" s="135">
        <v>147300.9013961085</v>
      </c>
      <c r="AA35" s="118">
        <v>0</v>
      </c>
      <c r="AB35" s="118">
        <v>147317.78128473309</v>
      </c>
      <c r="AC35" s="113"/>
      <c r="AD35" s="114" t="s">
        <v>77</v>
      </c>
      <c r="AF35" s="68" t="str">
        <f t="shared" si="0"/>
        <v/>
      </c>
      <c r="AG35" s="68" t="str">
        <f t="shared" si="1"/>
        <v/>
      </c>
      <c r="AH35" s="6"/>
      <c r="AI35" s="68" t="str">
        <f t="shared" si="2"/>
        <v/>
      </c>
      <c r="AJ35" s="68" t="str">
        <f t="shared" si="3"/>
        <v/>
      </c>
      <c r="AK35" s="68" t="str">
        <f t="shared" si="4"/>
        <v/>
      </c>
      <c r="AL35" s="68" t="str">
        <f t="shared" si="5"/>
        <v/>
      </c>
      <c r="AM35" s="71" t="str">
        <f t="shared" si="6"/>
        <v/>
      </c>
      <c r="AN35" s="6"/>
      <c r="AO35" s="59">
        <f>VLOOKUP(EURUSD!C35,'Cours à terme initiaux'!$A$2:$E$1123,5,FALSE)</f>
        <v>1.1366000000000001</v>
      </c>
      <c r="AP35" s="68" t="str">
        <f t="shared" si="7"/>
        <v/>
      </c>
      <c r="AQ35" s="68" t="str">
        <f t="shared" si="8"/>
        <v/>
      </c>
      <c r="AR35" s="68" t="str">
        <f t="shared" si="9"/>
        <v/>
      </c>
      <c r="AS35" s="68" t="str">
        <f t="shared" si="10"/>
        <v/>
      </c>
      <c r="AT35" s="71" t="str">
        <f t="shared" si="11"/>
        <v/>
      </c>
    </row>
    <row r="36" spans="1:46" ht="15.6" x14ac:dyDescent="0.3">
      <c r="A36" s="114">
        <v>2018</v>
      </c>
      <c r="B36" s="114" t="s">
        <v>59</v>
      </c>
      <c r="C36" s="114">
        <v>553</v>
      </c>
      <c r="D36" s="114" t="s">
        <v>54</v>
      </c>
      <c r="E36" s="116">
        <v>42221</v>
      </c>
      <c r="F36" s="116">
        <v>43249</v>
      </c>
      <c r="G36" s="116">
        <v>43251</v>
      </c>
      <c r="H36" s="114" t="s">
        <v>22</v>
      </c>
      <c r="I36" s="114" t="s">
        <v>25</v>
      </c>
      <c r="J36" s="114" t="s">
        <v>24</v>
      </c>
      <c r="K36" s="118">
        <v>4395604.3956044</v>
      </c>
      <c r="L36" s="114" t="s">
        <v>22</v>
      </c>
      <c r="M36" s="114" t="s">
        <v>23</v>
      </c>
      <c r="N36" s="114" t="s">
        <v>27</v>
      </c>
      <c r="O36" s="122">
        <v>-5000000</v>
      </c>
      <c r="P36" s="114"/>
      <c r="Q36" s="114" t="s">
        <v>28</v>
      </c>
      <c r="R36" s="120">
        <v>1.1375</v>
      </c>
      <c r="S36" s="120">
        <v>0.94799999999999995</v>
      </c>
      <c r="T36" s="118"/>
      <c r="U36" s="118">
        <v>0</v>
      </c>
      <c r="V36" s="114"/>
      <c r="W36" s="120">
        <v>1.1993</v>
      </c>
      <c r="X36" s="120">
        <v>1.2104253599751502</v>
      </c>
      <c r="Y36" s="118">
        <v>2.8670594591968352E-9</v>
      </c>
      <c r="Z36" s="135"/>
      <c r="AA36" s="118">
        <v>0</v>
      </c>
      <c r="AB36" s="118">
        <v>2.8670594591968352E-9</v>
      </c>
      <c r="AC36" s="113"/>
      <c r="AD36" s="114" t="s">
        <v>78</v>
      </c>
      <c r="AF36" s="68" t="str">
        <f t="shared" si="0"/>
        <v/>
      </c>
      <c r="AG36" s="68" t="str">
        <f t="shared" si="1"/>
        <v/>
      </c>
      <c r="AH36" s="6"/>
      <c r="AI36" s="68" t="str">
        <f t="shared" si="2"/>
        <v/>
      </c>
      <c r="AJ36" s="68" t="str">
        <f t="shared" si="3"/>
        <v/>
      </c>
      <c r="AK36" s="68" t="str">
        <f t="shared" si="4"/>
        <v/>
      </c>
      <c r="AL36" s="68" t="str">
        <f t="shared" si="5"/>
        <v/>
      </c>
      <c r="AM36" s="71" t="str">
        <f t="shared" si="6"/>
        <v/>
      </c>
      <c r="AN36" s="6"/>
      <c r="AO36" s="59">
        <f>VLOOKUP(EURUSD!C36,'Cours à terme initiaux'!$A$2:$E$1123,5,FALSE)</f>
        <v>1.1366000000000001</v>
      </c>
      <c r="AP36" s="68" t="str">
        <f t="shared" si="7"/>
        <v/>
      </c>
      <c r="AQ36" s="68" t="str">
        <f t="shared" si="8"/>
        <v/>
      </c>
      <c r="AR36" s="68" t="str">
        <f t="shared" si="9"/>
        <v/>
      </c>
      <c r="AS36" s="68" t="str">
        <f t="shared" si="10"/>
        <v/>
      </c>
      <c r="AT36" s="71" t="str">
        <f t="shared" si="11"/>
        <v/>
      </c>
    </row>
    <row r="37" spans="1:46" ht="15.6" x14ac:dyDescent="0.3">
      <c r="A37" s="114">
        <v>2018</v>
      </c>
      <c r="B37" s="114" t="s">
        <v>59</v>
      </c>
      <c r="C37" s="114">
        <v>554</v>
      </c>
      <c r="D37" s="114" t="s">
        <v>54</v>
      </c>
      <c r="E37" s="116">
        <v>42221</v>
      </c>
      <c r="F37" s="116">
        <v>43249</v>
      </c>
      <c r="G37" s="116">
        <v>43251</v>
      </c>
      <c r="H37" s="114" t="s">
        <v>26</v>
      </c>
      <c r="I37" s="114" t="s">
        <v>23</v>
      </c>
      <c r="J37" s="114" t="s">
        <v>24</v>
      </c>
      <c r="K37" s="118">
        <v>4395604.3956044</v>
      </c>
      <c r="L37" s="114" t="s">
        <v>26</v>
      </c>
      <c r="M37" s="114" t="s">
        <v>25</v>
      </c>
      <c r="N37" s="114" t="s">
        <v>27</v>
      </c>
      <c r="O37" s="122">
        <v>-5000000</v>
      </c>
      <c r="P37" s="114"/>
      <c r="Q37" s="114" t="s">
        <v>28</v>
      </c>
      <c r="R37" s="120">
        <v>1.1375</v>
      </c>
      <c r="S37" s="120">
        <v>0.94799999999999995</v>
      </c>
      <c r="T37" s="118"/>
      <c r="U37" s="118">
        <v>0</v>
      </c>
      <c r="V37" s="114"/>
      <c r="W37" s="120">
        <v>1.1993</v>
      </c>
      <c r="X37" s="120">
        <v>1.2104253599751502</v>
      </c>
      <c r="Y37" s="122">
        <v>-16.879888627457493</v>
      </c>
      <c r="Z37" s="135"/>
      <c r="AA37" s="118">
        <v>0</v>
      </c>
      <c r="AB37" s="122">
        <v>-16.879888627457493</v>
      </c>
      <c r="AC37" s="113"/>
      <c r="AD37" s="114" t="s">
        <v>79</v>
      </c>
      <c r="AF37" s="68" t="str">
        <f t="shared" si="0"/>
        <v/>
      </c>
      <c r="AG37" s="68" t="str">
        <f t="shared" si="1"/>
        <v/>
      </c>
      <c r="AH37" s="6"/>
      <c r="AI37" s="68" t="str">
        <f t="shared" si="2"/>
        <v/>
      </c>
      <c r="AJ37" s="68" t="str">
        <f t="shared" si="3"/>
        <v/>
      </c>
      <c r="AK37" s="68" t="str">
        <f t="shared" si="4"/>
        <v/>
      </c>
      <c r="AL37" s="68" t="str">
        <f t="shared" si="5"/>
        <v/>
      </c>
      <c r="AM37" s="71" t="str">
        <f t="shared" si="6"/>
        <v/>
      </c>
      <c r="AN37" s="6"/>
      <c r="AO37" s="59">
        <f>VLOOKUP(EURUSD!C37,'Cours à terme initiaux'!$A$2:$E$1123,5,FALSE)</f>
        <v>1.1366000000000001</v>
      </c>
      <c r="AP37" s="68" t="str">
        <f t="shared" si="7"/>
        <v/>
      </c>
      <c r="AQ37" s="68" t="str">
        <f t="shared" si="8"/>
        <v/>
      </c>
      <c r="AR37" s="68" t="str">
        <f t="shared" si="9"/>
        <v/>
      </c>
      <c r="AS37" s="68" t="str">
        <f t="shared" si="10"/>
        <v/>
      </c>
      <c r="AT37" s="71" t="str">
        <f t="shared" si="11"/>
        <v/>
      </c>
    </row>
    <row r="38" spans="1:46" s="84" customFormat="1" ht="15.6" x14ac:dyDescent="0.3">
      <c r="A38" s="114">
        <v>2018</v>
      </c>
      <c r="B38" s="114" t="s">
        <v>82</v>
      </c>
      <c r="C38" s="114">
        <v>815</v>
      </c>
      <c r="D38" s="114" t="s">
        <v>21</v>
      </c>
      <c r="E38" s="116">
        <v>42545</v>
      </c>
      <c r="F38" s="116"/>
      <c r="G38" s="116">
        <v>43251</v>
      </c>
      <c r="H38" s="114" t="s">
        <v>22</v>
      </c>
      <c r="I38" s="114" t="s">
        <v>29</v>
      </c>
      <c r="J38" s="114" t="s">
        <v>24</v>
      </c>
      <c r="K38" s="118">
        <v>17471826.679479301</v>
      </c>
      <c r="L38" s="114" t="s">
        <v>26</v>
      </c>
      <c r="M38" s="114" t="s">
        <v>29</v>
      </c>
      <c r="N38" s="114" t="s">
        <v>27</v>
      </c>
      <c r="O38" s="122">
        <v>-20000000</v>
      </c>
      <c r="P38" s="114"/>
      <c r="Q38" s="114" t="s">
        <v>28</v>
      </c>
      <c r="R38" s="120">
        <v>1.1447000000000001</v>
      </c>
      <c r="S38" s="120"/>
      <c r="T38" s="118"/>
      <c r="U38" s="118">
        <v>0</v>
      </c>
      <c r="V38" s="114"/>
      <c r="W38" s="120">
        <v>1.1993</v>
      </c>
      <c r="X38" s="120">
        <v>1.2104253599751502</v>
      </c>
      <c r="Y38" s="118">
        <v>950538.32250283891</v>
      </c>
      <c r="Z38" s="118">
        <v>950538.32250283891</v>
      </c>
      <c r="AA38" s="118">
        <v>950538.32250283891</v>
      </c>
      <c r="AB38" s="118">
        <v>0</v>
      </c>
      <c r="AC38" s="113"/>
      <c r="AD38" s="114" t="s">
        <v>75</v>
      </c>
      <c r="AF38" s="68">
        <f t="shared" si="0"/>
        <v>16523117.130006757</v>
      </c>
      <c r="AG38" s="68">
        <f t="shared" si="1"/>
        <v>948709.5494725816</v>
      </c>
      <c r="AH38" s="6"/>
      <c r="AI38" s="68">
        <f t="shared" si="2"/>
        <v>12710090.100005196</v>
      </c>
      <c r="AJ38" s="68">
        <f t="shared" si="3"/>
        <v>4761736.5794741418</v>
      </c>
      <c r="AK38" s="68">
        <f t="shared" si="4"/>
        <v>-3813027.0300015602</v>
      </c>
      <c r="AL38" s="68">
        <f t="shared" si="5"/>
        <v>3813027.0300015602</v>
      </c>
      <c r="AM38" s="71">
        <f t="shared" si="6"/>
        <v>1</v>
      </c>
      <c r="AN38" s="6"/>
      <c r="AO38" s="59">
        <f>VLOOKUP(EURUSD!C38,'Cours à terme initiaux'!$A$2:$E$1123,5,FALSE)</f>
        <v>1.1447000000000001</v>
      </c>
      <c r="AP38" s="68">
        <f t="shared" si="7"/>
        <v>17471826.679479338</v>
      </c>
      <c r="AQ38" s="68">
        <f t="shared" si="8"/>
        <v>0</v>
      </c>
      <c r="AR38" s="68">
        <f t="shared" si="9"/>
        <v>-948709.5494725816</v>
      </c>
      <c r="AS38" s="68">
        <f t="shared" si="10"/>
        <v>948709.5494725816</v>
      </c>
      <c r="AT38" s="71">
        <f t="shared" si="11"/>
        <v>1</v>
      </c>
    </row>
    <row r="39" spans="1:46" ht="15.6" x14ac:dyDescent="0.3">
      <c r="A39" s="114">
        <v>2018</v>
      </c>
      <c r="B39" s="114" t="s">
        <v>91</v>
      </c>
      <c r="C39" s="114">
        <v>839</v>
      </c>
      <c r="D39" s="114" t="s">
        <v>68</v>
      </c>
      <c r="E39" s="116">
        <v>42664</v>
      </c>
      <c r="F39" s="116">
        <v>43250</v>
      </c>
      <c r="G39" s="116">
        <v>43252</v>
      </c>
      <c r="H39" s="114" t="s">
        <v>22</v>
      </c>
      <c r="I39" s="114" t="s">
        <v>25</v>
      </c>
      <c r="J39" s="114" t="s">
        <v>24</v>
      </c>
      <c r="K39" s="118">
        <v>26315789.473684199</v>
      </c>
      <c r="L39" s="114" t="s">
        <v>22</v>
      </c>
      <c r="M39" s="114" t="s">
        <v>23</v>
      </c>
      <c r="N39" s="114" t="s">
        <v>27</v>
      </c>
      <c r="O39" s="122">
        <v>-30000000</v>
      </c>
      <c r="P39" s="114">
        <v>1.0973999999999999</v>
      </c>
      <c r="Q39" s="114" t="s">
        <v>28</v>
      </c>
      <c r="R39" s="120">
        <v>1.1399999999999999</v>
      </c>
      <c r="S39" s="120"/>
      <c r="T39" s="118"/>
      <c r="U39" s="118">
        <v>0</v>
      </c>
      <c r="V39" s="114"/>
      <c r="W39" s="120">
        <v>1.1993</v>
      </c>
      <c r="X39" s="120">
        <v>1.2105039625610963</v>
      </c>
      <c r="Y39" s="118">
        <v>1610805.4873528332</v>
      </c>
      <c r="Z39" s="135">
        <v>1604012.6926310631</v>
      </c>
      <c r="AA39" s="118">
        <v>1532723.1411063485</v>
      </c>
      <c r="AB39" s="118">
        <v>78082.346246484667</v>
      </c>
      <c r="AC39" s="113"/>
      <c r="AD39" s="114" t="s">
        <v>49</v>
      </c>
      <c r="AF39" s="68">
        <f t="shared" si="0"/>
        <v>24783066.332577866</v>
      </c>
      <c r="AG39" s="68">
        <f t="shared" si="1"/>
        <v>1532723.1411063485</v>
      </c>
      <c r="AH39" s="6"/>
      <c r="AI39" s="68">
        <f t="shared" si="2"/>
        <v>19063897.17890605</v>
      </c>
      <c r="AJ39" s="68">
        <f t="shared" si="3"/>
        <v>7251892.2947781645</v>
      </c>
      <c r="AK39" s="68">
        <f t="shared" si="4"/>
        <v>-5719169.153671816</v>
      </c>
      <c r="AL39" s="68">
        <f t="shared" si="5"/>
        <v>5719169.153671816</v>
      </c>
      <c r="AM39" s="71">
        <f t="shared" si="6"/>
        <v>1</v>
      </c>
      <c r="AN39" s="6"/>
      <c r="AO39" s="59">
        <f>VLOOKUP(EURUSD!C39,'Cours à terme initiaux'!$A$2:$E$1123,5,FALSE)</f>
        <v>1.1208</v>
      </c>
      <c r="AP39" s="68">
        <f t="shared" si="7"/>
        <v>26766595.28907923</v>
      </c>
      <c r="AQ39" s="68">
        <f t="shared" si="8"/>
        <v>0</v>
      </c>
      <c r="AR39" s="68">
        <f t="shared" si="9"/>
        <v>-1532723.1411063485</v>
      </c>
      <c r="AS39" s="68">
        <f t="shared" si="10"/>
        <v>1532723.1411063485</v>
      </c>
      <c r="AT39" s="71">
        <f t="shared" si="11"/>
        <v>1</v>
      </c>
    </row>
    <row r="40" spans="1:46" ht="15.6" x14ac:dyDescent="0.3">
      <c r="A40" s="114">
        <v>2018</v>
      </c>
      <c r="B40" s="114" t="s">
        <v>91</v>
      </c>
      <c r="C40" s="114">
        <v>840</v>
      </c>
      <c r="D40" s="114" t="s">
        <v>68</v>
      </c>
      <c r="E40" s="116">
        <v>42664</v>
      </c>
      <c r="F40" s="116">
        <v>43250</v>
      </c>
      <c r="G40" s="116">
        <v>43252</v>
      </c>
      <c r="H40" s="114" t="s">
        <v>26</v>
      </c>
      <c r="I40" s="114" t="s">
        <v>23</v>
      </c>
      <c r="J40" s="114" t="s">
        <v>24</v>
      </c>
      <c r="K40" s="118">
        <v>28585040.495474</v>
      </c>
      <c r="L40" s="114" t="s">
        <v>26</v>
      </c>
      <c r="M40" s="114" t="s">
        <v>25</v>
      </c>
      <c r="N40" s="114" t="s">
        <v>27</v>
      </c>
      <c r="O40" s="122">
        <v>-30000000</v>
      </c>
      <c r="P40" s="114">
        <v>1.0973999999999999</v>
      </c>
      <c r="Q40" s="114" t="s">
        <v>28</v>
      </c>
      <c r="R40" s="120">
        <v>1.0495000000000001</v>
      </c>
      <c r="S40" s="120"/>
      <c r="T40" s="118"/>
      <c r="U40" s="118">
        <v>0</v>
      </c>
      <c r="V40" s="114"/>
      <c r="W40" s="120">
        <v>1.1993</v>
      </c>
      <c r="X40" s="120">
        <v>1.2105039625610963</v>
      </c>
      <c r="Y40" s="122">
        <v>-1098.6820458185175</v>
      </c>
      <c r="Z40" s="135"/>
      <c r="AA40" s="118">
        <v>0</v>
      </c>
      <c r="AB40" s="122">
        <v>-1098.6820458185175</v>
      </c>
      <c r="AC40" s="113"/>
      <c r="AD40" s="114" t="s">
        <v>49</v>
      </c>
      <c r="AF40" s="68">
        <f t="shared" si="0"/>
        <v>24783066.332577866</v>
      </c>
      <c r="AG40" s="68">
        <f t="shared" si="1"/>
        <v>0</v>
      </c>
      <c r="AH40" s="6"/>
      <c r="AI40" s="68">
        <f t="shared" si="2"/>
        <v>35404380.475111239</v>
      </c>
      <c r="AJ40" s="68">
        <f t="shared" si="3"/>
        <v>-6819339.9796372056</v>
      </c>
      <c r="AK40" s="68">
        <f t="shared" si="4"/>
        <v>6819339.9796372056</v>
      </c>
      <c r="AL40" s="68">
        <f t="shared" si="5"/>
        <v>-6819339.9796372056</v>
      </c>
      <c r="AM40" s="71">
        <f t="shared" si="6"/>
        <v>1</v>
      </c>
      <c r="AN40" s="6"/>
      <c r="AO40" s="59">
        <f>VLOOKUP(EURUSD!C40,'Cours à terme initiaux'!$A$2:$E$1123,5,FALSE)</f>
        <v>1.1208</v>
      </c>
      <c r="AP40" s="68">
        <f t="shared" si="7"/>
        <v>26766595.28907923</v>
      </c>
      <c r="AQ40" s="68">
        <f t="shared" si="8"/>
        <v>0</v>
      </c>
      <c r="AR40" s="68">
        <f t="shared" si="9"/>
        <v>-1983528.9565013647</v>
      </c>
      <c r="AS40" s="68">
        <f t="shared" si="10"/>
        <v>0</v>
      </c>
      <c r="AT40" s="71" t="str">
        <f t="shared" si="11"/>
        <v>PAS DE VALEUR INTRINSEQUE</v>
      </c>
    </row>
    <row r="41" spans="1:46" ht="15.6" x14ac:dyDescent="0.3">
      <c r="A41" s="114">
        <v>2018</v>
      </c>
      <c r="B41" s="114" t="s">
        <v>91</v>
      </c>
      <c r="C41" s="114">
        <v>841</v>
      </c>
      <c r="D41" s="114" t="s">
        <v>68</v>
      </c>
      <c r="E41" s="116">
        <v>42664</v>
      </c>
      <c r="F41" s="116">
        <v>43250</v>
      </c>
      <c r="G41" s="116">
        <v>43252</v>
      </c>
      <c r="H41" s="114" t="s">
        <v>26</v>
      </c>
      <c r="I41" s="114" t="s">
        <v>23</v>
      </c>
      <c r="J41" s="114" t="s">
        <v>24</v>
      </c>
      <c r="K41" s="118">
        <v>26666666.666666701</v>
      </c>
      <c r="L41" s="114" t="s">
        <v>26</v>
      </c>
      <c r="M41" s="114" t="s">
        <v>25</v>
      </c>
      <c r="N41" s="114" t="s">
        <v>27</v>
      </c>
      <c r="O41" s="122">
        <v>-30000000</v>
      </c>
      <c r="P41" s="114">
        <v>1.0973999999999999</v>
      </c>
      <c r="Q41" s="114" t="s">
        <v>28</v>
      </c>
      <c r="R41" s="120">
        <v>1.125</v>
      </c>
      <c r="S41" s="120">
        <v>1.0495000000000001</v>
      </c>
      <c r="T41" s="118"/>
      <c r="U41" s="118">
        <v>0</v>
      </c>
      <c r="V41" s="114"/>
      <c r="W41" s="120">
        <v>1.1993</v>
      </c>
      <c r="X41" s="120">
        <v>1.2105039625610963</v>
      </c>
      <c r="Y41" s="122">
        <v>-5694.1126759514973</v>
      </c>
      <c r="Z41" s="135"/>
      <c r="AA41" s="118">
        <v>0</v>
      </c>
      <c r="AB41" s="122">
        <v>-5694.1126759514973</v>
      </c>
      <c r="AC41" s="113"/>
      <c r="AD41" s="114" t="s">
        <v>76</v>
      </c>
      <c r="AF41" s="68" t="str">
        <f t="shared" si="0"/>
        <v/>
      </c>
      <c r="AG41" s="68" t="str">
        <f t="shared" si="1"/>
        <v/>
      </c>
      <c r="AH41" s="6"/>
      <c r="AI41" s="68" t="str">
        <f t="shared" si="2"/>
        <v/>
      </c>
      <c r="AJ41" s="68" t="str">
        <f t="shared" si="3"/>
        <v/>
      </c>
      <c r="AK41" s="68" t="str">
        <f t="shared" si="4"/>
        <v/>
      </c>
      <c r="AL41" s="68" t="str">
        <f t="shared" si="5"/>
        <v/>
      </c>
      <c r="AM41" s="71" t="str">
        <f t="shared" si="6"/>
        <v/>
      </c>
      <c r="AN41" s="6"/>
      <c r="AO41" s="59">
        <f>VLOOKUP(EURUSD!C41,'Cours à terme initiaux'!$A$2:$E$1123,5,FALSE)</f>
        <v>1.1208</v>
      </c>
      <c r="AP41" s="68" t="str">
        <f t="shared" si="7"/>
        <v/>
      </c>
      <c r="AQ41" s="68" t="str">
        <f t="shared" si="8"/>
        <v/>
      </c>
      <c r="AR41" s="68" t="str">
        <f t="shared" si="9"/>
        <v/>
      </c>
      <c r="AS41" s="68" t="str">
        <f t="shared" si="10"/>
        <v/>
      </c>
      <c r="AT41" s="71" t="str">
        <f t="shared" si="11"/>
        <v/>
      </c>
    </row>
    <row r="42" spans="1:46" ht="15.6" x14ac:dyDescent="0.3">
      <c r="A42" s="114">
        <v>2018</v>
      </c>
      <c r="B42" s="114" t="s">
        <v>73</v>
      </c>
      <c r="C42" s="114">
        <v>696</v>
      </c>
      <c r="D42" s="114" t="s">
        <v>52</v>
      </c>
      <c r="E42" s="116">
        <v>42424</v>
      </c>
      <c r="F42" s="116">
        <v>43277</v>
      </c>
      <c r="G42" s="116">
        <v>43279</v>
      </c>
      <c r="H42" s="114" t="s">
        <v>22</v>
      </c>
      <c r="I42" s="114" t="s">
        <v>25</v>
      </c>
      <c r="J42" s="114" t="s">
        <v>24</v>
      </c>
      <c r="K42" s="118">
        <v>3596566.5236051502</v>
      </c>
      <c r="L42" s="114" t="s">
        <v>22</v>
      </c>
      <c r="M42" s="114" t="s">
        <v>23</v>
      </c>
      <c r="N42" s="114" t="s">
        <v>27</v>
      </c>
      <c r="O42" s="122">
        <v>-4190000</v>
      </c>
      <c r="P42" s="114"/>
      <c r="Q42" s="114" t="s">
        <v>28</v>
      </c>
      <c r="R42" s="120">
        <v>1.165</v>
      </c>
      <c r="S42" s="120"/>
      <c r="T42" s="118"/>
      <c r="U42" s="118">
        <v>0</v>
      </c>
      <c r="V42" s="114"/>
      <c r="W42" s="120">
        <v>1.1993</v>
      </c>
      <c r="X42" s="120">
        <v>1.2127889822348019</v>
      </c>
      <c r="Y42" s="118">
        <v>165832.19624052764</v>
      </c>
      <c r="Z42" s="135">
        <v>163736.23316220191</v>
      </c>
      <c r="AA42" s="118">
        <v>141719.83438218059</v>
      </c>
      <c r="AB42" s="118">
        <v>24112.361858347052</v>
      </c>
      <c r="AC42" s="113"/>
      <c r="AD42" s="114" t="s">
        <v>49</v>
      </c>
      <c r="AF42" s="68">
        <f t="shared" si="0"/>
        <v>3454846.6892229696</v>
      </c>
      <c r="AG42" s="68">
        <f t="shared" si="1"/>
        <v>141719.83438218059</v>
      </c>
      <c r="AH42" s="6"/>
      <c r="AI42" s="68">
        <f t="shared" si="2"/>
        <v>2657574.376325361</v>
      </c>
      <c r="AJ42" s="68">
        <f t="shared" si="3"/>
        <v>938992.14727978921</v>
      </c>
      <c r="AK42" s="68">
        <f t="shared" si="4"/>
        <v>-797272.31289760862</v>
      </c>
      <c r="AL42" s="68">
        <f t="shared" si="5"/>
        <v>797272.31289760862</v>
      </c>
      <c r="AM42" s="71">
        <f t="shared" si="6"/>
        <v>1</v>
      </c>
      <c r="AN42" s="6"/>
      <c r="AO42" s="59">
        <f>VLOOKUP(EURUSD!C42,'Cours à terme initiaux'!$A$2:$E$1123,5,FALSE)</f>
        <v>1.1413</v>
      </c>
      <c r="AP42" s="68">
        <f t="shared" si="7"/>
        <v>3671252.0809603087</v>
      </c>
      <c r="AQ42" s="68">
        <f t="shared" si="8"/>
        <v>0</v>
      </c>
      <c r="AR42" s="68">
        <f t="shared" si="9"/>
        <v>-141719.83438218059</v>
      </c>
      <c r="AS42" s="68">
        <f t="shared" si="10"/>
        <v>141719.83438218059</v>
      </c>
      <c r="AT42" s="71">
        <f t="shared" si="11"/>
        <v>1</v>
      </c>
    </row>
    <row r="43" spans="1:46" ht="15.6" x14ac:dyDescent="0.3">
      <c r="A43" s="114">
        <v>2018</v>
      </c>
      <c r="B43" s="114" t="s">
        <v>73</v>
      </c>
      <c r="C43" s="114">
        <v>697</v>
      </c>
      <c r="D43" s="114" t="s">
        <v>52</v>
      </c>
      <c r="E43" s="116">
        <v>42424</v>
      </c>
      <c r="F43" s="116">
        <v>43277</v>
      </c>
      <c r="G43" s="116">
        <v>43279</v>
      </c>
      <c r="H43" s="114" t="s">
        <v>26</v>
      </c>
      <c r="I43" s="114" t="s">
        <v>23</v>
      </c>
      <c r="J43" s="114" t="s">
        <v>24</v>
      </c>
      <c r="K43" s="118">
        <v>4001910.2196752601</v>
      </c>
      <c r="L43" s="114" t="s">
        <v>26</v>
      </c>
      <c r="M43" s="114" t="s">
        <v>25</v>
      </c>
      <c r="N43" s="114" t="s">
        <v>27</v>
      </c>
      <c r="O43" s="122">
        <v>-4190000</v>
      </c>
      <c r="P43" s="114"/>
      <c r="Q43" s="114" t="s">
        <v>28</v>
      </c>
      <c r="R43" s="120">
        <v>1.0469999999999999</v>
      </c>
      <c r="S43" s="120"/>
      <c r="T43" s="118"/>
      <c r="U43" s="118">
        <v>0</v>
      </c>
      <c r="V43" s="114"/>
      <c r="W43" s="120">
        <v>1.1993</v>
      </c>
      <c r="X43" s="120">
        <v>1.2127889822348019</v>
      </c>
      <c r="Y43" s="122">
        <v>-274.43066390653746</v>
      </c>
      <c r="Z43" s="135"/>
      <c r="AA43" s="118">
        <v>0</v>
      </c>
      <c r="AB43" s="122">
        <v>-274.43066390653746</v>
      </c>
      <c r="AC43" s="113"/>
      <c r="AD43" s="114" t="s">
        <v>49</v>
      </c>
      <c r="AF43" s="68">
        <f t="shared" si="0"/>
        <v>3454846.6892229696</v>
      </c>
      <c r="AG43" s="68">
        <f t="shared" si="1"/>
        <v>0</v>
      </c>
      <c r="AH43" s="6"/>
      <c r="AI43" s="68">
        <f t="shared" si="2"/>
        <v>4935495.2703185286</v>
      </c>
      <c r="AJ43" s="68">
        <f t="shared" si="3"/>
        <v>-933585.05064326571</v>
      </c>
      <c r="AK43" s="68">
        <f t="shared" si="4"/>
        <v>933585.05064326571</v>
      </c>
      <c r="AL43" s="68">
        <f t="shared" si="5"/>
        <v>-933585.05064326571</v>
      </c>
      <c r="AM43" s="71">
        <f t="shared" si="6"/>
        <v>1</v>
      </c>
      <c r="AN43" s="6"/>
      <c r="AO43" s="59">
        <f>VLOOKUP(EURUSD!C43,'Cours à terme initiaux'!$A$2:$E$1123,5,FALSE)</f>
        <v>1.1413</v>
      </c>
      <c r="AP43" s="68">
        <f t="shared" si="7"/>
        <v>3671252.0809603087</v>
      </c>
      <c r="AQ43" s="68">
        <f t="shared" si="8"/>
        <v>0</v>
      </c>
      <c r="AR43" s="68">
        <f t="shared" si="9"/>
        <v>-216405.39173733909</v>
      </c>
      <c r="AS43" s="68">
        <f t="shared" si="10"/>
        <v>0</v>
      </c>
      <c r="AT43" s="71" t="str">
        <f t="shared" si="11"/>
        <v>PAS DE VALEUR INTRINSEQUE</v>
      </c>
    </row>
    <row r="44" spans="1:46" ht="15.6" x14ac:dyDescent="0.3">
      <c r="A44" s="114">
        <v>2018</v>
      </c>
      <c r="B44" s="114" t="s">
        <v>73</v>
      </c>
      <c r="C44" s="114">
        <v>698</v>
      </c>
      <c r="D44" s="114" t="s">
        <v>52</v>
      </c>
      <c r="E44" s="116">
        <v>42424</v>
      </c>
      <c r="F44" s="116">
        <v>43277</v>
      </c>
      <c r="G44" s="116">
        <v>43279</v>
      </c>
      <c r="H44" s="114" t="s">
        <v>26</v>
      </c>
      <c r="I44" s="114" t="s">
        <v>23</v>
      </c>
      <c r="J44" s="114" t="s">
        <v>24</v>
      </c>
      <c r="K44" s="118">
        <v>3627705.6277056299</v>
      </c>
      <c r="L44" s="114" t="s">
        <v>26</v>
      </c>
      <c r="M44" s="114" t="s">
        <v>25</v>
      </c>
      <c r="N44" s="114" t="s">
        <v>27</v>
      </c>
      <c r="O44" s="122">
        <v>-4190000</v>
      </c>
      <c r="P44" s="114"/>
      <c r="Q44" s="114" t="s">
        <v>28</v>
      </c>
      <c r="R44" s="120">
        <v>1.155</v>
      </c>
      <c r="S44" s="120">
        <v>1.0469999999999999</v>
      </c>
      <c r="T44" s="118"/>
      <c r="U44" s="118">
        <v>0</v>
      </c>
      <c r="V44" s="114"/>
      <c r="W44" s="120">
        <v>1.1993</v>
      </c>
      <c r="X44" s="120">
        <v>1.2127889822348019</v>
      </c>
      <c r="Y44" s="122">
        <v>-1821.532414419182</v>
      </c>
      <c r="Z44" s="135"/>
      <c r="AA44" s="118">
        <v>0</v>
      </c>
      <c r="AB44" s="122">
        <v>-1821.532414419182</v>
      </c>
      <c r="AC44" s="113"/>
      <c r="AD44" s="114" t="s">
        <v>76</v>
      </c>
      <c r="AF44" s="68" t="str">
        <f t="shared" si="0"/>
        <v/>
      </c>
      <c r="AG44" s="68" t="str">
        <f t="shared" si="1"/>
        <v/>
      </c>
      <c r="AH44" s="6"/>
      <c r="AI44" s="68" t="str">
        <f t="shared" si="2"/>
        <v/>
      </c>
      <c r="AJ44" s="68" t="str">
        <f t="shared" si="3"/>
        <v/>
      </c>
      <c r="AK44" s="68" t="str">
        <f t="shared" si="4"/>
        <v/>
      </c>
      <c r="AL44" s="68" t="str">
        <f t="shared" si="5"/>
        <v/>
      </c>
      <c r="AM44" s="71" t="str">
        <f t="shared" si="6"/>
        <v/>
      </c>
      <c r="AN44" s="6"/>
      <c r="AO44" s="59">
        <f>VLOOKUP(EURUSD!C44,'Cours à terme initiaux'!$A$2:$E$1123,5,FALSE)</f>
        <v>1.1413</v>
      </c>
      <c r="AP44" s="68" t="str">
        <f t="shared" si="7"/>
        <v/>
      </c>
      <c r="AQ44" s="68" t="str">
        <f t="shared" si="8"/>
        <v/>
      </c>
      <c r="AR44" s="68" t="str">
        <f t="shared" si="9"/>
        <v/>
      </c>
      <c r="AS44" s="68" t="str">
        <f t="shared" si="10"/>
        <v/>
      </c>
      <c r="AT44" s="71" t="str">
        <f t="shared" si="11"/>
        <v/>
      </c>
    </row>
    <row r="45" spans="1:46" ht="15.6" x14ac:dyDescent="0.3">
      <c r="A45" s="114">
        <v>2018</v>
      </c>
      <c r="B45" s="114" t="s">
        <v>74</v>
      </c>
      <c r="C45" s="114">
        <v>699</v>
      </c>
      <c r="D45" s="114" t="s">
        <v>51</v>
      </c>
      <c r="E45" s="116">
        <v>42424</v>
      </c>
      <c r="F45" s="116">
        <v>43277</v>
      </c>
      <c r="G45" s="116">
        <v>43279</v>
      </c>
      <c r="H45" s="114" t="s">
        <v>22</v>
      </c>
      <c r="I45" s="114" t="s">
        <v>25</v>
      </c>
      <c r="J45" s="114" t="s">
        <v>24</v>
      </c>
      <c r="K45" s="118">
        <v>17862660.944205999</v>
      </c>
      <c r="L45" s="114" t="s">
        <v>22</v>
      </c>
      <c r="M45" s="114" t="s">
        <v>23</v>
      </c>
      <c r="N45" s="114" t="s">
        <v>27</v>
      </c>
      <c r="O45" s="122">
        <v>-20810000</v>
      </c>
      <c r="P45" s="114"/>
      <c r="Q45" s="114" t="s">
        <v>28</v>
      </c>
      <c r="R45" s="120">
        <v>1.165</v>
      </c>
      <c r="S45" s="120"/>
      <c r="T45" s="118"/>
      <c r="U45" s="118">
        <v>0</v>
      </c>
      <c r="V45" s="114"/>
      <c r="W45" s="120">
        <v>1.1993</v>
      </c>
      <c r="X45" s="120">
        <v>1.2127889822348019</v>
      </c>
      <c r="Y45" s="118">
        <v>823620.04863135528</v>
      </c>
      <c r="Z45" s="135">
        <v>813210.26541895478</v>
      </c>
      <c r="AA45" s="118">
        <v>703863.90298166499</v>
      </c>
      <c r="AB45" s="118">
        <v>119756.1456496903</v>
      </c>
      <c r="AC45" s="113"/>
      <c r="AD45" s="114" t="s">
        <v>49</v>
      </c>
      <c r="AF45" s="68">
        <f t="shared" si="0"/>
        <v>17158797.041224342</v>
      </c>
      <c r="AG45" s="68">
        <f t="shared" si="1"/>
        <v>703863.90298166499</v>
      </c>
      <c r="AH45" s="6"/>
      <c r="AI45" s="68">
        <f t="shared" si="2"/>
        <v>13199074.647095649</v>
      </c>
      <c r="AJ45" s="68">
        <f t="shared" si="3"/>
        <v>4663586.2971103583</v>
      </c>
      <c r="AK45" s="68">
        <f t="shared" si="4"/>
        <v>-3959722.3941286933</v>
      </c>
      <c r="AL45" s="68">
        <f t="shared" si="5"/>
        <v>3959722.3941286933</v>
      </c>
      <c r="AM45" s="71">
        <f t="shared" si="6"/>
        <v>1</v>
      </c>
      <c r="AN45" s="6"/>
      <c r="AO45" s="59">
        <f>VLOOKUP(EURUSD!C45,'Cours à terme initiaux'!$A$2:$E$1123,5,FALSE)</f>
        <v>1.1413</v>
      </c>
      <c r="AP45" s="68">
        <f t="shared" si="7"/>
        <v>18233593.270831507</v>
      </c>
      <c r="AQ45" s="68">
        <f t="shared" si="8"/>
        <v>0</v>
      </c>
      <c r="AR45" s="68">
        <f t="shared" si="9"/>
        <v>-703863.90298166499</v>
      </c>
      <c r="AS45" s="68">
        <f t="shared" si="10"/>
        <v>703863.90298166499</v>
      </c>
      <c r="AT45" s="71">
        <f t="shared" si="11"/>
        <v>1</v>
      </c>
    </row>
    <row r="46" spans="1:46" ht="15.6" x14ac:dyDescent="0.3">
      <c r="A46" s="114">
        <v>2018</v>
      </c>
      <c r="B46" s="114" t="s">
        <v>74</v>
      </c>
      <c r="C46" s="114">
        <v>700</v>
      </c>
      <c r="D46" s="114" t="s">
        <v>51</v>
      </c>
      <c r="E46" s="116">
        <v>42424</v>
      </c>
      <c r="F46" s="116">
        <v>43277</v>
      </c>
      <c r="G46" s="116">
        <v>43279</v>
      </c>
      <c r="H46" s="114" t="s">
        <v>26</v>
      </c>
      <c r="I46" s="114" t="s">
        <v>23</v>
      </c>
      <c r="J46" s="114" t="s">
        <v>24</v>
      </c>
      <c r="K46" s="118">
        <v>19875835.7211079</v>
      </c>
      <c r="L46" s="114" t="s">
        <v>26</v>
      </c>
      <c r="M46" s="114" t="s">
        <v>25</v>
      </c>
      <c r="N46" s="114" t="s">
        <v>27</v>
      </c>
      <c r="O46" s="122">
        <v>-20810000</v>
      </c>
      <c r="P46" s="114"/>
      <c r="Q46" s="114" t="s">
        <v>28</v>
      </c>
      <c r="R46" s="120">
        <v>1.0469999999999999</v>
      </c>
      <c r="S46" s="120"/>
      <c r="T46" s="118"/>
      <c r="U46" s="118">
        <v>0</v>
      </c>
      <c r="V46" s="114"/>
      <c r="W46" s="120">
        <v>1.1993</v>
      </c>
      <c r="X46" s="120">
        <v>1.2127889822348019</v>
      </c>
      <c r="Y46" s="122">
        <v>-1362.983798542969</v>
      </c>
      <c r="Z46" s="135"/>
      <c r="AA46" s="118">
        <v>0</v>
      </c>
      <c r="AB46" s="122">
        <v>-1362.983798542969</v>
      </c>
      <c r="AC46" s="113"/>
      <c r="AD46" s="114" t="s">
        <v>49</v>
      </c>
      <c r="AF46" s="68">
        <f t="shared" si="0"/>
        <v>17158797.041224342</v>
      </c>
      <c r="AG46" s="68">
        <f t="shared" si="1"/>
        <v>0</v>
      </c>
      <c r="AH46" s="6"/>
      <c r="AI46" s="68">
        <f t="shared" si="2"/>
        <v>24512567.201749064</v>
      </c>
      <c r="AJ46" s="68">
        <f t="shared" si="3"/>
        <v>-4636731.4806411341</v>
      </c>
      <c r="AK46" s="68">
        <f t="shared" si="4"/>
        <v>4636731.4806411341</v>
      </c>
      <c r="AL46" s="68">
        <f t="shared" si="5"/>
        <v>-4636731.4806411341</v>
      </c>
      <c r="AM46" s="71">
        <f t="shared" si="6"/>
        <v>1</v>
      </c>
      <c r="AN46" s="6"/>
      <c r="AO46" s="59">
        <f>VLOOKUP(EURUSD!C46,'Cours à terme initiaux'!$A$2:$E$1123,5,FALSE)</f>
        <v>1.1413</v>
      </c>
      <c r="AP46" s="68">
        <f t="shared" si="7"/>
        <v>18233593.270831507</v>
      </c>
      <c r="AQ46" s="68">
        <f t="shared" si="8"/>
        <v>0</v>
      </c>
      <c r="AR46" s="68">
        <f t="shared" si="9"/>
        <v>-1074796.2296071649</v>
      </c>
      <c r="AS46" s="68">
        <f t="shared" si="10"/>
        <v>0</v>
      </c>
      <c r="AT46" s="71" t="str">
        <f t="shared" si="11"/>
        <v>PAS DE VALEUR INTRINSEQUE</v>
      </c>
    </row>
    <row r="47" spans="1:46" ht="15.6" x14ac:dyDescent="0.3">
      <c r="A47" s="114">
        <v>2018</v>
      </c>
      <c r="B47" s="114" t="s">
        <v>74</v>
      </c>
      <c r="C47" s="114">
        <v>701</v>
      </c>
      <c r="D47" s="114" t="s">
        <v>51</v>
      </c>
      <c r="E47" s="116">
        <v>42424</v>
      </c>
      <c r="F47" s="116">
        <v>43277</v>
      </c>
      <c r="G47" s="116">
        <v>43279</v>
      </c>
      <c r="H47" s="114" t="s">
        <v>26</v>
      </c>
      <c r="I47" s="114" t="s">
        <v>23</v>
      </c>
      <c r="J47" s="114" t="s">
        <v>24</v>
      </c>
      <c r="K47" s="118">
        <v>18017316.017315999</v>
      </c>
      <c r="L47" s="114" t="s">
        <v>26</v>
      </c>
      <c r="M47" s="114" t="s">
        <v>25</v>
      </c>
      <c r="N47" s="114" t="s">
        <v>27</v>
      </c>
      <c r="O47" s="122">
        <v>-20810000</v>
      </c>
      <c r="P47" s="114"/>
      <c r="Q47" s="114" t="s">
        <v>28</v>
      </c>
      <c r="R47" s="120">
        <v>1.155</v>
      </c>
      <c r="S47" s="120">
        <v>1.0469999999999999</v>
      </c>
      <c r="T47" s="118"/>
      <c r="U47" s="118">
        <v>0</v>
      </c>
      <c r="V47" s="114"/>
      <c r="W47" s="120">
        <v>1.1993</v>
      </c>
      <c r="X47" s="120">
        <v>1.2127889822348019</v>
      </c>
      <c r="Y47" s="122">
        <v>-9046.7994138575614</v>
      </c>
      <c r="Z47" s="135"/>
      <c r="AA47" s="118">
        <v>0</v>
      </c>
      <c r="AB47" s="122">
        <v>-9046.7994138575614</v>
      </c>
      <c r="AC47" s="113"/>
      <c r="AD47" s="114" t="s">
        <v>76</v>
      </c>
      <c r="AF47" s="68" t="str">
        <f t="shared" si="0"/>
        <v/>
      </c>
      <c r="AG47" s="68" t="str">
        <f t="shared" si="1"/>
        <v/>
      </c>
      <c r="AH47" s="6"/>
      <c r="AI47" s="68" t="str">
        <f t="shared" si="2"/>
        <v/>
      </c>
      <c r="AJ47" s="68" t="str">
        <f t="shared" si="3"/>
        <v/>
      </c>
      <c r="AK47" s="68" t="str">
        <f t="shared" si="4"/>
        <v/>
      </c>
      <c r="AL47" s="68" t="str">
        <f t="shared" si="5"/>
        <v/>
      </c>
      <c r="AM47" s="71" t="str">
        <f t="shared" si="6"/>
        <v/>
      </c>
      <c r="AN47" s="6"/>
      <c r="AO47" s="59">
        <f>VLOOKUP(EURUSD!C47,'Cours à terme initiaux'!$A$2:$E$1123,5,FALSE)</f>
        <v>1.1413</v>
      </c>
      <c r="AP47" s="68" t="str">
        <f t="shared" si="7"/>
        <v/>
      </c>
      <c r="AQ47" s="68" t="str">
        <f t="shared" si="8"/>
        <v/>
      </c>
      <c r="AR47" s="68" t="str">
        <f t="shared" si="9"/>
        <v/>
      </c>
      <c r="AS47" s="68" t="str">
        <f t="shared" si="10"/>
        <v/>
      </c>
      <c r="AT47" s="71" t="str">
        <f t="shared" si="11"/>
        <v/>
      </c>
    </row>
    <row r="48" spans="1:46" ht="15.6" x14ac:dyDescent="0.3">
      <c r="A48" s="114">
        <v>2018</v>
      </c>
      <c r="B48" s="114" t="s">
        <v>60</v>
      </c>
      <c r="C48" s="114">
        <v>555</v>
      </c>
      <c r="D48" s="114" t="s">
        <v>54</v>
      </c>
      <c r="E48" s="116">
        <v>42221</v>
      </c>
      <c r="F48" s="116">
        <v>43278</v>
      </c>
      <c r="G48" s="116">
        <v>43280</v>
      </c>
      <c r="H48" s="114" t="s">
        <v>22</v>
      </c>
      <c r="I48" s="114" t="s">
        <v>25</v>
      </c>
      <c r="J48" s="114" t="s">
        <v>24</v>
      </c>
      <c r="K48" s="118">
        <v>4201680.6722689103</v>
      </c>
      <c r="L48" s="114" t="s">
        <v>22</v>
      </c>
      <c r="M48" s="114" t="s">
        <v>23</v>
      </c>
      <c r="N48" s="114" t="s">
        <v>27</v>
      </c>
      <c r="O48" s="122">
        <v>-5000000</v>
      </c>
      <c r="P48" s="114"/>
      <c r="Q48" s="114" t="s">
        <v>28</v>
      </c>
      <c r="R48" s="120">
        <v>1.19</v>
      </c>
      <c r="S48" s="120">
        <v>0.94799999999999995</v>
      </c>
      <c r="T48" s="118"/>
      <c r="U48" s="118">
        <v>0</v>
      </c>
      <c r="V48" s="114"/>
      <c r="W48" s="120">
        <v>1.1993</v>
      </c>
      <c r="X48" s="120">
        <v>1.2128792001115678</v>
      </c>
      <c r="Y48" s="118">
        <v>162597.5911083612</v>
      </c>
      <c r="Z48" s="135">
        <v>162522.17725985419</v>
      </c>
      <c r="AA48" s="118">
        <v>0</v>
      </c>
      <c r="AB48" s="118">
        <v>162597.5911083612</v>
      </c>
      <c r="AC48" s="113"/>
      <c r="AD48" s="114" t="s">
        <v>77</v>
      </c>
      <c r="AF48" s="68" t="str">
        <f t="shared" si="0"/>
        <v/>
      </c>
      <c r="AG48" s="68" t="str">
        <f t="shared" si="1"/>
        <v/>
      </c>
      <c r="AH48" s="6"/>
      <c r="AI48" s="68" t="str">
        <f t="shared" si="2"/>
        <v/>
      </c>
      <c r="AJ48" s="68" t="str">
        <f t="shared" si="3"/>
        <v/>
      </c>
      <c r="AK48" s="68" t="str">
        <f t="shared" si="4"/>
        <v/>
      </c>
      <c r="AL48" s="68" t="str">
        <f t="shared" si="5"/>
        <v/>
      </c>
      <c r="AM48" s="71" t="str">
        <f t="shared" si="6"/>
        <v/>
      </c>
      <c r="AN48" s="6"/>
      <c r="AO48" s="59">
        <f>VLOOKUP(EURUSD!C48,'Cours à terme initiaux'!$A$2:$E$1123,5,FALSE)</f>
        <v>1.1383000000000001</v>
      </c>
      <c r="AP48" s="68" t="str">
        <f t="shared" si="7"/>
        <v/>
      </c>
      <c r="AQ48" s="68" t="str">
        <f t="shared" si="8"/>
        <v/>
      </c>
      <c r="AR48" s="68" t="str">
        <f t="shared" si="9"/>
        <v/>
      </c>
      <c r="AS48" s="68" t="str">
        <f t="shared" si="10"/>
        <v/>
      </c>
      <c r="AT48" s="71" t="str">
        <f t="shared" si="11"/>
        <v/>
      </c>
    </row>
    <row r="49" spans="1:46" ht="15.6" x14ac:dyDescent="0.3">
      <c r="A49" s="114">
        <v>2018</v>
      </c>
      <c r="B49" s="114" t="s">
        <v>60</v>
      </c>
      <c r="C49" s="114">
        <v>556</v>
      </c>
      <c r="D49" s="114" t="s">
        <v>54</v>
      </c>
      <c r="E49" s="116">
        <v>42221</v>
      </c>
      <c r="F49" s="116">
        <v>43278</v>
      </c>
      <c r="G49" s="116">
        <v>43280</v>
      </c>
      <c r="H49" s="114" t="s">
        <v>22</v>
      </c>
      <c r="I49" s="114" t="s">
        <v>25</v>
      </c>
      <c r="J49" s="114" t="s">
        <v>24</v>
      </c>
      <c r="K49" s="118">
        <v>4395604.3956044</v>
      </c>
      <c r="L49" s="114" t="s">
        <v>22</v>
      </c>
      <c r="M49" s="114" t="s">
        <v>23</v>
      </c>
      <c r="N49" s="114" t="s">
        <v>27</v>
      </c>
      <c r="O49" s="122">
        <v>-5000000</v>
      </c>
      <c r="P49" s="114"/>
      <c r="Q49" s="114" t="s">
        <v>28</v>
      </c>
      <c r="R49" s="120">
        <v>1.1375</v>
      </c>
      <c r="S49" s="120">
        <v>0.94799999999999995</v>
      </c>
      <c r="T49" s="118"/>
      <c r="U49" s="118">
        <v>0</v>
      </c>
      <c r="V49" s="114"/>
      <c r="W49" s="120">
        <v>1.1993</v>
      </c>
      <c r="X49" s="120">
        <v>1.2128792001115678</v>
      </c>
      <c r="Y49" s="118">
        <v>1.0961317323895306E-6</v>
      </c>
      <c r="Z49" s="135"/>
      <c r="AA49" s="118">
        <v>0</v>
      </c>
      <c r="AB49" s="118">
        <v>1.0961317323895306E-6</v>
      </c>
      <c r="AC49" s="113"/>
      <c r="AD49" s="114" t="s">
        <v>78</v>
      </c>
      <c r="AF49" s="68" t="str">
        <f t="shared" si="0"/>
        <v/>
      </c>
      <c r="AG49" s="68" t="str">
        <f t="shared" si="1"/>
        <v/>
      </c>
      <c r="AH49" s="6"/>
      <c r="AI49" s="68" t="str">
        <f t="shared" si="2"/>
        <v/>
      </c>
      <c r="AJ49" s="68" t="str">
        <f t="shared" si="3"/>
        <v/>
      </c>
      <c r="AK49" s="68" t="str">
        <f t="shared" si="4"/>
        <v/>
      </c>
      <c r="AL49" s="68" t="str">
        <f t="shared" si="5"/>
        <v/>
      </c>
      <c r="AM49" s="71" t="str">
        <f t="shared" si="6"/>
        <v/>
      </c>
      <c r="AN49" s="6"/>
      <c r="AO49" s="59">
        <f>VLOOKUP(EURUSD!C49,'Cours à terme initiaux'!$A$2:$E$1123,5,FALSE)</f>
        <v>1.1383000000000001</v>
      </c>
      <c r="AP49" s="68" t="str">
        <f t="shared" si="7"/>
        <v/>
      </c>
      <c r="AQ49" s="68" t="str">
        <f t="shared" si="8"/>
        <v/>
      </c>
      <c r="AR49" s="68" t="str">
        <f t="shared" si="9"/>
        <v/>
      </c>
      <c r="AS49" s="68" t="str">
        <f t="shared" si="10"/>
        <v/>
      </c>
      <c r="AT49" s="71" t="str">
        <f t="shared" si="11"/>
        <v/>
      </c>
    </row>
    <row r="50" spans="1:46" ht="15.6" x14ac:dyDescent="0.3">
      <c r="A50" s="114">
        <v>2018</v>
      </c>
      <c r="B50" s="114" t="s">
        <v>60</v>
      </c>
      <c r="C50" s="114">
        <v>557</v>
      </c>
      <c r="D50" s="114" t="s">
        <v>54</v>
      </c>
      <c r="E50" s="116">
        <v>42221</v>
      </c>
      <c r="F50" s="116">
        <v>43278</v>
      </c>
      <c r="G50" s="116">
        <v>43280</v>
      </c>
      <c r="H50" s="114" t="s">
        <v>26</v>
      </c>
      <c r="I50" s="114" t="s">
        <v>23</v>
      </c>
      <c r="J50" s="114" t="s">
        <v>24</v>
      </c>
      <c r="K50" s="118">
        <v>4395604.3956044</v>
      </c>
      <c r="L50" s="114" t="s">
        <v>26</v>
      </c>
      <c r="M50" s="114" t="s">
        <v>25</v>
      </c>
      <c r="N50" s="114" t="s">
        <v>27</v>
      </c>
      <c r="O50" s="122">
        <v>-5000000</v>
      </c>
      <c r="P50" s="114"/>
      <c r="Q50" s="114" t="s">
        <v>28</v>
      </c>
      <c r="R50" s="120">
        <v>1.1375</v>
      </c>
      <c r="S50" s="120">
        <v>0.94799999999999995</v>
      </c>
      <c r="T50" s="118"/>
      <c r="U50" s="118">
        <v>0</v>
      </c>
      <c r="V50" s="114"/>
      <c r="W50" s="120">
        <v>1.1993</v>
      </c>
      <c r="X50" s="120">
        <v>1.2128792001115678</v>
      </c>
      <c r="Y50" s="122">
        <v>-75.413849603147696</v>
      </c>
      <c r="Z50" s="135"/>
      <c r="AA50" s="118">
        <v>0</v>
      </c>
      <c r="AB50" s="122">
        <v>-75.413849603147696</v>
      </c>
      <c r="AC50" s="113"/>
      <c r="AD50" s="114" t="s">
        <v>79</v>
      </c>
      <c r="AF50" s="68" t="str">
        <f t="shared" si="0"/>
        <v/>
      </c>
      <c r="AG50" s="68" t="str">
        <f t="shared" si="1"/>
        <v/>
      </c>
      <c r="AH50" s="6"/>
      <c r="AI50" s="68" t="str">
        <f t="shared" si="2"/>
        <v/>
      </c>
      <c r="AJ50" s="68" t="str">
        <f t="shared" si="3"/>
        <v/>
      </c>
      <c r="AK50" s="68" t="str">
        <f t="shared" si="4"/>
        <v/>
      </c>
      <c r="AL50" s="68" t="str">
        <f t="shared" si="5"/>
        <v/>
      </c>
      <c r="AM50" s="71" t="str">
        <f t="shared" si="6"/>
        <v/>
      </c>
      <c r="AN50" s="6"/>
      <c r="AO50" s="59">
        <f>VLOOKUP(EURUSD!C50,'Cours à terme initiaux'!$A$2:$E$1123,5,FALSE)</f>
        <v>1.1383000000000001</v>
      </c>
      <c r="AP50" s="68" t="str">
        <f t="shared" si="7"/>
        <v/>
      </c>
      <c r="AQ50" s="68" t="str">
        <f t="shared" si="8"/>
        <v/>
      </c>
      <c r="AR50" s="68" t="str">
        <f t="shared" si="9"/>
        <v/>
      </c>
      <c r="AS50" s="68" t="str">
        <f t="shared" si="10"/>
        <v/>
      </c>
      <c r="AT50" s="71" t="str">
        <f t="shared" si="11"/>
        <v/>
      </c>
    </row>
    <row r="51" spans="1:46" ht="15.6" x14ac:dyDescent="0.3">
      <c r="A51" s="114">
        <v>2018</v>
      </c>
      <c r="B51" s="114" t="s">
        <v>83</v>
      </c>
      <c r="C51" s="114">
        <v>810</v>
      </c>
      <c r="D51" s="114" t="s">
        <v>84</v>
      </c>
      <c r="E51" s="116">
        <v>42548</v>
      </c>
      <c r="F51" s="116">
        <v>43278</v>
      </c>
      <c r="G51" s="116">
        <v>43280</v>
      </c>
      <c r="H51" s="114" t="s">
        <v>22</v>
      </c>
      <c r="I51" s="114" t="s">
        <v>25</v>
      </c>
      <c r="J51" s="114" t="s">
        <v>24</v>
      </c>
      <c r="K51" s="118">
        <v>21645021.645021599</v>
      </c>
      <c r="L51" s="114" t="s">
        <v>22</v>
      </c>
      <c r="M51" s="114" t="s">
        <v>23</v>
      </c>
      <c r="N51" s="114" t="s">
        <v>27</v>
      </c>
      <c r="O51" s="122">
        <v>-25000000</v>
      </c>
      <c r="P51" s="114"/>
      <c r="Q51" s="114" t="s">
        <v>28</v>
      </c>
      <c r="R51" s="120">
        <v>1.155</v>
      </c>
      <c r="S51" s="120"/>
      <c r="T51" s="118"/>
      <c r="U51" s="118">
        <v>0</v>
      </c>
      <c r="V51" s="114"/>
      <c r="W51" s="120">
        <v>1.1993</v>
      </c>
      <c r="X51" s="120">
        <v>1.2128792001115678</v>
      </c>
      <c r="Y51" s="118">
        <v>1146825.922277343</v>
      </c>
      <c r="Z51" s="135">
        <v>1129645.8022447536</v>
      </c>
      <c r="AA51" s="118">
        <v>1032911.2240495048</v>
      </c>
      <c r="AB51" s="118">
        <v>113914.69822783815</v>
      </c>
      <c r="AC51" s="113"/>
      <c r="AD51" s="114" t="s">
        <v>49</v>
      </c>
      <c r="AF51" s="68">
        <f t="shared" si="0"/>
        <v>20612110.420972139</v>
      </c>
      <c r="AG51" s="68">
        <f t="shared" si="1"/>
        <v>1032911.2240495048</v>
      </c>
      <c r="AH51" s="6"/>
      <c r="AI51" s="68">
        <f t="shared" si="2"/>
        <v>15855469.554593952</v>
      </c>
      <c r="AJ51" s="68">
        <f t="shared" si="3"/>
        <v>5789552.0904276911</v>
      </c>
      <c r="AK51" s="68">
        <f t="shared" si="4"/>
        <v>-4756640.8663781863</v>
      </c>
      <c r="AL51" s="68">
        <f t="shared" si="5"/>
        <v>4756640.8663781863</v>
      </c>
      <c r="AM51" s="71">
        <f t="shared" si="6"/>
        <v>1</v>
      </c>
      <c r="AN51" s="6"/>
      <c r="AO51" s="59">
        <f>VLOOKUP(EURUSD!C51,'Cours à terme initiaux'!$A$2:$E$1123,5,FALSE)</f>
        <v>1.1355999999999999</v>
      </c>
      <c r="AP51" s="68">
        <f t="shared" si="7"/>
        <v>22014793.941528708</v>
      </c>
      <c r="AQ51" s="68">
        <f t="shared" si="8"/>
        <v>0</v>
      </c>
      <c r="AR51" s="68">
        <f t="shared" si="9"/>
        <v>-1032911.2240495048</v>
      </c>
      <c r="AS51" s="68">
        <f t="shared" si="10"/>
        <v>1032911.2240495048</v>
      </c>
      <c r="AT51" s="71">
        <f t="shared" si="11"/>
        <v>1</v>
      </c>
    </row>
    <row r="52" spans="1:46" ht="15.6" x14ac:dyDescent="0.3">
      <c r="A52" s="114">
        <v>2018</v>
      </c>
      <c r="B52" s="114" t="s">
        <v>83</v>
      </c>
      <c r="C52" s="114">
        <v>811</v>
      </c>
      <c r="D52" s="114" t="s">
        <v>84</v>
      </c>
      <c r="E52" s="116">
        <v>42548</v>
      </c>
      <c r="F52" s="116">
        <v>43278</v>
      </c>
      <c r="G52" s="116">
        <v>43280</v>
      </c>
      <c r="H52" s="114" t="s">
        <v>26</v>
      </c>
      <c r="I52" s="114" t="s">
        <v>23</v>
      </c>
      <c r="J52" s="114" t="s">
        <v>24</v>
      </c>
      <c r="K52" s="118">
        <v>23707918.444760598</v>
      </c>
      <c r="L52" s="114" t="s">
        <v>26</v>
      </c>
      <c r="M52" s="114" t="s">
        <v>25</v>
      </c>
      <c r="N52" s="114" t="s">
        <v>27</v>
      </c>
      <c r="O52" s="122">
        <v>-25000000</v>
      </c>
      <c r="P52" s="114"/>
      <c r="Q52" s="114" t="s">
        <v>28</v>
      </c>
      <c r="R52" s="120">
        <v>1.0545</v>
      </c>
      <c r="S52" s="120"/>
      <c r="T52" s="118"/>
      <c r="U52" s="118">
        <v>0</v>
      </c>
      <c r="V52" s="114"/>
      <c r="W52" s="120">
        <v>1.1993</v>
      </c>
      <c r="X52" s="120">
        <v>1.2128792001115678</v>
      </c>
      <c r="Y52" s="122">
        <v>-2495.2160084561424</v>
      </c>
      <c r="Z52" s="135"/>
      <c r="AA52" s="118">
        <v>0</v>
      </c>
      <c r="AB52" s="122">
        <v>-2495.2160084561424</v>
      </c>
      <c r="AC52" s="113"/>
      <c r="AD52" s="114" t="s">
        <v>49</v>
      </c>
      <c r="AF52" s="68">
        <f t="shared" si="0"/>
        <v>20612110.420972139</v>
      </c>
      <c r="AG52" s="68">
        <f t="shared" si="1"/>
        <v>0</v>
      </c>
      <c r="AH52" s="6"/>
      <c r="AI52" s="68">
        <f t="shared" si="2"/>
        <v>29445872.029960204</v>
      </c>
      <c r="AJ52" s="68">
        <f t="shared" si="3"/>
        <v>-5737953.5851996541</v>
      </c>
      <c r="AK52" s="68">
        <f t="shared" si="4"/>
        <v>5737953.5851996541</v>
      </c>
      <c r="AL52" s="68">
        <f t="shared" si="5"/>
        <v>-5737953.5851996541</v>
      </c>
      <c r="AM52" s="71">
        <f t="shared" si="6"/>
        <v>1</v>
      </c>
      <c r="AN52" s="6"/>
      <c r="AO52" s="59">
        <f>VLOOKUP(EURUSD!C52,'Cours à terme initiaux'!$A$2:$E$1123,5,FALSE)</f>
        <v>1.1355999999999999</v>
      </c>
      <c r="AP52" s="68">
        <f t="shared" si="7"/>
        <v>22014793.941528708</v>
      </c>
      <c r="AQ52" s="68">
        <f t="shared" si="8"/>
        <v>0</v>
      </c>
      <c r="AR52" s="68">
        <f t="shared" si="9"/>
        <v>-1402683.5205565691</v>
      </c>
      <c r="AS52" s="68">
        <f t="shared" si="10"/>
        <v>0</v>
      </c>
      <c r="AT52" s="71" t="str">
        <f t="shared" si="11"/>
        <v>PAS DE VALEUR INTRINSEQUE</v>
      </c>
    </row>
    <row r="53" spans="1:46" ht="15.6" x14ac:dyDescent="0.3">
      <c r="A53" s="114">
        <v>2018</v>
      </c>
      <c r="B53" s="114" t="s">
        <v>83</v>
      </c>
      <c r="C53" s="114">
        <v>812</v>
      </c>
      <c r="D53" s="114" t="s">
        <v>84</v>
      </c>
      <c r="E53" s="116">
        <v>42548</v>
      </c>
      <c r="F53" s="116">
        <v>43278</v>
      </c>
      <c r="G53" s="116">
        <v>43280</v>
      </c>
      <c r="H53" s="114" t="s">
        <v>26</v>
      </c>
      <c r="I53" s="114" t="s">
        <v>23</v>
      </c>
      <c r="J53" s="114" t="s">
        <v>24</v>
      </c>
      <c r="K53" s="118">
        <v>21645021.645021599</v>
      </c>
      <c r="L53" s="114" t="s">
        <v>26</v>
      </c>
      <c r="M53" s="114" t="s">
        <v>25</v>
      </c>
      <c r="N53" s="114" t="s">
        <v>27</v>
      </c>
      <c r="O53" s="122">
        <v>-25000000</v>
      </c>
      <c r="P53" s="114"/>
      <c r="Q53" s="114" t="s">
        <v>28</v>
      </c>
      <c r="R53" s="120">
        <v>1.155</v>
      </c>
      <c r="S53" s="120">
        <v>1.0545</v>
      </c>
      <c r="T53" s="118"/>
      <c r="U53" s="118">
        <v>0</v>
      </c>
      <c r="V53" s="114"/>
      <c r="W53" s="120">
        <v>1.1993</v>
      </c>
      <c r="X53" s="120">
        <v>1.2128792001115678</v>
      </c>
      <c r="Y53" s="122">
        <v>-14684.904024133322</v>
      </c>
      <c r="Z53" s="135"/>
      <c r="AA53" s="118">
        <v>0</v>
      </c>
      <c r="AB53" s="122">
        <v>-14684.904024133322</v>
      </c>
      <c r="AC53" s="113"/>
      <c r="AD53" s="114" t="s">
        <v>76</v>
      </c>
      <c r="AF53" s="68" t="str">
        <f t="shared" si="0"/>
        <v/>
      </c>
      <c r="AG53" s="68" t="str">
        <f t="shared" si="1"/>
        <v/>
      </c>
      <c r="AH53" s="6"/>
      <c r="AI53" s="68" t="str">
        <f t="shared" si="2"/>
        <v/>
      </c>
      <c r="AJ53" s="68" t="str">
        <f t="shared" si="3"/>
        <v/>
      </c>
      <c r="AK53" s="68" t="str">
        <f t="shared" si="4"/>
        <v/>
      </c>
      <c r="AL53" s="68" t="str">
        <f t="shared" si="5"/>
        <v/>
      </c>
      <c r="AM53" s="71" t="str">
        <f t="shared" si="6"/>
        <v/>
      </c>
      <c r="AN53" s="6"/>
      <c r="AO53" s="59">
        <f>VLOOKUP(EURUSD!C53,'Cours à terme initiaux'!$A$2:$E$1123,5,FALSE)</f>
        <v>1.1355999999999999</v>
      </c>
      <c r="AP53" s="68" t="str">
        <f t="shared" si="7"/>
        <v/>
      </c>
      <c r="AQ53" s="68" t="str">
        <f t="shared" si="8"/>
        <v/>
      </c>
      <c r="AR53" s="68" t="str">
        <f t="shared" si="9"/>
        <v/>
      </c>
      <c r="AS53" s="68" t="str">
        <f t="shared" si="10"/>
        <v/>
      </c>
      <c r="AT53" s="71" t="str">
        <f t="shared" si="11"/>
        <v/>
      </c>
    </row>
    <row r="54" spans="1:46" ht="15.6" x14ac:dyDescent="0.3">
      <c r="A54" s="114">
        <v>2018</v>
      </c>
      <c r="B54" s="114" t="s">
        <v>61</v>
      </c>
      <c r="C54" s="114">
        <v>558</v>
      </c>
      <c r="D54" s="114" t="s">
        <v>54</v>
      </c>
      <c r="E54" s="116">
        <v>42221</v>
      </c>
      <c r="F54" s="116">
        <v>43308</v>
      </c>
      <c r="G54" s="116">
        <v>43312</v>
      </c>
      <c r="H54" s="114" t="s">
        <v>22</v>
      </c>
      <c r="I54" s="114" t="s">
        <v>25</v>
      </c>
      <c r="J54" s="114" t="s">
        <v>24</v>
      </c>
      <c r="K54" s="118">
        <v>4201680.6722689103</v>
      </c>
      <c r="L54" s="114" t="s">
        <v>22</v>
      </c>
      <c r="M54" s="114" t="s">
        <v>23</v>
      </c>
      <c r="N54" s="114" t="s">
        <v>27</v>
      </c>
      <c r="O54" s="122">
        <v>-5000000</v>
      </c>
      <c r="P54" s="114"/>
      <c r="Q54" s="114" t="s">
        <v>28</v>
      </c>
      <c r="R54" s="120">
        <v>1.19</v>
      </c>
      <c r="S54" s="120">
        <v>0.94799999999999995</v>
      </c>
      <c r="T54" s="118"/>
      <c r="U54" s="118">
        <v>0</v>
      </c>
      <c r="V54" s="114"/>
      <c r="W54" s="120">
        <v>1.1993</v>
      </c>
      <c r="X54" s="120">
        <v>1.2155755204417746</v>
      </c>
      <c r="Y54" s="118">
        <v>178423.83534938883</v>
      </c>
      <c r="Z54" s="135">
        <v>178177.90438544174</v>
      </c>
      <c r="AA54" s="118">
        <v>0</v>
      </c>
      <c r="AB54" s="118">
        <v>178423.83534938883</v>
      </c>
      <c r="AC54" s="113"/>
      <c r="AD54" s="114" t="s">
        <v>77</v>
      </c>
      <c r="AF54" s="68" t="str">
        <f t="shared" si="0"/>
        <v/>
      </c>
      <c r="AG54" s="68" t="str">
        <f t="shared" si="1"/>
        <v/>
      </c>
      <c r="AH54" s="6"/>
      <c r="AI54" s="68" t="str">
        <f t="shared" si="2"/>
        <v/>
      </c>
      <c r="AJ54" s="68" t="str">
        <f t="shared" si="3"/>
        <v/>
      </c>
      <c r="AK54" s="68" t="str">
        <f t="shared" si="4"/>
        <v/>
      </c>
      <c r="AL54" s="68" t="str">
        <f t="shared" si="5"/>
        <v/>
      </c>
      <c r="AM54" s="71" t="str">
        <f t="shared" si="6"/>
        <v/>
      </c>
      <c r="AN54" s="6"/>
      <c r="AO54" s="59">
        <f>VLOOKUP(EURUSD!C54,'Cours à terme initiaux'!$A$2:$E$1123,5,FALSE)</f>
        <v>1.1405000000000001</v>
      </c>
      <c r="AP54" s="68" t="str">
        <f t="shared" si="7"/>
        <v/>
      </c>
      <c r="AQ54" s="68" t="str">
        <f t="shared" si="8"/>
        <v/>
      </c>
      <c r="AR54" s="68" t="str">
        <f t="shared" si="9"/>
        <v/>
      </c>
      <c r="AS54" s="68" t="str">
        <f t="shared" si="10"/>
        <v/>
      </c>
      <c r="AT54" s="71" t="str">
        <f t="shared" si="11"/>
        <v/>
      </c>
    </row>
    <row r="55" spans="1:46" ht="15.6" x14ac:dyDescent="0.3">
      <c r="A55" s="114">
        <v>2018</v>
      </c>
      <c r="B55" s="114" t="s">
        <v>61</v>
      </c>
      <c r="C55" s="114">
        <v>559</v>
      </c>
      <c r="D55" s="114" t="s">
        <v>54</v>
      </c>
      <c r="E55" s="116">
        <v>42221</v>
      </c>
      <c r="F55" s="116">
        <v>43308</v>
      </c>
      <c r="G55" s="116">
        <v>43312</v>
      </c>
      <c r="H55" s="114" t="s">
        <v>22</v>
      </c>
      <c r="I55" s="114" t="s">
        <v>25</v>
      </c>
      <c r="J55" s="114" t="s">
        <v>24</v>
      </c>
      <c r="K55" s="118">
        <v>4395604.3956044</v>
      </c>
      <c r="L55" s="114" t="s">
        <v>22</v>
      </c>
      <c r="M55" s="114" t="s">
        <v>23</v>
      </c>
      <c r="N55" s="114" t="s">
        <v>27</v>
      </c>
      <c r="O55" s="122">
        <v>-5000000</v>
      </c>
      <c r="P55" s="114"/>
      <c r="Q55" s="114" t="s">
        <v>28</v>
      </c>
      <c r="R55" s="120">
        <v>1.1375</v>
      </c>
      <c r="S55" s="120">
        <v>0.94799999999999995</v>
      </c>
      <c r="T55" s="118"/>
      <c r="U55" s="118">
        <v>0</v>
      </c>
      <c r="V55" s="114"/>
      <c r="W55" s="120">
        <v>1.1993</v>
      </c>
      <c r="X55" s="120">
        <v>1.2155755204417746</v>
      </c>
      <c r="Y55" s="118">
        <v>4.9276211926481105E-5</v>
      </c>
      <c r="Z55" s="135"/>
      <c r="AA55" s="118">
        <v>0</v>
      </c>
      <c r="AB55" s="118">
        <v>4.9276211926481105E-5</v>
      </c>
      <c r="AC55" s="113"/>
      <c r="AD55" s="114" t="s">
        <v>78</v>
      </c>
      <c r="AF55" s="68" t="str">
        <f t="shared" si="0"/>
        <v/>
      </c>
      <c r="AG55" s="68" t="str">
        <f t="shared" si="1"/>
        <v/>
      </c>
      <c r="AH55" s="6"/>
      <c r="AI55" s="68" t="str">
        <f t="shared" si="2"/>
        <v/>
      </c>
      <c r="AJ55" s="68" t="str">
        <f t="shared" si="3"/>
        <v/>
      </c>
      <c r="AK55" s="68" t="str">
        <f t="shared" si="4"/>
        <v/>
      </c>
      <c r="AL55" s="68" t="str">
        <f t="shared" si="5"/>
        <v/>
      </c>
      <c r="AM55" s="71" t="str">
        <f t="shared" si="6"/>
        <v/>
      </c>
      <c r="AN55" s="6"/>
      <c r="AO55" s="59">
        <f>VLOOKUP(EURUSD!C55,'Cours à terme initiaux'!$A$2:$E$1123,5,FALSE)</f>
        <v>1.1405000000000001</v>
      </c>
      <c r="AP55" s="68" t="str">
        <f t="shared" si="7"/>
        <v/>
      </c>
      <c r="AQ55" s="68" t="str">
        <f t="shared" si="8"/>
        <v/>
      </c>
      <c r="AR55" s="68" t="str">
        <f t="shared" si="9"/>
        <v/>
      </c>
      <c r="AS55" s="68" t="str">
        <f t="shared" si="10"/>
        <v/>
      </c>
      <c r="AT55" s="71" t="str">
        <f t="shared" si="11"/>
        <v/>
      </c>
    </row>
    <row r="56" spans="1:46" ht="15.6" x14ac:dyDescent="0.3">
      <c r="A56" s="114">
        <v>2018</v>
      </c>
      <c r="B56" s="114" t="s">
        <v>61</v>
      </c>
      <c r="C56" s="114">
        <v>560</v>
      </c>
      <c r="D56" s="114" t="s">
        <v>54</v>
      </c>
      <c r="E56" s="116">
        <v>42221</v>
      </c>
      <c r="F56" s="116">
        <v>43308</v>
      </c>
      <c r="G56" s="116">
        <v>43312</v>
      </c>
      <c r="H56" s="114" t="s">
        <v>26</v>
      </c>
      <c r="I56" s="114" t="s">
        <v>23</v>
      </c>
      <c r="J56" s="114" t="s">
        <v>24</v>
      </c>
      <c r="K56" s="118">
        <v>4395604.3956044</v>
      </c>
      <c r="L56" s="114" t="s">
        <v>26</v>
      </c>
      <c r="M56" s="114" t="s">
        <v>25</v>
      </c>
      <c r="N56" s="114" t="s">
        <v>27</v>
      </c>
      <c r="O56" s="122">
        <v>-5000000</v>
      </c>
      <c r="P56" s="114"/>
      <c r="Q56" s="114" t="s">
        <v>28</v>
      </c>
      <c r="R56" s="120">
        <v>1.1375</v>
      </c>
      <c r="S56" s="120">
        <v>0.94799999999999995</v>
      </c>
      <c r="T56" s="118"/>
      <c r="U56" s="118">
        <v>0</v>
      </c>
      <c r="V56" s="114"/>
      <c r="W56" s="120">
        <v>1.1993</v>
      </c>
      <c r="X56" s="120">
        <v>1.2155755204417746</v>
      </c>
      <c r="Y56" s="122">
        <v>-245.93101322329787</v>
      </c>
      <c r="Z56" s="135"/>
      <c r="AA56" s="118">
        <v>0</v>
      </c>
      <c r="AB56" s="122">
        <v>-245.93101322329787</v>
      </c>
      <c r="AC56" s="113"/>
      <c r="AD56" s="114" t="s">
        <v>79</v>
      </c>
      <c r="AF56" s="68" t="str">
        <f t="shared" si="0"/>
        <v/>
      </c>
      <c r="AG56" s="68" t="str">
        <f t="shared" si="1"/>
        <v/>
      </c>
      <c r="AH56" s="6"/>
      <c r="AI56" s="68" t="str">
        <f t="shared" si="2"/>
        <v/>
      </c>
      <c r="AJ56" s="68" t="str">
        <f t="shared" si="3"/>
        <v/>
      </c>
      <c r="AK56" s="68" t="str">
        <f t="shared" si="4"/>
        <v/>
      </c>
      <c r="AL56" s="68" t="str">
        <f t="shared" si="5"/>
        <v/>
      </c>
      <c r="AM56" s="71" t="str">
        <f t="shared" si="6"/>
        <v/>
      </c>
      <c r="AN56" s="6"/>
      <c r="AO56" s="59">
        <f>VLOOKUP(EURUSD!C56,'Cours à terme initiaux'!$A$2:$E$1123,5,FALSE)</f>
        <v>1.1405000000000001</v>
      </c>
      <c r="AP56" s="68" t="str">
        <f t="shared" si="7"/>
        <v/>
      </c>
      <c r="AQ56" s="68" t="str">
        <f t="shared" si="8"/>
        <v/>
      </c>
      <c r="AR56" s="68" t="str">
        <f t="shared" si="9"/>
        <v/>
      </c>
      <c r="AS56" s="68" t="str">
        <f t="shared" si="10"/>
        <v/>
      </c>
      <c r="AT56" s="71" t="str">
        <f t="shared" si="11"/>
        <v/>
      </c>
    </row>
    <row r="57" spans="1:46" ht="15.6" x14ac:dyDescent="0.3">
      <c r="A57" s="114">
        <v>2018</v>
      </c>
      <c r="B57" s="114" t="s">
        <v>87</v>
      </c>
      <c r="C57" s="114">
        <v>817</v>
      </c>
      <c r="D57" s="114" t="s">
        <v>50</v>
      </c>
      <c r="E57" s="116">
        <v>42548</v>
      </c>
      <c r="F57" s="116">
        <v>43308</v>
      </c>
      <c r="G57" s="116">
        <v>43312</v>
      </c>
      <c r="H57" s="114" t="s">
        <v>22</v>
      </c>
      <c r="I57" s="114" t="s">
        <v>25</v>
      </c>
      <c r="J57" s="114" t="s">
        <v>24</v>
      </c>
      <c r="K57" s="118">
        <v>21551724.137931</v>
      </c>
      <c r="L57" s="114" t="s">
        <v>22</v>
      </c>
      <c r="M57" s="114" t="s">
        <v>23</v>
      </c>
      <c r="N57" s="114" t="s">
        <v>27</v>
      </c>
      <c r="O57" s="122">
        <v>-25000000</v>
      </c>
      <c r="P57" s="114"/>
      <c r="Q57" s="114" t="s">
        <v>28</v>
      </c>
      <c r="R57" s="120">
        <v>1.1599999999999999</v>
      </c>
      <c r="S57" s="120"/>
      <c r="T57" s="118"/>
      <c r="U57" s="118">
        <v>0</v>
      </c>
      <c r="V57" s="114"/>
      <c r="W57" s="120">
        <v>1.1993</v>
      </c>
      <c r="X57" s="120">
        <v>1.2155755204417746</v>
      </c>
      <c r="Y57" s="118">
        <v>1130786.0923628116</v>
      </c>
      <c r="Z57" s="135">
        <v>1095708.6566500522</v>
      </c>
      <c r="AA57" s="118">
        <v>985334.32538011298</v>
      </c>
      <c r="AB57" s="118">
        <v>145451.76698269858</v>
      </c>
      <c r="AC57" s="113"/>
      <c r="AD57" s="114" t="s">
        <v>49</v>
      </c>
      <c r="AF57" s="68">
        <f t="shared" si="0"/>
        <v>20566389.812550925</v>
      </c>
      <c r="AG57" s="68">
        <f t="shared" si="1"/>
        <v>985334.32538011298</v>
      </c>
      <c r="AH57" s="6"/>
      <c r="AI57" s="68">
        <f t="shared" si="2"/>
        <v>15820299.855808401</v>
      </c>
      <c r="AJ57" s="68">
        <f t="shared" si="3"/>
        <v>5731424.2821226362</v>
      </c>
      <c r="AK57" s="68">
        <f t="shared" si="4"/>
        <v>-4746089.9567425232</v>
      </c>
      <c r="AL57" s="68">
        <f t="shared" si="5"/>
        <v>4746089.9567425232</v>
      </c>
      <c r="AM57" s="71">
        <f t="shared" si="6"/>
        <v>1</v>
      </c>
      <c r="AN57" s="6"/>
      <c r="AO57" s="59">
        <f>VLOOKUP(EURUSD!C57,'Cours à terme initiaux'!$A$2:$E$1123,5,FALSE)</f>
        <v>1.1373</v>
      </c>
      <c r="AP57" s="68">
        <f t="shared" si="7"/>
        <v>21981886.925173659</v>
      </c>
      <c r="AQ57" s="68">
        <f t="shared" si="8"/>
        <v>0</v>
      </c>
      <c r="AR57" s="68">
        <f t="shared" si="9"/>
        <v>-985334.32538011298</v>
      </c>
      <c r="AS57" s="68">
        <f t="shared" si="10"/>
        <v>985334.32538011298</v>
      </c>
      <c r="AT57" s="71">
        <f t="shared" si="11"/>
        <v>1</v>
      </c>
    </row>
    <row r="58" spans="1:46" ht="15.6" x14ac:dyDescent="0.3">
      <c r="A58" s="114">
        <v>2018</v>
      </c>
      <c r="B58" s="114" t="s">
        <v>87</v>
      </c>
      <c r="C58" s="114">
        <v>818</v>
      </c>
      <c r="D58" s="114" t="s">
        <v>50</v>
      </c>
      <c r="E58" s="116">
        <v>42548</v>
      </c>
      <c r="F58" s="116">
        <v>43308</v>
      </c>
      <c r="G58" s="116">
        <v>43312</v>
      </c>
      <c r="H58" s="114" t="s">
        <v>26</v>
      </c>
      <c r="I58" s="114" t="s">
        <v>23</v>
      </c>
      <c r="J58" s="114" t="s">
        <v>24</v>
      </c>
      <c r="K58" s="118">
        <v>23584905.660377402</v>
      </c>
      <c r="L58" s="114" t="s">
        <v>26</v>
      </c>
      <c r="M58" s="114" t="s">
        <v>25</v>
      </c>
      <c r="N58" s="114" t="s">
        <v>27</v>
      </c>
      <c r="O58" s="122">
        <v>-25000000</v>
      </c>
      <c r="P58" s="114"/>
      <c r="Q58" s="114" t="s">
        <v>28</v>
      </c>
      <c r="R58" s="120">
        <v>1.06</v>
      </c>
      <c r="S58" s="120"/>
      <c r="T58" s="118"/>
      <c r="U58" s="118">
        <v>0</v>
      </c>
      <c r="V58" s="114"/>
      <c r="W58" s="120">
        <v>1.1993</v>
      </c>
      <c r="X58" s="120">
        <v>1.2155755204417746</v>
      </c>
      <c r="Y58" s="122">
        <v>-5754.9466793600741</v>
      </c>
      <c r="Z58" s="135"/>
      <c r="AA58" s="118">
        <v>0</v>
      </c>
      <c r="AB58" s="122">
        <v>-5754.9466793600741</v>
      </c>
      <c r="AC58" s="113"/>
      <c r="AD58" s="114" t="s">
        <v>49</v>
      </c>
      <c r="AF58" s="68">
        <f t="shared" si="0"/>
        <v>20566389.812550925</v>
      </c>
      <c r="AG58" s="68">
        <f t="shared" si="1"/>
        <v>0</v>
      </c>
      <c r="AH58" s="6"/>
      <c r="AI58" s="68">
        <f t="shared" si="2"/>
        <v>29380556.875072747</v>
      </c>
      <c r="AJ58" s="68">
        <f t="shared" si="3"/>
        <v>-5795651.2146953903</v>
      </c>
      <c r="AK58" s="68">
        <f t="shared" si="4"/>
        <v>5795651.2146953903</v>
      </c>
      <c r="AL58" s="68">
        <f t="shared" si="5"/>
        <v>-5795651.2146953903</v>
      </c>
      <c r="AM58" s="71">
        <f t="shared" si="6"/>
        <v>1</v>
      </c>
      <c r="AN58" s="6"/>
      <c r="AO58" s="59">
        <f>VLOOKUP(EURUSD!C58,'Cours à terme initiaux'!$A$2:$E$1123,5,FALSE)</f>
        <v>1.1373</v>
      </c>
      <c r="AP58" s="68">
        <f t="shared" si="7"/>
        <v>21981886.925173659</v>
      </c>
      <c r="AQ58" s="68">
        <f t="shared" si="8"/>
        <v>0</v>
      </c>
      <c r="AR58" s="68">
        <f t="shared" si="9"/>
        <v>-1415497.1126227342</v>
      </c>
      <c r="AS58" s="68">
        <f t="shared" si="10"/>
        <v>0</v>
      </c>
      <c r="AT58" s="71" t="str">
        <f t="shared" si="11"/>
        <v>PAS DE VALEUR INTRINSEQUE</v>
      </c>
    </row>
    <row r="59" spans="1:46" ht="15.6" x14ac:dyDescent="0.3">
      <c r="A59" s="114">
        <v>2018</v>
      </c>
      <c r="B59" s="114" t="s">
        <v>87</v>
      </c>
      <c r="C59" s="114">
        <v>819</v>
      </c>
      <c r="D59" s="114" t="s">
        <v>50</v>
      </c>
      <c r="E59" s="116">
        <v>42548</v>
      </c>
      <c r="F59" s="116">
        <v>43308</v>
      </c>
      <c r="G59" s="116">
        <v>43312</v>
      </c>
      <c r="H59" s="114" t="s">
        <v>26</v>
      </c>
      <c r="I59" s="114" t="s">
        <v>23</v>
      </c>
      <c r="J59" s="114" t="s">
        <v>24</v>
      </c>
      <c r="K59" s="118">
        <v>21551724.137931</v>
      </c>
      <c r="L59" s="114" t="s">
        <v>26</v>
      </c>
      <c r="M59" s="114" t="s">
        <v>25</v>
      </c>
      <c r="N59" s="114" t="s">
        <v>27</v>
      </c>
      <c r="O59" s="122">
        <v>-25000000</v>
      </c>
      <c r="P59" s="114"/>
      <c r="Q59" s="114" t="s">
        <v>28</v>
      </c>
      <c r="R59" s="120">
        <v>1.1599999999999999</v>
      </c>
      <c r="S59" s="120">
        <v>1.06</v>
      </c>
      <c r="T59" s="118"/>
      <c r="U59" s="118">
        <v>0</v>
      </c>
      <c r="V59" s="114"/>
      <c r="W59" s="120">
        <v>1.1993</v>
      </c>
      <c r="X59" s="120">
        <v>1.2155755204417746</v>
      </c>
      <c r="Y59" s="122">
        <v>-29322.48903339939</v>
      </c>
      <c r="Z59" s="135"/>
      <c r="AA59" s="118">
        <v>0</v>
      </c>
      <c r="AB59" s="122">
        <v>-29322.48903339939</v>
      </c>
      <c r="AC59" s="113"/>
      <c r="AD59" s="114" t="s">
        <v>76</v>
      </c>
      <c r="AF59" s="68" t="str">
        <f t="shared" si="0"/>
        <v/>
      </c>
      <c r="AG59" s="68" t="str">
        <f t="shared" si="1"/>
        <v/>
      </c>
      <c r="AH59" s="6"/>
      <c r="AI59" s="68" t="str">
        <f t="shared" si="2"/>
        <v/>
      </c>
      <c r="AJ59" s="68" t="str">
        <f t="shared" si="3"/>
        <v/>
      </c>
      <c r="AK59" s="68" t="str">
        <f t="shared" si="4"/>
        <v/>
      </c>
      <c r="AL59" s="68" t="str">
        <f t="shared" si="5"/>
        <v/>
      </c>
      <c r="AM59" s="71" t="str">
        <f t="shared" si="6"/>
        <v/>
      </c>
      <c r="AN59" s="6"/>
      <c r="AO59" s="59">
        <f>VLOOKUP(EURUSD!C59,'Cours à terme initiaux'!$A$2:$E$1123,5,FALSE)</f>
        <v>1.1373</v>
      </c>
      <c r="AP59" s="68" t="str">
        <f t="shared" si="7"/>
        <v/>
      </c>
      <c r="AQ59" s="68" t="str">
        <f t="shared" si="8"/>
        <v/>
      </c>
      <c r="AR59" s="68" t="str">
        <f t="shared" si="9"/>
        <v/>
      </c>
      <c r="AS59" s="68" t="str">
        <f t="shared" si="10"/>
        <v/>
      </c>
      <c r="AT59" s="71" t="str">
        <f t="shared" si="11"/>
        <v/>
      </c>
    </row>
    <row r="60" spans="1:46" ht="15.6" x14ac:dyDescent="0.3">
      <c r="A60" s="114">
        <v>2018</v>
      </c>
      <c r="B60" s="114" t="s">
        <v>62</v>
      </c>
      <c r="C60" s="114">
        <v>561</v>
      </c>
      <c r="D60" s="114" t="s">
        <v>54</v>
      </c>
      <c r="E60" s="116">
        <v>42221</v>
      </c>
      <c r="F60" s="116">
        <v>43341</v>
      </c>
      <c r="G60" s="116">
        <v>43343</v>
      </c>
      <c r="H60" s="114" t="s">
        <v>22</v>
      </c>
      <c r="I60" s="114" t="s">
        <v>25</v>
      </c>
      <c r="J60" s="114" t="s">
        <v>24</v>
      </c>
      <c r="K60" s="118">
        <v>4201680.6722689103</v>
      </c>
      <c r="L60" s="114" t="s">
        <v>22</v>
      </c>
      <c r="M60" s="114" t="s">
        <v>23</v>
      </c>
      <c r="N60" s="114" t="s">
        <v>27</v>
      </c>
      <c r="O60" s="122">
        <v>-5000000</v>
      </c>
      <c r="P60" s="114"/>
      <c r="Q60" s="114" t="s">
        <v>28</v>
      </c>
      <c r="R60" s="120">
        <v>1.19</v>
      </c>
      <c r="S60" s="120">
        <v>0.94799999999999995</v>
      </c>
      <c r="T60" s="118"/>
      <c r="U60" s="118">
        <v>0</v>
      </c>
      <c r="V60" s="114"/>
      <c r="W60" s="120">
        <v>1.1993</v>
      </c>
      <c r="X60" s="120">
        <v>1.218196635423042</v>
      </c>
      <c r="Y60" s="118">
        <v>194172.45854677327</v>
      </c>
      <c r="Z60" s="135">
        <v>193545.14326500549</v>
      </c>
      <c r="AA60" s="118">
        <v>0</v>
      </c>
      <c r="AB60" s="118">
        <v>194172.45854677327</v>
      </c>
      <c r="AC60" s="113"/>
      <c r="AD60" s="114" t="s">
        <v>77</v>
      </c>
      <c r="AF60" s="68" t="str">
        <f t="shared" si="0"/>
        <v/>
      </c>
      <c r="AG60" s="68" t="str">
        <f t="shared" si="1"/>
        <v/>
      </c>
      <c r="AH60" s="6"/>
      <c r="AI60" s="68" t="str">
        <f t="shared" si="2"/>
        <v/>
      </c>
      <c r="AJ60" s="68" t="str">
        <f t="shared" si="3"/>
        <v/>
      </c>
      <c r="AK60" s="68" t="str">
        <f t="shared" si="4"/>
        <v/>
      </c>
      <c r="AL60" s="68" t="str">
        <f t="shared" si="5"/>
        <v/>
      </c>
      <c r="AM60" s="71" t="str">
        <f t="shared" si="6"/>
        <v/>
      </c>
      <c r="AN60" s="6"/>
      <c r="AO60" s="59">
        <f>VLOOKUP(EURUSD!C60,'Cours à terme initiaux'!$A$2:$E$1123,5,FALSE)</f>
        <v>1.1426000000000001</v>
      </c>
      <c r="AP60" s="68" t="str">
        <f t="shared" si="7"/>
        <v/>
      </c>
      <c r="AQ60" s="68" t="str">
        <f t="shared" si="8"/>
        <v/>
      </c>
      <c r="AR60" s="68" t="str">
        <f t="shared" si="9"/>
        <v/>
      </c>
      <c r="AS60" s="68" t="str">
        <f t="shared" si="10"/>
        <v/>
      </c>
      <c r="AT60" s="71" t="str">
        <f t="shared" si="11"/>
        <v/>
      </c>
    </row>
    <row r="61" spans="1:46" ht="15.6" x14ac:dyDescent="0.3">
      <c r="A61" s="114">
        <v>2018</v>
      </c>
      <c r="B61" s="114" t="s">
        <v>62</v>
      </c>
      <c r="C61" s="114">
        <v>562</v>
      </c>
      <c r="D61" s="114" t="s">
        <v>54</v>
      </c>
      <c r="E61" s="116">
        <v>42221</v>
      </c>
      <c r="F61" s="116">
        <v>43341</v>
      </c>
      <c r="G61" s="116">
        <v>43343</v>
      </c>
      <c r="H61" s="114" t="s">
        <v>22</v>
      </c>
      <c r="I61" s="114" t="s">
        <v>25</v>
      </c>
      <c r="J61" s="114" t="s">
        <v>24</v>
      </c>
      <c r="K61" s="118">
        <v>4395604.3956044</v>
      </c>
      <c r="L61" s="114" t="s">
        <v>22</v>
      </c>
      <c r="M61" s="114" t="s">
        <v>23</v>
      </c>
      <c r="N61" s="114" t="s">
        <v>27</v>
      </c>
      <c r="O61" s="122">
        <v>-5000000</v>
      </c>
      <c r="P61" s="114"/>
      <c r="Q61" s="114" t="s">
        <v>28</v>
      </c>
      <c r="R61" s="120">
        <v>1.1375</v>
      </c>
      <c r="S61" s="120">
        <v>0.94799999999999995</v>
      </c>
      <c r="T61" s="118"/>
      <c r="U61" s="118">
        <v>0</v>
      </c>
      <c r="V61" s="114"/>
      <c r="W61" s="120">
        <v>1.1993</v>
      </c>
      <c r="X61" s="120">
        <v>1.218196635423042</v>
      </c>
      <c r="Y61" s="118">
        <v>9.718286004993642E-4</v>
      </c>
      <c r="Z61" s="135"/>
      <c r="AA61" s="118">
        <v>0</v>
      </c>
      <c r="AB61" s="118">
        <v>9.718286004993642E-4</v>
      </c>
      <c r="AC61" s="113"/>
      <c r="AD61" s="114" t="s">
        <v>78</v>
      </c>
      <c r="AF61" s="68" t="str">
        <f t="shared" si="0"/>
        <v/>
      </c>
      <c r="AG61" s="68" t="str">
        <f t="shared" si="1"/>
        <v/>
      </c>
      <c r="AH61" s="6"/>
      <c r="AI61" s="68" t="str">
        <f t="shared" si="2"/>
        <v/>
      </c>
      <c r="AJ61" s="68" t="str">
        <f t="shared" si="3"/>
        <v/>
      </c>
      <c r="AK61" s="68" t="str">
        <f t="shared" si="4"/>
        <v/>
      </c>
      <c r="AL61" s="68" t="str">
        <f t="shared" si="5"/>
        <v/>
      </c>
      <c r="AM61" s="71" t="str">
        <f t="shared" si="6"/>
        <v/>
      </c>
      <c r="AN61" s="6"/>
      <c r="AO61" s="59">
        <f>VLOOKUP(EURUSD!C61,'Cours à terme initiaux'!$A$2:$E$1123,5,FALSE)</f>
        <v>1.1426000000000001</v>
      </c>
      <c r="AP61" s="68" t="str">
        <f t="shared" si="7"/>
        <v/>
      </c>
      <c r="AQ61" s="68" t="str">
        <f t="shared" si="8"/>
        <v/>
      </c>
      <c r="AR61" s="68" t="str">
        <f t="shared" si="9"/>
        <v/>
      </c>
      <c r="AS61" s="68" t="str">
        <f t="shared" si="10"/>
        <v/>
      </c>
      <c r="AT61" s="71" t="str">
        <f t="shared" si="11"/>
        <v/>
      </c>
    </row>
    <row r="62" spans="1:46" ht="15.6" x14ac:dyDescent="0.3">
      <c r="A62" s="114">
        <v>2018</v>
      </c>
      <c r="B62" s="114" t="s">
        <v>62</v>
      </c>
      <c r="C62" s="114">
        <v>563</v>
      </c>
      <c r="D62" s="114" t="s">
        <v>54</v>
      </c>
      <c r="E62" s="116">
        <v>42221</v>
      </c>
      <c r="F62" s="116">
        <v>43341</v>
      </c>
      <c r="G62" s="116">
        <v>43343</v>
      </c>
      <c r="H62" s="114" t="s">
        <v>26</v>
      </c>
      <c r="I62" s="114" t="s">
        <v>23</v>
      </c>
      <c r="J62" s="114" t="s">
        <v>24</v>
      </c>
      <c r="K62" s="118">
        <v>4395604.3956044</v>
      </c>
      <c r="L62" s="114" t="s">
        <v>26</v>
      </c>
      <c r="M62" s="114" t="s">
        <v>25</v>
      </c>
      <c r="N62" s="114" t="s">
        <v>27</v>
      </c>
      <c r="O62" s="122">
        <v>-5000000</v>
      </c>
      <c r="P62" s="114"/>
      <c r="Q62" s="114" t="s">
        <v>28</v>
      </c>
      <c r="R62" s="120">
        <v>1.1375</v>
      </c>
      <c r="S62" s="120">
        <v>0.94799999999999995</v>
      </c>
      <c r="T62" s="118"/>
      <c r="U62" s="118">
        <v>0</v>
      </c>
      <c r="V62" s="114"/>
      <c r="W62" s="120">
        <v>1.1993</v>
      </c>
      <c r="X62" s="120">
        <v>1.218196635423042</v>
      </c>
      <c r="Y62" s="122">
        <v>-627.31625359638338</v>
      </c>
      <c r="Z62" s="135"/>
      <c r="AA62" s="118">
        <v>0</v>
      </c>
      <c r="AB62" s="122">
        <v>-627.31625359638338</v>
      </c>
      <c r="AC62" s="113"/>
      <c r="AD62" s="114" t="s">
        <v>79</v>
      </c>
      <c r="AF62" s="68" t="str">
        <f t="shared" si="0"/>
        <v/>
      </c>
      <c r="AG62" s="68" t="str">
        <f t="shared" si="1"/>
        <v/>
      </c>
      <c r="AH62" s="6"/>
      <c r="AI62" s="68" t="str">
        <f t="shared" si="2"/>
        <v/>
      </c>
      <c r="AJ62" s="68" t="str">
        <f t="shared" si="3"/>
        <v/>
      </c>
      <c r="AK62" s="68" t="str">
        <f t="shared" si="4"/>
        <v/>
      </c>
      <c r="AL62" s="68" t="str">
        <f t="shared" si="5"/>
        <v/>
      </c>
      <c r="AM62" s="71" t="str">
        <f t="shared" si="6"/>
        <v/>
      </c>
      <c r="AN62" s="6"/>
      <c r="AO62" s="59">
        <f>VLOOKUP(EURUSD!C62,'Cours à terme initiaux'!$A$2:$E$1123,5,FALSE)</f>
        <v>1.1426000000000001</v>
      </c>
      <c r="AP62" s="68" t="str">
        <f t="shared" si="7"/>
        <v/>
      </c>
      <c r="AQ62" s="68" t="str">
        <f t="shared" si="8"/>
        <v/>
      </c>
      <c r="AR62" s="68" t="str">
        <f t="shared" si="9"/>
        <v/>
      </c>
      <c r="AS62" s="68" t="str">
        <f t="shared" si="10"/>
        <v/>
      </c>
      <c r="AT62" s="71" t="str">
        <f t="shared" si="11"/>
        <v/>
      </c>
    </row>
    <row r="63" spans="1:46" ht="15.6" x14ac:dyDescent="0.3">
      <c r="A63" s="114">
        <v>2018</v>
      </c>
      <c r="B63" s="114" t="s">
        <v>92</v>
      </c>
      <c r="C63" s="114">
        <v>861</v>
      </c>
      <c r="D63" s="114" t="s">
        <v>84</v>
      </c>
      <c r="E63" s="116">
        <v>42655</v>
      </c>
      <c r="F63" s="116">
        <v>43341</v>
      </c>
      <c r="G63" s="116">
        <v>43343</v>
      </c>
      <c r="H63" s="114" t="s">
        <v>22</v>
      </c>
      <c r="I63" s="114" t="s">
        <v>25</v>
      </c>
      <c r="J63" s="114" t="s">
        <v>24</v>
      </c>
      <c r="K63" s="118">
        <v>17094017.0940171</v>
      </c>
      <c r="L63" s="114" t="s">
        <v>22</v>
      </c>
      <c r="M63" s="114" t="s">
        <v>23</v>
      </c>
      <c r="N63" s="114" t="s">
        <v>27</v>
      </c>
      <c r="O63" s="122">
        <v>-20000000</v>
      </c>
      <c r="P63" s="114">
        <v>1.1007</v>
      </c>
      <c r="Q63" s="114" t="s">
        <v>28</v>
      </c>
      <c r="R63" s="120">
        <v>1.17</v>
      </c>
      <c r="S63" s="120"/>
      <c r="T63" s="118"/>
      <c r="U63" s="118">
        <v>0</v>
      </c>
      <c r="V63" s="114"/>
      <c r="W63" s="120">
        <v>1.1993</v>
      </c>
      <c r="X63" s="120">
        <v>1.218196635423042</v>
      </c>
      <c r="Y63" s="118">
        <v>835308.98773409438</v>
      </c>
      <c r="Z63" s="135">
        <v>806218.49681651313</v>
      </c>
      <c r="AA63" s="118">
        <v>676306.34155337885</v>
      </c>
      <c r="AB63" s="118">
        <v>159002.64618071553</v>
      </c>
      <c r="AC63" s="113"/>
      <c r="AD63" s="114" t="s">
        <v>49</v>
      </c>
      <c r="AF63" s="68">
        <f t="shared" si="0"/>
        <v>16417710.752463717</v>
      </c>
      <c r="AG63" s="68">
        <f t="shared" si="1"/>
        <v>676306.34155337885</v>
      </c>
      <c r="AH63" s="6"/>
      <c r="AI63" s="68">
        <f t="shared" si="2"/>
        <v>12629008.271125937</v>
      </c>
      <c r="AJ63" s="68">
        <f t="shared" si="3"/>
        <v>4465008.822891159</v>
      </c>
      <c r="AK63" s="68">
        <f t="shared" si="4"/>
        <v>-3788702.4813377801</v>
      </c>
      <c r="AL63" s="68">
        <f t="shared" si="5"/>
        <v>3788702.4813377801</v>
      </c>
      <c r="AM63" s="71">
        <f t="shared" si="6"/>
        <v>1</v>
      </c>
      <c r="AN63" s="6"/>
      <c r="AO63" s="59">
        <f>VLOOKUP(EURUSD!C63,'Cours à terme initiaux'!$A$2:$E$1123,5,FALSE)</f>
        <v>1.1383000000000001</v>
      </c>
      <c r="AP63" s="68">
        <f t="shared" si="7"/>
        <v>17570060.616709128</v>
      </c>
      <c r="AQ63" s="68">
        <f t="shared" si="8"/>
        <v>0</v>
      </c>
      <c r="AR63" s="68">
        <f t="shared" si="9"/>
        <v>-676306.34155337885</v>
      </c>
      <c r="AS63" s="68">
        <f t="shared" si="10"/>
        <v>676306.34155337885</v>
      </c>
      <c r="AT63" s="71">
        <f t="shared" si="11"/>
        <v>1</v>
      </c>
    </row>
    <row r="64" spans="1:46" ht="15.6" x14ac:dyDescent="0.3">
      <c r="A64" s="114">
        <v>2018</v>
      </c>
      <c r="B64" s="114" t="s">
        <v>92</v>
      </c>
      <c r="C64" s="114">
        <v>862</v>
      </c>
      <c r="D64" s="114" t="s">
        <v>84</v>
      </c>
      <c r="E64" s="116">
        <v>42655</v>
      </c>
      <c r="F64" s="116">
        <v>43341</v>
      </c>
      <c r="G64" s="116">
        <v>43343</v>
      </c>
      <c r="H64" s="114" t="s">
        <v>26</v>
      </c>
      <c r="I64" s="114" t="s">
        <v>23</v>
      </c>
      <c r="J64" s="114" t="s">
        <v>24</v>
      </c>
      <c r="K64" s="118">
        <v>19093078.758949898</v>
      </c>
      <c r="L64" s="114" t="s">
        <v>26</v>
      </c>
      <c r="M64" s="114" t="s">
        <v>25</v>
      </c>
      <c r="N64" s="114" t="s">
        <v>27</v>
      </c>
      <c r="O64" s="122">
        <v>-20000000</v>
      </c>
      <c r="P64" s="114">
        <v>1.1007</v>
      </c>
      <c r="Q64" s="114" t="s">
        <v>28</v>
      </c>
      <c r="R64" s="120">
        <v>1.0475000000000001</v>
      </c>
      <c r="S64" s="120"/>
      <c r="T64" s="118"/>
      <c r="U64" s="118">
        <v>0</v>
      </c>
      <c r="V64" s="114"/>
      <c r="W64" s="120">
        <v>1.1993</v>
      </c>
      <c r="X64" s="120">
        <v>1.218196635423042</v>
      </c>
      <c r="Y64" s="122">
        <v>-4449.2846051863671</v>
      </c>
      <c r="Z64" s="135"/>
      <c r="AA64" s="118">
        <v>0</v>
      </c>
      <c r="AB64" s="122">
        <v>-4449.2846051863671</v>
      </c>
      <c r="AC64" s="113"/>
      <c r="AD64" s="114" t="s">
        <v>49</v>
      </c>
      <c r="AF64" s="68">
        <f t="shared" si="0"/>
        <v>16417710.752463717</v>
      </c>
      <c r="AG64" s="68">
        <f t="shared" si="1"/>
        <v>0</v>
      </c>
      <c r="AH64" s="6"/>
      <c r="AI64" s="68">
        <f t="shared" si="2"/>
        <v>23453872.503519598</v>
      </c>
      <c r="AJ64" s="68">
        <f t="shared" si="3"/>
        <v>-4360793.7445697188</v>
      </c>
      <c r="AK64" s="68">
        <f t="shared" si="4"/>
        <v>4360793.7445697188</v>
      </c>
      <c r="AL64" s="68">
        <f t="shared" si="5"/>
        <v>-4360793.7445697188</v>
      </c>
      <c r="AM64" s="71">
        <f t="shared" si="6"/>
        <v>1</v>
      </c>
      <c r="AN64" s="6"/>
      <c r="AO64" s="59">
        <f>VLOOKUP(EURUSD!C64,'Cours à terme initiaux'!$A$2:$E$1123,5,FALSE)</f>
        <v>1.1383000000000001</v>
      </c>
      <c r="AP64" s="68">
        <f t="shared" si="7"/>
        <v>17570060.616709128</v>
      </c>
      <c r="AQ64" s="68">
        <f t="shared" si="8"/>
        <v>0</v>
      </c>
      <c r="AR64" s="68">
        <f t="shared" si="9"/>
        <v>-1152349.864245411</v>
      </c>
      <c r="AS64" s="68">
        <f t="shared" si="10"/>
        <v>0</v>
      </c>
      <c r="AT64" s="71" t="str">
        <f t="shared" si="11"/>
        <v>PAS DE VALEUR INTRINSEQUE</v>
      </c>
    </row>
    <row r="65" spans="1:46" ht="15.6" x14ac:dyDescent="0.3">
      <c r="A65" s="114">
        <v>2018</v>
      </c>
      <c r="B65" s="114" t="s">
        <v>92</v>
      </c>
      <c r="C65" s="114">
        <v>863</v>
      </c>
      <c r="D65" s="114" t="s">
        <v>84</v>
      </c>
      <c r="E65" s="116">
        <v>42655</v>
      </c>
      <c r="F65" s="116">
        <v>43341</v>
      </c>
      <c r="G65" s="116">
        <v>43343</v>
      </c>
      <c r="H65" s="114" t="s">
        <v>26</v>
      </c>
      <c r="I65" s="114" t="s">
        <v>23</v>
      </c>
      <c r="J65" s="114" t="s">
        <v>24</v>
      </c>
      <c r="K65" s="118">
        <v>17241379.3103448</v>
      </c>
      <c r="L65" s="114" t="s">
        <v>26</v>
      </c>
      <c r="M65" s="114" t="s">
        <v>25</v>
      </c>
      <c r="N65" s="114" t="s">
        <v>27</v>
      </c>
      <c r="O65" s="122">
        <v>-20000000</v>
      </c>
      <c r="P65" s="114">
        <v>1.1007</v>
      </c>
      <c r="Q65" s="114" t="s">
        <v>28</v>
      </c>
      <c r="R65" s="120">
        <v>1.1599999999999999</v>
      </c>
      <c r="S65" s="120">
        <v>1.0475000000000001</v>
      </c>
      <c r="T65" s="118"/>
      <c r="U65" s="118">
        <v>0</v>
      </c>
      <c r="V65" s="114"/>
      <c r="W65" s="120">
        <v>1.1993</v>
      </c>
      <c r="X65" s="120">
        <v>1.218196635423042</v>
      </c>
      <c r="Y65" s="122">
        <v>-24641.206312394926</v>
      </c>
      <c r="Z65" s="135"/>
      <c r="AA65" s="118">
        <v>0</v>
      </c>
      <c r="AB65" s="122">
        <v>-24641.206312394926</v>
      </c>
      <c r="AC65" s="113"/>
      <c r="AD65" s="114" t="s">
        <v>76</v>
      </c>
      <c r="AF65" s="68" t="str">
        <f t="shared" si="0"/>
        <v/>
      </c>
      <c r="AG65" s="68" t="str">
        <f t="shared" si="1"/>
        <v/>
      </c>
      <c r="AH65" s="6"/>
      <c r="AI65" s="68" t="str">
        <f t="shared" si="2"/>
        <v/>
      </c>
      <c r="AJ65" s="68" t="str">
        <f t="shared" si="3"/>
        <v/>
      </c>
      <c r="AK65" s="68" t="str">
        <f t="shared" si="4"/>
        <v/>
      </c>
      <c r="AL65" s="68" t="str">
        <f t="shared" si="5"/>
        <v/>
      </c>
      <c r="AM65" s="71" t="str">
        <f t="shared" si="6"/>
        <v/>
      </c>
      <c r="AN65" s="6"/>
      <c r="AO65" s="59">
        <f>VLOOKUP(EURUSD!C65,'Cours à terme initiaux'!$A$2:$E$1123,5,FALSE)</f>
        <v>1.1383000000000001</v>
      </c>
      <c r="AP65" s="68" t="str">
        <f t="shared" si="7"/>
        <v/>
      </c>
      <c r="AQ65" s="68" t="str">
        <f t="shared" si="8"/>
        <v/>
      </c>
      <c r="AR65" s="68" t="str">
        <f t="shared" si="9"/>
        <v/>
      </c>
      <c r="AS65" s="68" t="str">
        <f t="shared" si="10"/>
        <v/>
      </c>
      <c r="AT65" s="71" t="str">
        <f t="shared" si="11"/>
        <v/>
      </c>
    </row>
    <row r="66" spans="1:46" ht="15.6" x14ac:dyDescent="0.3">
      <c r="A66" s="114">
        <v>2018</v>
      </c>
      <c r="B66" s="114" t="s">
        <v>63</v>
      </c>
      <c r="C66" s="114">
        <v>564</v>
      </c>
      <c r="D66" s="114" t="s">
        <v>54</v>
      </c>
      <c r="E66" s="116">
        <v>42221</v>
      </c>
      <c r="F66" s="116">
        <v>43369</v>
      </c>
      <c r="G66" s="116">
        <v>43371</v>
      </c>
      <c r="H66" s="114" t="s">
        <v>22</v>
      </c>
      <c r="I66" s="114" t="s">
        <v>25</v>
      </c>
      <c r="J66" s="114" t="s">
        <v>24</v>
      </c>
      <c r="K66" s="118">
        <v>4201680.6722689103</v>
      </c>
      <c r="L66" s="114" t="s">
        <v>22</v>
      </c>
      <c r="M66" s="114" t="s">
        <v>23</v>
      </c>
      <c r="N66" s="114" t="s">
        <v>27</v>
      </c>
      <c r="O66" s="122">
        <v>-5000000</v>
      </c>
      <c r="P66" s="114"/>
      <c r="Q66" s="114" t="s">
        <v>28</v>
      </c>
      <c r="R66" s="120">
        <v>1.19</v>
      </c>
      <c r="S66" s="120">
        <v>0.94799999999999995</v>
      </c>
      <c r="T66" s="118"/>
      <c r="U66" s="118">
        <v>0</v>
      </c>
      <c r="V66" s="114"/>
      <c r="W66" s="120">
        <v>1.1993</v>
      </c>
      <c r="X66" s="120">
        <v>1.2205967215349465</v>
      </c>
      <c r="Y66" s="118">
        <v>207669.39278648456</v>
      </c>
      <c r="Z66" s="135">
        <v>206535.80862411702</v>
      </c>
      <c r="AA66" s="118">
        <v>0</v>
      </c>
      <c r="AB66" s="118">
        <v>207669.39278648456</v>
      </c>
      <c r="AC66" s="113"/>
      <c r="AD66" s="114" t="s">
        <v>77</v>
      </c>
      <c r="AF66" s="68" t="str">
        <f t="shared" si="0"/>
        <v/>
      </c>
      <c r="AG66" s="68" t="str">
        <f t="shared" si="1"/>
        <v/>
      </c>
      <c r="AH66" s="6"/>
      <c r="AI66" s="68" t="str">
        <f t="shared" si="2"/>
        <v/>
      </c>
      <c r="AJ66" s="68" t="str">
        <f t="shared" si="3"/>
        <v/>
      </c>
      <c r="AK66" s="68" t="str">
        <f t="shared" si="4"/>
        <v/>
      </c>
      <c r="AL66" s="68" t="str">
        <f t="shared" si="5"/>
        <v/>
      </c>
      <c r="AM66" s="71" t="str">
        <f t="shared" si="6"/>
        <v/>
      </c>
      <c r="AN66" s="6"/>
      <c r="AO66" s="59">
        <f>VLOOKUP(EURUSD!C66,'Cours à terme initiaux'!$A$2:$E$1123,5,FALSE)</f>
        <v>1.1443000000000001</v>
      </c>
      <c r="AP66" s="68" t="str">
        <f t="shared" si="7"/>
        <v/>
      </c>
      <c r="AQ66" s="68" t="str">
        <f t="shared" si="8"/>
        <v/>
      </c>
      <c r="AR66" s="68" t="str">
        <f t="shared" si="9"/>
        <v/>
      </c>
      <c r="AS66" s="68" t="str">
        <f t="shared" si="10"/>
        <v/>
      </c>
      <c r="AT66" s="71" t="str">
        <f t="shared" si="11"/>
        <v/>
      </c>
    </row>
    <row r="67" spans="1:46" ht="15.6" x14ac:dyDescent="0.3">
      <c r="A67" s="114">
        <v>2018</v>
      </c>
      <c r="B67" s="114" t="s">
        <v>63</v>
      </c>
      <c r="C67" s="114">
        <v>565</v>
      </c>
      <c r="D67" s="114" t="s">
        <v>54</v>
      </c>
      <c r="E67" s="116">
        <v>42221</v>
      </c>
      <c r="F67" s="116">
        <v>43369</v>
      </c>
      <c r="G67" s="116">
        <v>43371</v>
      </c>
      <c r="H67" s="114" t="s">
        <v>22</v>
      </c>
      <c r="I67" s="114" t="s">
        <v>25</v>
      </c>
      <c r="J67" s="114" t="s">
        <v>24</v>
      </c>
      <c r="K67" s="118">
        <v>4395604.3956044</v>
      </c>
      <c r="L67" s="114" t="s">
        <v>22</v>
      </c>
      <c r="M67" s="114" t="s">
        <v>23</v>
      </c>
      <c r="N67" s="114" t="s">
        <v>27</v>
      </c>
      <c r="O67" s="122">
        <v>-5000000</v>
      </c>
      <c r="P67" s="114"/>
      <c r="Q67" s="114" t="s">
        <v>28</v>
      </c>
      <c r="R67" s="120">
        <v>1.1375</v>
      </c>
      <c r="S67" s="120">
        <v>0.94799999999999995</v>
      </c>
      <c r="T67" s="118"/>
      <c r="U67" s="118">
        <v>0</v>
      </c>
      <c r="V67" s="114"/>
      <c r="W67" s="120">
        <v>1.1993</v>
      </c>
      <c r="X67" s="120">
        <v>1.2205967215349465</v>
      </c>
      <c r="Y67" s="118">
        <v>6.4979570564331918E-3</v>
      </c>
      <c r="Z67" s="135"/>
      <c r="AA67" s="118">
        <v>0</v>
      </c>
      <c r="AB67" s="118">
        <v>6.4979570564331918E-3</v>
      </c>
      <c r="AC67" s="113"/>
      <c r="AD67" s="114" t="s">
        <v>78</v>
      </c>
      <c r="AF67" s="68" t="str">
        <f t="shared" si="0"/>
        <v/>
      </c>
      <c r="AG67" s="68" t="str">
        <f t="shared" si="1"/>
        <v/>
      </c>
      <c r="AH67" s="6"/>
      <c r="AI67" s="68" t="str">
        <f t="shared" si="2"/>
        <v/>
      </c>
      <c r="AJ67" s="68" t="str">
        <f t="shared" si="3"/>
        <v/>
      </c>
      <c r="AK67" s="68" t="str">
        <f t="shared" si="4"/>
        <v/>
      </c>
      <c r="AL67" s="68" t="str">
        <f t="shared" si="5"/>
        <v/>
      </c>
      <c r="AM67" s="71" t="str">
        <f t="shared" si="6"/>
        <v/>
      </c>
      <c r="AN67" s="6"/>
      <c r="AO67" s="59">
        <f>VLOOKUP(EURUSD!C67,'Cours à terme initiaux'!$A$2:$E$1123,5,FALSE)</f>
        <v>1.1443000000000001</v>
      </c>
      <c r="AP67" s="68" t="str">
        <f t="shared" si="7"/>
        <v/>
      </c>
      <c r="AQ67" s="68" t="str">
        <f t="shared" si="8"/>
        <v/>
      </c>
      <c r="AR67" s="68" t="str">
        <f t="shared" si="9"/>
        <v/>
      </c>
      <c r="AS67" s="68" t="str">
        <f t="shared" si="10"/>
        <v/>
      </c>
      <c r="AT67" s="71" t="str">
        <f t="shared" si="11"/>
        <v/>
      </c>
    </row>
    <row r="68" spans="1:46" ht="15.6" x14ac:dyDescent="0.3">
      <c r="A68" s="114">
        <v>2018</v>
      </c>
      <c r="B68" s="114" t="s">
        <v>63</v>
      </c>
      <c r="C68" s="114">
        <v>566</v>
      </c>
      <c r="D68" s="114" t="s">
        <v>54</v>
      </c>
      <c r="E68" s="116">
        <v>42221</v>
      </c>
      <c r="F68" s="116">
        <v>43369</v>
      </c>
      <c r="G68" s="116">
        <v>43371</v>
      </c>
      <c r="H68" s="114" t="s">
        <v>26</v>
      </c>
      <c r="I68" s="114" t="s">
        <v>23</v>
      </c>
      <c r="J68" s="114" t="s">
        <v>24</v>
      </c>
      <c r="K68" s="118">
        <v>4395604.3956044</v>
      </c>
      <c r="L68" s="114" t="s">
        <v>26</v>
      </c>
      <c r="M68" s="114" t="s">
        <v>25</v>
      </c>
      <c r="N68" s="114" t="s">
        <v>27</v>
      </c>
      <c r="O68" s="122">
        <v>-5000000</v>
      </c>
      <c r="P68" s="114"/>
      <c r="Q68" s="114" t="s">
        <v>28</v>
      </c>
      <c r="R68" s="120">
        <v>1.1375</v>
      </c>
      <c r="S68" s="120">
        <v>0.94799999999999995</v>
      </c>
      <c r="T68" s="118"/>
      <c r="U68" s="118">
        <v>0</v>
      </c>
      <c r="V68" s="114"/>
      <c r="W68" s="120">
        <v>1.1993</v>
      </c>
      <c r="X68" s="120">
        <v>1.2205967215349465</v>
      </c>
      <c r="Y68" s="122">
        <v>-1133.5906603245851</v>
      </c>
      <c r="Z68" s="135"/>
      <c r="AA68" s="118">
        <v>0</v>
      </c>
      <c r="AB68" s="122">
        <v>-1133.5906603245851</v>
      </c>
      <c r="AC68" s="113"/>
      <c r="AD68" s="114" t="s">
        <v>79</v>
      </c>
      <c r="AF68" s="68" t="str">
        <f t="shared" si="0"/>
        <v/>
      </c>
      <c r="AG68" s="68" t="str">
        <f t="shared" si="1"/>
        <v/>
      </c>
      <c r="AH68" s="6"/>
      <c r="AI68" s="68" t="str">
        <f t="shared" si="2"/>
        <v/>
      </c>
      <c r="AJ68" s="68" t="str">
        <f t="shared" si="3"/>
        <v/>
      </c>
      <c r="AK68" s="68" t="str">
        <f t="shared" si="4"/>
        <v/>
      </c>
      <c r="AL68" s="68" t="str">
        <f t="shared" si="5"/>
        <v/>
      </c>
      <c r="AM68" s="71" t="str">
        <f t="shared" si="6"/>
        <v/>
      </c>
      <c r="AN68" s="6"/>
      <c r="AO68" s="59">
        <f>VLOOKUP(EURUSD!C68,'Cours à terme initiaux'!$A$2:$E$1123,5,FALSE)</f>
        <v>1.1443000000000001</v>
      </c>
      <c r="AP68" s="68" t="str">
        <f t="shared" si="7"/>
        <v/>
      </c>
      <c r="AQ68" s="68" t="str">
        <f t="shared" si="8"/>
        <v/>
      </c>
      <c r="AR68" s="68" t="str">
        <f t="shared" si="9"/>
        <v/>
      </c>
      <c r="AS68" s="68" t="str">
        <f t="shared" si="10"/>
        <v/>
      </c>
      <c r="AT68" s="71" t="str">
        <f t="shared" si="11"/>
        <v/>
      </c>
    </row>
    <row r="69" spans="1:46" ht="15.6" x14ac:dyDescent="0.3">
      <c r="A69" s="114">
        <v>2018</v>
      </c>
      <c r="B69" s="114" t="s">
        <v>85</v>
      </c>
      <c r="C69" s="114">
        <v>833</v>
      </c>
      <c r="D69" s="114" t="s">
        <v>21</v>
      </c>
      <c r="E69" s="116">
        <v>42655</v>
      </c>
      <c r="F69" s="116">
        <v>43369</v>
      </c>
      <c r="G69" s="116">
        <v>43371</v>
      </c>
      <c r="H69" s="114" t="s">
        <v>22</v>
      </c>
      <c r="I69" s="114" t="s">
        <v>25</v>
      </c>
      <c r="J69" s="114" t="s">
        <v>24</v>
      </c>
      <c r="K69" s="118">
        <v>21459227.467811201</v>
      </c>
      <c r="L69" s="114" t="s">
        <v>22</v>
      </c>
      <c r="M69" s="114" t="s">
        <v>23</v>
      </c>
      <c r="N69" s="114" t="s">
        <v>27</v>
      </c>
      <c r="O69" s="122">
        <v>-25000000</v>
      </c>
      <c r="P69" s="114">
        <v>1.1024</v>
      </c>
      <c r="Q69" s="114" t="s">
        <v>28</v>
      </c>
      <c r="R69" s="120">
        <v>1.165</v>
      </c>
      <c r="S69" s="120"/>
      <c r="T69" s="118"/>
      <c r="U69" s="118">
        <v>0</v>
      </c>
      <c r="V69" s="114"/>
      <c r="W69" s="120">
        <v>1.1993</v>
      </c>
      <c r="X69" s="120">
        <v>1.2205967215349465</v>
      </c>
      <c r="Y69" s="118">
        <v>1171247.8286459886</v>
      </c>
      <c r="Z69" s="135">
        <v>1124367.7949454307</v>
      </c>
      <c r="AA69" s="118">
        <v>977442.15827701986</v>
      </c>
      <c r="AB69" s="118">
        <v>193805.67036896874</v>
      </c>
      <c r="AC69" s="113"/>
      <c r="AD69" s="114" t="s">
        <v>49</v>
      </c>
      <c r="AF69" s="68">
        <f t="shared" si="0"/>
        <v>20481785.30953414</v>
      </c>
      <c r="AG69" s="68">
        <f t="shared" si="1"/>
        <v>977442.15827701986</v>
      </c>
      <c r="AH69" s="6"/>
      <c r="AI69" s="68">
        <f t="shared" si="2"/>
        <v>15755219.468872415</v>
      </c>
      <c r="AJ69" s="68">
        <f t="shared" si="3"/>
        <v>5704007.9989387449</v>
      </c>
      <c r="AK69" s="68">
        <f t="shared" si="4"/>
        <v>-4726565.840661725</v>
      </c>
      <c r="AL69" s="68">
        <f t="shared" si="5"/>
        <v>4726565.840661725</v>
      </c>
      <c r="AM69" s="71">
        <f t="shared" si="6"/>
        <v>1</v>
      </c>
      <c r="AN69" s="6"/>
      <c r="AO69" s="59">
        <f>VLOOKUP(EURUSD!C69,'Cours à terme initiaux'!$A$2:$E$1123,5,FALSE)</f>
        <v>1.4</v>
      </c>
      <c r="AP69" s="68">
        <f t="shared" si="7"/>
        <v>17857142.857142858</v>
      </c>
      <c r="AQ69" s="68">
        <f t="shared" si="8"/>
        <v>3602084.6106683016</v>
      </c>
      <c r="AR69" s="68">
        <f t="shared" si="9"/>
        <v>2624642.4523912817</v>
      </c>
      <c r="AS69" s="68">
        <f t="shared" si="10"/>
        <v>-2624642.4523912817</v>
      </c>
      <c r="AT69" s="71">
        <f t="shared" si="11"/>
        <v>1</v>
      </c>
    </row>
    <row r="70" spans="1:46" ht="15.6" x14ac:dyDescent="0.3">
      <c r="A70" s="114">
        <v>2018</v>
      </c>
      <c r="B70" s="114" t="s">
        <v>85</v>
      </c>
      <c r="C70" s="114">
        <v>834</v>
      </c>
      <c r="D70" s="114" t="s">
        <v>21</v>
      </c>
      <c r="E70" s="116">
        <v>42655</v>
      </c>
      <c r="F70" s="116">
        <v>43369</v>
      </c>
      <c r="G70" s="116">
        <v>43371</v>
      </c>
      <c r="H70" s="114" t="s">
        <v>26</v>
      </c>
      <c r="I70" s="114" t="s">
        <v>23</v>
      </c>
      <c r="J70" s="114" t="s">
        <v>24</v>
      </c>
      <c r="K70" s="118">
        <v>23923444.976076599</v>
      </c>
      <c r="L70" s="114" t="s">
        <v>26</v>
      </c>
      <c r="M70" s="114" t="s">
        <v>25</v>
      </c>
      <c r="N70" s="114" t="s">
        <v>27</v>
      </c>
      <c r="O70" s="122">
        <v>-25000000</v>
      </c>
      <c r="P70" s="114">
        <v>1.1024</v>
      </c>
      <c r="Q70" s="114" t="s">
        <v>28</v>
      </c>
      <c r="R70" s="120">
        <v>1.0449999999999999</v>
      </c>
      <c r="S70" s="120"/>
      <c r="T70" s="118"/>
      <c r="U70" s="118">
        <v>0</v>
      </c>
      <c r="V70" s="114"/>
      <c r="W70" s="120">
        <v>1.1993</v>
      </c>
      <c r="X70" s="120">
        <v>1.2205967215349465</v>
      </c>
      <c r="Y70" s="122">
        <v>-7185.5295556627098</v>
      </c>
      <c r="Z70" s="135"/>
      <c r="AA70" s="118">
        <v>0</v>
      </c>
      <c r="AB70" s="122">
        <v>-7185.5295556627098</v>
      </c>
      <c r="AC70" s="113"/>
      <c r="AD70" s="114" t="s">
        <v>49</v>
      </c>
      <c r="AF70" s="68">
        <f t="shared" si="0"/>
        <v>20481785.30953414</v>
      </c>
      <c r="AG70" s="68">
        <f t="shared" si="1"/>
        <v>0</v>
      </c>
      <c r="AH70" s="6"/>
      <c r="AI70" s="68">
        <f t="shared" si="2"/>
        <v>29259693.299334489</v>
      </c>
      <c r="AJ70" s="68">
        <f t="shared" si="3"/>
        <v>-5336248.3232579306</v>
      </c>
      <c r="AK70" s="68">
        <f t="shared" si="4"/>
        <v>5336248.3232579306</v>
      </c>
      <c r="AL70" s="68">
        <f t="shared" si="5"/>
        <v>-5336248.3232579306</v>
      </c>
      <c r="AM70" s="71">
        <f t="shared" si="6"/>
        <v>1</v>
      </c>
      <c r="AN70" s="6"/>
      <c r="AO70" s="59">
        <f>VLOOKUP(EURUSD!C70,'Cours à terme initiaux'!$A$2:$E$1123,5,FALSE)</f>
        <v>1.4</v>
      </c>
      <c r="AP70" s="68">
        <f t="shared" si="7"/>
        <v>17857142.857142858</v>
      </c>
      <c r="AQ70" s="68">
        <f t="shared" si="8"/>
        <v>0</v>
      </c>
      <c r="AR70" s="68">
        <f t="shared" si="9"/>
        <v>2624642.4523912817</v>
      </c>
      <c r="AS70" s="68">
        <f t="shared" si="10"/>
        <v>0</v>
      </c>
      <c r="AT70" s="71" t="str">
        <f t="shared" si="11"/>
        <v>PAS DE VALEUR INTRINSEQUE</v>
      </c>
    </row>
    <row r="71" spans="1:46" ht="15.6" x14ac:dyDescent="0.3">
      <c r="A71" s="114">
        <v>2018</v>
      </c>
      <c r="B71" s="114" t="s">
        <v>85</v>
      </c>
      <c r="C71" s="114">
        <v>835</v>
      </c>
      <c r="D71" s="114" t="s">
        <v>21</v>
      </c>
      <c r="E71" s="116">
        <v>42655</v>
      </c>
      <c r="F71" s="116">
        <v>43369</v>
      </c>
      <c r="G71" s="116">
        <v>43371</v>
      </c>
      <c r="H71" s="114" t="s">
        <v>26</v>
      </c>
      <c r="I71" s="114" t="s">
        <v>23</v>
      </c>
      <c r="J71" s="114" t="s">
        <v>24</v>
      </c>
      <c r="K71" s="118">
        <v>21459227.467811201</v>
      </c>
      <c r="L71" s="114" t="s">
        <v>26</v>
      </c>
      <c r="M71" s="114" t="s">
        <v>25</v>
      </c>
      <c r="N71" s="114" t="s">
        <v>27</v>
      </c>
      <c r="O71" s="122">
        <v>-25000000</v>
      </c>
      <c r="P71" s="114">
        <v>1.1024</v>
      </c>
      <c r="Q71" s="114" t="s">
        <v>28</v>
      </c>
      <c r="R71" s="120">
        <v>1.165</v>
      </c>
      <c r="S71" s="120">
        <v>1.0449999999999999</v>
      </c>
      <c r="T71" s="118"/>
      <c r="U71" s="118">
        <v>0</v>
      </c>
      <c r="V71" s="114"/>
      <c r="W71" s="120">
        <v>1.1993</v>
      </c>
      <c r="X71" s="120">
        <v>1.2205967215349465</v>
      </c>
      <c r="Y71" s="122">
        <v>-39694.504144895254</v>
      </c>
      <c r="Z71" s="135"/>
      <c r="AA71" s="118">
        <v>0</v>
      </c>
      <c r="AB71" s="122">
        <v>-39694.504144895254</v>
      </c>
      <c r="AC71" s="113"/>
      <c r="AD71" s="114" t="s">
        <v>76</v>
      </c>
      <c r="AF71" s="68" t="str">
        <f t="shared" si="0"/>
        <v/>
      </c>
      <c r="AG71" s="68" t="str">
        <f t="shared" si="1"/>
        <v/>
      </c>
      <c r="AH71" s="6"/>
      <c r="AI71" s="68" t="str">
        <f t="shared" si="2"/>
        <v/>
      </c>
      <c r="AJ71" s="68" t="str">
        <f t="shared" si="3"/>
        <v/>
      </c>
      <c r="AK71" s="68" t="str">
        <f t="shared" si="4"/>
        <v/>
      </c>
      <c r="AL71" s="68" t="str">
        <f t="shared" si="5"/>
        <v/>
      </c>
      <c r="AM71" s="71" t="str">
        <f t="shared" si="6"/>
        <v/>
      </c>
      <c r="AN71" s="6"/>
      <c r="AO71" s="59">
        <f>VLOOKUP(EURUSD!C71,'Cours à terme initiaux'!$A$2:$E$1123,5,FALSE)</f>
        <v>1.4</v>
      </c>
      <c r="AP71" s="68" t="str">
        <f t="shared" si="7"/>
        <v/>
      </c>
      <c r="AQ71" s="68" t="str">
        <f t="shared" si="8"/>
        <v/>
      </c>
      <c r="AR71" s="68" t="str">
        <f t="shared" si="9"/>
        <v/>
      </c>
      <c r="AS71" s="68" t="str">
        <f t="shared" si="10"/>
        <v/>
      </c>
      <c r="AT71" s="71" t="str">
        <f t="shared" si="11"/>
        <v/>
      </c>
    </row>
    <row r="72" spans="1:46" ht="15.6" x14ac:dyDescent="0.3">
      <c r="A72" s="114">
        <v>2018</v>
      </c>
      <c r="B72" s="114" t="s">
        <v>64</v>
      </c>
      <c r="C72" s="114">
        <v>567</v>
      </c>
      <c r="D72" s="114" t="s">
        <v>54</v>
      </c>
      <c r="E72" s="116">
        <v>42221</v>
      </c>
      <c r="F72" s="116">
        <v>43402</v>
      </c>
      <c r="G72" s="116">
        <v>43404</v>
      </c>
      <c r="H72" s="114" t="s">
        <v>22</v>
      </c>
      <c r="I72" s="114" t="s">
        <v>25</v>
      </c>
      <c r="J72" s="114" t="s">
        <v>24</v>
      </c>
      <c r="K72" s="118">
        <v>4201680.6722689103</v>
      </c>
      <c r="L72" s="114" t="s">
        <v>22</v>
      </c>
      <c r="M72" s="114" t="s">
        <v>23</v>
      </c>
      <c r="N72" s="114" t="s">
        <v>27</v>
      </c>
      <c r="O72" s="122">
        <v>-5000000</v>
      </c>
      <c r="P72" s="114"/>
      <c r="Q72" s="114" t="s">
        <v>28</v>
      </c>
      <c r="R72" s="120">
        <v>1.19</v>
      </c>
      <c r="S72" s="120">
        <v>0.94799999999999995</v>
      </c>
      <c r="T72" s="118"/>
      <c r="U72" s="118">
        <v>0</v>
      </c>
      <c r="V72" s="114"/>
      <c r="W72" s="120">
        <v>1.1993</v>
      </c>
      <c r="X72" s="120">
        <v>1.2235837331793753</v>
      </c>
      <c r="Y72" s="118">
        <v>223815.16644320724</v>
      </c>
      <c r="Z72" s="135">
        <v>221792.98400169265</v>
      </c>
      <c r="AA72" s="118">
        <v>0</v>
      </c>
      <c r="AB72" s="118">
        <v>223815.16644320724</v>
      </c>
      <c r="AC72" s="113"/>
      <c r="AD72" s="114" t="s">
        <v>77</v>
      </c>
      <c r="AF72" s="68" t="str">
        <f t="shared" si="0"/>
        <v/>
      </c>
      <c r="AG72" s="68" t="str">
        <f t="shared" si="1"/>
        <v/>
      </c>
      <c r="AH72" s="6"/>
      <c r="AI72" s="68" t="str">
        <f t="shared" si="2"/>
        <v/>
      </c>
      <c r="AJ72" s="68" t="str">
        <f t="shared" si="3"/>
        <v/>
      </c>
      <c r="AK72" s="68" t="str">
        <f t="shared" si="4"/>
        <v/>
      </c>
      <c r="AL72" s="68" t="str">
        <f t="shared" si="5"/>
        <v/>
      </c>
      <c r="AM72" s="71" t="str">
        <f t="shared" si="6"/>
        <v/>
      </c>
      <c r="AN72" s="6"/>
      <c r="AO72" s="59">
        <f>VLOOKUP(EURUSD!C72,'Cours à terme initiaux'!$A$2:$E$1123,5,FALSE)</f>
        <v>1.1465000000000001</v>
      </c>
      <c r="AP72" s="68" t="str">
        <f t="shared" si="7"/>
        <v/>
      </c>
      <c r="AQ72" s="68" t="str">
        <f t="shared" si="8"/>
        <v/>
      </c>
      <c r="AR72" s="68" t="str">
        <f t="shared" si="9"/>
        <v/>
      </c>
      <c r="AS72" s="68" t="str">
        <f t="shared" si="10"/>
        <v/>
      </c>
      <c r="AT72" s="71" t="str">
        <f t="shared" si="11"/>
        <v/>
      </c>
    </row>
    <row r="73" spans="1:46" ht="15.6" x14ac:dyDescent="0.3">
      <c r="A73" s="114">
        <v>2018</v>
      </c>
      <c r="B73" s="114" t="s">
        <v>64</v>
      </c>
      <c r="C73" s="114">
        <v>568</v>
      </c>
      <c r="D73" s="114" t="s">
        <v>54</v>
      </c>
      <c r="E73" s="116">
        <v>42221</v>
      </c>
      <c r="F73" s="116">
        <v>43402</v>
      </c>
      <c r="G73" s="116">
        <v>43404</v>
      </c>
      <c r="H73" s="114" t="s">
        <v>22</v>
      </c>
      <c r="I73" s="114" t="s">
        <v>25</v>
      </c>
      <c r="J73" s="114" t="s">
        <v>24</v>
      </c>
      <c r="K73" s="118">
        <v>4395604.3956044</v>
      </c>
      <c r="L73" s="114" t="s">
        <v>22</v>
      </c>
      <c r="M73" s="114" t="s">
        <v>23</v>
      </c>
      <c r="N73" s="114" t="s">
        <v>27</v>
      </c>
      <c r="O73" s="122">
        <v>-5000000</v>
      </c>
      <c r="P73" s="114"/>
      <c r="Q73" s="114" t="s">
        <v>28</v>
      </c>
      <c r="R73" s="120">
        <v>1.1375</v>
      </c>
      <c r="S73" s="120">
        <v>0.94799999999999995</v>
      </c>
      <c r="T73" s="118"/>
      <c r="U73" s="118">
        <v>0</v>
      </c>
      <c r="V73" s="114"/>
      <c r="W73" s="120">
        <v>1.1993</v>
      </c>
      <c r="X73" s="120">
        <v>1.2235837331793753</v>
      </c>
      <c r="Y73" s="118">
        <v>3.6941142940709104E-2</v>
      </c>
      <c r="Z73" s="135"/>
      <c r="AA73" s="118">
        <v>0</v>
      </c>
      <c r="AB73" s="118">
        <v>3.6941142940709104E-2</v>
      </c>
      <c r="AC73" s="113"/>
      <c r="AD73" s="114" t="s">
        <v>78</v>
      </c>
      <c r="AF73" s="68" t="str">
        <f t="shared" si="0"/>
        <v/>
      </c>
      <c r="AG73" s="68" t="str">
        <f t="shared" si="1"/>
        <v/>
      </c>
      <c r="AH73" s="6"/>
      <c r="AI73" s="68" t="str">
        <f t="shared" si="2"/>
        <v/>
      </c>
      <c r="AJ73" s="68" t="str">
        <f t="shared" si="3"/>
        <v/>
      </c>
      <c r="AK73" s="68" t="str">
        <f t="shared" si="4"/>
        <v/>
      </c>
      <c r="AL73" s="68" t="str">
        <f t="shared" si="5"/>
        <v/>
      </c>
      <c r="AM73" s="71" t="str">
        <f t="shared" si="6"/>
        <v/>
      </c>
      <c r="AN73" s="6"/>
      <c r="AO73" s="59">
        <f>VLOOKUP(EURUSD!C73,'Cours à terme initiaux'!$A$2:$E$1123,5,FALSE)</f>
        <v>1.1465000000000001</v>
      </c>
      <c r="AP73" s="68" t="str">
        <f t="shared" si="7"/>
        <v/>
      </c>
      <c r="AQ73" s="68" t="str">
        <f t="shared" si="8"/>
        <v/>
      </c>
      <c r="AR73" s="68" t="str">
        <f t="shared" si="9"/>
        <v/>
      </c>
      <c r="AS73" s="68" t="str">
        <f t="shared" si="10"/>
        <v/>
      </c>
      <c r="AT73" s="71" t="str">
        <f t="shared" si="11"/>
        <v/>
      </c>
    </row>
    <row r="74" spans="1:46" ht="15.6" x14ac:dyDescent="0.3">
      <c r="A74" s="114">
        <v>2018</v>
      </c>
      <c r="B74" s="114" t="s">
        <v>64</v>
      </c>
      <c r="C74" s="114">
        <v>569</v>
      </c>
      <c r="D74" s="114" t="s">
        <v>54</v>
      </c>
      <c r="E74" s="116">
        <v>42221</v>
      </c>
      <c r="F74" s="116">
        <v>43402</v>
      </c>
      <c r="G74" s="116">
        <v>43404</v>
      </c>
      <c r="H74" s="114" t="s">
        <v>26</v>
      </c>
      <c r="I74" s="114" t="s">
        <v>23</v>
      </c>
      <c r="J74" s="114" t="s">
        <v>24</v>
      </c>
      <c r="K74" s="118">
        <v>4395604.3956044</v>
      </c>
      <c r="L74" s="114" t="s">
        <v>26</v>
      </c>
      <c r="M74" s="114" t="s">
        <v>25</v>
      </c>
      <c r="N74" s="114" t="s">
        <v>27</v>
      </c>
      <c r="O74" s="122">
        <v>-5000000</v>
      </c>
      <c r="P74" s="114"/>
      <c r="Q74" s="114" t="s">
        <v>28</v>
      </c>
      <c r="R74" s="120">
        <v>1.1375</v>
      </c>
      <c r="S74" s="120">
        <v>0.94799999999999995</v>
      </c>
      <c r="T74" s="118"/>
      <c r="U74" s="118">
        <v>0</v>
      </c>
      <c r="V74" s="114"/>
      <c r="W74" s="120">
        <v>1.1993</v>
      </c>
      <c r="X74" s="120">
        <v>1.2235837331793753</v>
      </c>
      <c r="Y74" s="122">
        <v>-2022.2193826575444</v>
      </c>
      <c r="Z74" s="135"/>
      <c r="AA74" s="118">
        <v>0</v>
      </c>
      <c r="AB74" s="122">
        <v>-2022.2193826575444</v>
      </c>
      <c r="AC74" s="113"/>
      <c r="AD74" s="114" t="s">
        <v>79</v>
      </c>
      <c r="AF74" s="68" t="str">
        <f t="shared" si="0"/>
        <v/>
      </c>
      <c r="AG74" s="68" t="str">
        <f t="shared" si="1"/>
        <v/>
      </c>
      <c r="AH74" s="6"/>
      <c r="AI74" s="68" t="str">
        <f t="shared" si="2"/>
        <v/>
      </c>
      <c r="AJ74" s="68" t="str">
        <f t="shared" si="3"/>
        <v/>
      </c>
      <c r="AK74" s="68" t="str">
        <f t="shared" si="4"/>
        <v/>
      </c>
      <c r="AL74" s="68" t="str">
        <f t="shared" si="5"/>
        <v/>
      </c>
      <c r="AM74" s="71" t="str">
        <f t="shared" si="6"/>
        <v/>
      </c>
      <c r="AN74" s="6"/>
      <c r="AO74" s="59">
        <f>VLOOKUP(EURUSD!C74,'Cours à terme initiaux'!$A$2:$E$1123,5,FALSE)</f>
        <v>1.1465000000000001</v>
      </c>
      <c r="AP74" s="68" t="str">
        <f t="shared" si="7"/>
        <v/>
      </c>
      <c r="AQ74" s="68" t="str">
        <f t="shared" si="8"/>
        <v/>
      </c>
      <c r="AR74" s="68" t="str">
        <f t="shared" si="9"/>
        <v/>
      </c>
      <c r="AS74" s="68" t="str">
        <f t="shared" si="10"/>
        <v/>
      </c>
      <c r="AT74" s="71" t="str">
        <f t="shared" si="11"/>
        <v/>
      </c>
    </row>
    <row r="75" spans="1:46" ht="15.6" x14ac:dyDescent="0.3">
      <c r="A75" s="114">
        <v>2018</v>
      </c>
      <c r="B75" s="114" t="s">
        <v>65</v>
      </c>
      <c r="C75" s="114">
        <v>570</v>
      </c>
      <c r="D75" s="114" t="s">
        <v>54</v>
      </c>
      <c r="E75" s="116">
        <v>42221</v>
      </c>
      <c r="F75" s="116">
        <v>43432</v>
      </c>
      <c r="G75" s="116">
        <v>43434</v>
      </c>
      <c r="H75" s="114" t="s">
        <v>22</v>
      </c>
      <c r="I75" s="114" t="s">
        <v>25</v>
      </c>
      <c r="J75" s="114" t="s">
        <v>24</v>
      </c>
      <c r="K75" s="118">
        <v>4201680.6722689103</v>
      </c>
      <c r="L75" s="114" t="s">
        <v>22</v>
      </c>
      <c r="M75" s="114" t="s">
        <v>23</v>
      </c>
      <c r="N75" s="114" t="s">
        <v>27</v>
      </c>
      <c r="O75" s="122">
        <v>-5000000</v>
      </c>
      <c r="P75" s="114"/>
      <c r="Q75" s="114" t="s">
        <v>28</v>
      </c>
      <c r="R75" s="120">
        <v>1.19</v>
      </c>
      <c r="S75" s="120">
        <v>0.94799999999999995</v>
      </c>
      <c r="T75" s="118"/>
      <c r="U75" s="118">
        <v>0</v>
      </c>
      <c r="V75" s="114"/>
      <c r="W75" s="120">
        <v>1.1993</v>
      </c>
      <c r="X75" s="120">
        <v>1.2263420044258195</v>
      </c>
      <c r="Y75" s="118">
        <v>238257.4948682613</v>
      </c>
      <c r="Z75" s="135">
        <v>235060.73964982844</v>
      </c>
      <c r="AA75" s="118">
        <v>0</v>
      </c>
      <c r="AB75" s="118">
        <v>238257.4948682613</v>
      </c>
      <c r="AC75" s="113"/>
      <c r="AD75" s="114" t="s">
        <v>77</v>
      </c>
      <c r="AF75" s="68" t="str">
        <f t="shared" ref="AF75:AF138" si="12">IF(S75="",ABS(O75/X75),"")</f>
        <v/>
      </c>
      <c r="AG75" s="68" t="str">
        <f t="shared" ref="AG75:AG138" si="13">IF(S75="",
IF(H75="BUY",
IF(I75="CALL",MAX(-ABS(O75)/X75+ABS(O75)/R75,0),IF(I75="PUT",MAX(-ABS(O75)/R75+ABS(O75)/X75,0),IF(I75="FORWARD",-ABS(O75)/X75+ABS(O75)/R75,"TRADE NOT VALID"))),
-IF(I75="CALL",MAX(-ABS(O75)/X75+ABS(O75)/R75,0),IF(I75="PUT",MAX(-ABS(O75)/R75+ABS(O75)/X75,0),IF(I75="FORWARD",-ABS(O75)/X75+ABS(O75)/R75,"TRADE NOT VALID")))),"")</f>
        <v/>
      </c>
      <c r="AH75" s="6"/>
      <c r="AI75" s="68" t="str">
        <f t="shared" ref="AI75:AI138" si="14">IF(S75="",
IF(I75="CALL",ABS(O75/(X75*(1+$AJ$3))),
IF(I75="PUT",ABS(O75/(X75*(1+$AJ$2))),
IF(I75="FORWARD",ABS(O75/(X75*(1+$AJ$3))),
"TRADE NOT VALID"))),
"")</f>
        <v/>
      </c>
      <c r="AJ75" s="68" t="str">
        <f t="shared" ref="AJ75:AJ138" si="15">IF(S75="",
IF(H75="BUY",
IF(I75="CALL",MAX(-ABS(O75)/(X75*(1+$AJ$3))+ABS(O75)/R75,0),IF(I75="PUT",MAX(-ABS(O75)/R75+ABS(O75)/(X75*(1+$AJ$2)),0),IF(I75="FORWARD",-ABS(O75)/(X75*(1+$AJ$3))+ABS(O75)/R75,"TRADE NOT VALID"))),
-IF(I75="CALL",MAX(-ABS(O75)/(X75*(1+$AJ$3))+ABS(O75)/R75,0),IF(I75="PUT",MAX(-ABS(O75)/R75+ABS(O75)/(X75*(1+$AJ$2)),0),IF(I75="FORWARD",-ABS(O75)/(X75*(1+$AJ$3))+ABS(O75)/R75,"TRADE NOT VALID")))),"")</f>
        <v/>
      </c>
      <c r="AK75" s="68" t="str">
        <f t="shared" ref="AK75:AK138" si="16">IF(S75="",
AI75-IF(AG75=0,ABS(O75/R75),AF75),"")</f>
        <v/>
      </c>
      <c r="AL75" s="68" t="str">
        <f t="shared" ref="AL75:AL138" si="17">IF(S75="",AJ75-AG75,"")</f>
        <v/>
      </c>
      <c r="AM75" s="71" t="str">
        <f t="shared" ref="AM75:AM138" si="18">IF(S75="",IF(AL75=0,"CHOC INSUFFISANT",ABS(AL75/AK75)),"")</f>
        <v/>
      </c>
      <c r="AN75" s="6"/>
      <c r="AO75" s="59">
        <f>VLOOKUP(EURUSD!C75,'Cours à terme initiaux'!$A$2:$E$1123,5,FALSE)</f>
        <v>1.1487000000000001</v>
      </c>
      <c r="AP75" s="68" t="str">
        <f t="shared" ref="AP75:AP138" si="19">IF(S75="",ABS(O75/AO75),"")</f>
        <v/>
      </c>
      <c r="AQ75" s="68" t="str">
        <f t="shared" ref="AQ75:AQ138" si="20">IF(S75="",
IF(H75="BUY",
IF(I75="CALL",MAX(-ABS(O75)/AO75+ABS(O75)/R75,0),IF(I75="PUT",MAX(-ABS(O75)/R75+ABS(O75)/AO75,0),IF(I75="FORWARD",-ABS(O75)/AO75+ABS(O75)/R75,"TRADE NOT VALID"))),
-IF(I75="CALL",MAX(-ABS(O75)/AO75+ABS(O75)/R75,0),IF(I75="PUT",MAX(-ABS(O75)/R75+ABS(O75)/AO75,0),IF(I75="FORWARD",-ABS(O75)/AO75+ABS(O75)/R75,"TRADE NOT VALID")))),"")</f>
        <v/>
      </c>
      <c r="AR75" s="68" t="str">
        <f t="shared" ref="AR75:AR138" si="21">IF(S75="",
IF(AQ75=AG75,AF75-AP75,
IF(AG75=0,IF(H75="BUY",(ABS(O75)/AO75-ABS(O75)/R75),-(ABS(O75)/AO75-ABS(O75)/R75)),
IF(AQ75=0,IF(H75="BUY",(ABS(O75)/X75-ABS(O75)/R75),-(ABS(O75)/X75-ABS(O75)/R75)),AF75-AP75))),"")</f>
        <v/>
      </c>
      <c r="AS75" s="68" t="str">
        <f t="shared" ref="AS75:AS138" si="22">IF(S75="",
AG75-AQ75,
"")</f>
        <v/>
      </c>
      <c r="AT75" s="71" t="str">
        <f t="shared" ref="AT75:AT138" si="23">IF(S75="",IF(AS75=0,"PAS DE VALEUR INTRINSEQUE",ABS(AS75/AR75)),"")</f>
        <v/>
      </c>
    </row>
    <row r="76" spans="1:46" ht="15.6" x14ac:dyDescent="0.3">
      <c r="A76" s="114">
        <v>2018</v>
      </c>
      <c r="B76" s="114" t="s">
        <v>65</v>
      </c>
      <c r="C76" s="114">
        <v>571</v>
      </c>
      <c r="D76" s="114" t="s">
        <v>54</v>
      </c>
      <c r="E76" s="116">
        <v>42221</v>
      </c>
      <c r="F76" s="116">
        <v>43432</v>
      </c>
      <c r="G76" s="116">
        <v>43434</v>
      </c>
      <c r="H76" s="114" t="s">
        <v>22</v>
      </c>
      <c r="I76" s="114" t="s">
        <v>25</v>
      </c>
      <c r="J76" s="114" t="s">
        <v>24</v>
      </c>
      <c r="K76" s="118">
        <v>4395604.3956044</v>
      </c>
      <c r="L76" s="114" t="s">
        <v>22</v>
      </c>
      <c r="M76" s="114" t="s">
        <v>23</v>
      </c>
      <c r="N76" s="114" t="s">
        <v>27</v>
      </c>
      <c r="O76" s="122">
        <v>-5000000</v>
      </c>
      <c r="P76" s="114"/>
      <c r="Q76" s="114" t="s">
        <v>28</v>
      </c>
      <c r="R76" s="120">
        <v>1.1375</v>
      </c>
      <c r="S76" s="120">
        <v>0.94799999999999995</v>
      </c>
      <c r="T76" s="118"/>
      <c r="U76" s="118">
        <v>0</v>
      </c>
      <c r="V76" s="114"/>
      <c r="W76" s="120">
        <v>1.1993</v>
      </c>
      <c r="X76" s="120">
        <v>1.2263420044258195</v>
      </c>
      <c r="Y76" s="118">
        <v>0.1440507926617422</v>
      </c>
      <c r="Z76" s="135"/>
      <c r="AA76" s="118">
        <v>0</v>
      </c>
      <c r="AB76" s="118">
        <v>0.1440507926617422</v>
      </c>
      <c r="AC76" s="113"/>
      <c r="AD76" s="114" t="s">
        <v>78</v>
      </c>
      <c r="AF76" s="68" t="str">
        <f t="shared" si="12"/>
        <v/>
      </c>
      <c r="AG76" s="68" t="str">
        <f t="shared" si="13"/>
        <v/>
      </c>
      <c r="AH76" s="6"/>
      <c r="AI76" s="68" t="str">
        <f t="shared" si="14"/>
        <v/>
      </c>
      <c r="AJ76" s="68" t="str">
        <f t="shared" si="15"/>
        <v/>
      </c>
      <c r="AK76" s="68" t="str">
        <f t="shared" si="16"/>
        <v/>
      </c>
      <c r="AL76" s="68" t="str">
        <f t="shared" si="17"/>
        <v/>
      </c>
      <c r="AM76" s="71" t="str">
        <f t="shared" si="18"/>
        <v/>
      </c>
      <c r="AN76" s="6"/>
      <c r="AO76" s="59">
        <f>VLOOKUP(EURUSD!C76,'Cours à terme initiaux'!$A$2:$E$1123,5,FALSE)</f>
        <v>1.1487000000000001</v>
      </c>
      <c r="AP76" s="68" t="str">
        <f t="shared" si="19"/>
        <v/>
      </c>
      <c r="AQ76" s="68" t="str">
        <f t="shared" si="20"/>
        <v/>
      </c>
      <c r="AR76" s="68" t="str">
        <f t="shared" si="21"/>
        <v/>
      </c>
      <c r="AS76" s="68" t="str">
        <f t="shared" si="22"/>
        <v/>
      </c>
      <c r="AT76" s="71" t="str">
        <f t="shared" si="23"/>
        <v/>
      </c>
    </row>
    <row r="77" spans="1:46" ht="15.6" x14ac:dyDescent="0.3">
      <c r="A77" s="114">
        <v>2018</v>
      </c>
      <c r="B77" s="114" t="s">
        <v>65</v>
      </c>
      <c r="C77" s="114">
        <v>572</v>
      </c>
      <c r="D77" s="114" t="s">
        <v>54</v>
      </c>
      <c r="E77" s="116">
        <v>42221</v>
      </c>
      <c r="F77" s="116">
        <v>43432</v>
      </c>
      <c r="G77" s="116">
        <v>43434</v>
      </c>
      <c r="H77" s="114" t="s">
        <v>26</v>
      </c>
      <c r="I77" s="114" t="s">
        <v>23</v>
      </c>
      <c r="J77" s="114" t="s">
        <v>24</v>
      </c>
      <c r="K77" s="118">
        <v>4395604.3956044</v>
      </c>
      <c r="L77" s="114" t="s">
        <v>26</v>
      </c>
      <c r="M77" s="114" t="s">
        <v>25</v>
      </c>
      <c r="N77" s="114" t="s">
        <v>27</v>
      </c>
      <c r="O77" s="122">
        <v>-5000000</v>
      </c>
      <c r="P77" s="114"/>
      <c r="Q77" s="114" t="s">
        <v>28</v>
      </c>
      <c r="R77" s="120">
        <v>1.1375</v>
      </c>
      <c r="S77" s="120">
        <v>0.94799999999999995</v>
      </c>
      <c r="T77" s="118"/>
      <c r="U77" s="118">
        <v>0</v>
      </c>
      <c r="V77" s="114"/>
      <c r="W77" s="120">
        <v>1.1993</v>
      </c>
      <c r="X77" s="120">
        <v>1.2263420044258195</v>
      </c>
      <c r="Y77" s="122">
        <v>-3196.8992692255397</v>
      </c>
      <c r="Z77" s="135"/>
      <c r="AA77" s="118">
        <v>0</v>
      </c>
      <c r="AB77" s="122">
        <v>-3196.8992692255397</v>
      </c>
      <c r="AC77" s="113"/>
      <c r="AD77" s="114" t="s">
        <v>79</v>
      </c>
      <c r="AF77" s="68" t="str">
        <f t="shared" si="12"/>
        <v/>
      </c>
      <c r="AG77" s="68" t="str">
        <f t="shared" si="13"/>
        <v/>
      </c>
      <c r="AH77" s="6"/>
      <c r="AI77" s="68" t="str">
        <f t="shared" si="14"/>
        <v/>
      </c>
      <c r="AJ77" s="68" t="str">
        <f t="shared" si="15"/>
        <v/>
      </c>
      <c r="AK77" s="68" t="str">
        <f t="shared" si="16"/>
        <v/>
      </c>
      <c r="AL77" s="68" t="str">
        <f t="shared" si="17"/>
        <v/>
      </c>
      <c r="AM77" s="71" t="str">
        <f t="shared" si="18"/>
        <v/>
      </c>
      <c r="AN77" s="6"/>
      <c r="AO77" s="59">
        <f>VLOOKUP(EURUSD!C77,'Cours à terme initiaux'!$A$2:$E$1123,5,FALSE)</f>
        <v>1.1487000000000001</v>
      </c>
      <c r="AP77" s="68" t="str">
        <f t="shared" si="19"/>
        <v/>
      </c>
      <c r="AQ77" s="68" t="str">
        <f t="shared" si="20"/>
        <v/>
      </c>
      <c r="AR77" s="68" t="str">
        <f t="shared" si="21"/>
        <v/>
      </c>
      <c r="AS77" s="68" t="str">
        <f t="shared" si="22"/>
        <v/>
      </c>
      <c r="AT77" s="71" t="str">
        <f t="shared" si="23"/>
        <v/>
      </c>
    </row>
    <row r="78" spans="1:46" ht="15.6" x14ac:dyDescent="0.3">
      <c r="A78" s="114">
        <v>2018</v>
      </c>
      <c r="B78" s="114" t="s">
        <v>93</v>
      </c>
      <c r="C78" s="114">
        <v>850</v>
      </c>
      <c r="D78" s="114" t="s">
        <v>50</v>
      </c>
      <c r="E78" s="116">
        <v>42664</v>
      </c>
      <c r="F78" s="116">
        <v>43432</v>
      </c>
      <c r="G78" s="116">
        <v>43434</v>
      </c>
      <c r="H78" s="114" t="s">
        <v>22</v>
      </c>
      <c r="I78" s="114" t="s">
        <v>25</v>
      </c>
      <c r="J78" s="114" t="s">
        <v>24</v>
      </c>
      <c r="K78" s="118">
        <v>21758050.478677101</v>
      </c>
      <c r="L78" s="114" t="s">
        <v>22</v>
      </c>
      <c r="M78" s="114" t="s">
        <v>23</v>
      </c>
      <c r="N78" s="114" t="s">
        <v>27</v>
      </c>
      <c r="O78" s="122">
        <v>-25000000</v>
      </c>
      <c r="P78" s="114">
        <v>1.0884</v>
      </c>
      <c r="Q78" s="114" t="s">
        <v>28</v>
      </c>
      <c r="R78" s="120">
        <v>1.149</v>
      </c>
      <c r="S78" s="120"/>
      <c r="T78" s="118"/>
      <c r="U78" s="118">
        <v>0</v>
      </c>
      <c r="V78" s="114"/>
      <c r="W78" s="120">
        <v>1.1993</v>
      </c>
      <c r="X78" s="120">
        <v>1.2263420044258195</v>
      </c>
      <c r="Y78" s="118">
        <v>1544396.0896512328</v>
      </c>
      <c r="Z78" s="135">
        <v>1468884.4539838249</v>
      </c>
      <c r="AA78" s="118">
        <v>1372220.1721427217</v>
      </c>
      <c r="AB78" s="118">
        <v>172175.91750851111</v>
      </c>
      <c r="AC78" s="113"/>
      <c r="AD78" s="114" t="s">
        <v>49</v>
      </c>
      <c r="AF78" s="68">
        <f t="shared" si="12"/>
        <v>20385830.306534387</v>
      </c>
      <c r="AG78" s="68">
        <f t="shared" si="13"/>
        <v>1372220.1721427217</v>
      </c>
      <c r="AH78" s="6"/>
      <c r="AI78" s="68">
        <f t="shared" si="14"/>
        <v>15681407.928103374</v>
      </c>
      <c r="AJ78" s="68">
        <f t="shared" si="15"/>
        <v>6076642.5505737346</v>
      </c>
      <c r="AK78" s="68">
        <f t="shared" si="16"/>
        <v>-4704422.3784310129</v>
      </c>
      <c r="AL78" s="68">
        <f t="shared" si="17"/>
        <v>4704422.3784310129</v>
      </c>
      <c r="AM78" s="71">
        <f t="shared" si="18"/>
        <v>1</v>
      </c>
      <c r="AN78" s="6"/>
      <c r="AO78" s="59">
        <f>VLOOKUP(EURUSD!C78,'Cours à terme initiaux'!$A$2:$E$1123,5,FALSE)</f>
        <v>1.1308</v>
      </c>
      <c r="AP78" s="68">
        <f t="shared" si="19"/>
        <v>22108241.952599928</v>
      </c>
      <c r="AQ78" s="68">
        <f t="shared" si="20"/>
        <v>0</v>
      </c>
      <c r="AR78" s="68">
        <f t="shared" si="21"/>
        <v>-1372220.1721427217</v>
      </c>
      <c r="AS78" s="68">
        <f t="shared" si="22"/>
        <v>1372220.1721427217</v>
      </c>
      <c r="AT78" s="71">
        <f t="shared" si="23"/>
        <v>1</v>
      </c>
    </row>
    <row r="79" spans="1:46" ht="15.6" x14ac:dyDescent="0.3">
      <c r="A79" s="114">
        <v>2018</v>
      </c>
      <c r="B79" s="114" t="s">
        <v>93</v>
      </c>
      <c r="C79" s="114">
        <v>851</v>
      </c>
      <c r="D79" s="114" t="s">
        <v>50</v>
      </c>
      <c r="E79" s="116">
        <v>42664</v>
      </c>
      <c r="F79" s="116">
        <v>43432</v>
      </c>
      <c r="G79" s="116">
        <v>43434</v>
      </c>
      <c r="H79" s="114" t="s">
        <v>26</v>
      </c>
      <c r="I79" s="114" t="s">
        <v>23</v>
      </c>
      <c r="J79" s="114" t="s">
        <v>24</v>
      </c>
      <c r="K79" s="118">
        <v>23809523.809523799</v>
      </c>
      <c r="L79" s="114" t="s">
        <v>26</v>
      </c>
      <c r="M79" s="114" t="s">
        <v>25</v>
      </c>
      <c r="N79" s="114" t="s">
        <v>27</v>
      </c>
      <c r="O79" s="122">
        <v>-25000000</v>
      </c>
      <c r="P79" s="114">
        <v>1.0884</v>
      </c>
      <c r="Q79" s="114" t="s">
        <v>28</v>
      </c>
      <c r="R79" s="120">
        <v>1.05</v>
      </c>
      <c r="S79" s="120"/>
      <c r="T79" s="118"/>
      <c r="U79" s="118">
        <v>0</v>
      </c>
      <c r="V79" s="114"/>
      <c r="W79" s="120">
        <v>1.1993</v>
      </c>
      <c r="X79" s="120">
        <v>1.2263420044258195</v>
      </c>
      <c r="Y79" s="122">
        <v>-16096.359890058166</v>
      </c>
      <c r="Z79" s="135"/>
      <c r="AA79" s="118">
        <v>0</v>
      </c>
      <c r="AB79" s="122">
        <v>-16096.359890058166</v>
      </c>
      <c r="AC79" s="113"/>
      <c r="AD79" s="114" t="s">
        <v>49</v>
      </c>
      <c r="AF79" s="68">
        <f t="shared" si="12"/>
        <v>20385830.306534387</v>
      </c>
      <c r="AG79" s="68">
        <f t="shared" si="13"/>
        <v>0</v>
      </c>
      <c r="AH79" s="6"/>
      <c r="AI79" s="68">
        <f t="shared" si="14"/>
        <v>29122614.723620556</v>
      </c>
      <c r="AJ79" s="68">
        <f t="shared" si="15"/>
        <v>-5313090.9140967466</v>
      </c>
      <c r="AK79" s="68">
        <f t="shared" si="16"/>
        <v>5313090.9140967466</v>
      </c>
      <c r="AL79" s="68">
        <f t="shared" si="17"/>
        <v>-5313090.9140967466</v>
      </c>
      <c r="AM79" s="71">
        <f t="shared" si="18"/>
        <v>1</v>
      </c>
      <c r="AN79" s="6"/>
      <c r="AO79" s="59">
        <f>VLOOKUP(EURUSD!C79,'Cours à terme initiaux'!$A$2:$E$1123,5,FALSE)</f>
        <v>1.1308</v>
      </c>
      <c r="AP79" s="68">
        <f t="shared" si="19"/>
        <v>22108241.952599928</v>
      </c>
      <c r="AQ79" s="68">
        <f t="shared" si="20"/>
        <v>0</v>
      </c>
      <c r="AR79" s="68">
        <f t="shared" si="21"/>
        <v>-1722411.6460655406</v>
      </c>
      <c r="AS79" s="68">
        <f t="shared" si="22"/>
        <v>0</v>
      </c>
      <c r="AT79" s="71" t="str">
        <f t="shared" si="23"/>
        <v>PAS DE VALEUR INTRINSEQUE</v>
      </c>
    </row>
    <row r="80" spans="1:46" ht="15.6" x14ac:dyDescent="0.3">
      <c r="A80" s="115">
        <v>2018</v>
      </c>
      <c r="B80" s="115" t="s">
        <v>93</v>
      </c>
      <c r="C80" s="115">
        <v>852</v>
      </c>
      <c r="D80" s="115" t="s">
        <v>50</v>
      </c>
      <c r="E80" s="117">
        <v>42664</v>
      </c>
      <c r="F80" s="117">
        <v>43432</v>
      </c>
      <c r="G80" s="117">
        <v>43434</v>
      </c>
      <c r="H80" s="115" t="s">
        <v>26</v>
      </c>
      <c r="I80" s="115" t="s">
        <v>23</v>
      </c>
      <c r="J80" s="115" t="s">
        <v>24</v>
      </c>
      <c r="K80" s="119">
        <v>21758050.478677101</v>
      </c>
      <c r="L80" s="115" t="s">
        <v>26</v>
      </c>
      <c r="M80" s="115" t="s">
        <v>25</v>
      </c>
      <c r="N80" s="115" t="s">
        <v>27</v>
      </c>
      <c r="O80" s="123">
        <v>-25000000</v>
      </c>
      <c r="P80" s="115">
        <v>1.0884</v>
      </c>
      <c r="Q80" s="115" t="s">
        <v>28</v>
      </c>
      <c r="R80" s="121">
        <v>1.149</v>
      </c>
      <c r="S80" s="121">
        <v>1.05</v>
      </c>
      <c r="T80" s="119"/>
      <c r="U80" s="119">
        <v>0</v>
      </c>
      <c r="V80" s="115"/>
      <c r="W80" s="121">
        <v>1.1993</v>
      </c>
      <c r="X80" s="121">
        <v>1.2263420044258195</v>
      </c>
      <c r="Y80" s="123">
        <v>-59415.275777349685</v>
      </c>
      <c r="Z80" s="170"/>
      <c r="AA80" s="119">
        <v>0</v>
      </c>
      <c r="AB80" s="123">
        <v>-59415.275777349685</v>
      </c>
      <c r="AC80" s="113"/>
      <c r="AD80" s="115" t="s">
        <v>76</v>
      </c>
      <c r="AF80" s="68" t="str">
        <f t="shared" si="12"/>
        <v/>
      </c>
      <c r="AG80" s="68" t="str">
        <f t="shared" si="13"/>
        <v/>
      </c>
      <c r="AH80" s="6"/>
      <c r="AI80" s="68" t="str">
        <f t="shared" si="14"/>
        <v/>
      </c>
      <c r="AJ80" s="68" t="str">
        <f t="shared" si="15"/>
        <v/>
      </c>
      <c r="AK80" s="68" t="str">
        <f t="shared" si="16"/>
        <v/>
      </c>
      <c r="AL80" s="68" t="str">
        <f t="shared" si="17"/>
        <v/>
      </c>
      <c r="AM80" s="71" t="str">
        <f t="shared" si="18"/>
        <v/>
      </c>
      <c r="AN80" s="6"/>
      <c r="AO80" s="59">
        <f>VLOOKUP(EURUSD!C80,'Cours à terme initiaux'!$A$2:$E$1123,5,FALSE)</f>
        <v>1.1308</v>
      </c>
      <c r="AP80" s="68" t="str">
        <f t="shared" si="19"/>
        <v/>
      </c>
      <c r="AQ80" s="68" t="str">
        <f t="shared" si="20"/>
        <v/>
      </c>
      <c r="AR80" s="68" t="str">
        <f t="shared" si="21"/>
        <v/>
      </c>
      <c r="AS80" s="68" t="str">
        <f t="shared" si="22"/>
        <v/>
      </c>
      <c r="AT80" s="71" t="str">
        <f t="shared" si="23"/>
        <v/>
      </c>
    </row>
    <row r="81" spans="1:46" ht="15.6" x14ac:dyDescent="0.3">
      <c r="A81" s="114">
        <v>2019</v>
      </c>
      <c r="B81" s="114" t="s">
        <v>94</v>
      </c>
      <c r="C81" s="114">
        <v>879</v>
      </c>
      <c r="D81" s="114" t="s">
        <v>50</v>
      </c>
      <c r="E81" s="116">
        <v>42692</v>
      </c>
      <c r="F81" s="116">
        <v>43451</v>
      </c>
      <c r="G81" s="116">
        <v>43453</v>
      </c>
      <c r="H81" s="114" t="s">
        <v>22</v>
      </c>
      <c r="I81" s="114" t="s">
        <v>25</v>
      </c>
      <c r="J81" s="114" t="s">
        <v>24</v>
      </c>
      <c r="K81" s="118">
        <v>22341376.228775699</v>
      </c>
      <c r="L81" s="114" t="s">
        <v>22</v>
      </c>
      <c r="M81" s="114" t="s">
        <v>23</v>
      </c>
      <c r="N81" s="114" t="s">
        <v>27</v>
      </c>
      <c r="O81" s="122">
        <v>-25000000</v>
      </c>
      <c r="P81" s="114">
        <v>1.0588</v>
      </c>
      <c r="Q81" s="114" t="s">
        <v>28</v>
      </c>
      <c r="R81" s="120">
        <v>1.119</v>
      </c>
      <c r="S81" s="120"/>
      <c r="T81" s="118"/>
      <c r="U81" s="118">
        <v>0</v>
      </c>
      <c r="V81" s="114"/>
      <c r="W81" s="120">
        <v>1.1993</v>
      </c>
      <c r="X81" s="120">
        <v>1.2280962985069115</v>
      </c>
      <c r="Y81" s="118">
        <v>2098658.3277092557</v>
      </c>
      <c r="Z81" s="135">
        <v>2053395.0373991081</v>
      </c>
      <c r="AA81" s="118">
        <v>1984666.3922633827</v>
      </c>
      <c r="AB81" s="118">
        <v>113991.93544587307</v>
      </c>
      <c r="AC81" s="113"/>
      <c r="AD81" s="114" t="s">
        <v>49</v>
      </c>
      <c r="AF81" s="68">
        <f t="shared" si="12"/>
        <v>20356709.836512309</v>
      </c>
      <c r="AG81" s="68">
        <f t="shared" si="13"/>
        <v>1984666.3922633827</v>
      </c>
      <c r="AH81" s="6"/>
      <c r="AI81" s="68">
        <f t="shared" si="14"/>
        <v>15659007.566547928</v>
      </c>
      <c r="AJ81" s="68">
        <f t="shared" si="15"/>
        <v>6682368.6622277629</v>
      </c>
      <c r="AK81" s="68">
        <f t="shared" si="16"/>
        <v>-4697702.2699643802</v>
      </c>
      <c r="AL81" s="68">
        <f t="shared" si="17"/>
        <v>4697702.2699643802</v>
      </c>
      <c r="AM81" s="71">
        <f t="shared" si="18"/>
        <v>1</v>
      </c>
      <c r="AN81" s="6"/>
      <c r="AO81" s="59">
        <f>VLOOKUP(EURUSD!C81,'Cours à terme initiaux'!$A$2:$E$1123,5,FALSE)</f>
        <v>1.1046</v>
      </c>
      <c r="AP81" s="68">
        <f t="shared" si="19"/>
        <v>22632627.195364837</v>
      </c>
      <c r="AQ81" s="68">
        <f t="shared" si="20"/>
        <v>0</v>
      </c>
      <c r="AR81" s="68">
        <f t="shared" si="21"/>
        <v>-1984666.3922633827</v>
      </c>
      <c r="AS81" s="68">
        <f t="shared" si="22"/>
        <v>1984666.3922633827</v>
      </c>
      <c r="AT81" s="71">
        <f t="shared" si="23"/>
        <v>1</v>
      </c>
    </row>
    <row r="82" spans="1:46" ht="15.6" x14ac:dyDescent="0.3">
      <c r="A82" s="114">
        <v>2019</v>
      </c>
      <c r="B82" s="114" t="s">
        <v>94</v>
      </c>
      <c r="C82" s="114">
        <v>880</v>
      </c>
      <c r="D82" s="114" t="s">
        <v>50</v>
      </c>
      <c r="E82" s="116">
        <v>42692</v>
      </c>
      <c r="F82" s="116">
        <v>43451</v>
      </c>
      <c r="G82" s="116">
        <v>43453</v>
      </c>
      <c r="H82" s="114" t="s">
        <v>26</v>
      </c>
      <c r="I82" s="114" t="s">
        <v>23</v>
      </c>
      <c r="J82" s="114" t="s">
        <v>24</v>
      </c>
      <c r="K82" s="118">
        <v>24271844.6601942</v>
      </c>
      <c r="L82" s="114" t="s">
        <v>26</v>
      </c>
      <c r="M82" s="114" t="s">
        <v>25</v>
      </c>
      <c r="N82" s="114" t="s">
        <v>27</v>
      </c>
      <c r="O82" s="122">
        <v>-25000000</v>
      </c>
      <c r="P82" s="114">
        <v>1.0588</v>
      </c>
      <c r="Q82" s="114" t="s">
        <v>28</v>
      </c>
      <c r="R82" s="120">
        <v>1.03</v>
      </c>
      <c r="S82" s="120"/>
      <c r="T82" s="118"/>
      <c r="U82" s="118">
        <v>0</v>
      </c>
      <c r="V82" s="114"/>
      <c r="W82" s="120">
        <v>1.1993</v>
      </c>
      <c r="X82" s="120">
        <v>1.2280962985069115</v>
      </c>
      <c r="Y82" s="122">
        <v>-9868.460608815154</v>
      </c>
      <c r="Z82" s="135"/>
      <c r="AA82" s="118">
        <v>0</v>
      </c>
      <c r="AB82" s="122">
        <v>-9868.460608815154</v>
      </c>
      <c r="AC82" s="113"/>
      <c r="AD82" s="114" t="s">
        <v>49</v>
      </c>
      <c r="AF82" s="68">
        <f t="shared" si="12"/>
        <v>20356709.836512309</v>
      </c>
      <c r="AG82" s="68">
        <f t="shared" si="13"/>
        <v>0</v>
      </c>
      <c r="AH82" s="6"/>
      <c r="AI82" s="68">
        <f t="shared" si="14"/>
        <v>29081014.052160442</v>
      </c>
      <c r="AJ82" s="68">
        <f t="shared" si="15"/>
        <v>-4809169.3919662684</v>
      </c>
      <c r="AK82" s="68">
        <f t="shared" si="16"/>
        <v>4809169.3919662684</v>
      </c>
      <c r="AL82" s="68">
        <f t="shared" si="17"/>
        <v>-4809169.3919662684</v>
      </c>
      <c r="AM82" s="71">
        <f t="shared" si="18"/>
        <v>1</v>
      </c>
      <c r="AN82" s="6"/>
      <c r="AO82" s="59">
        <f>VLOOKUP(EURUSD!C82,'Cours à terme initiaux'!$A$2:$E$1123,5,FALSE)</f>
        <v>1.1046</v>
      </c>
      <c r="AP82" s="68">
        <f t="shared" si="19"/>
        <v>22632627.195364837</v>
      </c>
      <c r="AQ82" s="68">
        <f t="shared" si="20"/>
        <v>0</v>
      </c>
      <c r="AR82" s="68">
        <f t="shared" si="21"/>
        <v>-2275917.358852528</v>
      </c>
      <c r="AS82" s="68">
        <f t="shared" si="22"/>
        <v>0</v>
      </c>
      <c r="AT82" s="71" t="str">
        <f t="shared" si="23"/>
        <v>PAS DE VALEUR INTRINSEQUE</v>
      </c>
    </row>
    <row r="83" spans="1:46" ht="15.6" x14ac:dyDescent="0.3">
      <c r="A83" s="114">
        <v>2019</v>
      </c>
      <c r="B83" s="114" t="s">
        <v>94</v>
      </c>
      <c r="C83" s="114">
        <v>881</v>
      </c>
      <c r="D83" s="114" t="s">
        <v>50</v>
      </c>
      <c r="E83" s="116">
        <v>42692</v>
      </c>
      <c r="F83" s="116">
        <v>43451</v>
      </c>
      <c r="G83" s="116">
        <v>43453</v>
      </c>
      <c r="H83" s="114" t="s">
        <v>26</v>
      </c>
      <c r="I83" s="114" t="s">
        <v>23</v>
      </c>
      <c r="J83" s="114" t="s">
        <v>24</v>
      </c>
      <c r="K83" s="118">
        <v>22341376.228775699</v>
      </c>
      <c r="L83" s="114" t="s">
        <v>26</v>
      </c>
      <c r="M83" s="114" t="s">
        <v>25</v>
      </c>
      <c r="N83" s="114" t="s">
        <v>27</v>
      </c>
      <c r="O83" s="122">
        <v>-25000000</v>
      </c>
      <c r="P83" s="114">
        <v>1.0588</v>
      </c>
      <c r="Q83" s="114" t="s">
        <v>28</v>
      </c>
      <c r="R83" s="120">
        <v>1.119</v>
      </c>
      <c r="S83" s="120">
        <v>1.03</v>
      </c>
      <c r="T83" s="118"/>
      <c r="U83" s="118">
        <v>0</v>
      </c>
      <c r="V83" s="114"/>
      <c r="W83" s="120">
        <v>1.1993</v>
      </c>
      <c r="X83" s="120">
        <v>1.2280962985069115</v>
      </c>
      <c r="Y83" s="122">
        <v>-35394.82970133255</v>
      </c>
      <c r="Z83" s="135"/>
      <c r="AA83" s="118">
        <v>0</v>
      </c>
      <c r="AB83" s="122">
        <v>-35394.82970133255</v>
      </c>
      <c r="AC83" s="113"/>
      <c r="AD83" s="114" t="s">
        <v>76</v>
      </c>
      <c r="AF83" s="68" t="str">
        <f t="shared" si="12"/>
        <v/>
      </c>
      <c r="AG83" s="68" t="str">
        <f t="shared" si="13"/>
        <v/>
      </c>
      <c r="AH83" s="6"/>
      <c r="AI83" s="68" t="str">
        <f t="shared" si="14"/>
        <v/>
      </c>
      <c r="AJ83" s="68" t="str">
        <f t="shared" si="15"/>
        <v/>
      </c>
      <c r="AK83" s="68" t="str">
        <f t="shared" si="16"/>
        <v/>
      </c>
      <c r="AL83" s="68" t="str">
        <f t="shared" si="17"/>
        <v/>
      </c>
      <c r="AM83" s="71" t="str">
        <f t="shared" si="18"/>
        <v/>
      </c>
      <c r="AN83" s="6"/>
      <c r="AO83" s="59">
        <f>VLOOKUP(EURUSD!C83,'Cours à terme initiaux'!$A$2:$E$1123,5,FALSE)</f>
        <v>1.1046</v>
      </c>
      <c r="AP83" s="68" t="str">
        <f t="shared" si="19"/>
        <v/>
      </c>
      <c r="AQ83" s="68" t="str">
        <f t="shared" si="20"/>
        <v/>
      </c>
      <c r="AR83" s="68" t="str">
        <f t="shared" si="21"/>
        <v/>
      </c>
      <c r="AS83" s="68" t="str">
        <f t="shared" si="22"/>
        <v/>
      </c>
      <c r="AT83" s="71" t="str">
        <f t="shared" si="23"/>
        <v/>
      </c>
    </row>
    <row r="84" spans="1:46" ht="15.6" x14ac:dyDescent="0.3">
      <c r="A84" s="114">
        <v>2019</v>
      </c>
      <c r="B84" s="114" t="s">
        <v>95</v>
      </c>
      <c r="C84" s="114">
        <v>870</v>
      </c>
      <c r="D84" s="114" t="s">
        <v>21</v>
      </c>
      <c r="E84" s="116">
        <v>42692</v>
      </c>
      <c r="F84" s="116">
        <v>43461</v>
      </c>
      <c r="G84" s="116">
        <v>43465</v>
      </c>
      <c r="H84" s="114" t="s">
        <v>22</v>
      </c>
      <c r="I84" s="114" t="s">
        <v>25</v>
      </c>
      <c r="J84" s="114" t="s">
        <v>24</v>
      </c>
      <c r="K84" s="118">
        <v>21257750.221434899</v>
      </c>
      <c r="L84" s="114" t="s">
        <v>22</v>
      </c>
      <c r="M84" s="114" t="s">
        <v>23</v>
      </c>
      <c r="N84" s="114" t="s">
        <v>27</v>
      </c>
      <c r="O84" s="122">
        <v>-24000000</v>
      </c>
      <c r="P84" s="114">
        <v>1.0588</v>
      </c>
      <c r="Q84" s="114" t="s">
        <v>28</v>
      </c>
      <c r="R84" s="120">
        <v>1.129</v>
      </c>
      <c r="S84" s="120"/>
      <c r="T84" s="118"/>
      <c r="U84" s="118">
        <v>0</v>
      </c>
      <c r="V84" s="114"/>
      <c r="W84" s="120">
        <v>1.1993</v>
      </c>
      <c r="X84" s="120">
        <v>1.2292516292306079</v>
      </c>
      <c r="Y84" s="118">
        <v>1863378.7286691831</v>
      </c>
      <c r="Z84" s="135">
        <v>1815587.2680030409</v>
      </c>
      <c r="AA84" s="118">
        <v>1733676.0373545662</v>
      </c>
      <c r="AB84" s="118">
        <v>129702.69131461694</v>
      </c>
      <c r="AC84" s="113"/>
      <c r="AD84" s="114" t="s">
        <v>49</v>
      </c>
      <c r="AF84" s="68">
        <f t="shared" si="12"/>
        <v>19524074.184080333</v>
      </c>
      <c r="AG84" s="68">
        <f t="shared" si="13"/>
        <v>1733676.0373545662</v>
      </c>
      <c r="AH84" s="6"/>
      <c r="AI84" s="68">
        <f t="shared" si="14"/>
        <v>15018518.603138715</v>
      </c>
      <c r="AJ84" s="68">
        <f t="shared" si="15"/>
        <v>6239231.6182961836</v>
      </c>
      <c r="AK84" s="68">
        <f t="shared" si="16"/>
        <v>-4505555.5809416175</v>
      </c>
      <c r="AL84" s="68">
        <f t="shared" si="17"/>
        <v>4505555.5809416175</v>
      </c>
      <c r="AM84" s="71">
        <f t="shared" si="18"/>
        <v>1</v>
      </c>
      <c r="AN84" s="6"/>
      <c r="AO84" s="59">
        <f>VLOOKUP(EURUSD!C84,'Cours à terme initiaux'!$A$2:$E$1123,5,FALSE)</f>
        <v>1.1054999999999999</v>
      </c>
      <c r="AP84" s="68">
        <f t="shared" si="19"/>
        <v>21709633.649932157</v>
      </c>
      <c r="AQ84" s="68">
        <f t="shared" si="20"/>
        <v>0</v>
      </c>
      <c r="AR84" s="68">
        <f t="shared" si="21"/>
        <v>-1733676.0373545662</v>
      </c>
      <c r="AS84" s="68">
        <f t="shared" si="22"/>
        <v>1733676.0373545662</v>
      </c>
      <c r="AT84" s="71">
        <f t="shared" si="23"/>
        <v>1</v>
      </c>
    </row>
    <row r="85" spans="1:46" ht="15.6" x14ac:dyDescent="0.3">
      <c r="A85" s="114">
        <v>2019</v>
      </c>
      <c r="B85" s="114" t="s">
        <v>95</v>
      </c>
      <c r="C85" s="114">
        <v>871</v>
      </c>
      <c r="D85" s="114" t="s">
        <v>21</v>
      </c>
      <c r="E85" s="116">
        <v>42692</v>
      </c>
      <c r="F85" s="116">
        <v>43461</v>
      </c>
      <c r="G85" s="116">
        <v>43465</v>
      </c>
      <c r="H85" s="114" t="s">
        <v>26</v>
      </c>
      <c r="I85" s="114" t="s">
        <v>23</v>
      </c>
      <c r="J85" s="114" t="s">
        <v>24</v>
      </c>
      <c r="K85" s="118">
        <v>23346303.501945499</v>
      </c>
      <c r="L85" s="114" t="s">
        <v>26</v>
      </c>
      <c r="M85" s="114" t="s">
        <v>25</v>
      </c>
      <c r="N85" s="114" t="s">
        <v>27</v>
      </c>
      <c r="O85" s="122">
        <v>-24000000</v>
      </c>
      <c r="P85" s="114">
        <v>1.0588</v>
      </c>
      <c r="Q85" s="114" t="s">
        <v>28</v>
      </c>
      <c r="R85" s="120">
        <v>1.028</v>
      </c>
      <c r="S85" s="120"/>
      <c r="T85" s="118"/>
      <c r="U85" s="118">
        <v>0</v>
      </c>
      <c r="V85" s="114"/>
      <c r="W85" s="120">
        <v>1.1993</v>
      </c>
      <c r="X85" s="120">
        <v>1.2292516292306079</v>
      </c>
      <c r="Y85" s="122">
        <v>-9592.3768756861064</v>
      </c>
      <c r="Z85" s="135"/>
      <c r="AA85" s="118">
        <v>0</v>
      </c>
      <c r="AB85" s="122">
        <v>-9592.3768756861064</v>
      </c>
      <c r="AC85" s="113"/>
      <c r="AD85" s="114" t="s">
        <v>49</v>
      </c>
      <c r="AF85" s="68">
        <f t="shared" si="12"/>
        <v>19524074.184080333</v>
      </c>
      <c r="AG85" s="68">
        <f t="shared" si="13"/>
        <v>0</v>
      </c>
      <c r="AH85" s="6"/>
      <c r="AI85" s="68">
        <f t="shared" si="14"/>
        <v>27891534.548686188</v>
      </c>
      <c r="AJ85" s="68">
        <f t="shared" si="15"/>
        <v>-4545231.0467406623</v>
      </c>
      <c r="AK85" s="68">
        <f t="shared" si="16"/>
        <v>4545231.0467406623</v>
      </c>
      <c r="AL85" s="68">
        <f t="shared" si="17"/>
        <v>-4545231.0467406623</v>
      </c>
      <c r="AM85" s="71">
        <f t="shared" si="18"/>
        <v>1</v>
      </c>
      <c r="AN85" s="6"/>
      <c r="AO85" s="59">
        <f>VLOOKUP(EURUSD!C85,'Cours à terme initiaux'!$A$2:$E$1123,5,FALSE)</f>
        <v>1.1054999999999999</v>
      </c>
      <c r="AP85" s="68">
        <f t="shared" si="19"/>
        <v>21709633.649932157</v>
      </c>
      <c r="AQ85" s="68">
        <f t="shared" si="20"/>
        <v>0</v>
      </c>
      <c r="AR85" s="68">
        <f t="shared" si="21"/>
        <v>-2185559.4658518247</v>
      </c>
      <c r="AS85" s="68">
        <f t="shared" si="22"/>
        <v>0</v>
      </c>
      <c r="AT85" s="71" t="str">
        <f t="shared" si="23"/>
        <v>PAS DE VALEUR INTRINSEQUE</v>
      </c>
    </row>
    <row r="86" spans="1:46" ht="15.6" x14ac:dyDescent="0.3">
      <c r="A86" s="114">
        <v>2019</v>
      </c>
      <c r="B86" s="114" t="s">
        <v>95</v>
      </c>
      <c r="C86" s="114">
        <v>872</v>
      </c>
      <c r="D86" s="114" t="s">
        <v>21</v>
      </c>
      <c r="E86" s="116">
        <v>42692</v>
      </c>
      <c r="F86" s="116">
        <v>43461</v>
      </c>
      <c r="G86" s="116">
        <v>43465</v>
      </c>
      <c r="H86" s="114" t="s">
        <v>26</v>
      </c>
      <c r="I86" s="114" t="s">
        <v>23</v>
      </c>
      <c r="J86" s="114" t="s">
        <v>24</v>
      </c>
      <c r="K86" s="118">
        <v>21257750.221434899</v>
      </c>
      <c r="L86" s="114" t="s">
        <v>26</v>
      </c>
      <c r="M86" s="114" t="s">
        <v>25</v>
      </c>
      <c r="N86" s="114" t="s">
        <v>27</v>
      </c>
      <c r="O86" s="122">
        <v>-24000000</v>
      </c>
      <c r="P86" s="114">
        <v>1.0588</v>
      </c>
      <c r="Q86" s="114" t="s">
        <v>28</v>
      </c>
      <c r="R86" s="120">
        <v>1.129</v>
      </c>
      <c r="S86" s="120">
        <v>1.028</v>
      </c>
      <c r="T86" s="118"/>
      <c r="U86" s="118">
        <v>0</v>
      </c>
      <c r="V86" s="114"/>
      <c r="W86" s="120">
        <v>1.1993</v>
      </c>
      <c r="X86" s="120">
        <v>1.2292516292306079</v>
      </c>
      <c r="Y86" s="122">
        <v>-38199.083790456061</v>
      </c>
      <c r="Z86" s="135"/>
      <c r="AA86" s="118">
        <v>0</v>
      </c>
      <c r="AB86" s="122">
        <v>-38199.083790456061</v>
      </c>
      <c r="AC86" s="113"/>
      <c r="AD86" s="114" t="s">
        <v>76</v>
      </c>
      <c r="AF86" s="68" t="str">
        <f t="shared" si="12"/>
        <v/>
      </c>
      <c r="AG86" s="68" t="str">
        <f t="shared" si="13"/>
        <v/>
      </c>
      <c r="AH86" s="6"/>
      <c r="AI86" s="68" t="str">
        <f t="shared" si="14"/>
        <v/>
      </c>
      <c r="AJ86" s="68" t="str">
        <f t="shared" si="15"/>
        <v/>
      </c>
      <c r="AK86" s="68" t="str">
        <f t="shared" si="16"/>
        <v/>
      </c>
      <c r="AL86" s="68" t="str">
        <f t="shared" si="17"/>
        <v/>
      </c>
      <c r="AM86" s="71" t="str">
        <f t="shared" si="18"/>
        <v/>
      </c>
      <c r="AN86" s="6"/>
      <c r="AO86" s="59">
        <f>VLOOKUP(EURUSD!C86,'Cours à terme initiaux'!$A$2:$E$1123,5,FALSE)</f>
        <v>1.1054999999999999</v>
      </c>
      <c r="AP86" s="68" t="str">
        <f t="shared" si="19"/>
        <v/>
      </c>
      <c r="AQ86" s="68" t="str">
        <f t="shared" si="20"/>
        <v/>
      </c>
      <c r="AR86" s="68" t="str">
        <f t="shared" si="21"/>
        <v/>
      </c>
      <c r="AS86" s="68" t="str">
        <f t="shared" si="22"/>
        <v/>
      </c>
      <c r="AT86" s="71" t="str">
        <f t="shared" si="23"/>
        <v/>
      </c>
    </row>
    <row r="87" spans="1:46" ht="15.6" x14ac:dyDescent="0.3">
      <c r="A87" s="114">
        <v>2019</v>
      </c>
      <c r="B87" s="114" t="s">
        <v>96</v>
      </c>
      <c r="C87" s="114">
        <v>873</v>
      </c>
      <c r="D87" s="114" t="s">
        <v>21</v>
      </c>
      <c r="E87" s="116">
        <v>42691</v>
      </c>
      <c r="F87" s="116">
        <v>43461</v>
      </c>
      <c r="G87" s="116">
        <v>43465</v>
      </c>
      <c r="H87" s="114" t="s">
        <v>22</v>
      </c>
      <c r="I87" s="114" t="s">
        <v>25</v>
      </c>
      <c r="J87" s="114" t="s">
        <v>24</v>
      </c>
      <c r="K87" s="118">
        <v>26548672.566371702</v>
      </c>
      <c r="L87" s="114" t="s">
        <v>22</v>
      </c>
      <c r="M87" s="114" t="s">
        <v>23</v>
      </c>
      <c r="N87" s="114" t="s">
        <v>27</v>
      </c>
      <c r="O87" s="122">
        <v>-30000000</v>
      </c>
      <c r="P87" s="114">
        <v>1.0626</v>
      </c>
      <c r="Q87" s="114" t="s">
        <v>28</v>
      </c>
      <c r="R87" s="120">
        <v>1.1299999999999999</v>
      </c>
      <c r="S87" s="120"/>
      <c r="T87" s="118"/>
      <c r="U87" s="118">
        <v>0</v>
      </c>
      <c r="V87" s="114"/>
      <c r="W87" s="120">
        <v>1.1993</v>
      </c>
      <c r="X87" s="120">
        <v>1.2292516292306079</v>
      </c>
      <c r="Y87" s="118">
        <v>2308058.4439248382</v>
      </c>
      <c r="Z87" s="135">
        <v>2242688.4848447694</v>
      </c>
      <c r="AA87" s="118">
        <v>2143579.8362712674</v>
      </c>
      <c r="AB87" s="118">
        <v>164478.60765357083</v>
      </c>
      <c r="AC87" s="113"/>
      <c r="AD87" s="114" t="s">
        <v>49</v>
      </c>
      <c r="AF87" s="68">
        <f t="shared" si="12"/>
        <v>24405092.730100416</v>
      </c>
      <c r="AG87" s="68">
        <f t="shared" si="13"/>
        <v>2143579.8362712674</v>
      </c>
      <c r="AH87" s="6"/>
      <c r="AI87" s="68">
        <f t="shared" si="14"/>
        <v>18773148.253923394</v>
      </c>
      <c r="AJ87" s="68">
        <f t="shared" si="15"/>
        <v>7775524.3124482892</v>
      </c>
      <c r="AK87" s="68">
        <f t="shared" si="16"/>
        <v>-5631944.4761770219</v>
      </c>
      <c r="AL87" s="68">
        <f t="shared" si="17"/>
        <v>5631944.4761770219</v>
      </c>
      <c r="AM87" s="71">
        <f t="shared" si="18"/>
        <v>1</v>
      </c>
      <c r="AN87" s="6"/>
      <c r="AO87" s="59">
        <f>VLOOKUP(EURUSD!C87,'Cours à terme initiaux'!$A$2:$E$1123,5,FALSE)</f>
        <v>1.1088</v>
      </c>
      <c r="AP87" s="68">
        <f t="shared" si="19"/>
        <v>27056277.056277055</v>
      </c>
      <c r="AQ87" s="68">
        <f t="shared" si="20"/>
        <v>0</v>
      </c>
      <c r="AR87" s="68">
        <f t="shared" si="21"/>
        <v>-2143579.8362712674</v>
      </c>
      <c r="AS87" s="68">
        <f t="shared" si="22"/>
        <v>2143579.8362712674</v>
      </c>
      <c r="AT87" s="71">
        <f t="shared" si="23"/>
        <v>1</v>
      </c>
    </row>
    <row r="88" spans="1:46" ht="15.6" x14ac:dyDescent="0.3">
      <c r="A88" s="114">
        <v>2019</v>
      </c>
      <c r="B88" s="114" t="s">
        <v>96</v>
      </c>
      <c r="C88" s="114">
        <v>874</v>
      </c>
      <c r="D88" s="114" t="s">
        <v>21</v>
      </c>
      <c r="E88" s="116">
        <v>42691</v>
      </c>
      <c r="F88" s="116">
        <v>43461</v>
      </c>
      <c r="G88" s="116">
        <v>43465</v>
      </c>
      <c r="H88" s="114" t="s">
        <v>26</v>
      </c>
      <c r="I88" s="114" t="s">
        <v>23</v>
      </c>
      <c r="J88" s="114" t="s">
        <v>24</v>
      </c>
      <c r="K88" s="118">
        <v>29069767.441860501</v>
      </c>
      <c r="L88" s="114" t="s">
        <v>26</v>
      </c>
      <c r="M88" s="114" t="s">
        <v>25</v>
      </c>
      <c r="N88" s="114" t="s">
        <v>27</v>
      </c>
      <c r="O88" s="122">
        <v>-30000000</v>
      </c>
      <c r="P88" s="114">
        <v>1.0626</v>
      </c>
      <c r="Q88" s="114" t="s">
        <v>28</v>
      </c>
      <c r="R88" s="120">
        <v>1.032</v>
      </c>
      <c r="S88" s="120"/>
      <c r="T88" s="118"/>
      <c r="U88" s="118">
        <v>0</v>
      </c>
      <c r="V88" s="114"/>
      <c r="W88" s="120">
        <v>1.1993</v>
      </c>
      <c r="X88" s="120">
        <v>1.2292516292306079</v>
      </c>
      <c r="Y88" s="122">
        <v>-13647.714353916283</v>
      </c>
      <c r="Z88" s="135"/>
      <c r="AA88" s="118">
        <v>0</v>
      </c>
      <c r="AB88" s="122">
        <v>-13647.714353916283</v>
      </c>
      <c r="AC88" s="113"/>
      <c r="AD88" s="114" t="s">
        <v>49</v>
      </c>
      <c r="AF88" s="68">
        <f t="shared" si="12"/>
        <v>24405092.730100416</v>
      </c>
      <c r="AG88" s="68">
        <f t="shared" si="13"/>
        <v>0</v>
      </c>
      <c r="AH88" s="6"/>
      <c r="AI88" s="68">
        <f t="shared" si="14"/>
        <v>34864418.185857736</v>
      </c>
      <c r="AJ88" s="68">
        <f t="shared" si="15"/>
        <v>-5794650.7439972721</v>
      </c>
      <c r="AK88" s="68">
        <f t="shared" si="16"/>
        <v>5794650.7439972721</v>
      </c>
      <c r="AL88" s="68">
        <f t="shared" si="17"/>
        <v>-5794650.7439972721</v>
      </c>
      <c r="AM88" s="71">
        <f t="shared" si="18"/>
        <v>1</v>
      </c>
      <c r="AN88" s="6"/>
      <c r="AO88" s="59">
        <f>VLOOKUP(EURUSD!C88,'Cours à terme initiaux'!$A$2:$E$1123,5,FALSE)</f>
        <v>1.1088</v>
      </c>
      <c r="AP88" s="68">
        <f t="shared" si="19"/>
        <v>27056277.056277055</v>
      </c>
      <c r="AQ88" s="68">
        <f t="shared" si="20"/>
        <v>0</v>
      </c>
      <c r="AR88" s="68">
        <f t="shared" si="21"/>
        <v>-2651184.3261766396</v>
      </c>
      <c r="AS88" s="68">
        <f t="shared" si="22"/>
        <v>0</v>
      </c>
      <c r="AT88" s="71" t="str">
        <f t="shared" si="23"/>
        <v>PAS DE VALEUR INTRINSEQUE</v>
      </c>
    </row>
    <row r="89" spans="1:46" ht="15.6" x14ac:dyDescent="0.3">
      <c r="A89" s="114">
        <v>2019</v>
      </c>
      <c r="B89" s="114" t="s">
        <v>96</v>
      </c>
      <c r="C89" s="114">
        <v>875</v>
      </c>
      <c r="D89" s="114" t="s">
        <v>21</v>
      </c>
      <c r="E89" s="116">
        <v>42691</v>
      </c>
      <c r="F89" s="116">
        <v>43461</v>
      </c>
      <c r="G89" s="116">
        <v>43465</v>
      </c>
      <c r="H89" s="114" t="s">
        <v>26</v>
      </c>
      <c r="I89" s="114" t="s">
        <v>23</v>
      </c>
      <c r="J89" s="114" t="s">
        <v>24</v>
      </c>
      <c r="K89" s="118">
        <v>26548672.566371702</v>
      </c>
      <c r="L89" s="114" t="s">
        <v>26</v>
      </c>
      <c r="M89" s="114" t="s">
        <v>25</v>
      </c>
      <c r="N89" s="114" t="s">
        <v>27</v>
      </c>
      <c r="O89" s="122">
        <v>-30000000</v>
      </c>
      <c r="P89" s="114">
        <v>1.0626</v>
      </c>
      <c r="Q89" s="114" t="s">
        <v>28</v>
      </c>
      <c r="R89" s="120">
        <v>1.1299999999999999</v>
      </c>
      <c r="S89" s="120">
        <v>1.032</v>
      </c>
      <c r="T89" s="118"/>
      <c r="U89" s="118">
        <v>0</v>
      </c>
      <c r="V89" s="114"/>
      <c r="W89" s="120">
        <v>1.1993</v>
      </c>
      <c r="X89" s="120">
        <v>1.2292516292306079</v>
      </c>
      <c r="Y89" s="122">
        <v>-51722.24472615237</v>
      </c>
      <c r="Z89" s="135"/>
      <c r="AA89" s="118">
        <v>0</v>
      </c>
      <c r="AB89" s="122">
        <v>-51722.24472615237</v>
      </c>
      <c r="AC89" s="113"/>
      <c r="AD89" s="114" t="s">
        <v>76</v>
      </c>
      <c r="AF89" s="68" t="str">
        <f t="shared" si="12"/>
        <v/>
      </c>
      <c r="AG89" s="68" t="str">
        <f t="shared" si="13"/>
        <v/>
      </c>
      <c r="AH89" s="6"/>
      <c r="AI89" s="68" t="str">
        <f t="shared" si="14"/>
        <v/>
      </c>
      <c r="AJ89" s="68" t="str">
        <f t="shared" si="15"/>
        <v/>
      </c>
      <c r="AK89" s="68" t="str">
        <f t="shared" si="16"/>
        <v/>
      </c>
      <c r="AL89" s="68" t="str">
        <f t="shared" si="17"/>
        <v/>
      </c>
      <c r="AM89" s="71" t="str">
        <f t="shared" si="18"/>
        <v/>
      </c>
      <c r="AN89" s="6"/>
      <c r="AO89" s="59">
        <f>VLOOKUP(EURUSD!C89,'Cours à terme initiaux'!$A$2:$E$1123,5,FALSE)</f>
        <v>1.1088</v>
      </c>
      <c r="AP89" s="68" t="str">
        <f t="shared" si="19"/>
        <v/>
      </c>
      <c r="AQ89" s="68" t="str">
        <f t="shared" si="20"/>
        <v/>
      </c>
      <c r="AR89" s="68" t="str">
        <f t="shared" si="21"/>
        <v/>
      </c>
      <c r="AS89" s="68" t="str">
        <f t="shared" si="22"/>
        <v/>
      </c>
      <c r="AT89" s="71" t="str">
        <f t="shared" si="23"/>
        <v/>
      </c>
    </row>
    <row r="90" spans="1:46" ht="15.6" x14ac:dyDescent="0.3">
      <c r="A90" s="114">
        <v>2019</v>
      </c>
      <c r="B90" s="114" t="s">
        <v>97</v>
      </c>
      <c r="C90" s="114">
        <v>855</v>
      </c>
      <c r="D90" s="114" t="s">
        <v>68</v>
      </c>
      <c r="E90" s="116">
        <v>42688</v>
      </c>
      <c r="F90" s="116">
        <v>43494</v>
      </c>
      <c r="G90" s="116">
        <v>43496</v>
      </c>
      <c r="H90" s="114" t="s">
        <v>22</v>
      </c>
      <c r="I90" s="114" t="s">
        <v>25</v>
      </c>
      <c r="J90" s="114" t="s">
        <v>24</v>
      </c>
      <c r="K90" s="118">
        <v>26315789.473684199</v>
      </c>
      <c r="L90" s="114" t="s">
        <v>22</v>
      </c>
      <c r="M90" s="114" t="s">
        <v>23</v>
      </c>
      <c r="N90" s="114" t="s">
        <v>27</v>
      </c>
      <c r="O90" s="122">
        <v>-30000000</v>
      </c>
      <c r="P90" s="114">
        <v>1.0737000000000001</v>
      </c>
      <c r="Q90" s="114" t="s">
        <v>28</v>
      </c>
      <c r="R90" s="120">
        <v>1.1399999999999999</v>
      </c>
      <c r="S90" s="120"/>
      <c r="T90" s="118"/>
      <c r="U90" s="118">
        <v>0</v>
      </c>
      <c r="V90" s="114"/>
      <c r="W90" s="120">
        <v>1.1993</v>
      </c>
      <c r="X90" s="120">
        <v>1.2321319860246567</v>
      </c>
      <c r="Y90" s="118">
        <v>2177289.7963472507</v>
      </c>
      <c r="Z90" s="135">
        <v>2073390.6696821442</v>
      </c>
      <c r="AA90" s="118">
        <v>1967748.565508604</v>
      </c>
      <c r="AB90" s="118">
        <v>209541.23083864665</v>
      </c>
      <c r="AC90" s="113"/>
      <c r="AD90" s="114" t="s">
        <v>49</v>
      </c>
      <c r="AE90" s="84"/>
      <c r="AF90" s="68">
        <f t="shared" si="12"/>
        <v>24348040.90817561</v>
      </c>
      <c r="AG90" s="68">
        <f t="shared" si="13"/>
        <v>1967748.565508604</v>
      </c>
      <c r="AH90" s="6"/>
      <c r="AI90" s="68">
        <f t="shared" si="14"/>
        <v>18729262.237058163</v>
      </c>
      <c r="AJ90" s="68">
        <f t="shared" si="15"/>
        <v>7586527.2366260514</v>
      </c>
      <c r="AK90" s="68">
        <f t="shared" si="16"/>
        <v>-5618778.6711174473</v>
      </c>
      <c r="AL90" s="68">
        <f t="shared" si="17"/>
        <v>5618778.6711174473</v>
      </c>
      <c r="AM90" s="71">
        <f t="shared" si="18"/>
        <v>1</v>
      </c>
      <c r="AN90" s="6"/>
      <c r="AO90" s="59">
        <f>VLOOKUP(EURUSD!C90,'Cours à terme initiaux'!$A$2:$E$1123,5,FALSE)</f>
        <v>1.1211</v>
      </c>
      <c r="AP90" s="68">
        <f t="shared" si="19"/>
        <v>26759432.700026758</v>
      </c>
      <c r="AQ90" s="68">
        <f t="shared" si="20"/>
        <v>0</v>
      </c>
      <c r="AR90" s="68">
        <f t="shared" si="21"/>
        <v>-1967748.565508604</v>
      </c>
      <c r="AS90" s="68">
        <f t="shared" si="22"/>
        <v>1967748.565508604</v>
      </c>
      <c r="AT90" s="71">
        <f t="shared" si="23"/>
        <v>1</v>
      </c>
    </row>
    <row r="91" spans="1:46" ht="15.6" x14ac:dyDescent="0.3">
      <c r="A91" s="114">
        <v>2019</v>
      </c>
      <c r="B91" s="114" t="s">
        <v>97</v>
      </c>
      <c r="C91" s="114">
        <v>856</v>
      </c>
      <c r="D91" s="114" t="s">
        <v>68</v>
      </c>
      <c r="E91" s="116">
        <v>42688</v>
      </c>
      <c r="F91" s="116">
        <v>43494</v>
      </c>
      <c r="G91" s="116">
        <v>43496</v>
      </c>
      <c r="H91" s="114" t="s">
        <v>26</v>
      </c>
      <c r="I91" s="114" t="s">
        <v>23</v>
      </c>
      <c r="J91" s="114" t="s">
        <v>24</v>
      </c>
      <c r="K91" s="118">
        <v>28804608.737397999</v>
      </c>
      <c r="L91" s="114" t="s">
        <v>26</v>
      </c>
      <c r="M91" s="114" t="s">
        <v>25</v>
      </c>
      <c r="N91" s="114" t="s">
        <v>27</v>
      </c>
      <c r="O91" s="122">
        <v>-30000000</v>
      </c>
      <c r="P91" s="114">
        <v>1.0737000000000001</v>
      </c>
      <c r="Q91" s="114" t="s">
        <v>28</v>
      </c>
      <c r="R91" s="120">
        <v>1.0415000000000001</v>
      </c>
      <c r="S91" s="120"/>
      <c r="T91" s="118"/>
      <c r="U91" s="118">
        <v>0</v>
      </c>
      <c r="V91" s="114"/>
      <c r="W91" s="120">
        <v>1.1993</v>
      </c>
      <c r="X91" s="120">
        <v>1.2321319860246567</v>
      </c>
      <c r="Y91" s="122">
        <v>-23945.966744041965</v>
      </c>
      <c r="Z91" s="135"/>
      <c r="AA91" s="118">
        <v>0</v>
      </c>
      <c r="AB91" s="122">
        <v>-23945.966744041965</v>
      </c>
      <c r="AC91" s="113"/>
      <c r="AD91" s="114" t="s">
        <v>49</v>
      </c>
      <c r="AE91" s="84"/>
      <c r="AF91" s="68">
        <f t="shared" si="12"/>
        <v>24348040.90817561</v>
      </c>
      <c r="AG91" s="68">
        <f t="shared" si="13"/>
        <v>0</v>
      </c>
      <c r="AH91" s="6"/>
      <c r="AI91" s="68">
        <f t="shared" si="14"/>
        <v>34782915.583108015</v>
      </c>
      <c r="AJ91" s="68">
        <f t="shared" si="15"/>
        <v>-5978306.8457100354</v>
      </c>
      <c r="AK91" s="68">
        <f t="shared" si="16"/>
        <v>5978306.8457100354</v>
      </c>
      <c r="AL91" s="68">
        <f t="shared" si="17"/>
        <v>-5978306.8457100354</v>
      </c>
      <c r="AM91" s="71">
        <f t="shared" si="18"/>
        <v>1</v>
      </c>
      <c r="AN91" s="6"/>
      <c r="AO91" s="59">
        <f>VLOOKUP(EURUSD!C91,'Cours à terme initiaux'!$A$2:$E$1123,5,FALSE)</f>
        <v>1.1211</v>
      </c>
      <c r="AP91" s="68">
        <f t="shared" si="19"/>
        <v>26759432.700026758</v>
      </c>
      <c r="AQ91" s="68">
        <f t="shared" si="20"/>
        <v>0</v>
      </c>
      <c r="AR91" s="68">
        <f t="shared" si="21"/>
        <v>-2411391.791851148</v>
      </c>
      <c r="AS91" s="68">
        <f t="shared" si="22"/>
        <v>0</v>
      </c>
      <c r="AT91" s="71" t="str">
        <f t="shared" si="23"/>
        <v>PAS DE VALEUR INTRINSEQUE</v>
      </c>
    </row>
    <row r="92" spans="1:46" ht="15.6" x14ac:dyDescent="0.3">
      <c r="A92" s="114">
        <v>2019</v>
      </c>
      <c r="B92" s="114" t="s">
        <v>97</v>
      </c>
      <c r="C92" s="114">
        <v>857</v>
      </c>
      <c r="D92" s="114" t="s">
        <v>68</v>
      </c>
      <c r="E92" s="116">
        <v>42688</v>
      </c>
      <c r="F92" s="116">
        <v>43494</v>
      </c>
      <c r="G92" s="116">
        <v>43496</v>
      </c>
      <c r="H92" s="114" t="s">
        <v>26</v>
      </c>
      <c r="I92" s="114" t="s">
        <v>23</v>
      </c>
      <c r="J92" s="114" t="s">
        <v>24</v>
      </c>
      <c r="K92" s="118">
        <v>26315789.473684199</v>
      </c>
      <c r="L92" s="114" t="s">
        <v>26</v>
      </c>
      <c r="M92" s="114" t="s">
        <v>25</v>
      </c>
      <c r="N92" s="114" t="s">
        <v>27</v>
      </c>
      <c r="O92" s="122">
        <v>-30000000</v>
      </c>
      <c r="P92" s="114">
        <v>1.0737000000000001</v>
      </c>
      <c r="Q92" s="114" t="s">
        <v>28</v>
      </c>
      <c r="R92" s="120">
        <v>1.1399999999999999</v>
      </c>
      <c r="S92" s="120">
        <v>1.0415000000000001</v>
      </c>
      <c r="T92" s="118"/>
      <c r="U92" s="118">
        <v>0</v>
      </c>
      <c r="V92" s="114"/>
      <c r="W92" s="120">
        <v>1.1993</v>
      </c>
      <c r="X92" s="120">
        <v>1.2321319860246567</v>
      </c>
      <c r="Y92" s="122">
        <v>-79953.159921064565</v>
      </c>
      <c r="Z92" s="135"/>
      <c r="AA92" s="118">
        <v>0</v>
      </c>
      <c r="AB92" s="122">
        <v>-79953.159921064565</v>
      </c>
      <c r="AC92" s="113"/>
      <c r="AD92" s="114" t="s">
        <v>76</v>
      </c>
      <c r="AE92" s="84"/>
      <c r="AF92" s="68" t="str">
        <f t="shared" si="12"/>
        <v/>
      </c>
      <c r="AG92" s="68" t="str">
        <f t="shared" si="13"/>
        <v/>
      </c>
      <c r="AH92" s="6"/>
      <c r="AI92" s="68" t="str">
        <f t="shared" si="14"/>
        <v/>
      </c>
      <c r="AJ92" s="68" t="str">
        <f t="shared" si="15"/>
        <v/>
      </c>
      <c r="AK92" s="68" t="str">
        <f t="shared" si="16"/>
        <v/>
      </c>
      <c r="AL92" s="68" t="str">
        <f t="shared" si="17"/>
        <v/>
      </c>
      <c r="AM92" s="71" t="str">
        <f t="shared" si="18"/>
        <v/>
      </c>
      <c r="AN92" s="6"/>
      <c r="AO92" s="59">
        <f>VLOOKUP(EURUSD!C92,'Cours à terme initiaux'!$A$2:$E$1123,5,FALSE)</f>
        <v>1.1211</v>
      </c>
      <c r="AP92" s="68" t="str">
        <f t="shared" si="19"/>
        <v/>
      </c>
      <c r="AQ92" s="68" t="str">
        <f t="shared" si="20"/>
        <v/>
      </c>
      <c r="AR92" s="68" t="str">
        <f t="shared" si="21"/>
        <v/>
      </c>
      <c r="AS92" s="68" t="str">
        <f t="shared" si="22"/>
        <v/>
      </c>
      <c r="AT92" s="71" t="str">
        <f t="shared" si="23"/>
        <v/>
      </c>
    </row>
    <row r="93" spans="1:46" ht="15.6" x14ac:dyDescent="0.3">
      <c r="A93" s="114">
        <v>2019</v>
      </c>
      <c r="B93" s="114" t="s">
        <v>98</v>
      </c>
      <c r="C93" s="114">
        <v>864</v>
      </c>
      <c r="D93" s="114" t="s">
        <v>68</v>
      </c>
      <c r="E93" s="116">
        <v>42690</v>
      </c>
      <c r="F93" s="116">
        <v>43494</v>
      </c>
      <c r="G93" s="116">
        <v>43496</v>
      </c>
      <c r="H93" s="114" t="s">
        <v>22</v>
      </c>
      <c r="I93" s="114" t="s">
        <v>25</v>
      </c>
      <c r="J93" s="114" t="s">
        <v>24</v>
      </c>
      <c r="K93" s="118">
        <v>22026431.7180617</v>
      </c>
      <c r="L93" s="114" t="s">
        <v>22</v>
      </c>
      <c r="M93" s="114" t="s">
        <v>23</v>
      </c>
      <c r="N93" s="114" t="s">
        <v>27</v>
      </c>
      <c r="O93" s="122">
        <v>-25000000</v>
      </c>
      <c r="P93" s="114">
        <v>1.0690999999999999</v>
      </c>
      <c r="Q93" s="114" t="s">
        <v>28</v>
      </c>
      <c r="R93" s="120">
        <v>1.135</v>
      </c>
      <c r="S93" s="120"/>
      <c r="T93" s="118"/>
      <c r="U93" s="118">
        <v>0</v>
      </c>
      <c r="V93" s="114"/>
      <c r="W93" s="120">
        <v>1.1993</v>
      </c>
      <c r="X93" s="120">
        <v>1.2321319860246567</v>
      </c>
      <c r="Y93" s="118">
        <v>1898957.8847865325</v>
      </c>
      <c r="Z93" s="135">
        <v>1817554.2863564382</v>
      </c>
      <c r="AA93" s="118">
        <v>1736397.627915334</v>
      </c>
      <c r="AB93" s="118">
        <v>162560.25687119854</v>
      </c>
      <c r="AC93" s="113"/>
      <c r="AD93" s="114" t="s">
        <v>49</v>
      </c>
      <c r="AF93" s="68">
        <f t="shared" si="12"/>
        <v>20290034.09014634</v>
      </c>
      <c r="AG93" s="68">
        <f t="shared" si="13"/>
        <v>1736397.627915334</v>
      </c>
      <c r="AH93" s="6"/>
      <c r="AI93" s="68">
        <f t="shared" si="14"/>
        <v>15607718.530881802</v>
      </c>
      <c r="AJ93" s="68">
        <f t="shared" si="15"/>
        <v>6418713.1871798728</v>
      </c>
      <c r="AK93" s="68">
        <f t="shared" si="16"/>
        <v>-4682315.5592645388</v>
      </c>
      <c r="AL93" s="68">
        <f t="shared" si="17"/>
        <v>4682315.5592645388</v>
      </c>
      <c r="AM93" s="71">
        <f t="shared" si="18"/>
        <v>1</v>
      </c>
      <c r="AN93" s="6"/>
      <c r="AO93" s="59">
        <f>VLOOKUP(EURUSD!C93,'Cours à terme initiaux'!$A$2:$E$1123,5,FALSE)</f>
        <v>1.1165</v>
      </c>
      <c r="AP93" s="68">
        <f t="shared" si="19"/>
        <v>22391401.701746527</v>
      </c>
      <c r="AQ93" s="68">
        <f t="shared" si="20"/>
        <v>0</v>
      </c>
      <c r="AR93" s="68">
        <f t="shared" si="21"/>
        <v>-1736397.627915334</v>
      </c>
      <c r="AS93" s="68">
        <f t="shared" si="22"/>
        <v>1736397.627915334</v>
      </c>
      <c r="AT93" s="71">
        <f t="shared" si="23"/>
        <v>1</v>
      </c>
    </row>
    <row r="94" spans="1:46" ht="15.6" x14ac:dyDescent="0.3">
      <c r="A94" s="114">
        <v>2019</v>
      </c>
      <c r="B94" s="114" t="s">
        <v>98</v>
      </c>
      <c r="C94" s="114">
        <v>865</v>
      </c>
      <c r="D94" s="114" t="s">
        <v>68</v>
      </c>
      <c r="E94" s="116">
        <v>42690</v>
      </c>
      <c r="F94" s="116">
        <v>43494</v>
      </c>
      <c r="G94" s="116">
        <v>43496</v>
      </c>
      <c r="H94" s="114" t="s">
        <v>26</v>
      </c>
      <c r="I94" s="114" t="s">
        <v>23</v>
      </c>
      <c r="J94" s="114" t="s">
        <v>24</v>
      </c>
      <c r="K94" s="118">
        <v>24038461.538461499</v>
      </c>
      <c r="L94" s="114" t="s">
        <v>26</v>
      </c>
      <c r="M94" s="114" t="s">
        <v>25</v>
      </c>
      <c r="N94" s="114" t="s">
        <v>27</v>
      </c>
      <c r="O94" s="122">
        <v>-25000000</v>
      </c>
      <c r="P94" s="114">
        <v>1.0690999999999999</v>
      </c>
      <c r="Q94" s="114" t="s">
        <v>28</v>
      </c>
      <c r="R94" s="120">
        <v>1.04</v>
      </c>
      <c r="S94" s="120"/>
      <c r="T94" s="118"/>
      <c r="U94" s="118">
        <v>0</v>
      </c>
      <c r="V94" s="114"/>
      <c r="W94" s="120">
        <v>1.1993</v>
      </c>
      <c r="X94" s="120">
        <v>1.2321319860246567</v>
      </c>
      <c r="Y94" s="122">
        <v>-19121.387496096842</v>
      </c>
      <c r="Z94" s="135"/>
      <c r="AA94" s="118">
        <v>0</v>
      </c>
      <c r="AB94" s="122">
        <v>-19121.387496096842</v>
      </c>
      <c r="AC94" s="113"/>
      <c r="AD94" s="114" t="s">
        <v>49</v>
      </c>
      <c r="AF94" s="68">
        <f t="shared" si="12"/>
        <v>20290034.09014634</v>
      </c>
      <c r="AG94" s="68">
        <f t="shared" si="13"/>
        <v>0</v>
      </c>
      <c r="AH94" s="6"/>
      <c r="AI94" s="68">
        <f t="shared" si="14"/>
        <v>28985762.985923346</v>
      </c>
      <c r="AJ94" s="68">
        <f t="shared" si="15"/>
        <v>-4947301.44746181</v>
      </c>
      <c r="AK94" s="68">
        <f t="shared" si="16"/>
        <v>4947301.44746181</v>
      </c>
      <c r="AL94" s="68">
        <f t="shared" si="17"/>
        <v>-4947301.44746181</v>
      </c>
      <c r="AM94" s="71">
        <f t="shared" si="18"/>
        <v>1</v>
      </c>
      <c r="AN94" s="6"/>
      <c r="AO94" s="59">
        <f>VLOOKUP(EURUSD!C94,'Cours à terme initiaux'!$A$2:$E$1123,5,FALSE)</f>
        <v>1.1165</v>
      </c>
      <c r="AP94" s="68">
        <f t="shared" si="19"/>
        <v>22391401.701746527</v>
      </c>
      <c r="AQ94" s="68">
        <f t="shared" si="20"/>
        <v>0</v>
      </c>
      <c r="AR94" s="68">
        <f t="shared" si="21"/>
        <v>-2101367.6116001867</v>
      </c>
      <c r="AS94" s="68">
        <f t="shared" si="22"/>
        <v>0</v>
      </c>
      <c r="AT94" s="71" t="str">
        <f t="shared" si="23"/>
        <v>PAS DE VALEUR INTRINSEQUE</v>
      </c>
    </row>
    <row r="95" spans="1:46" ht="15.6" x14ac:dyDescent="0.3">
      <c r="A95" s="114">
        <v>2019</v>
      </c>
      <c r="B95" s="114" t="s">
        <v>98</v>
      </c>
      <c r="C95" s="114">
        <v>866</v>
      </c>
      <c r="D95" s="114" t="s">
        <v>68</v>
      </c>
      <c r="E95" s="116">
        <v>42690</v>
      </c>
      <c r="F95" s="116">
        <v>43494</v>
      </c>
      <c r="G95" s="116">
        <v>43496</v>
      </c>
      <c r="H95" s="114" t="s">
        <v>26</v>
      </c>
      <c r="I95" s="114" t="s">
        <v>23</v>
      </c>
      <c r="J95" s="114" t="s">
        <v>24</v>
      </c>
      <c r="K95" s="118">
        <v>22026431.7180617</v>
      </c>
      <c r="L95" s="114" t="s">
        <v>26</v>
      </c>
      <c r="M95" s="114" t="s">
        <v>25</v>
      </c>
      <c r="N95" s="114" t="s">
        <v>27</v>
      </c>
      <c r="O95" s="122">
        <v>-25000000</v>
      </c>
      <c r="P95" s="114">
        <v>1.0690999999999999</v>
      </c>
      <c r="Q95" s="114" t="s">
        <v>28</v>
      </c>
      <c r="R95" s="120">
        <v>1.135</v>
      </c>
      <c r="S95" s="120">
        <v>1.04</v>
      </c>
      <c r="T95" s="118"/>
      <c r="U95" s="118">
        <v>0</v>
      </c>
      <c r="V95" s="114"/>
      <c r="W95" s="120">
        <v>1.1993</v>
      </c>
      <c r="X95" s="120">
        <v>1.2321319860246567</v>
      </c>
      <c r="Y95" s="122">
        <v>-62282.210933997478</v>
      </c>
      <c r="Z95" s="135"/>
      <c r="AA95" s="118">
        <v>0</v>
      </c>
      <c r="AB95" s="122">
        <v>-62282.210933997478</v>
      </c>
      <c r="AC95" s="113"/>
      <c r="AD95" s="114" t="s">
        <v>76</v>
      </c>
      <c r="AF95" s="68" t="str">
        <f t="shared" si="12"/>
        <v/>
      </c>
      <c r="AG95" s="68" t="str">
        <f t="shared" si="13"/>
        <v/>
      </c>
      <c r="AH95" s="6"/>
      <c r="AI95" s="68" t="str">
        <f t="shared" si="14"/>
        <v/>
      </c>
      <c r="AJ95" s="68" t="str">
        <f t="shared" si="15"/>
        <v/>
      </c>
      <c r="AK95" s="68" t="str">
        <f t="shared" si="16"/>
        <v/>
      </c>
      <c r="AL95" s="68" t="str">
        <f t="shared" si="17"/>
        <v/>
      </c>
      <c r="AM95" s="71" t="str">
        <f t="shared" si="18"/>
        <v/>
      </c>
      <c r="AN95" s="6"/>
      <c r="AO95" s="59">
        <f>VLOOKUP(EURUSD!C95,'Cours à terme initiaux'!$A$2:$E$1123,5,FALSE)</f>
        <v>1.1165</v>
      </c>
      <c r="AP95" s="68" t="str">
        <f t="shared" si="19"/>
        <v/>
      </c>
      <c r="AQ95" s="68" t="str">
        <f t="shared" si="20"/>
        <v/>
      </c>
      <c r="AR95" s="68" t="str">
        <f t="shared" si="21"/>
        <v/>
      </c>
      <c r="AS95" s="68" t="str">
        <f t="shared" si="22"/>
        <v/>
      </c>
      <c r="AT95" s="71" t="str">
        <f t="shared" si="23"/>
        <v/>
      </c>
    </row>
    <row r="96" spans="1:46" ht="15.6" x14ac:dyDescent="0.3">
      <c r="A96" s="114">
        <v>2019</v>
      </c>
      <c r="B96" s="114" t="s">
        <v>99</v>
      </c>
      <c r="C96" s="114">
        <v>876</v>
      </c>
      <c r="D96" s="114" t="s">
        <v>68</v>
      </c>
      <c r="E96" s="116">
        <v>42692</v>
      </c>
      <c r="F96" s="116">
        <v>43494</v>
      </c>
      <c r="G96" s="116">
        <v>43496</v>
      </c>
      <c r="H96" s="114" t="s">
        <v>22</v>
      </c>
      <c r="I96" s="114" t="s">
        <v>25</v>
      </c>
      <c r="J96" s="114" t="s">
        <v>24</v>
      </c>
      <c r="K96" s="118">
        <v>22222222.222222202</v>
      </c>
      <c r="L96" s="114" t="s">
        <v>22</v>
      </c>
      <c r="M96" s="114" t="s">
        <v>23</v>
      </c>
      <c r="N96" s="114" t="s">
        <v>27</v>
      </c>
      <c r="O96" s="122">
        <v>-25000000</v>
      </c>
      <c r="P96" s="114">
        <v>1.0588</v>
      </c>
      <c r="Q96" s="114" t="s">
        <v>28</v>
      </c>
      <c r="R96" s="120">
        <v>1.125</v>
      </c>
      <c r="S96" s="120"/>
      <c r="T96" s="118"/>
      <c r="U96" s="118">
        <v>0</v>
      </c>
      <c r="V96" s="114"/>
      <c r="W96" s="120">
        <v>1.1993</v>
      </c>
      <c r="X96" s="120">
        <v>1.2321319860246567</v>
      </c>
      <c r="Y96" s="118">
        <v>2073687.39212897</v>
      </c>
      <c r="Z96" s="135">
        <v>1998344.4720026285</v>
      </c>
      <c r="AA96" s="118">
        <v>1932188.1320758834</v>
      </c>
      <c r="AB96" s="118">
        <v>141499.26005308656</v>
      </c>
      <c r="AC96" s="113"/>
      <c r="AD96" s="114" t="s">
        <v>49</v>
      </c>
      <c r="AF96" s="68">
        <f t="shared" si="12"/>
        <v>20290034.09014634</v>
      </c>
      <c r="AG96" s="68">
        <f t="shared" si="13"/>
        <v>1932188.1320758834</v>
      </c>
      <c r="AH96" s="6"/>
      <c r="AI96" s="68">
        <f t="shared" si="14"/>
        <v>15607718.530881802</v>
      </c>
      <c r="AJ96" s="68">
        <f t="shared" si="15"/>
        <v>6614503.6913404223</v>
      </c>
      <c r="AK96" s="68">
        <f t="shared" si="16"/>
        <v>-4682315.5592645388</v>
      </c>
      <c r="AL96" s="68">
        <f t="shared" si="17"/>
        <v>4682315.5592645388</v>
      </c>
      <c r="AM96" s="71">
        <f t="shared" si="18"/>
        <v>1</v>
      </c>
      <c r="AN96" s="6"/>
      <c r="AO96" s="59">
        <f>VLOOKUP(EURUSD!C96,'Cours à terme initiaux'!$A$2:$E$1123,5,FALSE)</f>
        <v>1.1077999999999999</v>
      </c>
      <c r="AP96" s="68">
        <f t="shared" si="19"/>
        <v>22567250.406210508</v>
      </c>
      <c r="AQ96" s="68">
        <f t="shared" si="20"/>
        <v>0</v>
      </c>
      <c r="AR96" s="68">
        <f t="shared" si="21"/>
        <v>-1932188.1320758834</v>
      </c>
      <c r="AS96" s="68">
        <f t="shared" si="22"/>
        <v>1932188.1320758834</v>
      </c>
      <c r="AT96" s="71">
        <f t="shared" si="23"/>
        <v>1</v>
      </c>
    </row>
    <row r="97" spans="1:46" ht="15.6" x14ac:dyDescent="0.3">
      <c r="A97" s="114">
        <v>2019</v>
      </c>
      <c r="B97" s="114" t="s">
        <v>99</v>
      </c>
      <c r="C97" s="114">
        <v>877</v>
      </c>
      <c r="D97" s="114" t="s">
        <v>68</v>
      </c>
      <c r="E97" s="116">
        <v>42692</v>
      </c>
      <c r="F97" s="116">
        <v>43494</v>
      </c>
      <c r="G97" s="116">
        <v>43496</v>
      </c>
      <c r="H97" s="114" t="s">
        <v>26</v>
      </c>
      <c r="I97" s="114" t="s">
        <v>23</v>
      </c>
      <c r="J97" s="114" t="s">
        <v>24</v>
      </c>
      <c r="K97" s="118">
        <v>24038461.538461499</v>
      </c>
      <c r="L97" s="114" t="s">
        <v>26</v>
      </c>
      <c r="M97" s="114" t="s">
        <v>25</v>
      </c>
      <c r="N97" s="114" t="s">
        <v>27</v>
      </c>
      <c r="O97" s="122">
        <v>-25000000</v>
      </c>
      <c r="P97" s="114">
        <v>1.0588</v>
      </c>
      <c r="Q97" s="114" t="s">
        <v>28</v>
      </c>
      <c r="R97" s="120">
        <v>1.04</v>
      </c>
      <c r="S97" s="120"/>
      <c r="T97" s="118"/>
      <c r="U97" s="118">
        <v>0</v>
      </c>
      <c r="V97" s="114"/>
      <c r="W97" s="120">
        <v>1.1993</v>
      </c>
      <c r="X97" s="120">
        <v>1.2321319860246567</v>
      </c>
      <c r="Y97" s="122">
        <v>-19121.387496096842</v>
      </c>
      <c r="Z97" s="135"/>
      <c r="AA97" s="118">
        <v>0</v>
      </c>
      <c r="AB97" s="122">
        <v>-19121.387496096842</v>
      </c>
      <c r="AC97" s="113"/>
      <c r="AD97" s="114" t="s">
        <v>49</v>
      </c>
      <c r="AF97" s="68">
        <f t="shared" si="12"/>
        <v>20290034.09014634</v>
      </c>
      <c r="AG97" s="68">
        <f t="shared" si="13"/>
        <v>0</v>
      </c>
      <c r="AH97" s="6"/>
      <c r="AI97" s="68">
        <f t="shared" si="14"/>
        <v>28985762.985923346</v>
      </c>
      <c r="AJ97" s="68">
        <f t="shared" si="15"/>
        <v>-4947301.44746181</v>
      </c>
      <c r="AK97" s="68">
        <f t="shared" si="16"/>
        <v>4947301.44746181</v>
      </c>
      <c r="AL97" s="68">
        <f t="shared" si="17"/>
        <v>-4947301.44746181</v>
      </c>
      <c r="AM97" s="71">
        <f t="shared" si="18"/>
        <v>1</v>
      </c>
      <c r="AN97" s="6"/>
      <c r="AO97" s="59">
        <f>VLOOKUP(EURUSD!C97,'Cours à terme initiaux'!$A$2:$E$1123,5,FALSE)</f>
        <v>1.1077999999999999</v>
      </c>
      <c r="AP97" s="68">
        <f t="shared" si="19"/>
        <v>22567250.406210508</v>
      </c>
      <c r="AQ97" s="68">
        <f t="shared" si="20"/>
        <v>0</v>
      </c>
      <c r="AR97" s="68">
        <f t="shared" si="21"/>
        <v>-2277216.3160641678</v>
      </c>
      <c r="AS97" s="68">
        <f t="shared" si="22"/>
        <v>0</v>
      </c>
      <c r="AT97" s="71" t="str">
        <f t="shared" si="23"/>
        <v>PAS DE VALEUR INTRINSEQUE</v>
      </c>
    </row>
    <row r="98" spans="1:46" ht="15.6" x14ac:dyDescent="0.3">
      <c r="A98" s="114">
        <v>2019</v>
      </c>
      <c r="B98" s="114" t="s">
        <v>99</v>
      </c>
      <c r="C98" s="114">
        <v>878</v>
      </c>
      <c r="D98" s="114" t="s">
        <v>68</v>
      </c>
      <c r="E98" s="116">
        <v>42692</v>
      </c>
      <c r="F98" s="116">
        <v>43494</v>
      </c>
      <c r="G98" s="116">
        <v>43496</v>
      </c>
      <c r="H98" s="114" t="s">
        <v>26</v>
      </c>
      <c r="I98" s="114" t="s">
        <v>23</v>
      </c>
      <c r="J98" s="114" t="s">
        <v>24</v>
      </c>
      <c r="K98" s="118">
        <v>22222222.222222202</v>
      </c>
      <c r="L98" s="114" t="s">
        <v>26</v>
      </c>
      <c r="M98" s="114" t="s">
        <v>25</v>
      </c>
      <c r="N98" s="114" t="s">
        <v>27</v>
      </c>
      <c r="O98" s="122">
        <v>-25000000</v>
      </c>
      <c r="P98" s="114">
        <v>1.0588</v>
      </c>
      <c r="Q98" s="114" t="s">
        <v>28</v>
      </c>
      <c r="R98" s="120">
        <v>1.125</v>
      </c>
      <c r="S98" s="120">
        <v>1.04</v>
      </c>
      <c r="T98" s="118"/>
      <c r="U98" s="118">
        <v>0</v>
      </c>
      <c r="V98" s="114"/>
      <c r="W98" s="120">
        <v>1.1993</v>
      </c>
      <c r="X98" s="120">
        <v>1.2321319860246567</v>
      </c>
      <c r="Y98" s="122">
        <v>-56221.532630244743</v>
      </c>
      <c r="Z98" s="135"/>
      <c r="AA98" s="118">
        <v>0</v>
      </c>
      <c r="AB98" s="122">
        <v>-56221.532630244743</v>
      </c>
      <c r="AC98" s="113"/>
      <c r="AD98" s="114" t="s">
        <v>76</v>
      </c>
      <c r="AF98" s="68" t="str">
        <f t="shared" si="12"/>
        <v/>
      </c>
      <c r="AG98" s="68" t="str">
        <f t="shared" si="13"/>
        <v/>
      </c>
      <c r="AH98" s="6"/>
      <c r="AI98" s="68" t="str">
        <f t="shared" si="14"/>
        <v/>
      </c>
      <c r="AJ98" s="68" t="str">
        <f t="shared" si="15"/>
        <v/>
      </c>
      <c r="AK98" s="68" t="str">
        <f t="shared" si="16"/>
        <v/>
      </c>
      <c r="AL98" s="68" t="str">
        <f t="shared" si="17"/>
        <v/>
      </c>
      <c r="AM98" s="71" t="str">
        <f t="shared" si="18"/>
        <v/>
      </c>
      <c r="AN98" s="6"/>
      <c r="AO98" s="59">
        <f>VLOOKUP(EURUSD!C98,'Cours à terme initiaux'!$A$2:$E$1123,5,FALSE)</f>
        <v>1.1077999999999999</v>
      </c>
      <c r="AP98" s="68" t="str">
        <f t="shared" si="19"/>
        <v/>
      </c>
      <c r="AQ98" s="68" t="str">
        <f t="shared" si="20"/>
        <v/>
      </c>
      <c r="AR98" s="68" t="str">
        <f t="shared" si="21"/>
        <v/>
      </c>
      <c r="AS98" s="68" t="str">
        <f t="shared" si="22"/>
        <v/>
      </c>
      <c r="AT98" s="71" t="str">
        <f t="shared" si="23"/>
        <v/>
      </c>
    </row>
    <row r="99" spans="1:46" ht="15.6" x14ac:dyDescent="0.3">
      <c r="A99" s="114">
        <v>2019</v>
      </c>
      <c r="B99" s="114" t="s">
        <v>100</v>
      </c>
      <c r="C99" s="114">
        <v>858</v>
      </c>
      <c r="D99" s="114" t="s">
        <v>50</v>
      </c>
      <c r="E99" s="116">
        <v>42688</v>
      </c>
      <c r="F99" s="116">
        <v>43511</v>
      </c>
      <c r="G99" s="116">
        <v>43515</v>
      </c>
      <c r="H99" s="114" t="s">
        <v>22</v>
      </c>
      <c r="I99" s="114" t="s">
        <v>25</v>
      </c>
      <c r="J99" s="114" t="s">
        <v>24</v>
      </c>
      <c r="K99" s="118">
        <v>26258205.689277899</v>
      </c>
      <c r="L99" s="114" t="s">
        <v>22</v>
      </c>
      <c r="M99" s="114" t="s">
        <v>23</v>
      </c>
      <c r="N99" s="114" t="s">
        <v>27</v>
      </c>
      <c r="O99" s="122">
        <v>-30000000</v>
      </c>
      <c r="P99" s="114">
        <v>1.0737000000000001</v>
      </c>
      <c r="Q99" s="114" t="s">
        <v>28</v>
      </c>
      <c r="R99" s="120">
        <v>1.1425000000000001</v>
      </c>
      <c r="S99" s="120"/>
      <c r="T99" s="118"/>
      <c r="U99" s="118">
        <v>0</v>
      </c>
      <c r="V99" s="114"/>
      <c r="W99" s="120">
        <v>1.1993</v>
      </c>
      <c r="X99" s="120">
        <v>1.2339092228984965</v>
      </c>
      <c r="Y99" s="118">
        <v>2170710.6588642867</v>
      </c>
      <c r="Z99" s="135">
        <v>2058045.9503758491</v>
      </c>
      <c r="AA99" s="118">
        <v>1945234.0028122291</v>
      </c>
      <c r="AB99" s="118">
        <v>225476.65605205763</v>
      </c>
      <c r="AC99" s="113"/>
      <c r="AD99" s="114" t="s">
        <v>49</v>
      </c>
      <c r="AF99" s="68">
        <f t="shared" si="12"/>
        <v>24312971.686465669</v>
      </c>
      <c r="AG99" s="68">
        <f t="shared" si="13"/>
        <v>1945234.0028122291</v>
      </c>
      <c r="AH99" s="6"/>
      <c r="AI99" s="68">
        <f t="shared" si="14"/>
        <v>18702285.9126659</v>
      </c>
      <c r="AJ99" s="68">
        <f t="shared" si="15"/>
        <v>7555919.7766119987</v>
      </c>
      <c r="AK99" s="68">
        <f t="shared" si="16"/>
        <v>-5610685.7737997696</v>
      </c>
      <c r="AL99" s="68">
        <f t="shared" si="17"/>
        <v>5610685.7737997696</v>
      </c>
      <c r="AM99" s="71">
        <f t="shared" si="18"/>
        <v>1</v>
      </c>
      <c r="AN99" s="6"/>
      <c r="AO99" s="59">
        <f>VLOOKUP(EURUSD!C99,'Cours à terme initiaux'!$A$2:$E$1123,5,FALSE)</f>
        <v>1.1224000000000001</v>
      </c>
      <c r="AP99" s="68">
        <f t="shared" si="19"/>
        <v>26728439.059158944</v>
      </c>
      <c r="AQ99" s="68">
        <f t="shared" si="20"/>
        <v>0</v>
      </c>
      <c r="AR99" s="68">
        <f t="shared" si="21"/>
        <v>-1945234.0028122291</v>
      </c>
      <c r="AS99" s="68">
        <f t="shared" si="22"/>
        <v>1945234.0028122291</v>
      </c>
      <c r="AT99" s="71">
        <f t="shared" si="23"/>
        <v>1</v>
      </c>
    </row>
    <row r="100" spans="1:46" ht="15.6" x14ac:dyDescent="0.3">
      <c r="A100" s="114">
        <v>2019</v>
      </c>
      <c r="B100" s="114" t="s">
        <v>100</v>
      </c>
      <c r="C100" s="114">
        <v>859</v>
      </c>
      <c r="D100" s="114" t="s">
        <v>50</v>
      </c>
      <c r="E100" s="116">
        <v>42688</v>
      </c>
      <c r="F100" s="116">
        <v>43511</v>
      </c>
      <c r="G100" s="116">
        <v>43515</v>
      </c>
      <c r="H100" s="114" t="s">
        <v>26</v>
      </c>
      <c r="I100" s="114" t="s">
        <v>23</v>
      </c>
      <c r="J100" s="114" t="s">
        <v>24</v>
      </c>
      <c r="K100" s="118">
        <v>28846153.846153799</v>
      </c>
      <c r="L100" s="114" t="s">
        <v>26</v>
      </c>
      <c r="M100" s="114" t="s">
        <v>25</v>
      </c>
      <c r="N100" s="114" t="s">
        <v>27</v>
      </c>
      <c r="O100" s="122">
        <v>-30000000</v>
      </c>
      <c r="P100" s="114">
        <v>1.0737000000000001</v>
      </c>
      <c r="Q100" s="114" t="s">
        <v>28</v>
      </c>
      <c r="R100" s="120">
        <v>1.04</v>
      </c>
      <c r="S100" s="120"/>
      <c r="T100" s="118"/>
      <c r="U100" s="118">
        <v>0</v>
      </c>
      <c r="V100" s="114"/>
      <c r="W100" s="120">
        <v>1.1993</v>
      </c>
      <c r="X100" s="120">
        <v>1.2339092228984965</v>
      </c>
      <c r="Y100" s="122">
        <v>-25757.427552313016</v>
      </c>
      <c r="Z100" s="135"/>
      <c r="AA100" s="118">
        <v>0</v>
      </c>
      <c r="AB100" s="122">
        <v>-25757.427552313016</v>
      </c>
      <c r="AC100" s="113"/>
      <c r="AD100" s="114" t="s">
        <v>49</v>
      </c>
      <c r="AF100" s="68">
        <f t="shared" si="12"/>
        <v>24312971.686465669</v>
      </c>
      <c r="AG100" s="68">
        <f t="shared" si="13"/>
        <v>0</v>
      </c>
      <c r="AH100" s="6"/>
      <c r="AI100" s="68">
        <f t="shared" si="14"/>
        <v>34732816.694950961</v>
      </c>
      <c r="AJ100" s="68">
        <f t="shared" si="15"/>
        <v>-5886662.8487971164</v>
      </c>
      <c r="AK100" s="68">
        <f t="shared" si="16"/>
        <v>5886662.8487971164</v>
      </c>
      <c r="AL100" s="68">
        <f t="shared" si="17"/>
        <v>-5886662.8487971164</v>
      </c>
      <c r="AM100" s="71">
        <f t="shared" si="18"/>
        <v>1</v>
      </c>
      <c r="AN100" s="6"/>
      <c r="AO100" s="59">
        <f>VLOOKUP(EURUSD!C100,'Cours à terme initiaux'!$A$2:$E$1123,5,FALSE)</f>
        <v>1.1224000000000001</v>
      </c>
      <c r="AP100" s="68">
        <f t="shared" si="19"/>
        <v>26728439.059158944</v>
      </c>
      <c r="AQ100" s="68">
        <f t="shared" si="20"/>
        <v>0</v>
      </c>
      <c r="AR100" s="68">
        <f t="shared" si="21"/>
        <v>-2415467.3726932742</v>
      </c>
      <c r="AS100" s="68">
        <f t="shared" si="22"/>
        <v>0</v>
      </c>
      <c r="AT100" s="71" t="str">
        <f t="shared" si="23"/>
        <v>PAS DE VALEUR INTRINSEQUE</v>
      </c>
    </row>
    <row r="101" spans="1:46" ht="15.6" x14ac:dyDescent="0.3">
      <c r="A101" s="114">
        <v>2019</v>
      </c>
      <c r="B101" s="114" t="s">
        <v>100</v>
      </c>
      <c r="C101" s="114">
        <v>860</v>
      </c>
      <c r="D101" s="114" t="s">
        <v>50</v>
      </c>
      <c r="E101" s="116">
        <v>42688</v>
      </c>
      <c r="F101" s="116">
        <v>43511</v>
      </c>
      <c r="G101" s="116">
        <v>43515</v>
      </c>
      <c r="H101" s="114" t="s">
        <v>26</v>
      </c>
      <c r="I101" s="114" t="s">
        <v>23</v>
      </c>
      <c r="J101" s="114" t="s">
        <v>24</v>
      </c>
      <c r="K101" s="118">
        <v>26258205.689277899</v>
      </c>
      <c r="L101" s="114" t="s">
        <v>26</v>
      </c>
      <c r="M101" s="114" t="s">
        <v>25</v>
      </c>
      <c r="N101" s="114" t="s">
        <v>27</v>
      </c>
      <c r="O101" s="122">
        <v>-30000000</v>
      </c>
      <c r="P101" s="114">
        <v>1.0737000000000001</v>
      </c>
      <c r="Q101" s="114" t="s">
        <v>28</v>
      </c>
      <c r="R101" s="120">
        <v>1.1425000000000001</v>
      </c>
      <c r="S101" s="120">
        <v>1.04</v>
      </c>
      <c r="T101" s="118"/>
      <c r="U101" s="118">
        <v>0</v>
      </c>
      <c r="V101" s="114"/>
      <c r="W101" s="120">
        <v>1.1993</v>
      </c>
      <c r="X101" s="120">
        <v>1.2339092228984965</v>
      </c>
      <c r="Y101" s="122">
        <v>-86907.280936124647</v>
      </c>
      <c r="Z101" s="135"/>
      <c r="AA101" s="118">
        <v>0</v>
      </c>
      <c r="AB101" s="122">
        <v>-86907.280936124647</v>
      </c>
      <c r="AC101" s="113"/>
      <c r="AD101" s="114" t="s">
        <v>76</v>
      </c>
      <c r="AF101" s="68" t="str">
        <f t="shared" si="12"/>
        <v/>
      </c>
      <c r="AG101" s="68" t="str">
        <f t="shared" si="13"/>
        <v/>
      </c>
      <c r="AH101" s="6"/>
      <c r="AI101" s="68" t="str">
        <f t="shared" si="14"/>
        <v/>
      </c>
      <c r="AJ101" s="68" t="str">
        <f t="shared" si="15"/>
        <v/>
      </c>
      <c r="AK101" s="68" t="str">
        <f t="shared" si="16"/>
        <v/>
      </c>
      <c r="AL101" s="68" t="str">
        <f t="shared" si="17"/>
        <v/>
      </c>
      <c r="AM101" s="71" t="str">
        <f t="shared" si="18"/>
        <v/>
      </c>
      <c r="AN101" s="6"/>
      <c r="AO101" s="59">
        <f>VLOOKUP(EURUSD!C101,'Cours à terme initiaux'!$A$2:$E$1123,5,FALSE)</f>
        <v>1.1224000000000001</v>
      </c>
      <c r="AP101" s="68" t="str">
        <f t="shared" si="19"/>
        <v/>
      </c>
      <c r="AQ101" s="68" t="str">
        <f t="shared" si="20"/>
        <v/>
      </c>
      <c r="AR101" s="68" t="str">
        <f t="shared" si="21"/>
        <v/>
      </c>
      <c r="AS101" s="68" t="str">
        <f t="shared" si="22"/>
        <v/>
      </c>
      <c r="AT101" s="71" t="str">
        <f t="shared" si="23"/>
        <v/>
      </c>
    </row>
    <row r="102" spans="1:46" ht="15.6" x14ac:dyDescent="0.3">
      <c r="A102" s="114">
        <v>2019</v>
      </c>
      <c r="B102" s="114" t="s">
        <v>101</v>
      </c>
      <c r="C102" s="114">
        <v>867</v>
      </c>
      <c r="D102" s="114" t="s">
        <v>50</v>
      </c>
      <c r="E102" s="116">
        <v>42690</v>
      </c>
      <c r="F102" s="116">
        <v>43511</v>
      </c>
      <c r="G102" s="116">
        <v>43515</v>
      </c>
      <c r="H102" s="114" t="s">
        <v>22</v>
      </c>
      <c r="I102" s="114" t="s">
        <v>25</v>
      </c>
      <c r="J102" s="114" t="s">
        <v>24</v>
      </c>
      <c r="K102" s="118">
        <v>22123893.805309702</v>
      </c>
      <c r="L102" s="114" t="s">
        <v>22</v>
      </c>
      <c r="M102" s="114" t="s">
        <v>23</v>
      </c>
      <c r="N102" s="114" t="s">
        <v>27</v>
      </c>
      <c r="O102" s="122">
        <v>-25000000</v>
      </c>
      <c r="P102" s="114">
        <v>1.0690999999999999</v>
      </c>
      <c r="Q102" s="114" t="s">
        <v>28</v>
      </c>
      <c r="R102" s="120">
        <v>1.1299999999999999</v>
      </c>
      <c r="S102" s="120"/>
      <c r="T102" s="118"/>
      <c r="U102" s="118">
        <v>0</v>
      </c>
      <c r="V102" s="114"/>
      <c r="W102" s="120">
        <v>1.1993</v>
      </c>
      <c r="X102" s="120">
        <v>1.2339092228984965</v>
      </c>
      <c r="Y102" s="118">
        <v>2021240.782774539</v>
      </c>
      <c r="Z102" s="135">
        <v>1935482.1295728434</v>
      </c>
      <c r="AA102" s="118">
        <v>1863084.0665883459</v>
      </c>
      <c r="AB102" s="118">
        <v>158156.71618619305</v>
      </c>
      <c r="AC102" s="113"/>
      <c r="AD102" s="114" t="s">
        <v>49</v>
      </c>
      <c r="AF102" s="68">
        <f t="shared" si="12"/>
        <v>20260809.738721389</v>
      </c>
      <c r="AG102" s="68">
        <f t="shared" si="13"/>
        <v>1863084.0665883459</v>
      </c>
      <c r="AH102" s="6"/>
      <c r="AI102" s="68">
        <f t="shared" si="14"/>
        <v>15585238.260554915</v>
      </c>
      <c r="AJ102" s="68">
        <f t="shared" si="15"/>
        <v>6538655.5447548199</v>
      </c>
      <c r="AK102" s="68">
        <f t="shared" si="16"/>
        <v>-4675571.478166474</v>
      </c>
      <c r="AL102" s="68">
        <f t="shared" si="17"/>
        <v>4675571.478166474</v>
      </c>
      <c r="AM102" s="71">
        <f t="shared" si="18"/>
        <v>1</v>
      </c>
      <c r="AN102" s="6"/>
      <c r="AO102" s="59">
        <f>VLOOKUP(EURUSD!C102,'Cours à terme initiaux'!$A$2:$E$1123,5,FALSE)</f>
        <v>1.1177999999999999</v>
      </c>
      <c r="AP102" s="68">
        <f t="shared" si="19"/>
        <v>22365360.52961174</v>
      </c>
      <c r="AQ102" s="68">
        <f t="shared" si="20"/>
        <v>0</v>
      </c>
      <c r="AR102" s="68">
        <f t="shared" si="21"/>
        <v>-1863084.0665883459</v>
      </c>
      <c r="AS102" s="68">
        <f t="shared" si="22"/>
        <v>1863084.0665883459</v>
      </c>
      <c r="AT102" s="71">
        <f t="shared" si="23"/>
        <v>1</v>
      </c>
    </row>
    <row r="103" spans="1:46" ht="15.6" x14ac:dyDescent="0.3">
      <c r="A103" s="114">
        <v>2019</v>
      </c>
      <c r="B103" s="114" t="s">
        <v>101</v>
      </c>
      <c r="C103" s="114">
        <v>868</v>
      </c>
      <c r="D103" s="114" t="s">
        <v>50</v>
      </c>
      <c r="E103" s="116">
        <v>42690</v>
      </c>
      <c r="F103" s="116">
        <v>43511</v>
      </c>
      <c r="G103" s="116">
        <v>43515</v>
      </c>
      <c r="H103" s="114" t="s">
        <v>26</v>
      </c>
      <c r="I103" s="114" t="s">
        <v>23</v>
      </c>
      <c r="J103" s="114" t="s">
        <v>24</v>
      </c>
      <c r="K103" s="118">
        <v>24038461.538461499</v>
      </c>
      <c r="L103" s="114" t="s">
        <v>26</v>
      </c>
      <c r="M103" s="114" t="s">
        <v>25</v>
      </c>
      <c r="N103" s="114" t="s">
        <v>27</v>
      </c>
      <c r="O103" s="122">
        <v>-25000000</v>
      </c>
      <c r="P103" s="114">
        <v>1.0690999999999999</v>
      </c>
      <c r="Q103" s="114" t="s">
        <v>28</v>
      </c>
      <c r="R103" s="120">
        <v>1.04</v>
      </c>
      <c r="S103" s="120"/>
      <c r="T103" s="118"/>
      <c r="U103" s="118">
        <v>0</v>
      </c>
      <c r="V103" s="114"/>
      <c r="W103" s="120">
        <v>1.1993</v>
      </c>
      <c r="X103" s="120">
        <v>1.2339092228984965</v>
      </c>
      <c r="Y103" s="122">
        <v>-21464.522960260845</v>
      </c>
      <c r="Z103" s="135"/>
      <c r="AA103" s="118">
        <v>0</v>
      </c>
      <c r="AB103" s="122">
        <v>-21464.522960260845</v>
      </c>
      <c r="AC103" s="113"/>
      <c r="AD103" s="114" t="s">
        <v>49</v>
      </c>
      <c r="AF103" s="68">
        <f t="shared" si="12"/>
        <v>20260809.738721389</v>
      </c>
      <c r="AG103" s="68">
        <f t="shared" si="13"/>
        <v>0</v>
      </c>
      <c r="AH103" s="6"/>
      <c r="AI103" s="68">
        <f t="shared" si="14"/>
        <v>28944013.912459131</v>
      </c>
      <c r="AJ103" s="68">
        <f t="shared" si="15"/>
        <v>-4905552.3739975952</v>
      </c>
      <c r="AK103" s="68">
        <f t="shared" si="16"/>
        <v>4905552.3739975952</v>
      </c>
      <c r="AL103" s="68">
        <f t="shared" si="17"/>
        <v>-4905552.3739975952</v>
      </c>
      <c r="AM103" s="71">
        <f t="shared" si="18"/>
        <v>1</v>
      </c>
      <c r="AN103" s="6"/>
      <c r="AO103" s="59">
        <f>VLOOKUP(EURUSD!C103,'Cours à terme initiaux'!$A$2:$E$1123,5,FALSE)</f>
        <v>1.1177999999999999</v>
      </c>
      <c r="AP103" s="68">
        <f t="shared" si="19"/>
        <v>22365360.52961174</v>
      </c>
      <c r="AQ103" s="68">
        <f t="shared" si="20"/>
        <v>0</v>
      </c>
      <c r="AR103" s="68">
        <f t="shared" si="21"/>
        <v>-2104550.7908903509</v>
      </c>
      <c r="AS103" s="68">
        <f t="shared" si="22"/>
        <v>0</v>
      </c>
      <c r="AT103" s="71" t="str">
        <f t="shared" si="23"/>
        <v>PAS DE VALEUR INTRINSEQUE</v>
      </c>
    </row>
    <row r="104" spans="1:46" ht="15.6" x14ac:dyDescent="0.3">
      <c r="A104" s="114">
        <v>2019</v>
      </c>
      <c r="B104" s="114" t="s">
        <v>101</v>
      </c>
      <c r="C104" s="114">
        <v>869</v>
      </c>
      <c r="D104" s="114" t="s">
        <v>50</v>
      </c>
      <c r="E104" s="116">
        <v>42690</v>
      </c>
      <c r="F104" s="116">
        <v>43511</v>
      </c>
      <c r="G104" s="116">
        <v>43515</v>
      </c>
      <c r="H104" s="114" t="s">
        <v>26</v>
      </c>
      <c r="I104" s="114" t="s">
        <v>23</v>
      </c>
      <c r="J104" s="114" t="s">
        <v>24</v>
      </c>
      <c r="K104" s="118">
        <v>22123893.805309702</v>
      </c>
      <c r="L104" s="114" t="s">
        <v>26</v>
      </c>
      <c r="M104" s="114" t="s">
        <v>25</v>
      </c>
      <c r="N104" s="114" t="s">
        <v>27</v>
      </c>
      <c r="O104" s="122">
        <v>-25000000</v>
      </c>
      <c r="P104" s="114">
        <v>1.0690999999999999</v>
      </c>
      <c r="Q104" s="114" t="s">
        <v>28</v>
      </c>
      <c r="R104" s="120">
        <v>1.1299999999999999</v>
      </c>
      <c r="S104" s="120">
        <v>1.04</v>
      </c>
      <c r="T104" s="118"/>
      <c r="U104" s="118">
        <v>0</v>
      </c>
      <c r="V104" s="114"/>
      <c r="W104" s="120">
        <v>1.1993</v>
      </c>
      <c r="X104" s="120">
        <v>1.2339092228984965</v>
      </c>
      <c r="Y104" s="122">
        <v>-64294.130241434745</v>
      </c>
      <c r="Z104" s="135"/>
      <c r="AA104" s="118">
        <v>0</v>
      </c>
      <c r="AB104" s="122">
        <v>-64294.130241434745</v>
      </c>
      <c r="AC104" s="113"/>
      <c r="AD104" s="114" t="s">
        <v>76</v>
      </c>
      <c r="AF104" s="68" t="str">
        <f t="shared" si="12"/>
        <v/>
      </c>
      <c r="AG104" s="68" t="str">
        <f t="shared" si="13"/>
        <v/>
      </c>
      <c r="AH104" s="6"/>
      <c r="AI104" s="68" t="str">
        <f t="shared" si="14"/>
        <v/>
      </c>
      <c r="AJ104" s="68" t="str">
        <f t="shared" si="15"/>
        <v/>
      </c>
      <c r="AK104" s="68" t="str">
        <f t="shared" si="16"/>
        <v/>
      </c>
      <c r="AL104" s="68" t="str">
        <f t="shared" si="17"/>
        <v/>
      </c>
      <c r="AM104" s="71" t="str">
        <f t="shared" si="18"/>
        <v/>
      </c>
      <c r="AN104" s="6"/>
      <c r="AO104" s="59">
        <f>VLOOKUP(EURUSD!C104,'Cours à terme initiaux'!$A$2:$E$1123,5,FALSE)</f>
        <v>1.1177999999999999</v>
      </c>
      <c r="AP104" s="68" t="str">
        <f t="shared" si="19"/>
        <v/>
      </c>
      <c r="AQ104" s="68" t="str">
        <f t="shared" si="20"/>
        <v/>
      </c>
      <c r="AR104" s="68" t="str">
        <f t="shared" si="21"/>
        <v/>
      </c>
      <c r="AS104" s="68" t="str">
        <f t="shared" si="22"/>
        <v/>
      </c>
      <c r="AT104" s="71" t="str">
        <f t="shared" si="23"/>
        <v/>
      </c>
    </row>
    <row r="105" spans="1:46" ht="15.6" x14ac:dyDescent="0.3">
      <c r="A105" s="114">
        <v>2019</v>
      </c>
      <c r="B105" s="114" t="s">
        <v>105</v>
      </c>
      <c r="C105" s="114">
        <v>901</v>
      </c>
      <c r="D105" s="114" t="s">
        <v>21</v>
      </c>
      <c r="E105" s="116">
        <v>42789</v>
      </c>
      <c r="F105" s="116">
        <v>43517</v>
      </c>
      <c r="G105" s="116">
        <v>43521</v>
      </c>
      <c r="H105" s="114" t="s">
        <v>22</v>
      </c>
      <c r="I105" s="114" t="s">
        <v>25</v>
      </c>
      <c r="J105" s="114" t="s">
        <v>24</v>
      </c>
      <c r="K105" s="118">
        <v>26560424.966799501</v>
      </c>
      <c r="L105" s="114" t="s">
        <v>22</v>
      </c>
      <c r="M105" s="114" t="s">
        <v>23</v>
      </c>
      <c r="N105" s="114" t="s">
        <v>27</v>
      </c>
      <c r="O105" s="122">
        <v>-30000000</v>
      </c>
      <c r="P105" s="114">
        <v>1.05</v>
      </c>
      <c r="Q105" s="114" t="s">
        <v>28</v>
      </c>
      <c r="R105" s="120">
        <v>1.1294999999999999</v>
      </c>
      <c r="S105" s="120"/>
      <c r="T105" s="118"/>
      <c r="U105" s="118">
        <v>0</v>
      </c>
      <c r="V105" s="114"/>
      <c r="W105" s="120">
        <v>1.1993</v>
      </c>
      <c r="X105" s="120">
        <v>1.2344727430454239</v>
      </c>
      <c r="Y105" s="118">
        <v>2450014.2941423156</v>
      </c>
      <c r="Z105" s="135">
        <v>2395107.3042822131</v>
      </c>
      <c r="AA105" s="118">
        <v>2258551.8237841837</v>
      </c>
      <c r="AB105" s="118">
        <v>191462.47035813192</v>
      </c>
      <c r="AC105" s="113"/>
      <c r="AD105" s="114" t="s">
        <v>49</v>
      </c>
      <c r="AF105" s="68">
        <f t="shared" si="12"/>
        <v>24301873.143015288</v>
      </c>
      <c r="AG105" s="68">
        <f t="shared" si="13"/>
        <v>2258551.8237841837</v>
      </c>
      <c r="AH105" s="6"/>
      <c r="AI105" s="68">
        <f t="shared" si="14"/>
        <v>18693748.57155022</v>
      </c>
      <c r="AJ105" s="68">
        <f t="shared" si="15"/>
        <v>7866676.3952492513</v>
      </c>
      <c r="AK105" s="68">
        <f t="shared" si="16"/>
        <v>-5608124.5714650676</v>
      </c>
      <c r="AL105" s="68">
        <f t="shared" si="17"/>
        <v>5608124.5714650676</v>
      </c>
      <c r="AM105" s="71">
        <f t="shared" si="18"/>
        <v>1</v>
      </c>
      <c r="AN105" s="6"/>
      <c r="AO105" s="59">
        <f>VLOOKUP(EURUSD!C105,'Cours à terme initiaux'!$A$2:$E$1123,5,FALSE)</f>
        <v>1.1067</v>
      </c>
      <c r="AP105" s="68">
        <f t="shared" si="19"/>
        <v>27107617.240444563</v>
      </c>
      <c r="AQ105" s="68">
        <f t="shared" si="20"/>
        <v>0</v>
      </c>
      <c r="AR105" s="68">
        <f t="shared" si="21"/>
        <v>-2258551.8237841837</v>
      </c>
      <c r="AS105" s="68">
        <f t="shared" si="22"/>
        <v>2258551.8237841837</v>
      </c>
      <c r="AT105" s="71">
        <f t="shared" si="23"/>
        <v>1</v>
      </c>
    </row>
    <row r="106" spans="1:46" ht="15.6" x14ac:dyDescent="0.3">
      <c r="A106" s="114">
        <v>2019</v>
      </c>
      <c r="B106" s="114" t="s">
        <v>105</v>
      </c>
      <c r="C106" s="114">
        <v>902</v>
      </c>
      <c r="D106" s="114" t="s">
        <v>21</v>
      </c>
      <c r="E106" s="116">
        <v>42789</v>
      </c>
      <c r="F106" s="116">
        <v>43517</v>
      </c>
      <c r="G106" s="116">
        <v>43521</v>
      </c>
      <c r="H106" s="114" t="s">
        <v>26</v>
      </c>
      <c r="I106" s="114" t="s">
        <v>23</v>
      </c>
      <c r="J106" s="114" t="s">
        <v>24</v>
      </c>
      <c r="K106" s="118">
        <v>29411764.7058824</v>
      </c>
      <c r="L106" s="114" t="s">
        <v>26</v>
      </c>
      <c r="M106" s="114" t="s">
        <v>25</v>
      </c>
      <c r="N106" s="114" t="s">
        <v>27</v>
      </c>
      <c r="O106" s="122">
        <v>-30000000</v>
      </c>
      <c r="P106" s="114">
        <v>1.05</v>
      </c>
      <c r="Q106" s="114" t="s">
        <v>28</v>
      </c>
      <c r="R106" s="120">
        <v>1.02</v>
      </c>
      <c r="S106" s="120"/>
      <c r="T106" s="118"/>
      <c r="U106" s="118">
        <v>0</v>
      </c>
      <c r="V106" s="114"/>
      <c r="W106" s="120">
        <v>1.1993</v>
      </c>
      <c r="X106" s="120">
        <v>1.2344727430454239</v>
      </c>
      <c r="Y106" s="122">
        <v>-15206.144865773547</v>
      </c>
      <c r="Z106" s="135"/>
      <c r="AA106" s="118">
        <v>0</v>
      </c>
      <c r="AB106" s="122">
        <v>-15206.144865773547</v>
      </c>
      <c r="AC106" s="113"/>
      <c r="AD106" s="114" t="s">
        <v>49</v>
      </c>
      <c r="AF106" s="68">
        <f t="shared" si="12"/>
        <v>24301873.143015288</v>
      </c>
      <c r="AG106" s="68">
        <f t="shared" si="13"/>
        <v>0</v>
      </c>
      <c r="AH106" s="6"/>
      <c r="AI106" s="68">
        <f t="shared" si="14"/>
        <v>34716961.632878982</v>
      </c>
      <c r="AJ106" s="68">
        <f t="shared" si="15"/>
        <v>-5305196.9269966297</v>
      </c>
      <c r="AK106" s="68">
        <f t="shared" si="16"/>
        <v>5305196.9269966297</v>
      </c>
      <c r="AL106" s="68">
        <f t="shared" si="17"/>
        <v>-5305196.9269966297</v>
      </c>
      <c r="AM106" s="71">
        <f t="shared" si="18"/>
        <v>1</v>
      </c>
      <c r="AN106" s="6"/>
      <c r="AO106" s="59">
        <f>VLOOKUP(EURUSD!C106,'Cours à terme initiaux'!$A$2:$E$1123,5,FALSE)</f>
        <v>1.1067</v>
      </c>
      <c r="AP106" s="68">
        <f t="shared" si="19"/>
        <v>27107617.240444563</v>
      </c>
      <c r="AQ106" s="68">
        <f t="shared" si="20"/>
        <v>0</v>
      </c>
      <c r="AR106" s="68">
        <f t="shared" si="21"/>
        <v>-2805744.0974292755</v>
      </c>
      <c r="AS106" s="68">
        <f t="shared" si="22"/>
        <v>0</v>
      </c>
      <c r="AT106" s="71" t="str">
        <f t="shared" si="23"/>
        <v>PAS DE VALEUR INTRINSEQUE</v>
      </c>
    </row>
    <row r="107" spans="1:46" ht="15.6" x14ac:dyDescent="0.3">
      <c r="A107" s="114">
        <v>2019</v>
      </c>
      <c r="B107" s="114" t="s">
        <v>105</v>
      </c>
      <c r="C107" s="114">
        <v>903</v>
      </c>
      <c r="D107" s="114" t="s">
        <v>21</v>
      </c>
      <c r="E107" s="116">
        <v>42789</v>
      </c>
      <c r="F107" s="116">
        <v>43517</v>
      </c>
      <c r="G107" s="116">
        <v>43521</v>
      </c>
      <c r="H107" s="114" t="s">
        <v>26</v>
      </c>
      <c r="I107" s="114" t="s">
        <v>23</v>
      </c>
      <c r="J107" s="114" t="s">
        <v>24</v>
      </c>
      <c r="K107" s="118">
        <v>27522935.779816501</v>
      </c>
      <c r="L107" s="114" t="s">
        <v>26</v>
      </c>
      <c r="M107" s="114" t="s">
        <v>25</v>
      </c>
      <c r="N107" s="114" t="s">
        <v>27</v>
      </c>
      <c r="O107" s="122">
        <v>-30000000</v>
      </c>
      <c r="P107" s="114">
        <v>1.05</v>
      </c>
      <c r="Q107" s="114" t="s">
        <v>28</v>
      </c>
      <c r="R107" s="120">
        <v>1.0900000000000001</v>
      </c>
      <c r="S107" s="120">
        <v>1.02</v>
      </c>
      <c r="T107" s="118"/>
      <c r="U107" s="118">
        <v>0</v>
      </c>
      <c r="V107" s="114"/>
      <c r="W107" s="120">
        <v>1.1993</v>
      </c>
      <c r="X107" s="120">
        <v>1.2344727430454239</v>
      </c>
      <c r="Y107" s="122">
        <v>-39700.844994328982</v>
      </c>
      <c r="Z107" s="135"/>
      <c r="AA107" s="118">
        <v>0</v>
      </c>
      <c r="AB107" s="122">
        <v>-39700.844994328982</v>
      </c>
      <c r="AC107" s="113"/>
      <c r="AD107" s="114" t="s">
        <v>76</v>
      </c>
      <c r="AF107" s="68" t="str">
        <f t="shared" si="12"/>
        <v/>
      </c>
      <c r="AG107" s="68" t="str">
        <f t="shared" si="13"/>
        <v/>
      </c>
      <c r="AH107" s="6"/>
      <c r="AI107" s="68" t="str">
        <f t="shared" si="14"/>
        <v/>
      </c>
      <c r="AJ107" s="68" t="str">
        <f t="shared" si="15"/>
        <v/>
      </c>
      <c r="AK107" s="68" t="str">
        <f t="shared" si="16"/>
        <v/>
      </c>
      <c r="AL107" s="68" t="str">
        <f t="shared" si="17"/>
        <v/>
      </c>
      <c r="AM107" s="71" t="str">
        <f t="shared" si="18"/>
        <v/>
      </c>
      <c r="AN107" s="6"/>
      <c r="AO107" s="59">
        <f>VLOOKUP(EURUSD!C107,'Cours à terme initiaux'!$A$2:$E$1123,5,FALSE)</f>
        <v>1.1067</v>
      </c>
      <c r="AP107" s="68" t="str">
        <f t="shared" si="19"/>
        <v/>
      </c>
      <c r="AQ107" s="68" t="str">
        <f t="shared" si="20"/>
        <v/>
      </c>
      <c r="AR107" s="68" t="str">
        <f t="shared" si="21"/>
        <v/>
      </c>
      <c r="AS107" s="68" t="str">
        <f t="shared" si="22"/>
        <v/>
      </c>
      <c r="AT107" s="71" t="str">
        <f t="shared" si="23"/>
        <v/>
      </c>
    </row>
    <row r="108" spans="1:46" ht="15.6" x14ac:dyDescent="0.3">
      <c r="A108" s="114">
        <v>2019</v>
      </c>
      <c r="B108" s="114" t="s">
        <v>102</v>
      </c>
      <c r="C108" s="114">
        <v>890</v>
      </c>
      <c r="D108" s="114" t="s">
        <v>68</v>
      </c>
      <c r="E108" s="116">
        <v>42719</v>
      </c>
      <c r="F108" s="116">
        <v>43551</v>
      </c>
      <c r="G108" s="116">
        <v>43553</v>
      </c>
      <c r="H108" s="114" t="s">
        <v>22</v>
      </c>
      <c r="I108" s="114" t="s">
        <v>25</v>
      </c>
      <c r="J108" s="114" t="s">
        <v>24</v>
      </c>
      <c r="K108" s="118">
        <v>17897091.722595099</v>
      </c>
      <c r="L108" s="114" t="s">
        <v>22</v>
      </c>
      <c r="M108" s="114" t="s">
        <v>23</v>
      </c>
      <c r="N108" s="114" t="s">
        <v>27</v>
      </c>
      <c r="O108" s="122">
        <v>-20000000</v>
      </c>
      <c r="P108" s="114">
        <v>1.0449999999999999</v>
      </c>
      <c r="Q108" s="114" t="s">
        <v>28</v>
      </c>
      <c r="R108" s="120">
        <v>1.1174999999999999</v>
      </c>
      <c r="S108" s="120"/>
      <c r="T108" s="118"/>
      <c r="U108" s="118">
        <v>0</v>
      </c>
      <c r="V108" s="114"/>
      <c r="W108" s="120">
        <v>1.1993</v>
      </c>
      <c r="X108" s="120">
        <v>1.2374673652682595</v>
      </c>
      <c r="Y108" s="118">
        <v>1854524.4086587832</v>
      </c>
      <c r="Z108" s="135">
        <v>1800692.6420395665</v>
      </c>
      <c r="AA108" s="118">
        <v>1735049.3436719179</v>
      </c>
      <c r="AB108" s="118">
        <v>119475.06498686527</v>
      </c>
      <c r="AC108" s="113"/>
      <c r="AD108" s="114" t="s">
        <v>49</v>
      </c>
      <c r="AF108" s="68">
        <f t="shared" si="12"/>
        <v>16162042.378923163</v>
      </c>
      <c r="AG108" s="68">
        <f t="shared" si="13"/>
        <v>1735049.3436719179</v>
      </c>
      <c r="AH108" s="6"/>
      <c r="AI108" s="68">
        <f t="shared" si="14"/>
        <v>12432340.291479357</v>
      </c>
      <c r="AJ108" s="68">
        <f t="shared" si="15"/>
        <v>5464751.4311157241</v>
      </c>
      <c r="AK108" s="68">
        <f t="shared" si="16"/>
        <v>-3729702.0874438062</v>
      </c>
      <c r="AL108" s="68">
        <f t="shared" si="17"/>
        <v>3729702.0874438062</v>
      </c>
      <c r="AM108" s="71">
        <f t="shared" si="18"/>
        <v>1</v>
      </c>
      <c r="AN108" s="6"/>
      <c r="AO108" s="59">
        <f>VLOOKUP(EURUSD!C108,'Cours à terme initiaux'!$A$2:$E$1123,5,FALSE)</f>
        <v>1.0986</v>
      </c>
      <c r="AP108" s="68">
        <f t="shared" si="19"/>
        <v>18204988.166757692</v>
      </c>
      <c r="AQ108" s="68">
        <f t="shared" si="20"/>
        <v>0</v>
      </c>
      <c r="AR108" s="68">
        <f t="shared" si="21"/>
        <v>-1735049.3436719179</v>
      </c>
      <c r="AS108" s="68">
        <f t="shared" si="22"/>
        <v>1735049.3436719179</v>
      </c>
      <c r="AT108" s="71">
        <f t="shared" si="23"/>
        <v>1</v>
      </c>
    </row>
    <row r="109" spans="1:46" ht="15.6" x14ac:dyDescent="0.3">
      <c r="A109" s="114">
        <v>2019</v>
      </c>
      <c r="B109" s="114" t="s">
        <v>102</v>
      </c>
      <c r="C109" s="114">
        <v>891</v>
      </c>
      <c r="D109" s="114" t="s">
        <v>68</v>
      </c>
      <c r="E109" s="116">
        <v>42719</v>
      </c>
      <c r="F109" s="116">
        <v>43551</v>
      </c>
      <c r="G109" s="116">
        <v>43553</v>
      </c>
      <c r="H109" s="114" t="s">
        <v>26</v>
      </c>
      <c r="I109" s="114" t="s">
        <v>23</v>
      </c>
      <c r="J109" s="114" t="s">
        <v>24</v>
      </c>
      <c r="K109" s="118">
        <v>19656019.656019699</v>
      </c>
      <c r="L109" s="114" t="s">
        <v>26</v>
      </c>
      <c r="M109" s="114" t="s">
        <v>25</v>
      </c>
      <c r="N109" s="114" t="s">
        <v>27</v>
      </c>
      <c r="O109" s="122">
        <v>-20000000</v>
      </c>
      <c r="P109" s="114">
        <v>1.0449999999999999</v>
      </c>
      <c r="Q109" s="114" t="s">
        <v>28</v>
      </c>
      <c r="R109" s="120">
        <v>1.0175000000000001</v>
      </c>
      <c r="S109" s="120"/>
      <c r="T109" s="118"/>
      <c r="U109" s="118">
        <v>0</v>
      </c>
      <c r="V109" s="114"/>
      <c r="W109" s="120">
        <v>1.1993</v>
      </c>
      <c r="X109" s="120">
        <v>1.2374673652682595</v>
      </c>
      <c r="Y109" s="122">
        <v>-12119.327230643914</v>
      </c>
      <c r="Z109" s="135"/>
      <c r="AA109" s="118">
        <v>0</v>
      </c>
      <c r="AB109" s="122">
        <v>-12119.327230643914</v>
      </c>
      <c r="AC109" s="113"/>
      <c r="AD109" s="114" t="s">
        <v>49</v>
      </c>
      <c r="AF109" s="68">
        <f t="shared" si="12"/>
        <v>16162042.378923163</v>
      </c>
      <c r="AG109" s="68">
        <f t="shared" si="13"/>
        <v>0</v>
      </c>
      <c r="AH109" s="6"/>
      <c r="AI109" s="68">
        <f t="shared" si="14"/>
        <v>23088631.969890233</v>
      </c>
      <c r="AJ109" s="68">
        <f t="shared" si="15"/>
        <v>-3432612.313870579</v>
      </c>
      <c r="AK109" s="68">
        <f t="shared" si="16"/>
        <v>3432612.313870579</v>
      </c>
      <c r="AL109" s="68">
        <f t="shared" si="17"/>
        <v>-3432612.313870579</v>
      </c>
      <c r="AM109" s="71">
        <f t="shared" si="18"/>
        <v>1</v>
      </c>
      <c r="AN109" s="6"/>
      <c r="AO109" s="59">
        <f>VLOOKUP(EURUSD!C109,'Cours à terme initiaux'!$A$2:$E$1123,5,FALSE)</f>
        <v>1.0986</v>
      </c>
      <c r="AP109" s="68">
        <f t="shared" si="19"/>
        <v>18204988.166757692</v>
      </c>
      <c r="AQ109" s="68">
        <f t="shared" si="20"/>
        <v>0</v>
      </c>
      <c r="AR109" s="68">
        <f t="shared" si="21"/>
        <v>-2042945.7878345288</v>
      </c>
      <c r="AS109" s="68">
        <f t="shared" si="22"/>
        <v>0</v>
      </c>
      <c r="AT109" s="71" t="str">
        <f t="shared" si="23"/>
        <v>PAS DE VALEUR INTRINSEQUE</v>
      </c>
    </row>
    <row r="110" spans="1:46" ht="15.6" x14ac:dyDescent="0.3">
      <c r="A110" s="114">
        <v>2019</v>
      </c>
      <c r="B110" s="114" t="s">
        <v>102</v>
      </c>
      <c r="C110" s="114">
        <v>892</v>
      </c>
      <c r="D110" s="114" t="s">
        <v>68</v>
      </c>
      <c r="E110" s="116">
        <v>42719</v>
      </c>
      <c r="F110" s="116">
        <v>43551</v>
      </c>
      <c r="G110" s="116">
        <v>43553</v>
      </c>
      <c r="H110" s="114" t="s">
        <v>26</v>
      </c>
      <c r="I110" s="114" t="s">
        <v>23</v>
      </c>
      <c r="J110" s="114" t="s">
        <v>24</v>
      </c>
      <c r="K110" s="118">
        <v>17897091.722595099</v>
      </c>
      <c r="L110" s="114" t="s">
        <v>26</v>
      </c>
      <c r="M110" s="114" t="s">
        <v>25</v>
      </c>
      <c r="N110" s="114" t="s">
        <v>27</v>
      </c>
      <c r="O110" s="122">
        <v>-20000000</v>
      </c>
      <c r="P110" s="114">
        <v>1.0449999999999999</v>
      </c>
      <c r="Q110" s="114" t="s">
        <v>28</v>
      </c>
      <c r="R110" s="120">
        <v>1.1174999999999999</v>
      </c>
      <c r="S110" s="120">
        <v>1.0175000000000001</v>
      </c>
      <c r="T110" s="118"/>
      <c r="U110" s="118">
        <v>0</v>
      </c>
      <c r="V110" s="114"/>
      <c r="W110" s="120">
        <v>1.1993</v>
      </c>
      <c r="X110" s="120">
        <v>1.2374673652682595</v>
      </c>
      <c r="Y110" s="122">
        <v>-41712.439388572704</v>
      </c>
      <c r="Z110" s="135"/>
      <c r="AA110" s="118">
        <v>0</v>
      </c>
      <c r="AB110" s="122">
        <v>-41712.439388572704</v>
      </c>
      <c r="AC110" s="113"/>
      <c r="AD110" s="114" t="s">
        <v>76</v>
      </c>
      <c r="AF110" s="68" t="str">
        <f t="shared" si="12"/>
        <v/>
      </c>
      <c r="AG110" s="68" t="str">
        <f t="shared" si="13"/>
        <v/>
      </c>
      <c r="AH110" s="6"/>
      <c r="AI110" s="68" t="str">
        <f t="shared" si="14"/>
        <v/>
      </c>
      <c r="AJ110" s="68" t="str">
        <f t="shared" si="15"/>
        <v/>
      </c>
      <c r="AK110" s="68" t="str">
        <f t="shared" si="16"/>
        <v/>
      </c>
      <c r="AL110" s="68" t="str">
        <f t="shared" si="17"/>
        <v/>
      </c>
      <c r="AM110" s="71" t="str">
        <f t="shared" si="18"/>
        <v/>
      </c>
      <c r="AN110" s="6"/>
      <c r="AO110" s="59">
        <f>VLOOKUP(EURUSD!C110,'Cours à terme initiaux'!$A$2:$E$1123,5,FALSE)</f>
        <v>1.0986</v>
      </c>
      <c r="AP110" s="68" t="str">
        <f t="shared" si="19"/>
        <v/>
      </c>
      <c r="AQ110" s="68" t="str">
        <f t="shared" si="20"/>
        <v/>
      </c>
      <c r="AR110" s="68" t="str">
        <f t="shared" si="21"/>
        <v/>
      </c>
      <c r="AS110" s="68" t="str">
        <f t="shared" si="22"/>
        <v/>
      </c>
      <c r="AT110" s="71" t="str">
        <f t="shared" si="23"/>
        <v/>
      </c>
    </row>
    <row r="111" spans="1:46" ht="15.6" x14ac:dyDescent="0.3">
      <c r="A111" s="114">
        <v>2019</v>
      </c>
      <c r="B111" s="114" t="s">
        <v>129</v>
      </c>
      <c r="C111" s="114">
        <v>922</v>
      </c>
      <c r="D111" s="114" t="s">
        <v>53</v>
      </c>
      <c r="E111" s="116">
        <v>42943</v>
      </c>
      <c r="F111" s="116"/>
      <c r="G111" s="116">
        <v>43767</v>
      </c>
      <c r="H111" s="114" t="s">
        <v>22</v>
      </c>
      <c r="I111" s="114" t="s">
        <v>29</v>
      </c>
      <c r="J111" s="114" t="s">
        <v>24</v>
      </c>
      <c r="K111" s="118">
        <v>8099789.40547546</v>
      </c>
      <c r="L111" s="114" t="s">
        <v>26</v>
      </c>
      <c r="M111" s="114" t="s">
        <v>29</v>
      </c>
      <c r="N111" s="114" t="s">
        <v>27</v>
      </c>
      <c r="O111" s="122">
        <v>-10000000</v>
      </c>
      <c r="P111" s="114">
        <v>1.1677</v>
      </c>
      <c r="Q111" s="114" t="s">
        <v>28</v>
      </c>
      <c r="R111" s="120">
        <v>1.2345999999999999</v>
      </c>
      <c r="S111" s="120"/>
      <c r="T111" s="118"/>
      <c r="U111" s="118">
        <v>0</v>
      </c>
      <c r="V111" s="114"/>
      <c r="W111" s="120">
        <v>1.1993</v>
      </c>
      <c r="X111" s="120">
        <v>1.2573645955279846</v>
      </c>
      <c r="Y111" s="118">
        <v>148094.66730532076</v>
      </c>
      <c r="Z111" s="118">
        <v>148094.66730532076</v>
      </c>
      <c r="AA111" s="118">
        <v>148094.66730532076</v>
      </c>
      <c r="AB111" s="118">
        <v>0</v>
      </c>
      <c r="AC111" s="113"/>
      <c r="AD111" s="114" t="s">
        <v>75</v>
      </c>
      <c r="AF111" s="68">
        <f t="shared" si="12"/>
        <v>7953142.6569243129</v>
      </c>
      <c r="AG111" s="68">
        <f t="shared" si="13"/>
        <v>146646.7485511452</v>
      </c>
      <c r="AH111" s="6"/>
      <c r="AI111" s="68">
        <f t="shared" si="14"/>
        <v>6117802.043787933</v>
      </c>
      <c r="AJ111" s="68">
        <f t="shared" si="15"/>
        <v>1981987.3616875252</v>
      </c>
      <c r="AK111" s="68">
        <f t="shared" si="16"/>
        <v>-1835340.61313638</v>
      </c>
      <c r="AL111" s="68">
        <f t="shared" si="17"/>
        <v>1835340.61313638</v>
      </c>
      <c r="AM111" s="71">
        <f t="shared" si="18"/>
        <v>1</v>
      </c>
      <c r="AN111" s="6"/>
      <c r="AO111" s="59">
        <f>VLOOKUP(EURUSD!C111,'Cours à terme initiaux'!$A$2:$E$1123,5,FALSE)</f>
        <v>1.2345999999999999</v>
      </c>
      <c r="AP111" s="68">
        <f t="shared" si="19"/>
        <v>8099789.4054754581</v>
      </c>
      <c r="AQ111" s="68">
        <f t="shared" si="20"/>
        <v>0</v>
      </c>
      <c r="AR111" s="68">
        <f t="shared" si="21"/>
        <v>-146646.7485511452</v>
      </c>
      <c r="AS111" s="68">
        <f t="shared" si="22"/>
        <v>146646.7485511452</v>
      </c>
      <c r="AT111" s="71">
        <f t="shared" si="23"/>
        <v>1</v>
      </c>
    </row>
    <row r="112" spans="1:46" ht="15.6" x14ac:dyDescent="0.3">
      <c r="A112" s="114">
        <v>2019</v>
      </c>
      <c r="B112" s="114" t="s">
        <v>130</v>
      </c>
      <c r="C112" s="114">
        <v>919</v>
      </c>
      <c r="D112" s="114" t="s">
        <v>54</v>
      </c>
      <c r="E112" s="116">
        <v>42944</v>
      </c>
      <c r="F112" s="116">
        <v>43767</v>
      </c>
      <c r="G112" s="116">
        <v>43769</v>
      </c>
      <c r="H112" s="114" t="s">
        <v>22</v>
      </c>
      <c r="I112" s="114" t="s">
        <v>25</v>
      </c>
      <c r="J112" s="114" t="s">
        <v>24</v>
      </c>
      <c r="K112" s="118">
        <v>7881462.7994955899</v>
      </c>
      <c r="L112" s="114" t="s">
        <v>22</v>
      </c>
      <c r="M112" s="114" t="s">
        <v>23</v>
      </c>
      <c r="N112" s="114" t="s">
        <v>27</v>
      </c>
      <c r="O112" s="122">
        <v>-10000000</v>
      </c>
      <c r="P112" s="114">
        <v>1.1751</v>
      </c>
      <c r="Q112" s="114" t="s">
        <v>28</v>
      </c>
      <c r="R112" s="120">
        <v>1.2687999999999999</v>
      </c>
      <c r="S112" s="120"/>
      <c r="T112" s="118"/>
      <c r="U112" s="118">
        <v>0</v>
      </c>
      <c r="V112" s="114"/>
      <c r="W112" s="120">
        <v>1.1993</v>
      </c>
      <c r="X112" s="120">
        <v>1.2575535932675985</v>
      </c>
      <c r="Y112" s="118">
        <v>306858.21701367444</v>
      </c>
      <c r="Z112" s="135">
        <v>73792.240010549402</v>
      </c>
      <c r="AA112" s="118">
        <v>0</v>
      </c>
      <c r="AB112" s="118">
        <v>306858.21701367444</v>
      </c>
      <c r="AC112" s="113"/>
      <c r="AD112" s="114" t="s">
        <v>49</v>
      </c>
      <c r="AF112" s="68">
        <f t="shared" si="12"/>
        <v>7951947.3790506441</v>
      </c>
      <c r="AG112" s="68">
        <f t="shared" si="13"/>
        <v>0</v>
      </c>
      <c r="AH112" s="6"/>
      <c r="AI112" s="68">
        <f t="shared" si="14"/>
        <v>6116882.5992697263</v>
      </c>
      <c r="AJ112" s="68">
        <f t="shared" si="15"/>
        <v>1764580.2002258608</v>
      </c>
      <c r="AK112" s="68">
        <f t="shared" si="16"/>
        <v>-1764580.2002258608</v>
      </c>
      <c r="AL112" s="68">
        <f t="shared" si="17"/>
        <v>1764580.2002258608</v>
      </c>
      <c r="AM112" s="71">
        <f t="shared" si="18"/>
        <v>1</v>
      </c>
      <c r="AN112" s="6"/>
      <c r="AO112" s="59">
        <f>VLOOKUP(EURUSD!C112,'Cours à terme initiaux'!$A$2:$E$1123,5,FALSE)</f>
        <v>1.2332000000000001</v>
      </c>
      <c r="AP112" s="68">
        <f t="shared" si="19"/>
        <v>8108984.7551086601</v>
      </c>
      <c r="AQ112" s="68">
        <f t="shared" si="20"/>
        <v>0</v>
      </c>
      <c r="AR112" s="68">
        <f t="shared" si="21"/>
        <v>-157037.37605801597</v>
      </c>
      <c r="AS112" s="68">
        <f t="shared" si="22"/>
        <v>0</v>
      </c>
      <c r="AT112" s="71" t="str">
        <f t="shared" si="23"/>
        <v>PAS DE VALEUR INTRINSEQUE</v>
      </c>
    </row>
    <row r="113" spans="1:46" ht="15.6" x14ac:dyDescent="0.3">
      <c r="A113" s="114">
        <v>2019</v>
      </c>
      <c r="B113" s="114" t="s">
        <v>130</v>
      </c>
      <c r="C113" s="114">
        <v>920</v>
      </c>
      <c r="D113" s="114" t="s">
        <v>54</v>
      </c>
      <c r="E113" s="116">
        <v>42944</v>
      </c>
      <c r="F113" s="116">
        <v>43767</v>
      </c>
      <c r="G113" s="116">
        <v>43769</v>
      </c>
      <c r="H113" s="114" t="s">
        <v>26</v>
      </c>
      <c r="I113" s="114" t="s">
        <v>23</v>
      </c>
      <c r="J113" s="114" t="s">
        <v>24</v>
      </c>
      <c r="K113" s="118">
        <v>8928571.4285714291</v>
      </c>
      <c r="L113" s="114" t="s">
        <v>26</v>
      </c>
      <c r="M113" s="114" t="s">
        <v>25</v>
      </c>
      <c r="N113" s="114" t="s">
        <v>27</v>
      </c>
      <c r="O113" s="122">
        <v>-10000000</v>
      </c>
      <c r="P113" s="114">
        <v>1.1751</v>
      </c>
      <c r="Q113" s="114" t="s">
        <v>28</v>
      </c>
      <c r="R113" s="120">
        <v>1.1200000000000001</v>
      </c>
      <c r="S113" s="120"/>
      <c r="T113" s="118"/>
      <c r="U113" s="118">
        <v>0</v>
      </c>
      <c r="V113" s="114"/>
      <c r="W113" s="120">
        <v>1.1993</v>
      </c>
      <c r="X113" s="120">
        <v>1.2575535932675985</v>
      </c>
      <c r="Y113" s="122">
        <v>-79927.053051223949</v>
      </c>
      <c r="Z113" s="135"/>
      <c r="AA113" s="118">
        <v>0</v>
      </c>
      <c r="AB113" s="122">
        <v>-79927.053051223949</v>
      </c>
      <c r="AC113" s="113"/>
      <c r="AD113" s="114" t="s">
        <v>49</v>
      </c>
      <c r="AF113" s="68">
        <f t="shared" si="12"/>
        <v>7951947.3790506441</v>
      </c>
      <c r="AG113" s="68">
        <f t="shared" si="13"/>
        <v>0</v>
      </c>
      <c r="AH113" s="6"/>
      <c r="AI113" s="68">
        <f t="shared" si="14"/>
        <v>11359924.827215208</v>
      </c>
      <c r="AJ113" s="68">
        <f t="shared" si="15"/>
        <v>-2431353.3986437805</v>
      </c>
      <c r="AK113" s="68">
        <f t="shared" si="16"/>
        <v>2431353.3986437805</v>
      </c>
      <c r="AL113" s="68">
        <f t="shared" si="17"/>
        <v>-2431353.3986437805</v>
      </c>
      <c r="AM113" s="71">
        <f t="shared" si="18"/>
        <v>1</v>
      </c>
      <c r="AN113" s="6"/>
      <c r="AO113" s="59">
        <f>VLOOKUP(EURUSD!C113,'Cours à terme initiaux'!$A$2:$E$1123,5,FALSE)</f>
        <v>1.2332000000000001</v>
      </c>
      <c r="AP113" s="68">
        <f t="shared" si="19"/>
        <v>8108984.7551086601</v>
      </c>
      <c r="AQ113" s="68">
        <f t="shared" si="20"/>
        <v>0</v>
      </c>
      <c r="AR113" s="68">
        <f t="shared" si="21"/>
        <v>-157037.37605801597</v>
      </c>
      <c r="AS113" s="68">
        <f t="shared" si="22"/>
        <v>0</v>
      </c>
      <c r="AT113" s="71" t="str">
        <f t="shared" si="23"/>
        <v>PAS DE VALEUR INTRINSEQUE</v>
      </c>
    </row>
    <row r="114" spans="1:46" ht="15.6" x14ac:dyDescent="0.3">
      <c r="A114" s="114">
        <v>2019</v>
      </c>
      <c r="B114" s="114" t="s">
        <v>130</v>
      </c>
      <c r="C114" s="114">
        <v>921</v>
      </c>
      <c r="D114" s="114" t="s">
        <v>54</v>
      </c>
      <c r="E114" s="116">
        <v>42944</v>
      </c>
      <c r="F114" s="116">
        <v>43767</v>
      </c>
      <c r="G114" s="116">
        <v>43769</v>
      </c>
      <c r="H114" s="114" t="s">
        <v>26</v>
      </c>
      <c r="I114" s="114" t="s">
        <v>23</v>
      </c>
      <c r="J114" s="114" t="s">
        <v>24</v>
      </c>
      <c r="K114" s="118">
        <v>7881462.7994955899</v>
      </c>
      <c r="L114" s="114" t="s">
        <v>26</v>
      </c>
      <c r="M114" s="114" t="s">
        <v>25</v>
      </c>
      <c r="N114" s="114" t="s">
        <v>27</v>
      </c>
      <c r="O114" s="122">
        <v>-10000000</v>
      </c>
      <c r="P114" s="114">
        <v>1.1751</v>
      </c>
      <c r="Q114" s="114" t="s">
        <v>28</v>
      </c>
      <c r="R114" s="120">
        <v>1.2687999999999999</v>
      </c>
      <c r="S114" s="120">
        <v>1.1200000000000001</v>
      </c>
      <c r="T114" s="118"/>
      <c r="U114" s="118">
        <v>0</v>
      </c>
      <c r="V114" s="114"/>
      <c r="W114" s="120">
        <v>1.1993</v>
      </c>
      <c r="X114" s="120">
        <v>1.2575535932675985</v>
      </c>
      <c r="Y114" s="122">
        <v>-153138.92395190109</v>
      </c>
      <c r="Z114" s="135"/>
      <c r="AA114" s="118">
        <v>0</v>
      </c>
      <c r="AB114" s="122">
        <v>-153138.92395190109</v>
      </c>
      <c r="AC114" s="113"/>
      <c r="AD114" s="114" t="s">
        <v>76</v>
      </c>
      <c r="AF114" s="68" t="str">
        <f t="shared" si="12"/>
        <v/>
      </c>
      <c r="AG114" s="68" t="str">
        <f t="shared" si="13"/>
        <v/>
      </c>
      <c r="AH114" s="6"/>
      <c r="AI114" s="68" t="str">
        <f t="shared" si="14"/>
        <v/>
      </c>
      <c r="AJ114" s="68" t="str">
        <f t="shared" si="15"/>
        <v/>
      </c>
      <c r="AK114" s="68" t="str">
        <f t="shared" si="16"/>
        <v/>
      </c>
      <c r="AL114" s="68" t="str">
        <f t="shared" si="17"/>
        <v/>
      </c>
      <c r="AM114" s="71" t="str">
        <f t="shared" si="18"/>
        <v/>
      </c>
      <c r="AN114" s="6"/>
      <c r="AO114" s="59">
        <f>VLOOKUP(EURUSD!C114,'Cours à terme initiaux'!$A$2:$E$1123,5,FALSE)</f>
        <v>1.2332000000000001</v>
      </c>
      <c r="AP114" s="68" t="str">
        <f t="shared" si="19"/>
        <v/>
      </c>
      <c r="AQ114" s="68" t="str">
        <f t="shared" si="20"/>
        <v/>
      </c>
      <c r="AR114" s="68" t="str">
        <f t="shared" si="21"/>
        <v/>
      </c>
      <c r="AS114" s="68" t="str">
        <f t="shared" si="22"/>
        <v/>
      </c>
      <c r="AT114" s="71" t="str">
        <f t="shared" si="23"/>
        <v/>
      </c>
    </row>
    <row r="115" spans="1:46" ht="15.6" x14ac:dyDescent="0.3">
      <c r="A115" s="114">
        <v>2019</v>
      </c>
      <c r="B115" s="114" t="s">
        <v>131</v>
      </c>
      <c r="C115" s="114">
        <v>923</v>
      </c>
      <c r="D115" s="114" t="s">
        <v>53</v>
      </c>
      <c r="E115" s="116">
        <v>42943</v>
      </c>
      <c r="F115" s="116"/>
      <c r="G115" s="116">
        <v>43795</v>
      </c>
      <c r="H115" s="114" t="s">
        <v>22</v>
      </c>
      <c r="I115" s="114" t="s">
        <v>29</v>
      </c>
      <c r="J115" s="114" t="s">
        <v>24</v>
      </c>
      <c r="K115" s="118">
        <v>8099789.40547546</v>
      </c>
      <c r="L115" s="114" t="s">
        <v>26</v>
      </c>
      <c r="M115" s="114" t="s">
        <v>29</v>
      </c>
      <c r="N115" s="114" t="s">
        <v>27</v>
      </c>
      <c r="O115" s="122">
        <v>-10000000</v>
      </c>
      <c r="P115" s="114">
        <v>1.1677</v>
      </c>
      <c r="Q115" s="114" t="s">
        <v>28</v>
      </c>
      <c r="R115" s="120">
        <v>1.2345999999999999</v>
      </c>
      <c r="S115" s="120"/>
      <c r="T115" s="118"/>
      <c r="U115" s="118">
        <v>0</v>
      </c>
      <c r="V115" s="114"/>
      <c r="W115" s="120">
        <v>1.1993</v>
      </c>
      <c r="X115" s="120">
        <v>1.2600184817413476</v>
      </c>
      <c r="Y115" s="118">
        <v>165071.91218125762</v>
      </c>
      <c r="Z115" s="118">
        <v>165071.91218125762</v>
      </c>
      <c r="AA115" s="118">
        <v>165071.91218125762</v>
      </c>
      <c r="AB115" s="118">
        <v>0</v>
      </c>
      <c r="AC115" s="113"/>
      <c r="AD115" s="114" t="s">
        <v>75</v>
      </c>
      <c r="AF115" s="68">
        <f t="shared" si="12"/>
        <v>7936391.5251306342</v>
      </c>
      <c r="AG115" s="68">
        <f t="shared" si="13"/>
        <v>163397.88034482393</v>
      </c>
      <c r="AH115" s="6"/>
      <c r="AI115" s="68">
        <f t="shared" si="14"/>
        <v>6104916.5577927949</v>
      </c>
      <c r="AJ115" s="68">
        <f t="shared" si="15"/>
        <v>1994872.8476826632</v>
      </c>
      <c r="AK115" s="68">
        <f t="shared" si="16"/>
        <v>-1831474.9673378393</v>
      </c>
      <c r="AL115" s="68">
        <f t="shared" si="17"/>
        <v>1831474.9673378393</v>
      </c>
      <c r="AM115" s="71">
        <f t="shared" si="18"/>
        <v>1</v>
      </c>
      <c r="AN115" s="6"/>
      <c r="AO115" s="59">
        <f>VLOOKUP(EURUSD!C115,'Cours à terme initiaux'!$A$2:$E$1123,5,FALSE)</f>
        <v>1.2345999999999999</v>
      </c>
      <c r="AP115" s="68">
        <f t="shared" si="19"/>
        <v>8099789.4054754581</v>
      </c>
      <c r="AQ115" s="68">
        <f t="shared" si="20"/>
        <v>0</v>
      </c>
      <c r="AR115" s="68">
        <f t="shared" si="21"/>
        <v>-163397.88034482393</v>
      </c>
      <c r="AS115" s="68">
        <f t="shared" si="22"/>
        <v>163397.88034482393</v>
      </c>
      <c r="AT115" s="71">
        <f t="shared" si="23"/>
        <v>1</v>
      </c>
    </row>
    <row r="116" spans="1:46" ht="15.6" x14ac:dyDescent="0.3">
      <c r="A116" s="114">
        <v>2019</v>
      </c>
      <c r="B116" s="114" t="s">
        <v>132</v>
      </c>
      <c r="C116" s="114">
        <v>925</v>
      </c>
      <c r="D116" s="114" t="s">
        <v>54</v>
      </c>
      <c r="E116" s="116">
        <v>42944</v>
      </c>
      <c r="F116" s="116">
        <v>43795</v>
      </c>
      <c r="G116" s="116">
        <v>43798</v>
      </c>
      <c r="H116" s="114" t="s">
        <v>22</v>
      </c>
      <c r="I116" s="114" t="s">
        <v>25</v>
      </c>
      <c r="J116" s="114" t="s">
        <v>24</v>
      </c>
      <c r="K116" s="118">
        <v>7881462.7994955899</v>
      </c>
      <c r="L116" s="114" t="s">
        <v>22</v>
      </c>
      <c r="M116" s="114" t="s">
        <v>23</v>
      </c>
      <c r="N116" s="114" t="s">
        <v>27</v>
      </c>
      <c r="O116" s="122">
        <v>-10000000</v>
      </c>
      <c r="P116" s="114">
        <v>1.1751</v>
      </c>
      <c r="Q116" s="114" t="s">
        <v>28</v>
      </c>
      <c r="R116" s="120">
        <v>1.2687999999999999</v>
      </c>
      <c r="S116" s="120"/>
      <c r="T116" s="118"/>
      <c r="U116" s="118">
        <v>0</v>
      </c>
      <c r="V116" s="114"/>
      <c r="W116" s="120">
        <v>1.1993</v>
      </c>
      <c r="X116" s="120">
        <v>1.2603038399053013</v>
      </c>
      <c r="Y116" s="118">
        <v>322422.09827948152</v>
      </c>
      <c r="Z116" s="135">
        <v>84887.908462563762</v>
      </c>
      <c r="AA116" s="118">
        <v>0</v>
      </c>
      <c r="AB116" s="118">
        <v>322422.09827948152</v>
      </c>
      <c r="AC116" s="113"/>
      <c r="AD116" s="114" t="s">
        <v>49</v>
      </c>
      <c r="AF116" s="68">
        <f t="shared" si="12"/>
        <v>7934594.5663002944</v>
      </c>
      <c r="AG116" s="68">
        <f t="shared" si="13"/>
        <v>0</v>
      </c>
      <c r="AH116" s="6"/>
      <c r="AI116" s="68">
        <f t="shared" si="14"/>
        <v>6103534.2817694573</v>
      </c>
      <c r="AJ116" s="68">
        <f t="shared" si="15"/>
        <v>1777928.5177261299</v>
      </c>
      <c r="AK116" s="68">
        <f t="shared" si="16"/>
        <v>-1777928.5177261299</v>
      </c>
      <c r="AL116" s="68">
        <f t="shared" si="17"/>
        <v>1777928.5177261299</v>
      </c>
      <c r="AM116" s="71">
        <f t="shared" si="18"/>
        <v>1</v>
      </c>
      <c r="AN116" s="6"/>
      <c r="AO116" s="59">
        <f>VLOOKUP(EURUSD!C116,'Cours à terme initiaux'!$A$2:$E$1123,5,FALSE)</f>
        <v>1.2353000000000001</v>
      </c>
      <c r="AP116" s="68">
        <f t="shared" si="19"/>
        <v>8095199.5466688247</v>
      </c>
      <c r="AQ116" s="68">
        <f t="shared" si="20"/>
        <v>0</v>
      </c>
      <c r="AR116" s="68">
        <f t="shared" si="21"/>
        <v>-160604.98036853038</v>
      </c>
      <c r="AS116" s="68">
        <f t="shared" si="22"/>
        <v>0</v>
      </c>
      <c r="AT116" s="71" t="str">
        <f t="shared" si="23"/>
        <v>PAS DE VALEUR INTRINSEQUE</v>
      </c>
    </row>
    <row r="117" spans="1:46" ht="15.6" x14ac:dyDescent="0.3">
      <c r="A117" s="114">
        <v>2019</v>
      </c>
      <c r="B117" s="114" t="s">
        <v>132</v>
      </c>
      <c r="C117" s="114">
        <v>926</v>
      </c>
      <c r="D117" s="114" t="s">
        <v>54</v>
      </c>
      <c r="E117" s="116">
        <v>42944</v>
      </c>
      <c r="F117" s="116">
        <v>43795</v>
      </c>
      <c r="G117" s="116">
        <v>43798</v>
      </c>
      <c r="H117" s="114" t="s">
        <v>26</v>
      </c>
      <c r="I117" s="114" t="s">
        <v>23</v>
      </c>
      <c r="J117" s="114" t="s">
        <v>24</v>
      </c>
      <c r="K117" s="118">
        <v>8928571.4285714291</v>
      </c>
      <c r="L117" s="114" t="s">
        <v>26</v>
      </c>
      <c r="M117" s="114" t="s">
        <v>25</v>
      </c>
      <c r="N117" s="114" t="s">
        <v>27</v>
      </c>
      <c r="O117" s="122">
        <v>-10000000</v>
      </c>
      <c r="P117" s="114">
        <v>1.1751</v>
      </c>
      <c r="Q117" s="114" t="s">
        <v>28</v>
      </c>
      <c r="R117" s="120">
        <v>1.1200000000000001</v>
      </c>
      <c r="S117" s="120"/>
      <c r="T117" s="118"/>
      <c r="U117" s="118">
        <v>0</v>
      </c>
      <c r="V117" s="114"/>
      <c r="W117" s="120">
        <v>1.1993</v>
      </c>
      <c r="X117" s="120">
        <v>1.2603038399053013</v>
      </c>
      <c r="Y117" s="122">
        <v>-82456.435487912167</v>
      </c>
      <c r="Z117" s="135"/>
      <c r="AA117" s="118">
        <v>0</v>
      </c>
      <c r="AB117" s="122">
        <v>-82456.435487912167</v>
      </c>
      <c r="AC117" s="113"/>
      <c r="AD117" s="114" t="s">
        <v>49</v>
      </c>
      <c r="AF117" s="68">
        <f t="shared" si="12"/>
        <v>7934594.5663002944</v>
      </c>
      <c r="AG117" s="68">
        <f t="shared" si="13"/>
        <v>0</v>
      </c>
      <c r="AH117" s="6"/>
      <c r="AI117" s="68">
        <f t="shared" si="14"/>
        <v>11335135.094714709</v>
      </c>
      <c r="AJ117" s="68">
        <f t="shared" si="15"/>
        <v>-2406563.6661432814</v>
      </c>
      <c r="AK117" s="68">
        <f t="shared" si="16"/>
        <v>2406563.6661432814</v>
      </c>
      <c r="AL117" s="68">
        <f t="shared" si="17"/>
        <v>-2406563.6661432814</v>
      </c>
      <c r="AM117" s="71">
        <f t="shared" si="18"/>
        <v>1</v>
      </c>
      <c r="AN117" s="6"/>
      <c r="AO117" s="59">
        <f>VLOOKUP(EURUSD!C117,'Cours à terme initiaux'!$A$2:$E$1123,5,FALSE)</f>
        <v>1.2353000000000001</v>
      </c>
      <c r="AP117" s="68">
        <f t="shared" si="19"/>
        <v>8095199.5466688247</v>
      </c>
      <c r="AQ117" s="68">
        <f t="shared" si="20"/>
        <v>0</v>
      </c>
      <c r="AR117" s="68">
        <f t="shared" si="21"/>
        <v>-160604.98036853038</v>
      </c>
      <c r="AS117" s="68">
        <f t="shared" si="22"/>
        <v>0</v>
      </c>
      <c r="AT117" s="71" t="str">
        <f t="shared" si="23"/>
        <v>PAS DE VALEUR INTRINSEQUE</v>
      </c>
    </row>
    <row r="118" spans="1:46" ht="15.6" x14ac:dyDescent="0.3">
      <c r="A118" s="114">
        <v>2019</v>
      </c>
      <c r="B118" s="114" t="s">
        <v>132</v>
      </c>
      <c r="C118" s="114">
        <v>927</v>
      </c>
      <c r="D118" s="114" t="s">
        <v>54</v>
      </c>
      <c r="E118" s="116">
        <v>42944</v>
      </c>
      <c r="F118" s="116">
        <v>43795</v>
      </c>
      <c r="G118" s="116">
        <v>43798</v>
      </c>
      <c r="H118" s="114" t="s">
        <v>26</v>
      </c>
      <c r="I118" s="114" t="s">
        <v>23</v>
      </c>
      <c r="J118" s="114" t="s">
        <v>24</v>
      </c>
      <c r="K118" s="118">
        <v>7881462.7994955899</v>
      </c>
      <c r="L118" s="114" t="s">
        <v>26</v>
      </c>
      <c r="M118" s="114" t="s">
        <v>25</v>
      </c>
      <c r="N118" s="114" t="s">
        <v>27</v>
      </c>
      <c r="O118" s="122">
        <v>-10000000</v>
      </c>
      <c r="P118" s="114">
        <v>1.1751</v>
      </c>
      <c r="Q118" s="114" t="s">
        <v>28</v>
      </c>
      <c r="R118" s="120">
        <v>1.2687999999999999</v>
      </c>
      <c r="S118" s="120">
        <v>1.1200000000000001</v>
      </c>
      <c r="T118" s="118"/>
      <c r="U118" s="118">
        <v>0</v>
      </c>
      <c r="V118" s="114"/>
      <c r="W118" s="120">
        <v>1.1993</v>
      </c>
      <c r="X118" s="120">
        <v>1.2603038399053013</v>
      </c>
      <c r="Y118" s="122">
        <v>-155077.75432900558</v>
      </c>
      <c r="Z118" s="135"/>
      <c r="AA118" s="118">
        <v>0</v>
      </c>
      <c r="AB118" s="122">
        <v>-155077.75432900558</v>
      </c>
      <c r="AC118" s="113"/>
      <c r="AD118" s="114" t="s">
        <v>76</v>
      </c>
      <c r="AF118" s="68" t="str">
        <f t="shared" si="12"/>
        <v/>
      </c>
      <c r="AG118" s="68" t="str">
        <f t="shared" si="13"/>
        <v/>
      </c>
      <c r="AH118" s="6"/>
      <c r="AI118" s="68" t="str">
        <f t="shared" si="14"/>
        <v/>
      </c>
      <c r="AJ118" s="68" t="str">
        <f t="shared" si="15"/>
        <v/>
      </c>
      <c r="AK118" s="68" t="str">
        <f t="shared" si="16"/>
        <v/>
      </c>
      <c r="AL118" s="68" t="str">
        <f t="shared" si="17"/>
        <v/>
      </c>
      <c r="AM118" s="71" t="str">
        <f t="shared" si="18"/>
        <v/>
      </c>
      <c r="AN118" s="6"/>
      <c r="AO118" s="59">
        <f>VLOOKUP(EURUSD!C118,'Cours à terme initiaux'!$A$2:$E$1123,5,FALSE)</f>
        <v>1.2353000000000001</v>
      </c>
      <c r="AP118" s="68" t="str">
        <f t="shared" si="19"/>
        <v/>
      </c>
      <c r="AQ118" s="68" t="str">
        <f t="shared" si="20"/>
        <v/>
      </c>
      <c r="AR118" s="68" t="str">
        <f t="shared" si="21"/>
        <v/>
      </c>
      <c r="AS118" s="68" t="str">
        <f t="shared" si="22"/>
        <v/>
      </c>
      <c r="AT118" s="71" t="str">
        <f t="shared" si="23"/>
        <v/>
      </c>
    </row>
    <row r="119" spans="1:46" ht="15.6" x14ac:dyDescent="0.3">
      <c r="A119" s="114">
        <v>2019</v>
      </c>
      <c r="B119" s="114" t="s">
        <v>133</v>
      </c>
      <c r="C119" s="114">
        <v>924</v>
      </c>
      <c r="D119" s="114" t="s">
        <v>53</v>
      </c>
      <c r="E119" s="116">
        <v>42943</v>
      </c>
      <c r="F119" s="116"/>
      <c r="G119" s="116">
        <v>43826</v>
      </c>
      <c r="H119" s="114" t="s">
        <v>22</v>
      </c>
      <c r="I119" s="114" t="s">
        <v>29</v>
      </c>
      <c r="J119" s="114" t="s">
        <v>24</v>
      </c>
      <c r="K119" s="118">
        <v>8099789.40547546</v>
      </c>
      <c r="L119" s="114" t="s">
        <v>26</v>
      </c>
      <c r="M119" s="114" t="s">
        <v>29</v>
      </c>
      <c r="N119" s="114" t="s">
        <v>27</v>
      </c>
      <c r="O119" s="122">
        <v>-10000000</v>
      </c>
      <c r="P119" s="114">
        <v>1.1677</v>
      </c>
      <c r="Q119" s="114" t="s">
        <v>28</v>
      </c>
      <c r="R119" s="120">
        <v>1.2345999999999999</v>
      </c>
      <c r="S119" s="120"/>
      <c r="T119" s="118"/>
      <c r="U119" s="118">
        <v>0</v>
      </c>
      <c r="V119" s="114"/>
      <c r="W119" s="120">
        <v>1.1993</v>
      </c>
      <c r="X119" s="120">
        <v>1.2629766723555713</v>
      </c>
      <c r="Y119" s="118">
        <v>183928.1257132967</v>
      </c>
      <c r="Z119" s="118">
        <v>183928.1257132967</v>
      </c>
      <c r="AA119" s="118">
        <v>183928.1257132967</v>
      </c>
      <c r="AB119" s="118">
        <v>0</v>
      </c>
      <c r="AC119" s="113"/>
      <c r="AD119" s="114" t="s">
        <v>75</v>
      </c>
      <c r="AF119" s="68">
        <f t="shared" si="12"/>
        <v>7917802.6157435281</v>
      </c>
      <c r="AG119" s="68">
        <f t="shared" si="13"/>
        <v>181986.78973193001</v>
      </c>
      <c r="AH119" s="6"/>
      <c r="AI119" s="68">
        <f t="shared" si="14"/>
        <v>6090617.3967257915</v>
      </c>
      <c r="AJ119" s="68">
        <f t="shared" si="15"/>
        <v>2009172.0087496666</v>
      </c>
      <c r="AK119" s="68">
        <f t="shared" si="16"/>
        <v>-1827185.2190177366</v>
      </c>
      <c r="AL119" s="68">
        <f t="shared" si="17"/>
        <v>1827185.2190177366</v>
      </c>
      <c r="AM119" s="71">
        <f t="shared" si="18"/>
        <v>1</v>
      </c>
      <c r="AN119" s="6"/>
      <c r="AO119" s="59">
        <f>VLOOKUP(EURUSD!C119,'Cours à terme initiaux'!$A$2:$E$1123,5,FALSE)</f>
        <v>1.2345999999999999</v>
      </c>
      <c r="AP119" s="68">
        <f t="shared" si="19"/>
        <v>8099789.4054754581</v>
      </c>
      <c r="AQ119" s="68">
        <f t="shared" si="20"/>
        <v>0</v>
      </c>
      <c r="AR119" s="68">
        <f t="shared" si="21"/>
        <v>-181986.78973193001</v>
      </c>
      <c r="AS119" s="68">
        <f t="shared" si="22"/>
        <v>181986.78973193001</v>
      </c>
      <c r="AT119" s="71">
        <f t="shared" si="23"/>
        <v>1</v>
      </c>
    </row>
    <row r="120" spans="1:46" ht="15.6" x14ac:dyDescent="0.3">
      <c r="A120" s="114">
        <v>2019</v>
      </c>
      <c r="B120" s="114" t="s">
        <v>134</v>
      </c>
      <c r="C120" s="114">
        <v>928</v>
      </c>
      <c r="D120" s="114" t="s">
        <v>54</v>
      </c>
      <c r="E120" s="116">
        <v>42944</v>
      </c>
      <c r="F120" s="116">
        <v>43826</v>
      </c>
      <c r="G120" s="116">
        <v>43830</v>
      </c>
      <c r="H120" s="114" t="s">
        <v>22</v>
      </c>
      <c r="I120" s="114" t="s">
        <v>25</v>
      </c>
      <c r="J120" s="114" t="s">
        <v>24</v>
      </c>
      <c r="K120" s="118">
        <v>7881462.7994955899</v>
      </c>
      <c r="L120" s="114" t="s">
        <v>22</v>
      </c>
      <c r="M120" s="114" t="s">
        <v>23</v>
      </c>
      <c r="N120" s="114" t="s">
        <v>27</v>
      </c>
      <c r="O120" s="122">
        <v>-10000000</v>
      </c>
      <c r="P120" s="114">
        <v>1.1751</v>
      </c>
      <c r="Q120" s="114" t="s">
        <v>28</v>
      </c>
      <c r="R120" s="120">
        <v>1.2687999999999999</v>
      </c>
      <c r="S120" s="120"/>
      <c r="T120" s="118"/>
      <c r="U120" s="118">
        <v>0</v>
      </c>
      <c r="V120" s="114"/>
      <c r="W120" s="120">
        <v>1.1993</v>
      </c>
      <c r="X120" s="120">
        <v>1.2633599078424746</v>
      </c>
      <c r="Y120" s="118">
        <v>339638.84585790354</v>
      </c>
      <c r="Z120" s="135">
        <v>97820.713308479113</v>
      </c>
      <c r="AA120" s="118">
        <v>0</v>
      </c>
      <c r="AB120" s="118">
        <v>339638.84585790354</v>
      </c>
      <c r="AC120" s="113"/>
      <c r="AD120" s="114" t="s">
        <v>49</v>
      </c>
      <c r="AF120" s="68">
        <f t="shared" si="12"/>
        <v>7915400.7800339954</v>
      </c>
      <c r="AG120" s="68">
        <f t="shared" si="13"/>
        <v>0</v>
      </c>
      <c r="AH120" s="6"/>
      <c r="AI120" s="68">
        <f t="shared" si="14"/>
        <v>6088769.8307953812</v>
      </c>
      <c r="AJ120" s="68">
        <f t="shared" si="15"/>
        <v>1792692.9687002059</v>
      </c>
      <c r="AK120" s="68">
        <f t="shared" si="16"/>
        <v>-1792692.9687002059</v>
      </c>
      <c r="AL120" s="68">
        <f t="shared" si="17"/>
        <v>1792692.9687002059</v>
      </c>
      <c r="AM120" s="71">
        <f t="shared" si="18"/>
        <v>1</v>
      </c>
      <c r="AN120" s="6"/>
      <c r="AO120" s="59">
        <f>VLOOKUP(EURUSD!C120,'Cours à terme initiaux'!$A$2:$E$1123,5,FALSE)</f>
        <v>1.2376</v>
      </c>
      <c r="AP120" s="68">
        <f t="shared" si="19"/>
        <v>8080155.1389786685</v>
      </c>
      <c r="AQ120" s="68">
        <f t="shared" si="20"/>
        <v>0</v>
      </c>
      <c r="AR120" s="68">
        <f t="shared" si="21"/>
        <v>-164754.35894467309</v>
      </c>
      <c r="AS120" s="68">
        <f t="shared" si="22"/>
        <v>0</v>
      </c>
      <c r="AT120" s="71" t="str">
        <f t="shared" si="23"/>
        <v>PAS DE VALEUR INTRINSEQUE</v>
      </c>
    </row>
    <row r="121" spans="1:46" ht="15.6" x14ac:dyDescent="0.3">
      <c r="A121" s="114">
        <v>2019</v>
      </c>
      <c r="B121" s="114" t="s">
        <v>134</v>
      </c>
      <c r="C121" s="114">
        <v>929</v>
      </c>
      <c r="D121" s="114" t="s">
        <v>54</v>
      </c>
      <c r="E121" s="116">
        <v>42944</v>
      </c>
      <c r="F121" s="116">
        <v>43826</v>
      </c>
      <c r="G121" s="116">
        <v>43830</v>
      </c>
      <c r="H121" s="114" t="s">
        <v>26</v>
      </c>
      <c r="I121" s="114" t="s">
        <v>23</v>
      </c>
      <c r="J121" s="114" t="s">
        <v>24</v>
      </c>
      <c r="K121" s="118">
        <v>8928571.4285714291</v>
      </c>
      <c r="L121" s="114" t="s">
        <v>26</v>
      </c>
      <c r="M121" s="114" t="s">
        <v>25</v>
      </c>
      <c r="N121" s="114" t="s">
        <v>27</v>
      </c>
      <c r="O121" s="122">
        <v>-10000000</v>
      </c>
      <c r="P121" s="114">
        <v>1.1751</v>
      </c>
      <c r="Q121" s="114" t="s">
        <v>28</v>
      </c>
      <c r="R121" s="120">
        <v>1.1200000000000001</v>
      </c>
      <c r="S121" s="120"/>
      <c r="T121" s="118"/>
      <c r="U121" s="118">
        <v>0</v>
      </c>
      <c r="V121" s="114"/>
      <c r="W121" s="120">
        <v>1.1993</v>
      </c>
      <c r="X121" s="120">
        <v>1.2633599078424746</v>
      </c>
      <c r="Y121" s="122">
        <v>-85109.573312743611</v>
      </c>
      <c r="Z121" s="135"/>
      <c r="AA121" s="118">
        <v>0</v>
      </c>
      <c r="AB121" s="122">
        <v>-85109.573312743611</v>
      </c>
      <c r="AC121" s="113"/>
      <c r="AD121" s="114" t="s">
        <v>49</v>
      </c>
      <c r="AF121" s="68">
        <f t="shared" si="12"/>
        <v>7915400.7800339954</v>
      </c>
      <c r="AG121" s="68">
        <f t="shared" si="13"/>
        <v>0</v>
      </c>
      <c r="AH121" s="6"/>
      <c r="AI121" s="68">
        <f t="shared" si="14"/>
        <v>11307715.400048565</v>
      </c>
      <c r="AJ121" s="68">
        <f t="shared" si="15"/>
        <v>-2379143.9714771379</v>
      </c>
      <c r="AK121" s="68">
        <f t="shared" si="16"/>
        <v>2379143.9714771379</v>
      </c>
      <c r="AL121" s="68">
        <f t="shared" si="17"/>
        <v>-2379143.9714771379</v>
      </c>
      <c r="AM121" s="71">
        <f t="shared" si="18"/>
        <v>1</v>
      </c>
      <c r="AN121" s="6"/>
      <c r="AO121" s="59">
        <f>VLOOKUP(EURUSD!C121,'Cours à terme initiaux'!$A$2:$E$1123,5,FALSE)</f>
        <v>1.2376</v>
      </c>
      <c r="AP121" s="68">
        <f t="shared" si="19"/>
        <v>8080155.1389786685</v>
      </c>
      <c r="AQ121" s="68">
        <f t="shared" si="20"/>
        <v>0</v>
      </c>
      <c r="AR121" s="68">
        <f t="shared" si="21"/>
        <v>-164754.35894467309</v>
      </c>
      <c r="AS121" s="68">
        <f t="shared" si="22"/>
        <v>0</v>
      </c>
      <c r="AT121" s="71" t="str">
        <f t="shared" si="23"/>
        <v>PAS DE VALEUR INTRINSEQUE</v>
      </c>
    </row>
    <row r="122" spans="1:46" ht="15.6" x14ac:dyDescent="0.3">
      <c r="A122" s="115">
        <v>2019</v>
      </c>
      <c r="B122" s="115" t="s">
        <v>134</v>
      </c>
      <c r="C122" s="115">
        <v>930</v>
      </c>
      <c r="D122" s="115" t="s">
        <v>54</v>
      </c>
      <c r="E122" s="117">
        <v>42944</v>
      </c>
      <c r="F122" s="117">
        <v>43826</v>
      </c>
      <c r="G122" s="117">
        <v>43830</v>
      </c>
      <c r="H122" s="115" t="s">
        <v>26</v>
      </c>
      <c r="I122" s="115" t="s">
        <v>23</v>
      </c>
      <c r="J122" s="115" t="s">
        <v>24</v>
      </c>
      <c r="K122" s="119">
        <v>7881462.7994955899</v>
      </c>
      <c r="L122" s="115" t="s">
        <v>26</v>
      </c>
      <c r="M122" s="115" t="s">
        <v>25</v>
      </c>
      <c r="N122" s="115" t="s">
        <v>27</v>
      </c>
      <c r="O122" s="123">
        <v>-10000000</v>
      </c>
      <c r="P122" s="115">
        <v>1.1751</v>
      </c>
      <c r="Q122" s="115" t="s">
        <v>28</v>
      </c>
      <c r="R122" s="121">
        <v>1.2687999999999999</v>
      </c>
      <c r="S122" s="121">
        <v>1.1200000000000001</v>
      </c>
      <c r="T122" s="119"/>
      <c r="U122" s="119">
        <v>0</v>
      </c>
      <c r="V122" s="115"/>
      <c r="W122" s="121">
        <v>1.1993</v>
      </c>
      <c r="X122" s="121">
        <v>1.2633599078424746</v>
      </c>
      <c r="Y122" s="123">
        <v>-156708.55923668083</v>
      </c>
      <c r="Z122" s="170"/>
      <c r="AA122" s="119">
        <v>0</v>
      </c>
      <c r="AB122" s="123">
        <v>-156708.55923668083</v>
      </c>
      <c r="AC122" s="113"/>
      <c r="AD122" s="115" t="s">
        <v>76</v>
      </c>
      <c r="AF122" s="68" t="str">
        <f t="shared" si="12"/>
        <v/>
      </c>
      <c r="AG122" s="68" t="str">
        <f t="shared" si="13"/>
        <v/>
      </c>
      <c r="AH122" s="6"/>
      <c r="AI122" s="68" t="str">
        <f t="shared" si="14"/>
        <v/>
      </c>
      <c r="AJ122" s="68" t="str">
        <f t="shared" si="15"/>
        <v/>
      </c>
      <c r="AK122" s="68" t="str">
        <f t="shared" si="16"/>
        <v/>
      </c>
      <c r="AL122" s="68" t="str">
        <f t="shared" si="17"/>
        <v/>
      </c>
      <c r="AM122" s="71" t="str">
        <f t="shared" si="18"/>
        <v/>
      </c>
      <c r="AN122" s="6"/>
      <c r="AO122" s="59">
        <f>VLOOKUP(EURUSD!C122,'Cours à terme initiaux'!$A$2:$E$1123,5,FALSE)</f>
        <v>1.2376</v>
      </c>
      <c r="AP122" s="68" t="str">
        <f t="shared" si="19"/>
        <v/>
      </c>
      <c r="AQ122" s="68" t="str">
        <f t="shared" si="20"/>
        <v/>
      </c>
      <c r="AR122" s="68" t="str">
        <f t="shared" si="21"/>
        <v/>
      </c>
      <c r="AS122" s="68" t="str">
        <f t="shared" si="22"/>
        <v/>
      </c>
      <c r="AT122" s="71" t="str">
        <f t="shared" si="23"/>
        <v/>
      </c>
    </row>
    <row r="123" spans="1:46" ht="15.6" x14ac:dyDescent="0.3">
      <c r="A123" s="114">
        <v>2020</v>
      </c>
      <c r="B123" s="114" t="s">
        <v>135</v>
      </c>
      <c r="C123" s="114">
        <v>939</v>
      </c>
      <c r="D123" s="114" t="s">
        <v>68</v>
      </c>
      <c r="E123" s="116">
        <v>43014</v>
      </c>
      <c r="F123" s="116"/>
      <c r="G123" s="116">
        <v>43861</v>
      </c>
      <c r="H123" s="114" t="s">
        <v>22</v>
      </c>
      <c r="I123" s="114" t="s">
        <v>29</v>
      </c>
      <c r="J123" s="114" t="s">
        <v>24</v>
      </c>
      <c r="K123" s="118">
        <v>12401818.9334436</v>
      </c>
      <c r="L123" s="114" t="s">
        <v>26</v>
      </c>
      <c r="M123" s="114" t="s">
        <v>29</v>
      </c>
      <c r="N123" s="114" t="s">
        <v>27</v>
      </c>
      <c r="O123" s="122">
        <v>-15000000</v>
      </c>
      <c r="P123" s="114"/>
      <c r="Q123" s="114" t="s">
        <v>28</v>
      </c>
      <c r="R123" s="120">
        <v>1.2095</v>
      </c>
      <c r="S123" s="120"/>
      <c r="T123" s="118"/>
      <c r="U123" s="118">
        <v>0</v>
      </c>
      <c r="V123" s="114"/>
      <c r="W123" s="120">
        <v>1.1993</v>
      </c>
      <c r="X123" s="120">
        <v>1.2659538119112563</v>
      </c>
      <c r="Y123" s="118">
        <v>559012.50407160597</v>
      </c>
      <c r="Z123" s="135">
        <v>229294.0948045862</v>
      </c>
      <c r="AA123" s="118">
        <v>559012.50407160597</v>
      </c>
      <c r="AB123" s="118">
        <v>0</v>
      </c>
      <c r="AC123" s="113"/>
      <c r="AD123" s="114" t="s">
        <v>136</v>
      </c>
      <c r="AF123" s="68">
        <f t="shared" si="12"/>
        <v>11848773.516747784</v>
      </c>
      <c r="AG123" s="68">
        <f t="shared" si="13"/>
        <v>553045.4166957885</v>
      </c>
      <c r="AH123" s="6"/>
      <c r="AI123" s="68">
        <f t="shared" si="14"/>
        <v>9114441.1667290647</v>
      </c>
      <c r="AJ123" s="68">
        <f t="shared" si="15"/>
        <v>3287377.7667145077</v>
      </c>
      <c r="AK123" s="68">
        <f t="shared" si="16"/>
        <v>-2734332.3500187192</v>
      </c>
      <c r="AL123" s="68">
        <f t="shared" si="17"/>
        <v>2734332.3500187192</v>
      </c>
      <c r="AM123" s="71">
        <f t="shared" si="18"/>
        <v>1</v>
      </c>
      <c r="AN123" s="6"/>
      <c r="AO123" s="59">
        <f>VLOOKUP(EURUSD!C123,'Cours à terme initiaux'!$A$2:$E$1123,5,FALSE)</f>
        <v>1.2095</v>
      </c>
      <c r="AP123" s="68">
        <f t="shared" si="19"/>
        <v>12401818.933443572</v>
      </c>
      <c r="AQ123" s="68">
        <f t="shared" si="20"/>
        <v>0</v>
      </c>
      <c r="AR123" s="68">
        <f t="shared" si="21"/>
        <v>-553045.4166957885</v>
      </c>
      <c r="AS123" s="68">
        <f t="shared" si="22"/>
        <v>553045.4166957885</v>
      </c>
      <c r="AT123" s="71">
        <f t="shared" si="23"/>
        <v>1</v>
      </c>
    </row>
    <row r="124" spans="1:46" ht="15.6" x14ac:dyDescent="0.3">
      <c r="A124" s="114">
        <v>2020</v>
      </c>
      <c r="B124" s="114" t="s">
        <v>135</v>
      </c>
      <c r="C124" s="114">
        <v>940</v>
      </c>
      <c r="D124" s="114" t="s">
        <v>68</v>
      </c>
      <c r="E124" s="116">
        <v>43014</v>
      </c>
      <c r="F124" s="116">
        <v>43859</v>
      </c>
      <c r="G124" s="116">
        <v>43861</v>
      </c>
      <c r="H124" s="114" t="s">
        <v>26</v>
      </c>
      <c r="I124" s="114" t="s">
        <v>23</v>
      </c>
      <c r="J124" s="114" t="s">
        <v>24</v>
      </c>
      <c r="K124" s="118">
        <v>12401818.9334436</v>
      </c>
      <c r="L124" s="114" t="s">
        <v>26</v>
      </c>
      <c r="M124" s="114" t="s">
        <v>25</v>
      </c>
      <c r="N124" s="114" t="s">
        <v>27</v>
      </c>
      <c r="O124" s="122">
        <v>-15000000</v>
      </c>
      <c r="P124" s="114"/>
      <c r="Q124" s="114" t="s">
        <v>28</v>
      </c>
      <c r="R124" s="120">
        <v>1.2095</v>
      </c>
      <c r="S124" s="120"/>
      <c r="T124" s="118"/>
      <c r="U124" s="118">
        <v>0</v>
      </c>
      <c r="V124" s="114"/>
      <c r="W124" s="120">
        <v>1.1993</v>
      </c>
      <c r="X124" s="120">
        <v>1.2659538119112563</v>
      </c>
      <c r="Y124" s="122">
        <v>-329718.40926701977</v>
      </c>
      <c r="Z124" s="135"/>
      <c r="AA124" s="118">
        <v>0</v>
      </c>
      <c r="AB124" s="122">
        <v>-329718.40926701977</v>
      </c>
      <c r="AC124" s="113"/>
      <c r="AD124" s="114" t="s">
        <v>136</v>
      </c>
      <c r="AF124" s="68">
        <f t="shared" si="12"/>
        <v>11848773.516747784</v>
      </c>
      <c r="AG124" s="68">
        <f t="shared" si="13"/>
        <v>0</v>
      </c>
      <c r="AH124" s="6"/>
      <c r="AI124" s="68">
        <f t="shared" si="14"/>
        <v>16926819.309639692</v>
      </c>
      <c r="AJ124" s="68">
        <f t="shared" si="15"/>
        <v>-4525000.3761961199</v>
      </c>
      <c r="AK124" s="68">
        <f t="shared" si="16"/>
        <v>4525000.3761961199</v>
      </c>
      <c r="AL124" s="68">
        <f t="shared" si="17"/>
        <v>-4525000.3761961199</v>
      </c>
      <c r="AM124" s="71">
        <f t="shared" si="18"/>
        <v>1</v>
      </c>
      <c r="AN124" s="6"/>
      <c r="AO124" s="59">
        <f>VLOOKUP(EURUSD!C124,'Cours à terme initiaux'!$A$2:$E$1123,5,FALSE)</f>
        <v>1.2386999999999999</v>
      </c>
      <c r="AP124" s="68">
        <f t="shared" si="19"/>
        <v>12109469.605231293</v>
      </c>
      <c r="AQ124" s="68">
        <f t="shared" si="20"/>
        <v>0</v>
      </c>
      <c r="AR124" s="68">
        <f t="shared" si="21"/>
        <v>-260696.08848350868</v>
      </c>
      <c r="AS124" s="68">
        <f t="shared" si="22"/>
        <v>0</v>
      </c>
      <c r="AT124" s="71" t="str">
        <f t="shared" si="23"/>
        <v>PAS DE VALEUR INTRINSEQUE</v>
      </c>
    </row>
    <row r="125" spans="1:46" ht="15.6" x14ac:dyDescent="0.3">
      <c r="A125" s="114">
        <v>2020</v>
      </c>
      <c r="B125" s="114" t="s">
        <v>137</v>
      </c>
      <c r="C125" s="114">
        <v>945</v>
      </c>
      <c r="D125" s="114" t="s">
        <v>138</v>
      </c>
      <c r="E125" s="116">
        <v>43025</v>
      </c>
      <c r="F125" s="116"/>
      <c r="G125" s="116">
        <v>43861</v>
      </c>
      <c r="H125" s="114" t="s">
        <v>22</v>
      </c>
      <c r="I125" s="114" t="s">
        <v>29</v>
      </c>
      <c r="J125" s="114" t="s">
        <v>24</v>
      </c>
      <c r="K125" s="118">
        <v>10034518.744480999</v>
      </c>
      <c r="L125" s="114" t="s">
        <v>26</v>
      </c>
      <c r="M125" s="114" t="s">
        <v>29</v>
      </c>
      <c r="N125" s="114" t="s">
        <v>27</v>
      </c>
      <c r="O125" s="122">
        <v>-12500000</v>
      </c>
      <c r="P125" s="114"/>
      <c r="Q125" s="114" t="s">
        <v>28</v>
      </c>
      <c r="R125" s="120">
        <v>1.2457</v>
      </c>
      <c r="S125" s="120"/>
      <c r="T125" s="118"/>
      <c r="U125" s="118">
        <v>0</v>
      </c>
      <c r="V125" s="114"/>
      <c r="W125" s="120">
        <v>1.1993</v>
      </c>
      <c r="X125" s="120">
        <v>1.2659538119112563</v>
      </c>
      <c r="Y125" s="118">
        <v>162272.97008726836</v>
      </c>
      <c r="Z125" s="118">
        <v>162272.97008726836</v>
      </c>
      <c r="AA125" s="118">
        <v>162272.97008726836</v>
      </c>
      <c r="AB125" s="118">
        <v>0</v>
      </c>
      <c r="AC125" s="113"/>
      <c r="AD125" s="114" t="s">
        <v>75</v>
      </c>
      <c r="AF125" s="68">
        <f t="shared" si="12"/>
        <v>9873977.9306231532</v>
      </c>
      <c r="AG125" s="68">
        <f t="shared" si="13"/>
        <v>160540.81385786086</v>
      </c>
      <c r="AH125" s="6"/>
      <c r="AI125" s="68">
        <f t="shared" si="14"/>
        <v>7595367.6389408875</v>
      </c>
      <c r="AJ125" s="68">
        <f t="shared" si="15"/>
        <v>2439151.1055401266</v>
      </c>
      <c r="AK125" s="68">
        <f t="shared" si="16"/>
        <v>-2278610.2916822657</v>
      </c>
      <c r="AL125" s="68">
        <f t="shared" si="17"/>
        <v>2278610.2916822657</v>
      </c>
      <c r="AM125" s="71">
        <f t="shared" si="18"/>
        <v>1</v>
      </c>
      <c r="AN125" s="6"/>
      <c r="AO125" s="59">
        <f>VLOOKUP(EURUSD!C125,'Cours à terme initiaux'!$A$2:$E$1123,5,FALSE)</f>
        <v>1.2457</v>
      </c>
      <c r="AP125" s="68">
        <f t="shared" si="19"/>
        <v>10034518.744481014</v>
      </c>
      <c r="AQ125" s="68">
        <f t="shared" si="20"/>
        <v>0</v>
      </c>
      <c r="AR125" s="68">
        <f t="shared" si="21"/>
        <v>-160540.81385786086</v>
      </c>
      <c r="AS125" s="68">
        <f t="shared" si="22"/>
        <v>160540.81385786086</v>
      </c>
      <c r="AT125" s="71">
        <f t="shared" si="23"/>
        <v>1</v>
      </c>
    </row>
    <row r="126" spans="1:46" ht="15.6" x14ac:dyDescent="0.3">
      <c r="A126" s="114">
        <v>2020</v>
      </c>
      <c r="B126" s="114" t="s">
        <v>139</v>
      </c>
      <c r="C126" s="114">
        <v>946</v>
      </c>
      <c r="D126" s="114" t="s">
        <v>138</v>
      </c>
      <c r="E126" s="116">
        <v>43025</v>
      </c>
      <c r="F126" s="116"/>
      <c r="G126" s="116">
        <v>43861</v>
      </c>
      <c r="H126" s="114" t="s">
        <v>22</v>
      </c>
      <c r="I126" s="114" t="s">
        <v>29</v>
      </c>
      <c r="J126" s="114" t="s">
        <v>24</v>
      </c>
      <c r="K126" s="118">
        <v>2006903.7488962</v>
      </c>
      <c r="L126" s="114" t="s">
        <v>26</v>
      </c>
      <c r="M126" s="114" t="s">
        <v>29</v>
      </c>
      <c r="N126" s="114" t="s">
        <v>27</v>
      </c>
      <c r="O126" s="122">
        <v>-2500000</v>
      </c>
      <c r="P126" s="114"/>
      <c r="Q126" s="114" t="s">
        <v>28</v>
      </c>
      <c r="R126" s="120">
        <v>1.2457</v>
      </c>
      <c r="S126" s="120"/>
      <c r="T126" s="118"/>
      <c r="U126" s="118">
        <v>0</v>
      </c>
      <c r="V126" s="114"/>
      <c r="W126" s="120">
        <v>1.1993</v>
      </c>
      <c r="X126" s="120">
        <v>1.2659538119112563</v>
      </c>
      <c r="Y126" s="118">
        <v>32454.594017453674</v>
      </c>
      <c r="Z126" s="118">
        <v>32454.594017453674</v>
      </c>
      <c r="AA126" s="118">
        <v>32454.594017453674</v>
      </c>
      <c r="AB126" s="118">
        <v>0</v>
      </c>
      <c r="AC126" s="113"/>
      <c r="AD126" s="114" t="s">
        <v>75</v>
      </c>
      <c r="AF126" s="68">
        <f t="shared" si="12"/>
        <v>1974795.5861246306</v>
      </c>
      <c r="AG126" s="68">
        <f t="shared" si="13"/>
        <v>32108.162771572359</v>
      </c>
      <c r="AH126" s="6"/>
      <c r="AI126" s="68">
        <f t="shared" si="14"/>
        <v>1519073.5277881774</v>
      </c>
      <c r="AJ126" s="68">
        <f t="shared" si="15"/>
        <v>487830.22110802564</v>
      </c>
      <c r="AK126" s="68">
        <f t="shared" si="16"/>
        <v>-455722.05833645328</v>
      </c>
      <c r="AL126" s="68">
        <f t="shared" si="17"/>
        <v>455722.05833645328</v>
      </c>
      <c r="AM126" s="71">
        <f t="shared" si="18"/>
        <v>1</v>
      </c>
      <c r="AN126" s="6"/>
      <c r="AO126" s="59">
        <f>VLOOKUP(EURUSD!C126,'Cours à terme initiaux'!$A$2:$E$1123,5,FALSE)</f>
        <v>1.2457</v>
      </c>
      <c r="AP126" s="68">
        <f t="shared" si="19"/>
        <v>2006903.748896203</v>
      </c>
      <c r="AQ126" s="68">
        <f t="shared" si="20"/>
        <v>0</v>
      </c>
      <c r="AR126" s="68">
        <f t="shared" si="21"/>
        <v>-32108.162771572359</v>
      </c>
      <c r="AS126" s="68">
        <f t="shared" si="22"/>
        <v>32108.162771572359</v>
      </c>
      <c r="AT126" s="71">
        <f t="shared" si="23"/>
        <v>1</v>
      </c>
    </row>
    <row r="127" spans="1:46" ht="15.6" x14ac:dyDescent="0.3">
      <c r="A127" s="114">
        <v>2020</v>
      </c>
      <c r="B127" s="114" t="s">
        <v>140</v>
      </c>
      <c r="C127" s="114">
        <v>941</v>
      </c>
      <c r="D127" s="114" t="s">
        <v>68</v>
      </c>
      <c r="E127" s="116">
        <v>43014</v>
      </c>
      <c r="F127" s="116"/>
      <c r="G127" s="116">
        <v>43889</v>
      </c>
      <c r="H127" s="114" t="s">
        <v>22</v>
      </c>
      <c r="I127" s="114" t="s">
        <v>29</v>
      </c>
      <c r="J127" s="114" t="s">
        <v>24</v>
      </c>
      <c r="K127" s="118">
        <v>12401818.9334436</v>
      </c>
      <c r="L127" s="114" t="s">
        <v>26</v>
      </c>
      <c r="M127" s="114" t="s">
        <v>29</v>
      </c>
      <c r="N127" s="114" t="s">
        <v>27</v>
      </c>
      <c r="O127" s="122">
        <v>-15000000</v>
      </c>
      <c r="P127" s="114"/>
      <c r="Q127" s="114" t="s">
        <v>28</v>
      </c>
      <c r="R127" s="120">
        <v>1.2095</v>
      </c>
      <c r="S127" s="120"/>
      <c r="T127" s="118"/>
      <c r="U127" s="118">
        <v>0</v>
      </c>
      <c r="V127" s="114"/>
      <c r="W127" s="120">
        <v>1.1993</v>
      </c>
      <c r="X127" s="120">
        <v>1.2682710464876539</v>
      </c>
      <c r="Y127" s="118">
        <v>580913.44998859626</v>
      </c>
      <c r="Z127" s="135">
        <v>246133.96888387343</v>
      </c>
      <c r="AA127" s="118">
        <v>580913.44998859626</v>
      </c>
      <c r="AB127" s="118">
        <v>0</v>
      </c>
      <c r="AC127" s="113"/>
      <c r="AD127" s="114" t="s">
        <v>136</v>
      </c>
      <c r="AF127" s="68">
        <f t="shared" si="12"/>
        <v>11827124.841760723</v>
      </c>
      <c r="AG127" s="68">
        <f t="shared" si="13"/>
        <v>574694.09168284945</v>
      </c>
      <c r="AH127" s="6"/>
      <c r="AI127" s="68">
        <f t="shared" si="14"/>
        <v>9097788.3398159407</v>
      </c>
      <c r="AJ127" s="68">
        <f t="shared" si="15"/>
        <v>3304030.5936276317</v>
      </c>
      <c r="AK127" s="68">
        <f t="shared" si="16"/>
        <v>-2729336.5019447822</v>
      </c>
      <c r="AL127" s="68">
        <f t="shared" si="17"/>
        <v>2729336.5019447822</v>
      </c>
      <c r="AM127" s="71">
        <f t="shared" si="18"/>
        <v>1</v>
      </c>
      <c r="AN127" s="6"/>
      <c r="AO127" s="59">
        <f>VLOOKUP(EURUSD!C127,'Cours à terme initiaux'!$A$2:$E$1123,5,FALSE)</f>
        <v>1.2095</v>
      </c>
      <c r="AP127" s="68">
        <f t="shared" si="19"/>
        <v>12401818.933443572</v>
      </c>
      <c r="AQ127" s="68">
        <f t="shared" si="20"/>
        <v>0</v>
      </c>
      <c r="AR127" s="68">
        <f t="shared" si="21"/>
        <v>-574694.09168284945</v>
      </c>
      <c r="AS127" s="68">
        <f t="shared" si="22"/>
        <v>574694.09168284945</v>
      </c>
      <c r="AT127" s="71">
        <f t="shared" si="23"/>
        <v>1</v>
      </c>
    </row>
    <row r="128" spans="1:46" ht="15.6" x14ac:dyDescent="0.3">
      <c r="A128" s="114">
        <v>2020</v>
      </c>
      <c r="B128" s="114" t="s">
        <v>140</v>
      </c>
      <c r="C128" s="114">
        <v>942</v>
      </c>
      <c r="D128" s="114" t="s">
        <v>68</v>
      </c>
      <c r="E128" s="116">
        <v>43014</v>
      </c>
      <c r="F128" s="116">
        <v>43887</v>
      </c>
      <c r="G128" s="116">
        <v>43889</v>
      </c>
      <c r="H128" s="114" t="s">
        <v>26</v>
      </c>
      <c r="I128" s="114" t="s">
        <v>23</v>
      </c>
      <c r="J128" s="114" t="s">
        <v>24</v>
      </c>
      <c r="K128" s="118">
        <v>12401818.9334436</v>
      </c>
      <c r="L128" s="114" t="s">
        <v>26</v>
      </c>
      <c r="M128" s="114" t="s">
        <v>25</v>
      </c>
      <c r="N128" s="114" t="s">
        <v>27</v>
      </c>
      <c r="O128" s="122">
        <v>-15000000</v>
      </c>
      <c r="P128" s="114"/>
      <c r="Q128" s="114" t="s">
        <v>28</v>
      </c>
      <c r="R128" s="120">
        <v>1.2095</v>
      </c>
      <c r="S128" s="120"/>
      <c r="T128" s="118"/>
      <c r="U128" s="118">
        <v>0</v>
      </c>
      <c r="V128" s="114"/>
      <c r="W128" s="120">
        <v>1.1993</v>
      </c>
      <c r="X128" s="120">
        <v>1.2682710464876539</v>
      </c>
      <c r="Y128" s="122">
        <v>-334779.48110472283</v>
      </c>
      <c r="Z128" s="135"/>
      <c r="AA128" s="118">
        <v>0</v>
      </c>
      <c r="AB128" s="122">
        <v>-334779.48110472283</v>
      </c>
      <c r="AC128" s="113"/>
      <c r="AD128" s="114" t="s">
        <v>136</v>
      </c>
      <c r="AF128" s="68">
        <f t="shared" si="12"/>
        <v>11827124.841760723</v>
      </c>
      <c r="AG128" s="68">
        <f t="shared" si="13"/>
        <v>0</v>
      </c>
      <c r="AH128" s="6"/>
      <c r="AI128" s="68">
        <f t="shared" si="14"/>
        <v>16895892.631086748</v>
      </c>
      <c r="AJ128" s="68">
        <f t="shared" si="15"/>
        <v>-4494073.6976431757</v>
      </c>
      <c r="AK128" s="68">
        <f t="shared" si="16"/>
        <v>4494073.6976431757</v>
      </c>
      <c r="AL128" s="68">
        <f t="shared" si="17"/>
        <v>-4494073.6976431757</v>
      </c>
      <c r="AM128" s="71">
        <f t="shared" si="18"/>
        <v>1</v>
      </c>
      <c r="AN128" s="6"/>
      <c r="AO128" s="59">
        <f>VLOOKUP(EURUSD!C128,'Cours à terme initiaux'!$A$2:$E$1123,5,FALSE)</f>
        <v>1.2408999999999999</v>
      </c>
      <c r="AP128" s="68">
        <f t="shared" si="19"/>
        <v>12088000.644693369</v>
      </c>
      <c r="AQ128" s="68">
        <f t="shared" si="20"/>
        <v>0</v>
      </c>
      <c r="AR128" s="68">
        <f t="shared" si="21"/>
        <v>-260875.80293264613</v>
      </c>
      <c r="AS128" s="68">
        <f t="shared" si="22"/>
        <v>0</v>
      </c>
      <c r="AT128" s="71" t="str">
        <f t="shared" si="23"/>
        <v>PAS DE VALEUR INTRINSEQUE</v>
      </c>
    </row>
    <row r="129" spans="1:46" ht="15.6" x14ac:dyDescent="0.3">
      <c r="A129" s="114">
        <v>2020</v>
      </c>
      <c r="B129" s="114" t="s">
        <v>141</v>
      </c>
      <c r="C129" s="114">
        <v>947</v>
      </c>
      <c r="D129" s="114" t="s">
        <v>138</v>
      </c>
      <c r="E129" s="116">
        <v>43025</v>
      </c>
      <c r="F129" s="116"/>
      <c r="G129" s="116">
        <v>43889</v>
      </c>
      <c r="H129" s="114" t="s">
        <v>22</v>
      </c>
      <c r="I129" s="114" t="s">
        <v>29</v>
      </c>
      <c r="J129" s="114" t="s">
        <v>24</v>
      </c>
      <c r="K129" s="118">
        <v>6728612.6241589198</v>
      </c>
      <c r="L129" s="114" t="s">
        <v>26</v>
      </c>
      <c r="M129" s="114" t="s">
        <v>29</v>
      </c>
      <c r="N129" s="114" t="s">
        <v>27</v>
      </c>
      <c r="O129" s="122">
        <v>-8400000</v>
      </c>
      <c r="P129" s="114"/>
      <c r="Q129" s="114" t="s">
        <v>28</v>
      </c>
      <c r="R129" s="120">
        <v>1.2484</v>
      </c>
      <c r="S129" s="120"/>
      <c r="T129" s="118"/>
      <c r="U129" s="118">
        <v>0</v>
      </c>
      <c r="V129" s="114"/>
      <c r="W129" s="120">
        <v>1.1993</v>
      </c>
      <c r="X129" s="120">
        <v>1.2682710464876539</v>
      </c>
      <c r="Y129" s="118">
        <v>106563.60082760394</v>
      </c>
      <c r="Z129" s="118">
        <v>106563.60082760394</v>
      </c>
      <c r="AA129" s="118">
        <v>106563.60082760394</v>
      </c>
      <c r="AB129" s="118">
        <v>0</v>
      </c>
      <c r="AC129" s="113"/>
      <c r="AD129" s="114" t="s">
        <v>75</v>
      </c>
      <c r="AF129" s="68">
        <f t="shared" si="12"/>
        <v>6623189.9113860046</v>
      </c>
      <c r="AG129" s="68">
        <f t="shared" si="13"/>
        <v>105422.71277291887</v>
      </c>
      <c r="AH129" s="6"/>
      <c r="AI129" s="68">
        <f t="shared" si="14"/>
        <v>5094761.4702969268</v>
      </c>
      <c r="AJ129" s="68">
        <f t="shared" si="15"/>
        <v>1633851.1538619967</v>
      </c>
      <c r="AK129" s="68">
        <f t="shared" si="16"/>
        <v>-1528428.4410890779</v>
      </c>
      <c r="AL129" s="68">
        <f t="shared" si="17"/>
        <v>1528428.4410890779</v>
      </c>
      <c r="AM129" s="71">
        <f t="shared" si="18"/>
        <v>1</v>
      </c>
      <c r="AN129" s="6"/>
      <c r="AO129" s="59">
        <f>VLOOKUP(EURUSD!C129,'Cours à terme initiaux'!$A$2:$E$1123,5,FALSE)</f>
        <v>1.2484</v>
      </c>
      <c r="AP129" s="68">
        <f t="shared" si="19"/>
        <v>6728612.6241589235</v>
      </c>
      <c r="AQ129" s="68">
        <f t="shared" si="20"/>
        <v>0</v>
      </c>
      <c r="AR129" s="68">
        <f t="shared" si="21"/>
        <v>-105422.71277291887</v>
      </c>
      <c r="AS129" s="68">
        <f t="shared" si="22"/>
        <v>105422.71277291887</v>
      </c>
      <c r="AT129" s="71">
        <f t="shared" si="23"/>
        <v>1</v>
      </c>
    </row>
    <row r="130" spans="1:46" ht="15.6" x14ac:dyDescent="0.3">
      <c r="A130" s="114">
        <v>2020</v>
      </c>
      <c r="B130" s="114" t="s">
        <v>142</v>
      </c>
      <c r="C130" s="114">
        <v>948</v>
      </c>
      <c r="D130" s="114" t="s">
        <v>138</v>
      </c>
      <c r="E130" s="116">
        <v>43025</v>
      </c>
      <c r="F130" s="116"/>
      <c r="G130" s="116">
        <v>43889</v>
      </c>
      <c r="H130" s="114" t="s">
        <v>22</v>
      </c>
      <c r="I130" s="114" t="s">
        <v>29</v>
      </c>
      <c r="J130" s="114" t="s">
        <v>24</v>
      </c>
      <c r="K130" s="118">
        <v>1281640.4998397999</v>
      </c>
      <c r="L130" s="114" t="s">
        <v>26</v>
      </c>
      <c r="M130" s="114" t="s">
        <v>29</v>
      </c>
      <c r="N130" s="114" t="s">
        <v>27</v>
      </c>
      <c r="O130" s="122">
        <v>-1600000</v>
      </c>
      <c r="P130" s="114"/>
      <c r="Q130" s="114" t="s">
        <v>28</v>
      </c>
      <c r="R130" s="120">
        <v>1.2484</v>
      </c>
      <c r="S130" s="120"/>
      <c r="T130" s="118"/>
      <c r="U130" s="118">
        <v>0</v>
      </c>
      <c r="V130" s="114"/>
      <c r="W130" s="120">
        <v>1.1993</v>
      </c>
      <c r="X130" s="120">
        <v>1.2682710464876539</v>
      </c>
      <c r="Y130" s="118">
        <v>20297.828729067271</v>
      </c>
      <c r="Z130" s="118">
        <v>20297.828729067271</v>
      </c>
      <c r="AA130" s="118">
        <v>20297.828729067271</v>
      </c>
      <c r="AB130" s="118">
        <v>0</v>
      </c>
      <c r="AC130" s="113"/>
      <c r="AD130" s="114" t="s">
        <v>75</v>
      </c>
      <c r="AF130" s="68">
        <f t="shared" si="12"/>
        <v>1261559.9831211439</v>
      </c>
      <c r="AG130" s="68">
        <f t="shared" si="13"/>
        <v>20080.516718651168</v>
      </c>
      <c r="AH130" s="6"/>
      <c r="AI130" s="68">
        <f t="shared" si="14"/>
        <v>970430.75624703371</v>
      </c>
      <c r="AJ130" s="68">
        <f t="shared" si="15"/>
        <v>311209.74359276134</v>
      </c>
      <c r="AK130" s="68">
        <f t="shared" si="16"/>
        <v>-291129.22687411017</v>
      </c>
      <c r="AL130" s="68">
        <f t="shared" si="17"/>
        <v>291129.22687411017</v>
      </c>
      <c r="AM130" s="71">
        <f t="shared" si="18"/>
        <v>1</v>
      </c>
      <c r="AN130" s="6"/>
      <c r="AO130" s="59">
        <f>VLOOKUP(EURUSD!C130,'Cours à terme initiaux'!$A$2:$E$1123,5,FALSE)</f>
        <v>1.2484</v>
      </c>
      <c r="AP130" s="68">
        <f t="shared" si="19"/>
        <v>1281640.4998397951</v>
      </c>
      <c r="AQ130" s="68">
        <f t="shared" si="20"/>
        <v>0</v>
      </c>
      <c r="AR130" s="68">
        <f t="shared" si="21"/>
        <v>-20080.516718651168</v>
      </c>
      <c r="AS130" s="68">
        <f t="shared" si="22"/>
        <v>20080.516718651168</v>
      </c>
      <c r="AT130" s="71">
        <f t="shared" si="23"/>
        <v>1</v>
      </c>
    </row>
    <row r="131" spans="1:46" ht="15.6" x14ac:dyDescent="0.3">
      <c r="A131" s="114">
        <v>2020</v>
      </c>
      <c r="B131" s="114" t="s">
        <v>143</v>
      </c>
      <c r="C131" s="114">
        <v>949</v>
      </c>
      <c r="D131" s="114" t="s">
        <v>21</v>
      </c>
      <c r="E131" s="116">
        <v>43025</v>
      </c>
      <c r="F131" s="116"/>
      <c r="G131" s="116">
        <v>43889</v>
      </c>
      <c r="H131" s="114" t="s">
        <v>22</v>
      </c>
      <c r="I131" s="114" t="s">
        <v>29</v>
      </c>
      <c r="J131" s="114" t="s">
        <v>24</v>
      </c>
      <c r="K131" s="118">
        <v>4142502.0712510399</v>
      </c>
      <c r="L131" s="114" t="s">
        <v>26</v>
      </c>
      <c r="M131" s="114" t="s">
        <v>29</v>
      </c>
      <c r="N131" s="114" t="s">
        <v>27</v>
      </c>
      <c r="O131" s="122">
        <v>-5000000</v>
      </c>
      <c r="P131" s="114"/>
      <c r="Q131" s="114" t="s">
        <v>28</v>
      </c>
      <c r="R131" s="120">
        <v>1.2070000000000001</v>
      </c>
      <c r="S131" s="120"/>
      <c r="T131" s="118"/>
      <c r="U131" s="118">
        <v>0</v>
      </c>
      <c r="V131" s="114"/>
      <c r="W131" s="120">
        <v>1.1993</v>
      </c>
      <c r="X131" s="120">
        <v>1.2682710464876539</v>
      </c>
      <c r="Y131" s="118">
        <v>202292.90629599549</v>
      </c>
      <c r="Z131" s="135">
        <v>93305.425853010835</v>
      </c>
      <c r="AA131" s="118">
        <v>202292.90629599549</v>
      </c>
      <c r="AB131" s="118">
        <v>0</v>
      </c>
      <c r="AC131" s="113"/>
      <c r="AD131" s="114" t="s">
        <v>136</v>
      </c>
      <c r="AF131" s="68">
        <f t="shared" si="12"/>
        <v>3942374.9472535742</v>
      </c>
      <c r="AG131" s="68">
        <f t="shared" si="13"/>
        <v>200127.12399746105</v>
      </c>
      <c r="AH131" s="6"/>
      <c r="AI131" s="68">
        <f t="shared" si="14"/>
        <v>3032596.1132719805</v>
      </c>
      <c r="AJ131" s="68">
        <f t="shared" si="15"/>
        <v>1109905.9579790547</v>
      </c>
      <c r="AK131" s="68">
        <f t="shared" si="16"/>
        <v>-909778.83398159361</v>
      </c>
      <c r="AL131" s="68">
        <f t="shared" si="17"/>
        <v>909778.83398159361</v>
      </c>
      <c r="AM131" s="71">
        <f t="shared" si="18"/>
        <v>1</v>
      </c>
      <c r="AN131" s="6"/>
      <c r="AO131" s="59">
        <f>VLOOKUP(EURUSD!C131,'Cours à terme initiaux'!$A$2:$E$1123,5,FALSE)</f>
        <v>1.2070000000000001</v>
      </c>
      <c r="AP131" s="68">
        <f t="shared" si="19"/>
        <v>4142502.0712510352</v>
      </c>
      <c r="AQ131" s="68">
        <f t="shared" si="20"/>
        <v>0</v>
      </c>
      <c r="AR131" s="68">
        <f t="shared" si="21"/>
        <v>-200127.12399746105</v>
      </c>
      <c r="AS131" s="68">
        <f t="shared" si="22"/>
        <v>200127.12399746105</v>
      </c>
      <c r="AT131" s="71">
        <f t="shared" si="23"/>
        <v>1</v>
      </c>
    </row>
    <row r="132" spans="1:46" ht="15.6" x14ac:dyDescent="0.3">
      <c r="A132" s="114">
        <v>2020</v>
      </c>
      <c r="B132" s="114" t="s">
        <v>143</v>
      </c>
      <c r="C132" s="114">
        <v>950</v>
      </c>
      <c r="D132" s="114" t="s">
        <v>21</v>
      </c>
      <c r="E132" s="116">
        <v>43025</v>
      </c>
      <c r="F132" s="116">
        <v>43887</v>
      </c>
      <c r="G132" s="116">
        <v>43889</v>
      </c>
      <c r="H132" s="114" t="s">
        <v>26</v>
      </c>
      <c r="I132" s="114" t="s">
        <v>23</v>
      </c>
      <c r="J132" s="114" t="s">
        <v>24</v>
      </c>
      <c r="K132" s="118">
        <v>4142502.0712510399</v>
      </c>
      <c r="L132" s="114" t="s">
        <v>26</v>
      </c>
      <c r="M132" s="114" t="s">
        <v>25</v>
      </c>
      <c r="N132" s="114" t="s">
        <v>27</v>
      </c>
      <c r="O132" s="122">
        <v>-5000000</v>
      </c>
      <c r="P132" s="114"/>
      <c r="Q132" s="114" t="s">
        <v>28</v>
      </c>
      <c r="R132" s="120">
        <v>1.2070000000000001</v>
      </c>
      <c r="S132" s="120"/>
      <c r="T132" s="118"/>
      <c r="U132" s="118">
        <v>0</v>
      </c>
      <c r="V132" s="114"/>
      <c r="W132" s="120">
        <v>1.1993</v>
      </c>
      <c r="X132" s="120">
        <v>1.2682710464876539</v>
      </c>
      <c r="Y132" s="122">
        <v>-108987.48044298466</v>
      </c>
      <c r="Z132" s="135"/>
      <c r="AA132" s="118">
        <v>0</v>
      </c>
      <c r="AB132" s="122">
        <v>-108987.48044298466</v>
      </c>
      <c r="AC132" s="113"/>
      <c r="AD132" s="114" t="s">
        <v>136</v>
      </c>
      <c r="AF132" s="68">
        <f t="shared" si="12"/>
        <v>3942374.9472535742</v>
      </c>
      <c r="AG132" s="68">
        <f t="shared" si="13"/>
        <v>0</v>
      </c>
      <c r="AH132" s="6"/>
      <c r="AI132" s="68">
        <f t="shared" si="14"/>
        <v>5631964.21036225</v>
      </c>
      <c r="AJ132" s="68">
        <f t="shared" si="15"/>
        <v>-1489462.1391112148</v>
      </c>
      <c r="AK132" s="68">
        <f t="shared" si="16"/>
        <v>1489462.1391112148</v>
      </c>
      <c r="AL132" s="68">
        <f t="shared" si="17"/>
        <v>-1489462.1391112148</v>
      </c>
      <c r="AM132" s="71">
        <f t="shared" si="18"/>
        <v>1</v>
      </c>
      <c r="AN132" s="6"/>
      <c r="AO132" s="59">
        <f>VLOOKUP(EURUSD!C132,'Cours à terme initiaux'!$A$2:$E$1123,5,FALSE)</f>
        <v>1.2452000000000001</v>
      </c>
      <c r="AP132" s="68">
        <f t="shared" si="19"/>
        <v>4015419.2097654995</v>
      </c>
      <c r="AQ132" s="68">
        <f t="shared" si="20"/>
        <v>0</v>
      </c>
      <c r="AR132" s="68">
        <f t="shared" si="21"/>
        <v>-73044.262511925306</v>
      </c>
      <c r="AS132" s="68">
        <f t="shared" si="22"/>
        <v>0</v>
      </c>
      <c r="AT132" s="71" t="str">
        <f t="shared" si="23"/>
        <v>PAS DE VALEUR INTRINSEQUE</v>
      </c>
    </row>
    <row r="133" spans="1:46" ht="15.6" x14ac:dyDescent="0.3">
      <c r="A133" s="114">
        <v>2020</v>
      </c>
      <c r="B133" s="114" t="s">
        <v>144</v>
      </c>
      <c r="C133" s="114">
        <v>943</v>
      </c>
      <c r="D133" s="114" t="s">
        <v>68</v>
      </c>
      <c r="E133" s="116">
        <v>43014</v>
      </c>
      <c r="F133" s="116"/>
      <c r="G133" s="116">
        <v>43921</v>
      </c>
      <c r="H133" s="114" t="s">
        <v>22</v>
      </c>
      <c r="I133" s="114" t="s">
        <v>29</v>
      </c>
      <c r="J133" s="114" t="s">
        <v>24</v>
      </c>
      <c r="K133" s="118">
        <v>12401818.9334436</v>
      </c>
      <c r="L133" s="114" t="s">
        <v>26</v>
      </c>
      <c r="M133" s="114" t="s">
        <v>29</v>
      </c>
      <c r="N133" s="114" t="s">
        <v>27</v>
      </c>
      <c r="O133" s="122">
        <v>-15000000</v>
      </c>
      <c r="P133" s="114"/>
      <c r="Q133" s="114" t="s">
        <v>28</v>
      </c>
      <c r="R133" s="120">
        <v>1.2095</v>
      </c>
      <c r="S133" s="120"/>
      <c r="T133" s="118"/>
      <c r="U133" s="118">
        <v>0</v>
      </c>
      <c r="V133" s="114"/>
      <c r="W133" s="120">
        <v>1.1993</v>
      </c>
      <c r="X133" s="120">
        <v>1.2709235098105753</v>
      </c>
      <c r="Y133" s="118">
        <v>605886.01919190504</v>
      </c>
      <c r="Z133" s="135">
        <v>266585.89035745338</v>
      </c>
      <c r="AA133" s="118">
        <v>605886.01919190504</v>
      </c>
      <c r="AB133" s="118">
        <v>0</v>
      </c>
      <c r="AC133" s="113"/>
      <c r="AD133" s="114" t="s">
        <v>136</v>
      </c>
      <c r="AF133" s="68">
        <f t="shared" si="12"/>
        <v>11802441.204534546</v>
      </c>
      <c r="AG133" s="68">
        <f t="shared" si="13"/>
        <v>599377.72890902683</v>
      </c>
      <c r="AH133" s="6"/>
      <c r="AI133" s="68">
        <f t="shared" si="14"/>
        <v>9078800.9265650362</v>
      </c>
      <c r="AJ133" s="68">
        <f t="shared" si="15"/>
        <v>3323018.0068785362</v>
      </c>
      <c r="AK133" s="68">
        <f t="shared" si="16"/>
        <v>-2723640.2779695094</v>
      </c>
      <c r="AL133" s="68">
        <f t="shared" si="17"/>
        <v>2723640.2779695094</v>
      </c>
      <c r="AM133" s="71">
        <f t="shared" si="18"/>
        <v>1</v>
      </c>
      <c r="AN133" s="6"/>
      <c r="AO133" s="59">
        <f>VLOOKUP(EURUSD!C133,'Cours à terme initiaux'!$A$2:$E$1123,5,FALSE)</f>
        <v>1.2095</v>
      </c>
      <c r="AP133" s="68">
        <f t="shared" si="19"/>
        <v>12401818.933443572</v>
      </c>
      <c r="AQ133" s="68">
        <f t="shared" si="20"/>
        <v>0</v>
      </c>
      <c r="AR133" s="68">
        <f t="shared" si="21"/>
        <v>-599377.72890902683</v>
      </c>
      <c r="AS133" s="68">
        <f t="shared" si="22"/>
        <v>599377.72890902683</v>
      </c>
      <c r="AT133" s="71">
        <f t="shared" si="23"/>
        <v>1</v>
      </c>
    </row>
    <row r="134" spans="1:46" ht="15.6" x14ac:dyDescent="0.3">
      <c r="A134" s="114">
        <v>2020</v>
      </c>
      <c r="B134" s="114" t="s">
        <v>144</v>
      </c>
      <c r="C134" s="114">
        <v>944</v>
      </c>
      <c r="D134" s="114" t="s">
        <v>68</v>
      </c>
      <c r="E134" s="116">
        <v>43014</v>
      </c>
      <c r="F134" s="116">
        <v>43917</v>
      </c>
      <c r="G134" s="116">
        <v>43921</v>
      </c>
      <c r="H134" s="114" t="s">
        <v>26</v>
      </c>
      <c r="I134" s="114" t="s">
        <v>23</v>
      </c>
      <c r="J134" s="114" t="s">
        <v>24</v>
      </c>
      <c r="K134" s="118">
        <v>12401818.9334436</v>
      </c>
      <c r="L134" s="114" t="s">
        <v>26</v>
      </c>
      <c r="M134" s="114" t="s">
        <v>25</v>
      </c>
      <c r="N134" s="114" t="s">
        <v>27</v>
      </c>
      <c r="O134" s="122">
        <v>-15000000</v>
      </c>
      <c r="P134" s="114"/>
      <c r="Q134" s="114" t="s">
        <v>28</v>
      </c>
      <c r="R134" s="120">
        <v>1.2095</v>
      </c>
      <c r="S134" s="120"/>
      <c r="T134" s="118"/>
      <c r="U134" s="118">
        <v>0</v>
      </c>
      <c r="V134" s="114"/>
      <c r="W134" s="120">
        <v>1.1993</v>
      </c>
      <c r="X134" s="120">
        <v>1.2709235098105753</v>
      </c>
      <c r="Y134" s="122">
        <v>-339300.12883445167</v>
      </c>
      <c r="Z134" s="135"/>
      <c r="AA134" s="118">
        <v>0</v>
      </c>
      <c r="AB134" s="122">
        <v>-339300.12883445167</v>
      </c>
      <c r="AC134" s="113"/>
      <c r="AD134" s="114" t="s">
        <v>136</v>
      </c>
      <c r="AF134" s="68">
        <f t="shared" si="12"/>
        <v>11802441.204534546</v>
      </c>
      <c r="AG134" s="68">
        <f t="shared" si="13"/>
        <v>0</v>
      </c>
      <c r="AH134" s="6"/>
      <c r="AI134" s="68">
        <f t="shared" si="14"/>
        <v>16860630.29219221</v>
      </c>
      <c r="AJ134" s="68">
        <f t="shared" si="15"/>
        <v>-4458811.3587486371</v>
      </c>
      <c r="AK134" s="68">
        <f t="shared" si="16"/>
        <v>4458811.3587486371</v>
      </c>
      <c r="AL134" s="68">
        <f t="shared" si="17"/>
        <v>-4458811.3587486371</v>
      </c>
      <c r="AM134" s="71">
        <f t="shared" si="18"/>
        <v>1</v>
      </c>
      <c r="AN134" s="6"/>
      <c r="AO134" s="59">
        <f>VLOOKUP(EURUSD!C134,'Cours à terme initiaux'!$A$2:$E$1123,5,FALSE)</f>
        <v>1.2435</v>
      </c>
      <c r="AP134" s="68">
        <f t="shared" si="19"/>
        <v>12062726.176115802</v>
      </c>
      <c r="AQ134" s="68">
        <f t="shared" si="20"/>
        <v>0</v>
      </c>
      <c r="AR134" s="68">
        <f t="shared" si="21"/>
        <v>-260284.97158125602</v>
      </c>
      <c r="AS134" s="68">
        <f t="shared" si="22"/>
        <v>0</v>
      </c>
      <c r="AT134" s="71" t="str">
        <f t="shared" si="23"/>
        <v>PAS DE VALEUR INTRINSEQUE</v>
      </c>
    </row>
    <row r="135" spans="1:46" ht="15.6" x14ac:dyDescent="0.3">
      <c r="A135" s="114">
        <v>2020</v>
      </c>
      <c r="B135" s="114" t="s">
        <v>145</v>
      </c>
      <c r="C135" s="114">
        <v>951</v>
      </c>
      <c r="D135" s="114" t="s">
        <v>21</v>
      </c>
      <c r="E135" s="116">
        <v>43025</v>
      </c>
      <c r="F135" s="116"/>
      <c r="G135" s="116">
        <v>43921</v>
      </c>
      <c r="H135" s="114" t="s">
        <v>22</v>
      </c>
      <c r="I135" s="114" t="s">
        <v>29</v>
      </c>
      <c r="J135" s="114" t="s">
        <v>24</v>
      </c>
      <c r="K135" s="118">
        <v>8271298.5938792396</v>
      </c>
      <c r="L135" s="114" t="s">
        <v>26</v>
      </c>
      <c r="M135" s="114" t="s">
        <v>29</v>
      </c>
      <c r="N135" s="114" t="s">
        <v>27</v>
      </c>
      <c r="O135" s="122">
        <v>-10000000</v>
      </c>
      <c r="P135" s="114"/>
      <c r="Q135" s="114" t="s">
        <v>28</v>
      </c>
      <c r="R135" s="120">
        <v>1.2090000000000001</v>
      </c>
      <c r="S135" s="120"/>
      <c r="T135" s="118"/>
      <c r="U135" s="118">
        <v>0</v>
      </c>
      <c r="V135" s="114"/>
      <c r="W135" s="120">
        <v>1.1993</v>
      </c>
      <c r="X135" s="120">
        <v>1.2709235098105753</v>
      </c>
      <c r="Y135" s="118">
        <v>407380.44593276642</v>
      </c>
      <c r="Z135" s="135">
        <v>182236.43306109417</v>
      </c>
      <c r="AA135" s="118">
        <v>407380.44593276642</v>
      </c>
      <c r="AB135" s="118">
        <v>0</v>
      </c>
      <c r="AC135" s="113"/>
      <c r="AD135" s="114" t="s">
        <v>136</v>
      </c>
      <c r="AF135" s="68">
        <f t="shared" si="12"/>
        <v>7868294.136356364</v>
      </c>
      <c r="AG135" s="68">
        <f t="shared" si="13"/>
        <v>403004.4575228747</v>
      </c>
      <c r="AH135" s="6"/>
      <c r="AI135" s="68">
        <f t="shared" si="14"/>
        <v>6052533.9510433571</v>
      </c>
      <c r="AJ135" s="68">
        <f t="shared" si="15"/>
        <v>2218764.6428358816</v>
      </c>
      <c r="AK135" s="68">
        <f t="shared" si="16"/>
        <v>-1815760.1853130069</v>
      </c>
      <c r="AL135" s="68">
        <f t="shared" si="17"/>
        <v>1815760.1853130069</v>
      </c>
      <c r="AM135" s="71">
        <f t="shared" si="18"/>
        <v>1</v>
      </c>
      <c r="AN135" s="6"/>
      <c r="AO135" s="59">
        <f>VLOOKUP(EURUSD!C135,'Cours à terme initiaux'!$A$2:$E$1123,5,FALSE)</f>
        <v>1.2090000000000001</v>
      </c>
      <c r="AP135" s="68">
        <f t="shared" si="19"/>
        <v>8271298.5938792387</v>
      </c>
      <c r="AQ135" s="68">
        <f t="shared" si="20"/>
        <v>0</v>
      </c>
      <c r="AR135" s="68">
        <f t="shared" si="21"/>
        <v>-403004.4575228747</v>
      </c>
      <c r="AS135" s="68">
        <f t="shared" si="22"/>
        <v>403004.4575228747</v>
      </c>
      <c r="AT135" s="71">
        <f t="shared" si="23"/>
        <v>1</v>
      </c>
    </row>
    <row r="136" spans="1:46" ht="15.6" x14ac:dyDescent="0.3">
      <c r="A136" s="114">
        <v>2020</v>
      </c>
      <c r="B136" s="114" t="s">
        <v>145</v>
      </c>
      <c r="C136" s="114">
        <v>952</v>
      </c>
      <c r="D136" s="114" t="s">
        <v>21</v>
      </c>
      <c r="E136" s="116">
        <v>43025</v>
      </c>
      <c r="F136" s="116">
        <v>43917</v>
      </c>
      <c r="G136" s="116">
        <v>43921</v>
      </c>
      <c r="H136" s="114" t="s">
        <v>26</v>
      </c>
      <c r="I136" s="114" t="s">
        <v>23</v>
      </c>
      <c r="J136" s="114" t="s">
        <v>24</v>
      </c>
      <c r="K136" s="118">
        <v>8271298.5938792396</v>
      </c>
      <c r="L136" s="114" t="s">
        <v>26</v>
      </c>
      <c r="M136" s="114" t="s">
        <v>25</v>
      </c>
      <c r="N136" s="114" t="s">
        <v>27</v>
      </c>
      <c r="O136" s="122">
        <v>-10000000</v>
      </c>
      <c r="P136" s="114"/>
      <c r="Q136" s="114" t="s">
        <v>28</v>
      </c>
      <c r="R136" s="120">
        <v>1.2090000000000001</v>
      </c>
      <c r="S136" s="120"/>
      <c r="T136" s="118"/>
      <c r="U136" s="118">
        <v>0</v>
      </c>
      <c r="V136" s="114"/>
      <c r="W136" s="120">
        <v>1.1993</v>
      </c>
      <c r="X136" s="120">
        <v>1.2709235098105753</v>
      </c>
      <c r="Y136" s="122">
        <v>-225144.01287167225</v>
      </c>
      <c r="Z136" s="135"/>
      <c r="AA136" s="118">
        <v>0</v>
      </c>
      <c r="AB136" s="122">
        <v>-225144.01287167225</v>
      </c>
      <c r="AC136" s="113"/>
      <c r="AD136" s="114" t="s">
        <v>136</v>
      </c>
      <c r="AF136" s="68">
        <f t="shared" si="12"/>
        <v>7868294.136356364</v>
      </c>
      <c r="AG136" s="68">
        <f t="shared" si="13"/>
        <v>0</v>
      </c>
      <c r="AH136" s="6"/>
      <c r="AI136" s="68">
        <f t="shared" si="14"/>
        <v>11240420.194794808</v>
      </c>
      <c r="AJ136" s="68">
        <f t="shared" si="15"/>
        <v>-2969121.6009155689</v>
      </c>
      <c r="AK136" s="68">
        <f t="shared" si="16"/>
        <v>2969121.6009155689</v>
      </c>
      <c r="AL136" s="68">
        <f t="shared" si="17"/>
        <v>-2969121.6009155689</v>
      </c>
      <c r="AM136" s="71">
        <f t="shared" si="18"/>
        <v>1</v>
      </c>
      <c r="AN136" s="6"/>
      <c r="AO136" s="59">
        <f>VLOOKUP(EURUSD!C136,'Cours à terme initiaux'!$A$2:$E$1123,5,FALSE)</f>
        <v>1.2478</v>
      </c>
      <c r="AP136" s="68">
        <f t="shared" si="19"/>
        <v>8014104.8244911041</v>
      </c>
      <c r="AQ136" s="68">
        <f t="shared" si="20"/>
        <v>0</v>
      </c>
      <c r="AR136" s="68">
        <f t="shared" si="21"/>
        <v>-145810.68813474011</v>
      </c>
      <c r="AS136" s="68">
        <f t="shared" si="22"/>
        <v>0</v>
      </c>
      <c r="AT136" s="71" t="str">
        <f t="shared" si="23"/>
        <v>PAS DE VALEUR INTRINSEQUE</v>
      </c>
    </row>
    <row r="137" spans="1:46" ht="15.6" x14ac:dyDescent="0.3">
      <c r="A137" s="114">
        <v>2020</v>
      </c>
      <c r="B137" s="114" t="s">
        <v>146</v>
      </c>
      <c r="C137" s="114">
        <v>953</v>
      </c>
      <c r="D137" s="114" t="s">
        <v>21</v>
      </c>
      <c r="E137" s="116">
        <v>43025</v>
      </c>
      <c r="F137" s="116"/>
      <c r="G137" s="116">
        <v>43921</v>
      </c>
      <c r="H137" s="114" t="s">
        <v>22</v>
      </c>
      <c r="I137" s="114" t="s">
        <v>29</v>
      </c>
      <c r="J137" s="114" t="s">
        <v>24</v>
      </c>
      <c r="K137" s="118">
        <v>8274720.7281754296</v>
      </c>
      <c r="L137" s="114" t="s">
        <v>26</v>
      </c>
      <c r="M137" s="114" t="s">
        <v>29</v>
      </c>
      <c r="N137" s="114" t="s">
        <v>27</v>
      </c>
      <c r="O137" s="122">
        <v>-10000000</v>
      </c>
      <c r="P137" s="114"/>
      <c r="Q137" s="114" t="s">
        <v>28</v>
      </c>
      <c r="R137" s="120">
        <v>1.2084999999999999</v>
      </c>
      <c r="S137" s="120"/>
      <c r="T137" s="118"/>
      <c r="U137" s="118">
        <v>0</v>
      </c>
      <c r="V137" s="114"/>
      <c r="W137" s="120">
        <v>1.1993</v>
      </c>
      <c r="X137" s="120">
        <v>1.2709235098105753</v>
      </c>
      <c r="Y137" s="118">
        <v>410839.73917282477</v>
      </c>
      <c r="Z137" s="135">
        <v>186748.63662925729</v>
      </c>
      <c r="AA137" s="118">
        <v>410839.73917282477</v>
      </c>
      <c r="AB137" s="118">
        <v>0</v>
      </c>
      <c r="AC137" s="113"/>
      <c r="AD137" s="114" t="s">
        <v>136</v>
      </c>
      <c r="AF137" s="68">
        <f t="shared" si="12"/>
        <v>7868294.136356364</v>
      </c>
      <c r="AG137" s="68">
        <f t="shared" si="13"/>
        <v>406426.59181906097</v>
      </c>
      <c r="AH137" s="6"/>
      <c r="AI137" s="68">
        <f t="shared" si="14"/>
        <v>6052533.9510433571</v>
      </c>
      <c r="AJ137" s="68">
        <f t="shared" si="15"/>
        <v>2222186.7771320678</v>
      </c>
      <c r="AK137" s="68">
        <f t="shared" si="16"/>
        <v>-1815760.1853130069</v>
      </c>
      <c r="AL137" s="68">
        <f t="shared" si="17"/>
        <v>1815760.1853130069</v>
      </c>
      <c r="AM137" s="71">
        <f t="shared" si="18"/>
        <v>1</v>
      </c>
      <c r="AN137" s="6"/>
      <c r="AO137" s="59">
        <f>VLOOKUP(EURUSD!C137,'Cours à terme initiaux'!$A$2:$E$1123,5,FALSE)</f>
        <v>1.2084999999999999</v>
      </c>
      <c r="AP137" s="68">
        <f t="shared" si="19"/>
        <v>8274720.728175425</v>
      </c>
      <c r="AQ137" s="68">
        <f t="shared" si="20"/>
        <v>0</v>
      </c>
      <c r="AR137" s="68">
        <f t="shared" si="21"/>
        <v>-406426.59181906097</v>
      </c>
      <c r="AS137" s="68">
        <f t="shared" si="22"/>
        <v>406426.59181906097</v>
      </c>
      <c r="AT137" s="71">
        <f t="shared" si="23"/>
        <v>1</v>
      </c>
    </row>
    <row r="138" spans="1:46" ht="15.6" x14ac:dyDescent="0.3">
      <c r="A138" s="114">
        <v>2020</v>
      </c>
      <c r="B138" s="114" t="s">
        <v>146</v>
      </c>
      <c r="C138" s="114">
        <v>954</v>
      </c>
      <c r="D138" s="114" t="s">
        <v>21</v>
      </c>
      <c r="E138" s="116">
        <v>43025</v>
      </c>
      <c r="F138" s="116">
        <v>43917</v>
      </c>
      <c r="G138" s="116">
        <v>43921</v>
      </c>
      <c r="H138" s="114" t="s">
        <v>26</v>
      </c>
      <c r="I138" s="114" t="s">
        <v>23</v>
      </c>
      <c r="J138" s="114" t="s">
        <v>24</v>
      </c>
      <c r="K138" s="118">
        <v>8274720.7281754296</v>
      </c>
      <c r="L138" s="114" t="s">
        <v>26</v>
      </c>
      <c r="M138" s="114" t="s">
        <v>25</v>
      </c>
      <c r="N138" s="114" t="s">
        <v>27</v>
      </c>
      <c r="O138" s="122">
        <v>-10000000</v>
      </c>
      <c r="P138" s="114"/>
      <c r="Q138" s="114" t="s">
        <v>28</v>
      </c>
      <c r="R138" s="120">
        <v>1.2084999999999999</v>
      </c>
      <c r="S138" s="120"/>
      <c r="T138" s="118"/>
      <c r="U138" s="118">
        <v>0</v>
      </c>
      <c r="V138" s="114"/>
      <c r="W138" s="120">
        <v>1.1993</v>
      </c>
      <c r="X138" s="120">
        <v>1.2709235098105753</v>
      </c>
      <c r="Y138" s="122">
        <v>-224091.10254356748</v>
      </c>
      <c r="Z138" s="135"/>
      <c r="AA138" s="118">
        <v>0</v>
      </c>
      <c r="AB138" s="122">
        <v>-224091.10254356748</v>
      </c>
      <c r="AC138" s="113"/>
      <c r="AD138" s="114" t="s">
        <v>136</v>
      </c>
      <c r="AF138" s="68">
        <f t="shared" si="12"/>
        <v>7868294.136356364</v>
      </c>
      <c r="AG138" s="68">
        <f t="shared" si="13"/>
        <v>0</v>
      </c>
      <c r="AH138" s="6"/>
      <c r="AI138" s="68">
        <f t="shared" si="14"/>
        <v>11240420.194794808</v>
      </c>
      <c r="AJ138" s="68">
        <f t="shared" si="15"/>
        <v>-2965699.4666193826</v>
      </c>
      <c r="AK138" s="68">
        <f t="shared" si="16"/>
        <v>2965699.4666193826</v>
      </c>
      <c r="AL138" s="68">
        <f t="shared" si="17"/>
        <v>-2965699.4666193826</v>
      </c>
      <c r="AM138" s="71">
        <f t="shared" si="18"/>
        <v>1</v>
      </c>
      <c r="AN138" s="6"/>
      <c r="AO138" s="59">
        <f>VLOOKUP(EURUSD!C138,'Cours à terme initiaux'!$A$2:$E$1123,5,FALSE)</f>
        <v>1.2478</v>
      </c>
      <c r="AP138" s="68">
        <f t="shared" si="19"/>
        <v>8014104.8244911041</v>
      </c>
      <c r="AQ138" s="68">
        <f t="shared" si="20"/>
        <v>0</v>
      </c>
      <c r="AR138" s="68">
        <f t="shared" si="21"/>
        <v>-145810.68813474011</v>
      </c>
      <c r="AS138" s="68">
        <f t="shared" si="22"/>
        <v>0</v>
      </c>
      <c r="AT138" s="71" t="str">
        <f t="shared" si="23"/>
        <v>PAS DE VALEUR INTRINSEQUE</v>
      </c>
    </row>
    <row r="139" spans="1:46" ht="15.6" x14ac:dyDescent="0.3">
      <c r="A139" s="114">
        <v>2020</v>
      </c>
      <c r="B139" s="114" t="s">
        <v>147</v>
      </c>
      <c r="C139" s="114">
        <v>995</v>
      </c>
      <c r="D139" s="114" t="s">
        <v>138</v>
      </c>
      <c r="E139" s="116">
        <v>43035</v>
      </c>
      <c r="F139" s="116"/>
      <c r="G139" s="116">
        <v>43951</v>
      </c>
      <c r="H139" s="114" t="s">
        <v>22</v>
      </c>
      <c r="I139" s="114" t="s">
        <v>29</v>
      </c>
      <c r="J139" s="114" t="s">
        <v>24</v>
      </c>
      <c r="K139" s="118">
        <v>6774193.5483871</v>
      </c>
      <c r="L139" s="114" t="s">
        <v>26</v>
      </c>
      <c r="M139" s="114" t="s">
        <v>29</v>
      </c>
      <c r="N139" s="114" t="s">
        <v>27</v>
      </c>
      <c r="O139" s="122">
        <v>-8400000</v>
      </c>
      <c r="P139" s="114"/>
      <c r="Q139" s="114" t="s">
        <v>28</v>
      </c>
      <c r="R139" s="120">
        <v>1.24</v>
      </c>
      <c r="S139" s="120"/>
      <c r="T139" s="118"/>
      <c r="U139" s="118">
        <v>0</v>
      </c>
      <c r="V139" s="114"/>
      <c r="W139" s="120">
        <v>1.1993</v>
      </c>
      <c r="X139" s="120">
        <v>1.2734142624876574</v>
      </c>
      <c r="Y139" s="118">
        <v>179690.21272114362</v>
      </c>
      <c r="Z139" s="118">
        <v>179690.21272114362</v>
      </c>
      <c r="AA139" s="118">
        <v>179690.21272114362</v>
      </c>
      <c r="AB139" s="118">
        <v>0</v>
      </c>
      <c r="AC139" s="113"/>
      <c r="AD139" s="114" t="s">
        <v>75</v>
      </c>
      <c r="AF139" s="68">
        <f t="shared" ref="AF139:AF150" si="24">IF(S139="",ABS(O139/X139),"")</f>
        <v>6596439.3893235642</v>
      </c>
      <c r="AG139" s="68">
        <f t="shared" ref="AG139:AG150" si="25">IF(S139="",
IF(H139="BUY",
IF(I139="CALL",MAX(-ABS(O139)/X139+ABS(O139)/R139,0),IF(I139="PUT",MAX(-ABS(O139)/R139+ABS(O139)/X139,0),IF(I139="FORWARD",-ABS(O139)/X139+ABS(O139)/R139,"TRADE NOT VALID"))),
-IF(I139="CALL",MAX(-ABS(O139)/X139+ABS(O139)/R139,0),IF(I139="PUT",MAX(-ABS(O139)/R139+ABS(O139)/X139,0),IF(I139="FORWARD",-ABS(O139)/X139+ABS(O139)/R139,"TRADE NOT VALID")))),"")</f>
        <v>177754.15906353295</v>
      </c>
      <c r="AH139" s="6"/>
      <c r="AI139" s="68">
        <f t="shared" ref="AI139:AI150" si="26">IF(S139="",
IF(I139="CALL",ABS(O139/(X139*(1+$AJ$3))),
IF(I139="PUT",ABS(O139/(X139*(1+$AJ$2))),
IF(I139="FORWARD",ABS(O139/(X139*(1+$AJ$3))),
"TRADE NOT VALID"))),
"")</f>
        <v>5074184.1456335112</v>
      </c>
      <c r="AJ139" s="68">
        <f t="shared" ref="AJ139:AJ150" si="27">IF(S139="",
IF(H139="BUY",
IF(I139="CALL",MAX(-ABS(O139)/(X139*(1+$AJ$3))+ABS(O139)/R139,0),IF(I139="PUT",MAX(-ABS(O139)/R139+ABS(O139)/(X139*(1+$AJ$2)),0),IF(I139="FORWARD",-ABS(O139)/(X139*(1+$AJ$3))+ABS(O139)/R139,"TRADE NOT VALID"))),
-IF(I139="CALL",MAX(-ABS(O139)/(X139*(1+$AJ$3))+ABS(O139)/R139,0),IF(I139="PUT",MAX(-ABS(O139)/R139+ABS(O139)/(X139*(1+$AJ$2)),0),IF(I139="FORWARD",-ABS(O139)/(X139*(1+$AJ$3))+ABS(O139)/R139,"TRADE NOT VALID")))),"")</f>
        <v>1700009.4027535859</v>
      </c>
      <c r="AK139" s="68">
        <f t="shared" ref="AK139:AK150" si="28">IF(S139="",
AI139-IF(AG139=0,ABS(O139/R139),AF139),"")</f>
        <v>-1522255.243690053</v>
      </c>
      <c r="AL139" s="68">
        <f t="shared" ref="AL139:AL150" si="29">IF(S139="",AJ139-AG139,"")</f>
        <v>1522255.243690053</v>
      </c>
      <c r="AM139" s="71">
        <f t="shared" ref="AM139:AM150" si="30">IF(S139="",IF(AL139=0,"CHOC INSUFFISANT",ABS(AL139/AK139)),"")</f>
        <v>1</v>
      </c>
      <c r="AN139" s="6"/>
      <c r="AO139" s="59">
        <f>VLOOKUP(EURUSD!C139,'Cours à terme initiaux'!$A$2:$E$1123,5,FALSE)</f>
        <v>1.24</v>
      </c>
      <c r="AP139" s="68">
        <f t="shared" ref="AP139:AP150" si="31">IF(S139="",ABS(O139/AO139),"")</f>
        <v>6774193.5483870972</v>
      </c>
      <c r="AQ139" s="68">
        <f t="shared" ref="AQ139:AQ150" si="32">IF(S139="",
IF(H139="BUY",
IF(I139="CALL",MAX(-ABS(O139)/AO139+ABS(O139)/R139,0),IF(I139="PUT",MAX(-ABS(O139)/R139+ABS(O139)/AO139,0),IF(I139="FORWARD",-ABS(O139)/AO139+ABS(O139)/R139,"TRADE NOT VALID"))),
-IF(I139="CALL",MAX(-ABS(O139)/AO139+ABS(O139)/R139,0),IF(I139="PUT",MAX(-ABS(O139)/R139+ABS(O139)/AO139,0),IF(I139="FORWARD",-ABS(O139)/AO139+ABS(O139)/R139,"TRADE NOT VALID")))),"")</f>
        <v>0</v>
      </c>
      <c r="AR139" s="68">
        <f t="shared" ref="AR139:AR150" si="33">IF(S139="",
IF(AQ139=AG139,AF139-AP139,
IF(AG139=0,IF(H139="BUY",(ABS(O139)/AO139-ABS(O139)/R139),-(ABS(O139)/AO139-ABS(O139)/R139)),
IF(AQ139=0,IF(H139="BUY",(ABS(O139)/X139-ABS(O139)/R139),-(ABS(O139)/X139-ABS(O139)/R139)),AF139-AP139))),"")</f>
        <v>-177754.15906353295</v>
      </c>
      <c r="AS139" s="68">
        <f t="shared" ref="AS139:AS150" si="34">IF(S139="",
AG139-AQ139,
"")</f>
        <v>177754.15906353295</v>
      </c>
      <c r="AT139" s="71">
        <f t="shared" ref="AT139:AT150" si="35">IF(S139="",IF(AS139=0,"PAS DE VALEUR INTRINSEQUE",ABS(AS139/AR139)),"")</f>
        <v>1</v>
      </c>
    </row>
    <row r="140" spans="1:46" ht="15.6" x14ac:dyDescent="0.3">
      <c r="A140" s="114">
        <v>2020</v>
      </c>
      <c r="B140" s="114" t="s">
        <v>148</v>
      </c>
      <c r="C140" s="114">
        <v>996</v>
      </c>
      <c r="D140" s="114" t="s">
        <v>52</v>
      </c>
      <c r="E140" s="116">
        <v>43035</v>
      </c>
      <c r="F140" s="116"/>
      <c r="G140" s="116">
        <v>43951</v>
      </c>
      <c r="H140" s="114" t="s">
        <v>22</v>
      </c>
      <c r="I140" s="114" t="s">
        <v>29</v>
      </c>
      <c r="J140" s="114" t="s">
        <v>24</v>
      </c>
      <c r="K140" s="118">
        <v>1290322.5806451601</v>
      </c>
      <c r="L140" s="114" t="s">
        <v>26</v>
      </c>
      <c r="M140" s="114" t="s">
        <v>29</v>
      </c>
      <c r="N140" s="114" t="s">
        <v>27</v>
      </c>
      <c r="O140" s="122">
        <v>-1600000</v>
      </c>
      <c r="P140" s="114"/>
      <c r="Q140" s="114" t="s">
        <v>28</v>
      </c>
      <c r="R140" s="120">
        <v>1.24</v>
      </c>
      <c r="S140" s="120"/>
      <c r="T140" s="118"/>
      <c r="U140" s="118">
        <v>0</v>
      </c>
      <c r="V140" s="114"/>
      <c r="W140" s="120">
        <v>1.1993</v>
      </c>
      <c r="X140" s="120">
        <v>1.2734142624876574</v>
      </c>
      <c r="Y140" s="118">
        <v>34226.707184979743</v>
      </c>
      <c r="Z140" s="118">
        <v>34226.707184979743</v>
      </c>
      <c r="AA140" s="118">
        <v>34226.707184979743</v>
      </c>
      <c r="AB140" s="118">
        <v>0</v>
      </c>
      <c r="AC140" s="113"/>
      <c r="AD140" s="114" t="s">
        <v>75</v>
      </c>
      <c r="AF140" s="68">
        <f t="shared" si="24"/>
        <v>1256464.6455854408</v>
      </c>
      <c r="AG140" s="68">
        <f t="shared" si="25"/>
        <v>33857.935059720417</v>
      </c>
      <c r="AH140" s="6"/>
      <c r="AI140" s="68">
        <f t="shared" si="26"/>
        <v>966511.26583495445</v>
      </c>
      <c r="AJ140" s="68">
        <f t="shared" si="27"/>
        <v>323811.31481020676</v>
      </c>
      <c r="AK140" s="68">
        <f t="shared" si="28"/>
        <v>-289953.37975048635</v>
      </c>
      <c r="AL140" s="68">
        <f t="shared" si="29"/>
        <v>289953.37975048635</v>
      </c>
      <c r="AM140" s="71">
        <f t="shared" si="30"/>
        <v>1</v>
      </c>
      <c r="AN140" s="6"/>
      <c r="AO140" s="59">
        <f>VLOOKUP(EURUSD!C140,'Cours à terme initiaux'!$A$2:$E$1123,5,FALSE)</f>
        <v>1.24</v>
      </c>
      <c r="AP140" s="68">
        <f t="shared" si="31"/>
        <v>1290322.5806451612</v>
      </c>
      <c r="AQ140" s="68">
        <f t="shared" si="32"/>
        <v>0</v>
      </c>
      <c r="AR140" s="68">
        <f t="shared" si="33"/>
        <v>-33857.935059720417</v>
      </c>
      <c r="AS140" s="68">
        <f t="shared" si="34"/>
        <v>33857.935059720417</v>
      </c>
      <c r="AT140" s="71">
        <f t="shared" si="35"/>
        <v>1</v>
      </c>
    </row>
    <row r="141" spans="1:46" ht="15.6" x14ac:dyDescent="0.3">
      <c r="A141" s="114">
        <v>2020</v>
      </c>
      <c r="B141" s="114" t="s">
        <v>149</v>
      </c>
      <c r="C141" s="114">
        <v>965</v>
      </c>
      <c r="D141" s="114" t="s">
        <v>68</v>
      </c>
      <c r="E141" s="116">
        <v>43077</v>
      </c>
      <c r="F141" s="116">
        <v>43949</v>
      </c>
      <c r="G141" s="116">
        <v>43951</v>
      </c>
      <c r="H141" s="114" t="s">
        <v>26</v>
      </c>
      <c r="I141" s="114" t="s">
        <v>23</v>
      </c>
      <c r="J141" s="114" t="s">
        <v>24</v>
      </c>
      <c r="K141" s="118">
        <v>16494845.3608247</v>
      </c>
      <c r="L141" s="114" t="s">
        <v>26</v>
      </c>
      <c r="M141" s="114" t="s">
        <v>25</v>
      </c>
      <c r="N141" s="114" t="s">
        <v>27</v>
      </c>
      <c r="O141" s="122">
        <v>-20000000</v>
      </c>
      <c r="P141" s="114"/>
      <c r="Q141" s="114" t="s">
        <v>28</v>
      </c>
      <c r="R141" s="120">
        <v>1.2124999999999999</v>
      </c>
      <c r="S141" s="120"/>
      <c r="T141" s="118"/>
      <c r="U141" s="118">
        <v>0</v>
      </c>
      <c r="V141" s="114"/>
      <c r="W141" s="120">
        <v>1.1993</v>
      </c>
      <c r="X141" s="120">
        <v>1.2734142624876574</v>
      </c>
      <c r="Y141" s="122">
        <v>-472515.69729402097</v>
      </c>
      <c r="Z141" s="135">
        <v>325115.58971985365</v>
      </c>
      <c r="AA141" s="118">
        <v>0</v>
      </c>
      <c r="AB141" s="122">
        <v>-472515.69729402097</v>
      </c>
      <c r="AC141" s="113"/>
      <c r="AD141" s="114" t="s">
        <v>136</v>
      </c>
      <c r="AF141" s="68">
        <f t="shared" si="24"/>
        <v>15705808.069818011</v>
      </c>
      <c r="AG141" s="68">
        <f t="shared" si="25"/>
        <v>0</v>
      </c>
      <c r="AH141" s="6"/>
      <c r="AI141" s="68">
        <f t="shared" si="26"/>
        <v>22436868.671168588</v>
      </c>
      <c r="AJ141" s="68">
        <f t="shared" si="27"/>
        <v>-5942023.3103438448</v>
      </c>
      <c r="AK141" s="68">
        <f t="shared" si="28"/>
        <v>5942023.3103438448</v>
      </c>
      <c r="AL141" s="68">
        <f t="shared" si="29"/>
        <v>-5942023.3103438448</v>
      </c>
      <c r="AM141" s="71">
        <f t="shared" si="30"/>
        <v>1</v>
      </c>
      <c r="AN141" s="6"/>
      <c r="AO141" s="59">
        <f>VLOOKUP(EURUSD!C141,'Cours à terme initiaux'!$A$2:$E$1123,5,FALSE)</f>
        <v>1.2533000000000001</v>
      </c>
      <c r="AP141" s="68">
        <f t="shared" si="31"/>
        <v>15957871.219979255</v>
      </c>
      <c r="AQ141" s="68">
        <f t="shared" si="32"/>
        <v>0</v>
      </c>
      <c r="AR141" s="68">
        <f t="shared" si="33"/>
        <v>-252063.15016124398</v>
      </c>
      <c r="AS141" s="68">
        <f t="shared" si="34"/>
        <v>0</v>
      </c>
      <c r="AT141" s="71" t="str">
        <f t="shared" si="35"/>
        <v>PAS DE VALEUR INTRINSEQUE</v>
      </c>
    </row>
    <row r="142" spans="1:46" ht="15.6" x14ac:dyDescent="0.3">
      <c r="A142" s="114">
        <v>2020</v>
      </c>
      <c r="B142" s="114" t="s">
        <v>149</v>
      </c>
      <c r="C142" s="114">
        <v>998</v>
      </c>
      <c r="D142" s="114" t="s">
        <v>68</v>
      </c>
      <c r="E142" s="116">
        <v>43077</v>
      </c>
      <c r="F142" s="116"/>
      <c r="G142" s="116">
        <v>43951</v>
      </c>
      <c r="H142" s="114" t="s">
        <v>22</v>
      </c>
      <c r="I142" s="114" t="s">
        <v>29</v>
      </c>
      <c r="J142" s="114" t="s">
        <v>24</v>
      </c>
      <c r="K142" s="118">
        <v>16494845.3608247</v>
      </c>
      <c r="L142" s="114" t="s">
        <v>26</v>
      </c>
      <c r="M142" s="114" t="s">
        <v>29</v>
      </c>
      <c r="N142" s="114" t="s">
        <v>27</v>
      </c>
      <c r="O142" s="122">
        <v>-20000000</v>
      </c>
      <c r="P142" s="114"/>
      <c r="Q142" s="114" t="s">
        <v>28</v>
      </c>
      <c r="R142" s="120">
        <v>1.2124999999999999</v>
      </c>
      <c r="S142" s="120"/>
      <c r="T142" s="118"/>
      <c r="U142" s="118">
        <v>0</v>
      </c>
      <c r="V142" s="114"/>
      <c r="W142" s="120">
        <v>1.1993</v>
      </c>
      <c r="X142" s="120">
        <v>1.2734142624876574</v>
      </c>
      <c r="Y142" s="118">
        <v>797631.28701387462</v>
      </c>
      <c r="Z142" s="135"/>
      <c r="AA142" s="118">
        <v>797631.28701387462</v>
      </c>
      <c r="AB142" s="118">
        <v>0</v>
      </c>
      <c r="AC142" s="113"/>
      <c r="AD142" s="114" t="s">
        <v>136</v>
      </c>
      <c r="AF142" s="68">
        <f t="shared" si="24"/>
        <v>15705808.069818011</v>
      </c>
      <c r="AG142" s="68">
        <f t="shared" si="25"/>
        <v>789037.29100673273</v>
      </c>
      <c r="AH142" s="6"/>
      <c r="AI142" s="68">
        <f t="shared" si="26"/>
        <v>12081390.82293693</v>
      </c>
      <c r="AJ142" s="68">
        <f t="shared" si="27"/>
        <v>4413454.5378878135</v>
      </c>
      <c r="AK142" s="68">
        <f t="shared" si="28"/>
        <v>-3624417.2468810808</v>
      </c>
      <c r="AL142" s="68">
        <f t="shared" si="29"/>
        <v>3624417.2468810808</v>
      </c>
      <c r="AM142" s="71">
        <f t="shared" si="30"/>
        <v>1</v>
      </c>
      <c r="AN142" s="6"/>
      <c r="AO142" s="59">
        <f>VLOOKUP(EURUSD!C142,'Cours à terme initiaux'!$A$2:$E$1123,5,FALSE)</f>
        <v>1.2124999999999999</v>
      </c>
      <c r="AP142" s="68">
        <f t="shared" si="31"/>
        <v>16494845.360824743</v>
      </c>
      <c r="AQ142" s="68">
        <f t="shared" si="32"/>
        <v>0</v>
      </c>
      <c r="AR142" s="68">
        <f t="shared" si="33"/>
        <v>-789037.29100673273</v>
      </c>
      <c r="AS142" s="68">
        <f t="shared" si="34"/>
        <v>789037.29100673273</v>
      </c>
      <c r="AT142" s="71">
        <f t="shared" si="35"/>
        <v>1</v>
      </c>
    </row>
    <row r="143" spans="1:46" ht="15.6" x14ac:dyDescent="0.3">
      <c r="A143" s="114">
        <v>2020</v>
      </c>
      <c r="B143" s="114" t="s">
        <v>150</v>
      </c>
      <c r="C143" s="114">
        <v>956</v>
      </c>
      <c r="D143" s="114" t="s">
        <v>68</v>
      </c>
      <c r="E143" s="116">
        <v>43035</v>
      </c>
      <c r="F143" s="116">
        <v>43978</v>
      </c>
      <c r="G143" s="116">
        <v>43980</v>
      </c>
      <c r="H143" s="114" t="s">
        <v>26</v>
      </c>
      <c r="I143" s="114" t="s">
        <v>23</v>
      </c>
      <c r="J143" s="114" t="s">
        <v>24</v>
      </c>
      <c r="K143" s="118">
        <v>12505210.504376801</v>
      </c>
      <c r="L143" s="114" t="s">
        <v>26</v>
      </c>
      <c r="M143" s="114" t="s">
        <v>25</v>
      </c>
      <c r="N143" s="114" t="s">
        <v>27</v>
      </c>
      <c r="O143" s="122">
        <v>-15000000</v>
      </c>
      <c r="P143" s="114"/>
      <c r="Q143" s="114" t="s">
        <v>28</v>
      </c>
      <c r="R143" s="120">
        <v>1.1995</v>
      </c>
      <c r="S143" s="120"/>
      <c r="T143" s="118"/>
      <c r="U143" s="118">
        <v>0</v>
      </c>
      <c r="V143" s="114"/>
      <c r="W143" s="120">
        <v>1.1993</v>
      </c>
      <c r="X143" s="120">
        <v>1.2758257363696046</v>
      </c>
      <c r="Y143" s="122">
        <v>-320522.95176702825</v>
      </c>
      <c r="Z143" s="135">
        <v>435767.89367122512</v>
      </c>
      <c r="AA143" s="118">
        <v>0</v>
      </c>
      <c r="AB143" s="122">
        <v>-320522.95176702825</v>
      </c>
      <c r="AC143" s="113"/>
      <c r="AD143" s="114" t="s">
        <v>136</v>
      </c>
      <c r="AF143" s="68">
        <f t="shared" si="24"/>
        <v>11757091.562271576</v>
      </c>
      <c r="AG143" s="68">
        <f t="shared" si="25"/>
        <v>0</v>
      </c>
      <c r="AH143" s="6"/>
      <c r="AI143" s="68">
        <f t="shared" si="26"/>
        <v>16795845.0889594</v>
      </c>
      <c r="AJ143" s="68">
        <f t="shared" si="27"/>
        <v>-4290634.5845825765</v>
      </c>
      <c r="AK143" s="68">
        <f t="shared" si="28"/>
        <v>4290634.5845825765</v>
      </c>
      <c r="AL143" s="68">
        <f t="shared" si="29"/>
        <v>-4290634.5845825765</v>
      </c>
      <c r="AM143" s="71">
        <f t="shared" si="30"/>
        <v>1</v>
      </c>
      <c r="AN143" s="6"/>
      <c r="AO143" s="59">
        <f>VLOOKUP(EURUSD!C143,'Cours à terme initiaux'!$A$2:$E$1123,5,FALSE)</f>
        <v>1.2370000000000001</v>
      </c>
      <c r="AP143" s="68">
        <f t="shared" si="31"/>
        <v>12126111.560226353</v>
      </c>
      <c r="AQ143" s="68">
        <f t="shared" si="32"/>
        <v>0</v>
      </c>
      <c r="AR143" s="68">
        <f t="shared" si="33"/>
        <v>-369019.99795477651</v>
      </c>
      <c r="AS143" s="68">
        <f t="shared" si="34"/>
        <v>0</v>
      </c>
      <c r="AT143" s="71" t="str">
        <f t="shared" si="35"/>
        <v>PAS DE VALEUR INTRINSEQUE</v>
      </c>
    </row>
    <row r="144" spans="1:46" ht="15.6" x14ac:dyDescent="0.3">
      <c r="A144" s="114">
        <v>2020</v>
      </c>
      <c r="B144" s="114" t="s">
        <v>150</v>
      </c>
      <c r="C144" s="114">
        <v>1000</v>
      </c>
      <c r="D144" s="114" t="s">
        <v>68</v>
      </c>
      <c r="E144" s="116">
        <v>43035</v>
      </c>
      <c r="F144" s="116"/>
      <c r="G144" s="116">
        <v>43980</v>
      </c>
      <c r="H144" s="114" t="s">
        <v>22</v>
      </c>
      <c r="I144" s="114" t="s">
        <v>29</v>
      </c>
      <c r="J144" s="114" t="s">
        <v>24</v>
      </c>
      <c r="K144" s="118">
        <v>12505210.504376801</v>
      </c>
      <c r="L144" s="114" t="s">
        <v>26</v>
      </c>
      <c r="M144" s="114" t="s">
        <v>29</v>
      </c>
      <c r="N144" s="114" t="s">
        <v>27</v>
      </c>
      <c r="O144" s="122">
        <v>-15000000</v>
      </c>
      <c r="P144" s="114"/>
      <c r="Q144" s="114" t="s">
        <v>28</v>
      </c>
      <c r="R144" s="120">
        <v>1.1995</v>
      </c>
      <c r="S144" s="120"/>
      <c r="T144" s="118"/>
      <c r="U144" s="118">
        <v>0</v>
      </c>
      <c r="V144" s="114"/>
      <c r="W144" s="120">
        <v>1.1993</v>
      </c>
      <c r="X144" s="120">
        <v>1.2758257363696046</v>
      </c>
      <c r="Y144" s="118">
        <v>756290.84543825337</v>
      </c>
      <c r="Z144" s="135"/>
      <c r="AA144" s="118">
        <v>756290.84543825337</v>
      </c>
      <c r="AB144" s="118">
        <v>0</v>
      </c>
      <c r="AC144" s="113"/>
      <c r="AD144" s="114" t="s">
        <v>136</v>
      </c>
      <c r="AF144" s="68">
        <f t="shared" si="24"/>
        <v>11757091.562271576</v>
      </c>
      <c r="AG144" s="68">
        <f t="shared" si="25"/>
        <v>748118.94210524671</v>
      </c>
      <c r="AH144" s="6"/>
      <c r="AI144" s="68">
        <f t="shared" si="26"/>
        <v>9043916.5863627512</v>
      </c>
      <c r="AJ144" s="68">
        <f t="shared" si="27"/>
        <v>3461293.9180140719</v>
      </c>
      <c r="AK144" s="68">
        <f t="shared" si="28"/>
        <v>-2713174.9759088252</v>
      </c>
      <c r="AL144" s="68">
        <f t="shared" si="29"/>
        <v>2713174.9759088252</v>
      </c>
      <c r="AM144" s="71">
        <f t="shared" si="30"/>
        <v>1</v>
      </c>
      <c r="AN144" s="6"/>
      <c r="AO144" s="59">
        <f>VLOOKUP(EURUSD!C144,'Cours à terme initiaux'!$A$2:$E$1123,5,FALSE)</f>
        <v>1.1995</v>
      </c>
      <c r="AP144" s="68">
        <f t="shared" si="31"/>
        <v>12505210.504376823</v>
      </c>
      <c r="AQ144" s="68">
        <f t="shared" si="32"/>
        <v>0</v>
      </c>
      <c r="AR144" s="68">
        <f t="shared" si="33"/>
        <v>-748118.94210524671</v>
      </c>
      <c r="AS144" s="68">
        <f t="shared" si="34"/>
        <v>748118.94210524671</v>
      </c>
      <c r="AT144" s="71">
        <f t="shared" si="35"/>
        <v>1</v>
      </c>
    </row>
    <row r="145" spans="1:46" ht="15.6" x14ac:dyDescent="0.3">
      <c r="A145" s="114">
        <v>2020</v>
      </c>
      <c r="B145" s="114" t="s">
        <v>151</v>
      </c>
      <c r="C145" s="114">
        <v>997</v>
      </c>
      <c r="D145" s="114" t="s">
        <v>138</v>
      </c>
      <c r="E145" s="116">
        <v>43035</v>
      </c>
      <c r="F145" s="116"/>
      <c r="G145" s="116">
        <v>43980</v>
      </c>
      <c r="H145" s="114" t="s">
        <v>22</v>
      </c>
      <c r="I145" s="114" t="s">
        <v>29</v>
      </c>
      <c r="J145" s="114" t="s">
        <v>24</v>
      </c>
      <c r="K145" s="118">
        <v>6757843.9259855198</v>
      </c>
      <c r="L145" s="114" t="s">
        <v>26</v>
      </c>
      <c r="M145" s="114" t="s">
        <v>29</v>
      </c>
      <c r="N145" s="114" t="s">
        <v>27</v>
      </c>
      <c r="O145" s="122">
        <v>-8400000</v>
      </c>
      <c r="P145" s="114"/>
      <c r="Q145" s="114" t="s">
        <v>28</v>
      </c>
      <c r="R145" s="120">
        <v>1.2430000000000001</v>
      </c>
      <c r="S145" s="120"/>
      <c r="T145" s="118"/>
      <c r="U145" s="118">
        <v>0</v>
      </c>
      <c r="V145" s="114"/>
      <c r="W145" s="120">
        <v>1.1993</v>
      </c>
      <c r="X145" s="120">
        <v>1.2758257363696046</v>
      </c>
      <c r="Y145" s="118">
        <v>175771.90859400915</v>
      </c>
      <c r="Z145" s="118">
        <v>175771.90859400915</v>
      </c>
      <c r="AA145" s="118">
        <v>175771.90859400915</v>
      </c>
      <c r="AB145" s="118">
        <v>0</v>
      </c>
      <c r="AC145" s="113"/>
      <c r="AD145" s="114" t="s">
        <v>75</v>
      </c>
      <c r="AF145" s="68">
        <f t="shared" si="24"/>
        <v>6583971.2748720832</v>
      </c>
      <c r="AG145" s="68">
        <f t="shared" si="25"/>
        <v>173872.65111343469</v>
      </c>
      <c r="AH145" s="6"/>
      <c r="AI145" s="68">
        <f t="shared" si="26"/>
        <v>5064593.288363141</v>
      </c>
      <c r="AJ145" s="68">
        <f t="shared" si="27"/>
        <v>1693250.6376223769</v>
      </c>
      <c r="AK145" s="68">
        <f t="shared" si="28"/>
        <v>-1519377.9865089422</v>
      </c>
      <c r="AL145" s="68">
        <f t="shared" si="29"/>
        <v>1519377.9865089422</v>
      </c>
      <c r="AM145" s="71">
        <f t="shared" si="30"/>
        <v>1</v>
      </c>
      <c r="AN145" s="6"/>
      <c r="AO145" s="59">
        <f>VLOOKUP(EURUSD!C145,'Cours à terme initiaux'!$A$2:$E$1123,5,FALSE)</f>
        <v>1.2430000000000001</v>
      </c>
      <c r="AP145" s="68">
        <f t="shared" si="31"/>
        <v>6757843.9259855179</v>
      </c>
      <c r="AQ145" s="68">
        <f t="shared" si="32"/>
        <v>0</v>
      </c>
      <c r="AR145" s="68">
        <f t="shared" si="33"/>
        <v>-173872.65111343469</v>
      </c>
      <c r="AS145" s="68">
        <f t="shared" si="34"/>
        <v>173872.65111343469</v>
      </c>
      <c r="AT145" s="71">
        <f t="shared" si="35"/>
        <v>1</v>
      </c>
    </row>
    <row r="146" spans="1:46" ht="15.6" x14ac:dyDescent="0.3">
      <c r="A146" s="114">
        <v>2020</v>
      </c>
      <c r="B146" s="114" t="s">
        <v>152</v>
      </c>
      <c r="C146" s="114">
        <v>960</v>
      </c>
      <c r="D146" s="114" t="s">
        <v>52</v>
      </c>
      <c r="E146" s="116">
        <v>43035</v>
      </c>
      <c r="F146" s="116"/>
      <c r="G146" s="116">
        <v>43980</v>
      </c>
      <c r="H146" s="114" t="s">
        <v>22</v>
      </c>
      <c r="I146" s="114" t="s">
        <v>29</v>
      </c>
      <c r="J146" s="114" t="s">
        <v>24</v>
      </c>
      <c r="K146" s="118">
        <v>1287208.3668543799</v>
      </c>
      <c r="L146" s="114" t="s">
        <v>26</v>
      </c>
      <c r="M146" s="114" t="s">
        <v>29</v>
      </c>
      <c r="N146" s="114" t="s">
        <v>27</v>
      </c>
      <c r="O146" s="122">
        <v>-1600000</v>
      </c>
      <c r="P146" s="114"/>
      <c r="Q146" s="114" t="s">
        <v>28</v>
      </c>
      <c r="R146" s="120">
        <v>1.2430000000000001</v>
      </c>
      <c r="S146" s="120"/>
      <c r="T146" s="118"/>
      <c r="U146" s="118">
        <v>0</v>
      </c>
      <c r="V146" s="114"/>
      <c r="W146" s="120">
        <v>1.1993</v>
      </c>
      <c r="X146" s="120">
        <v>1.2758257363696046</v>
      </c>
      <c r="Y146" s="118">
        <v>33480.363541715953</v>
      </c>
      <c r="Z146" s="118">
        <v>33480.363541715953</v>
      </c>
      <c r="AA146" s="118">
        <v>33480.363541715953</v>
      </c>
      <c r="AB146" s="118">
        <v>0</v>
      </c>
      <c r="AC146" s="113"/>
      <c r="AD146" s="114" t="s">
        <v>75</v>
      </c>
      <c r="AF146" s="68">
        <f t="shared" si="24"/>
        <v>1254089.7666423016</v>
      </c>
      <c r="AG146" s="68">
        <f t="shared" si="25"/>
        <v>33118.600212082965</v>
      </c>
      <c r="AH146" s="6"/>
      <c r="AI146" s="68">
        <f t="shared" si="26"/>
        <v>964684.43587869348</v>
      </c>
      <c r="AJ146" s="68">
        <f t="shared" si="27"/>
        <v>322523.93097569107</v>
      </c>
      <c r="AK146" s="68">
        <f t="shared" si="28"/>
        <v>-289405.3307636081</v>
      </c>
      <c r="AL146" s="68">
        <f t="shared" si="29"/>
        <v>289405.3307636081</v>
      </c>
      <c r="AM146" s="71">
        <f t="shared" si="30"/>
        <v>1</v>
      </c>
      <c r="AN146" s="6"/>
      <c r="AO146" s="59">
        <f>VLOOKUP(EURUSD!C146,'Cours à terme initiaux'!$A$2:$E$1123,5,FALSE)</f>
        <v>1.2430000000000001</v>
      </c>
      <c r="AP146" s="68">
        <f t="shared" si="31"/>
        <v>1287208.3668543845</v>
      </c>
      <c r="AQ146" s="68">
        <f t="shared" si="32"/>
        <v>0</v>
      </c>
      <c r="AR146" s="68">
        <f t="shared" si="33"/>
        <v>-33118.600212082965</v>
      </c>
      <c r="AS146" s="68">
        <f t="shared" si="34"/>
        <v>33118.600212082965</v>
      </c>
      <c r="AT146" s="71">
        <f t="shared" si="35"/>
        <v>1</v>
      </c>
    </row>
    <row r="147" spans="1:46" ht="15.6" x14ac:dyDescent="0.3">
      <c r="A147" s="114">
        <v>2020</v>
      </c>
      <c r="B147" s="114" t="s">
        <v>153</v>
      </c>
      <c r="C147" s="114">
        <v>966</v>
      </c>
      <c r="D147" s="114" t="s">
        <v>138</v>
      </c>
      <c r="E147" s="116">
        <v>43077</v>
      </c>
      <c r="F147" s="116"/>
      <c r="G147" s="116">
        <v>43980</v>
      </c>
      <c r="H147" s="114" t="s">
        <v>22</v>
      </c>
      <c r="I147" s="114" t="s">
        <v>29</v>
      </c>
      <c r="J147" s="114" t="s">
        <v>24</v>
      </c>
      <c r="K147" s="118">
        <v>3342884.43170965</v>
      </c>
      <c r="L147" s="114" t="s">
        <v>26</v>
      </c>
      <c r="M147" s="114" t="s">
        <v>29</v>
      </c>
      <c r="N147" s="114" t="s">
        <v>27</v>
      </c>
      <c r="O147" s="122">
        <v>-4200000</v>
      </c>
      <c r="P147" s="114"/>
      <c r="Q147" s="114" t="s">
        <v>28</v>
      </c>
      <c r="R147" s="120">
        <v>1.2564</v>
      </c>
      <c r="S147" s="120"/>
      <c r="T147" s="118"/>
      <c r="U147" s="118">
        <v>0</v>
      </c>
      <c r="V147" s="114"/>
      <c r="W147" s="120">
        <v>1.1993</v>
      </c>
      <c r="X147" s="120">
        <v>1.2758257363696046</v>
      </c>
      <c r="Y147" s="118">
        <v>51454.775419330756</v>
      </c>
      <c r="Z147" s="118">
        <v>51454.775419330756</v>
      </c>
      <c r="AA147" s="118">
        <v>51454.775419330756</v>
      </c>
      <c r="AB147" s="118">
        <v>0</v>
      </c>
      <c r="AC147" s="113"/>
      <c r="AD147" s="114" t="s">
        <v>75</v>
      </c>
      <c r="AF147" s="68">
        <f t="shared" si="24"/>
        <v>3291985.6374360416</v>
      </c>
      <c r="AG147" s="68">
        <f t="shared" si="25"/>
        <v>50898.794273605105</v>
      </c>
      <c r="AH147" s="6"/>
      <c r="AI147" s="68">
        <f t="shared" si="26"/>
        <v>2532296.6441815705</v>
      </c>
      <c r="AJ147" s="68">
        <f t="shared" si="27"/>
        <v>810587.78752807621</v>
      </c>
      <c r="AK147" s="68">
        <f t="shared" si="28"/>
        <v>-759688.9932544711</v>
      </c>
      <c r="AL147" s="68">
        <f t="shared" si="29"/>
        <v>759688.9932544711</v>
      </c>
      <c r="AM147" s="71">
        <f t="shared" si="30"/>
        <v>1</v>
      </c>
      <c r="AN147" s="6"/>
      <c r="AO147" s="59">
        <f>VLOOKUP(EURUSD!C147,'Cours à terme initiaux'!$A$2:$E$1123,5,FALSE)</f>
        <v>1.2564</v>
      </c>
      <c r="AP147" s="68">
        <f t="shared" si="31"/>
        <v>3342884.4317096467</v>
      </c>
      <c r="AQ147" s="68">
        <f t="shared" si="32"/>
        <v>0</v>
      </c>
      <c r="AR147" s="68">
        <f t="shared" si="33"/>
        <v>-50898.794273605105</v>
      </c>
      <c r="AS147" s="68">
        <f t="shared" si="34"/>
        <v>50898.794273605105</v>
      </c>
      <c r="AT147" s="71">
        <f t="shared" si="35"/>
        <v>1</v>
      </c>
    </row>
    <row r="148" spans="1:46" ht="15.6" x14ac:dyDescent="0.3">
      <c r="A148" s="114">
        <v>2020</v>
      </c>
      <c r="B148" s="114" t="s">
        <v>154</v>
      </c>
      <c r="C148" s="114">
        <v>967</v>
      </c>
      <c r="D148" s="114" t="s">
        <v>138</v>
      </c>
      <c r="E148" s="116">
        <v>43077</v>
      </c>
      <c r="F148" s="116"/>
      <c r="G148" s="116">
        <v>43980</v>
      </c>
      <c r="H148" s="114" t="s">
        <v>22</v>
      </c>
      <c r="I148" s="114" t="s">
        <v>29</v>
      </c>
      <c r="J148" s="114" t="s">
        <v>24</v>
      </c>
      <c r="K148" s="118">
        <v>636739.89175421803</v>
      </c>
      <c r="L148" s="114" t="s">
        <v>26</v>
      </c>
      <c r="M148" s="114" t="s">
        <v>29</v>
      </c>
      <c r="N148" s="114" t="s">
        <v>27</v>
      </c>
      <c r="O148" s="122">
        <v>-800000</v>
      </c>
      <c r="P148" s="114"/>
      <c r="Q148" s="114" t="s">
        <v>28</v>
      </c>
      <c r="R148" s="120">
        <v>1.2564</v>
      </c>
      <c r="S148" s="120"/>
      <c r="T148" s="118"/>
      <c r="U148" s="118">
        <v>0</v>
      </c>
      <c r="V148" s="114"/>
      <c r="W148" s="120">
        <v>1.1993</v>
      </c>
      <c r="X148" s="120">
        <v>1.2758257363696046</v>
      </c>
      <c r="Y148" s="118">
        <v>9800.9096036819792</v>
      </c>
      <c r="Z148" s="118">
        <v>9800.9096036819792</v>
      </c>
      <c r="AA148" s="118">
        <v>9800.9096036819792</v>
      </c>
      <c r="AB148" s="118">
        <v>0</v>
      </c>
      <c r="AC148" s="113"/>
      <c r="AD148" s="114" t="s">
        <v>75</v>
      </c>
      <c r="AF148" s="68">
        <f t="shared" si="24"/>
        <v>627044.88332115079</v>
      </c>
      <c r="AG148" s="68">
        <f t="shared" si="25"/>
        <v>9695.0084330675891</v>
      </c>
      <c r="AH148" s="6"/>
      <c r="AI148" s="68">
        <f t="shared" si="26"/>
        <v>482342.21793934674</v>
      </c>
      <c r="AJ148" s="68">
        <f t="shared" si="27"/>
        <v>154397.67381487164</v>
      </c>
      <c r="AK148" s="68">
        <f t="shared" si="28"/>
        <v>-144702.66538180405</v>
      </c>
      <c r="AL148" s="68">
        <f t="shared" si="29"/>
        <v>144702.66538180405</v>
      </c>
      <c r="AM148" s="71">
        <f t="shared" si="30"/>
        <v>1</v>
      </c>
      <c r="AN148" s="6"/>
      <c r="AO148" s="59">
        <f>VLOOKUP(EURUSD!C148,'Cours à terme initiaux'!$A$2:$E$1123,5,FALSE)</f>
        <v>1.2564</v>
      </c>
      <c r="AP148" s="68">
        <f t="shared" si="31"/>
        <v>636739.89175421838</v>
      </c>
      <c r="AQ148" s="68">
        <f t="shared" si="32"/>
        <v>0</v>
      </c>
      <c r="AR148" s="68">
        <f t="shared" si="33"/>
        <v>-9695.0084330675891</v>
      </c>
      <c r="AS148" s="68">
        <f t="shared" si="34"/>
        <v>9695.0084330675891</v>
      </c>
      <c r="AT148" s="71">
        <f t="shared" si="35"/>
        <v>1</v>
      </c>
    </row>
    <row r="149" spans="1:46" ht="15.6" x14ac:dyDescent="0.3">
      <c r="A149" s="114">
        <v>2020</v>
      </c>
      <c r="B149" s="114" t="s">
        <v>155</v>
      </c>
      <c r="C149" s="114">
        <v>968</v>
      </c>
      <c r="D149" s="114" t="s">
        <v>138</v>
      </c>
      <c r="E149" s="116">
        <v>43077</v>
      </c>
      <c r="F149" s="116"/>
      <c r="G149" s="116">
        <v>44012</v>
      </c>
      <c r="H149" s="114" t="s">
        <v>22</v>
      </c>
      <c r="I149" s="114" t="s">
        <v>29</v>
      </c>
      <c r="J149" s="114" t="s">
        <v>24</v>
      </c>
      <c r="K149" s="118">
        <v>3334656.6097657802</v>
      </c>
      <c r="L149" s="114" t="s">
        <v>26</v>
      </c>
      <c r="M149" s="114" t="s">
        <v>29</v>
      </c>
      <c r="N149" s="114" t="s">
        <v>27</v>
      </c>
      <c r="O149" s="122">
        <v>-4200000</v>
      </c>
      <c r="P149" s="114"/>
      <c r="Q149" s="114" t="s">
        <v>28</v>
      </c>
      <c r="R149" s="120">
        <v>1.2595000000000001</v>
      </c>
      <c r="S149" s="120"/>
      <c r="T149" s="118"/>
      <c r="U149" s="118">
        <v>0</v>
      </c>
      <c r="V149" s="114"/>
      <c r="W149" s="120">
        <v>1.1993</v>
      </c>
      <c r="X149" s="120">
        <v>1.2784909514698437</v>
      </c>
      <c r="Y149" s="118">
        <v>50076.385112100754</v>
      </c>
      <c r="Z149" s="118">
        <v>50076.385112100754</v>
      </c>
      <c r="AA149" s="118">
        <v>50076.385112100754</v>
      </c>
      <c r="AB149" s="118">
        <v>0</v>
      </c>
      <c r="AC149" s="113"/>
      <c r="AD149" s="114" t="s">
        <v>75</v>
      </c>
      <c r="AF149" s="68">
        <f t="shared" si="24"/>
        <v>3285122.9765618462</v>
      </c>
      <c r="AG149" s="68">
        <f t="shared" si="25"/>
        <v>49533.633203933481</v>
      </c>
      <c r="AH149" s="6"/>
      <c r="AI149" s="68">
        <f t="shared" si="26"/>
        <v>2527017.6742783431</v>
      </c>
      <c r="AJ149" s="68">
        <f t="shared" si="27"/>
        <v>807638.9354874366</v>
      </c>
      <c r="AK149" s="68">
        <f t="shared" si="28"/>
        <v>-758105.30228350312</v>
      </c>
      <c r="AL149" s="68">
        <f t="shared" si="29"/>
        <v>758105.30228350312</v>
      </c>
      <c r="AM149" s="71">
        <f t="shared" si="30"/>
        <v>1</v>
      </c>
      <c r="AN149" s="6"/>
      <c r="AO149" s="59">
        <f>VLOOKUP(EURUSD!C149,'Cours à terme initiaux'!$A$2:$E$1123,5,FALSE)</f>
        <v>1.2784909514698437</v>
      </c>
      <c r="AP149" s="68">
        <f t="shared" si="31"/>
        <v>3285122.9765618462</v>
      </c>
      <c r="AQ149" s="68">
        <f t="shared" si="32"/>
        <v>49533.633203933481</v>
      </c>
      <c r="AR149" s="68">
        <f t="shared" si="33"/>
        <v>0</v>
      </c>
      <c r="AS149" s="68">
        <f t="shared" si="34"/>
        <v>0</v>
      </c>
      <c r="AT149" s="71" t="str">
        <f t="shared" si="35"/>
        <v>PAS DE VALEUR INTRINSEQUE</v>
      </c>
    </row>
    <row r="150" spans="1:46" ht="15.6" x14ac:dyDescent="0.3">
      <c r="A150" s="115">
        <v>2020</v>
      </c>
      <c r="B150" s="115" t="s">
        <v>156</v>
      </c>
      <c r="C150" s="115">
        <v>969</v>
      </c>
      <c r="D150" s="115" t="s">
        <v>138</v>
      </c>
      <c r="E150" s="117">
        <v>43077</v>
      </c>
      <c r="F150" s="117"/>
      <c r="G150" s="117">
        <v>44012</v>
      </c>
      <c r="H150" s="115" t="s">
        <v>22</v>
      </c>
      <c r="I150" s="115" t="s">
        <v>29</v>
      </c>
      <c r="J150" s="115" t="s">
        <v>24</v>
      </c>
      <c r="K150" s="119">
        <v>635172.68757443398</v>
      </c>
      <c r="L150" s="115" t="s">
        <v>26</v>
      </c>
      <c r="M150" s="115" t="s">
        <v>29</v>
      </c>
      <c r="N150" s="115" t="s">
        <v>27</v>
      </c>
      <c r="O150" s="123">
        <v>-800000</v>
      </c>
      <c r="P150" s="115"/>
      <c r="Q150" s="115" t="s">
        <v>28</v>
      </c>
      <c r="R150" s="121">
        <v>1.2595000000000001</v>
      </c>
      <c r="S150" s="121"/>
      <c r="T150" s="119"/>
      <c r="U150" s="119">
        <v>0</v>
      </c>
      <c r="V150" s="115"/>
      <c r="W150" s="121">
        <v>1.1993</v>
      </c>
      <c r="X150" s="121">
        <v>1.2784909514698437</v>
      </c>
      <c r="Y150" s="119">
        <v>9538.3590689714983</v>
      </c>
      <c r="Z150" s="119">
        <v>9538.3590689714983</v>
      </c>
      <c r="AA150" s="119">
        <v>9538.3590689714983</v>
      </c>
      <c r="AB150" s="119">
        <v>0</v>
      </c>
      <c r="AC150" s="113"/>
      <c r="AD150" s="115" t="s">
        <v>75</v>
      </c>
      <c r="AF150" s="68">
        <f t="shared" si="24"/>
        <v>625737.70982130407</v>
      </c>
      <c r="AG150" s="68">
        <f t="shared" si="25"/>
        <v>9434.977753130137</v>
      </c>
      <c r="AH150" s="6"/>
      <c r="AI150" s="68">
        <f t="shared" si="26"/>
        <v>481336.69986254157</v>
      </c>
      <c r="AJ150" s="68">
        <f t="shared" si="27"/>
        <v>153835.98771189264</v>
      </c>
      <c r="AK150" s="68">
        <f t="shared" si="28"/>
        <v>-144401.0099587625</v>
      </c>
      <c r="AL150" s="68">
        <f t="shared" si="29"/>
        <v>144401.0099587625</v>
      </c>
      <c r="AM150" s="71">
        <f t="shared" si="30"/>
        <v>1</v>
      </c>
      <c r="AN150" s="6"/>
      <c r="AO150" s="59">
        <f>VLOOKUP(EURUSD!C150,'Cours à terme initiaux'!$A$2:$E$1123,5,FALSE)</f>
        <v>1.2784909514698437</v>
      </c>
      <c r="AP150" s="68">
        <f t="shared" si="31"/>
        <v>625737.70982130407</v>
      </c>
      <c r="AQ150" s="68">
        <f t="shared" si="32"/>
        <v>9434.977753130137</v>
      </c>
      <c r="AR150" s="68">
        <f t="shared" si="33"/>
        <v>0</v>
      </c>
      <c r="AS150" s="68">
        <f t="shared" si="34"/>
        <v>0</v>
      </c>
      <c r="AT150" s="71" t="str">
        <f t="shared" si="35"/>
        <v>PAS DE VALEUR INTRINSEQUE</v>
      </c>
    </row>
    <row r="151" spans="1:46"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row>
    <row r="152" spans="1:46"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row>
    <row r="153" spans="1:46"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row>
    <row r="154" spans="1:46"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row>
    <row r="155" spans="1:46"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row>
    <row r="156" spans="1:46"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row>
    <row r="157" spans="1:46"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row>
    <row r="158" spans="1:46"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row>
    <row r="159" spans="1:46"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row>
    <row r="160" spans="1:46"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row>
    <row r="161" spans="1:30"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row>
    <row r="162" spans="1:30"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row>
    <row r="163" spans="1:30"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row>
    <row r="164" spans="1:30"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row>
    <row r="165" spans="1:30"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row>
    <row r="166" spans="1:30"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row>
    <row r="167" spans="1:30"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row>
    <row r="168" spans="1:30"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row>
    <row r="169" spans="1:30"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row>
    <row r="170" spans="1:30"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row>
    <row r="171" spans="1:30"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row>
    <row r="172" spans="1:30"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row>
    <row r="173" spans="1:30"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row>
    <row r="174" spans="1:30"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row>
    <row r="175" spans="1:30"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row>
    <row r="176" spans="1:30"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row>
    <row r="177" spans="1:30"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row>
    <row r="178" spans="1:30"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row>
    <row r="179" spans="1:30"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row>
    <row r="180" spans="1:30"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row>
    <row r="181" spans="1:30"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row>
    <row r="182" spans="1:30" x14ac:dyDescent="0.25">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row>
    <row r="183" spans="1:30" x14ac:dyDescent="0.25">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row>
    <row r="184" spans="1:30" x14ac:dyDescent="0.25">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row>
    <row r="185" spans="1:30" x14ac:dyDescent="0.25">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row>
    <row r="186" spans="1:30" x14ac:dyDescent="0.25">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row>
    <row r="187" spans="1:30" x14ac:dyDescent="0.25">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row>
    <row r="188" spans="1:30" x14ac:dyDescent="0.25">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row>
    <row r="189" spans="1:30" x14ac:dyDescent="0.25">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row>
    <row r="190" spans="1:30" x14ac:dyDescent="0.25">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row>
    <row r="191" spans="1:30" x14ac:dyDescent="0.25">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row>
    <row r="192" spans="1:30" x14ac:dyDescent="0.25">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row>
    <row r="193" spans="1:30" x14ac:dyDescent="0.25">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row>
    <row r="194" spans="1:30" x14ac:dyDescent="0.25">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row>
    <row r="195" spans="1:30" x14ac:dyDescent="0.25">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row>
    <row r="196" spans="1:30" x14ac:dyDescent="0.25">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row>
    <row r="197" spans="1:30" x14ac:dyDescent="0.25">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row>
    <row r="198" spans="1:30" x14ac:dyDescent="0.25">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row>
    <row r="199" spans="1:30" x14ac:dyDescent="0.25">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row>
    <row r="200" spans="1:30" x14ac:dyDescent="0.25">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row>
    <row r="201" spans="1:30" x14ac:dyDescent="0.25">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row>
    <row r="202" spans="1:30" x14ac:dyDescent="0.25">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row>
    <row r="203" spans="1:30" x14ac:dyDescent="0.25">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row>
    <row r="204" spans="1:30" x14ac:dyDescent="0.25">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row>
    <row r="205" spans="1:30" x14ac:dyDescent="0.25">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row>
    <row r="206" spans="1:30" x14ac:dyDescent="0.25">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row>
    <row r="207" spans="1:30" x14ac:dyDescent="0.25">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row>
    <row r="208" spans="1:30" x14ac:dyDescent="0.25">
      <c r="D208"/>
      <c r="R208" s="50"/>
      <c r="S208" s="38"/>
      <c r="T208" s="38"/>
      <c r="U208" s="38"/>
    </row>
    <row r="209" spans="4:21" x14ac:dyDescent="0.25">
      <c r="D209"/>
      <c r="R209" s="50"/>
      <c r="S209" s="38"/>
      <c r="T209" s="38"/>
      <c r="U209" s="38"/>
    </row>
    <row r="210" spans="4:21" x14ac:dyDescent="0.25">
      <c r="D210"/>
      <c r="R210" s="50"/>
      <c r="S210" s="38"/>
      <c r="T210" s="38"/>
      <c r="U210" s="38"/>
    </row>
    <row r="211" spans="4:21" x14ac:dyDescent="0.25">
      <c r="D211"/>
      <c r="R211" s="50"/>
      <c r="S211" s="38"/>
      <c r="T211" s="38"/>
      <c r="U211" s="38"/>
    </row>
    <row r="212" spans="4:21" x14ac:dyDescent="0.25">
      <c r="D212"/>
      <c r="R212" s="50"/>
      <c r="S212" s="38"/>
      <c r="T212" s="38"/>
      <c r="U212" s="38"/>
    </row>
    <row r="213" spans="4:21" x14ac:dyDescent="0.25">
      <c r="D213"/>
      <c r="R213" s="50"/>
      <c r="S213" s="38"/>
      <c r="T213" s="38"/>
      <c r="U213" s="38"/>
    </row>
    <row r="214" spans="4:21" x14ac:dyDescent="0.25">
      <c r="D214"/>
      <c r="R214" s="50"/>
      <c r="S214" s="38"/>
      <c r="T214" s="38"/>
      <c r="U214" s="38"/>
    </row>
    <row r="215" spans="4:21" x14ac:dyDescent="0.25">
      <c r="D215"/>
      <c r="R215" s="50"/>
      <c r="S215" s="38"/>
      <c r="T215" s="38"/>
      <c r="U215" s="38"/>
    </row>
    <row r="216" spans="4:21" x14ac:dyDescent="0.25">
      <c r="D216"/>
      <c r="R216" s="50"/>
      <c r="S216" s="38"/>
      <c r="T216" s="38"/>
      <c r="U216" s="38"/>
    </row>
    <row r="217" spans="4:21" x14ac:dyDescent="0.25">
      <c r="D217"/>
      <c r="R217" s="50"/>
      <c r="S217" s="38"/>
      <c r="T217" s="38"/>
      <c r="U217" s="38"/>
    </row>
    <row r="218" spans="4:21" x14ac:dyDescent="0.25">
      <c r="D218"/>
      <c r="R218" s="50"/>
      <c r="S218" s="38"/>
      <c r="T218" s="38"/>
      <c r="U218" s="38"/>
    </row>
    <row r="219" spans="4:21" x14ac:dyDescent="0.25">
      <c r="D219"/>
      <c r="R219" s="50"/>
      <c r="S219" s="38"/>
      <c r="T219" s="38"/>
      <c r="U219" s="38"/>
    </row>
    <row r="220" spans="4:21" x14ac:dyDescent="0.25">
      <c r="D220"/>
      <c r="R220" s="50"/>
      <c r="S220" s="38"/>
      <c r="T220" s="38"/>
      <c r="U220" s="38"/>
    </row>
    <row r="221" spans="4:21" x14ac:dyDescent="0.25">
      <c r="D221"/>
      <c r="R221" s="50"/>
      <c r="S221" s="38"/>
      <c r="T221" s="38"/>
      <c r="U221" s="38"/>
    </row>
    <row r="222" spans="4:21" x14ac:dyDescent="0.25">
      <c r="D222"/>
      <c r="R222" s="50"/>
      <c r="S222" s="38"/>
      <c r="T222" s="38"/>
      <c r="U222" s="38"/>
    </row>
    <row r="223" spans="4:21" x14ac:dyDescent="0.25">
      <c r="D223"/>
      <c r="R223" s="50"/>
      <c r="S223" s="38"/>
      <c r="T223" s="38"/>
      <c r="U223" s="38"/>
    </row>
    <row r="224" spans="4:21" x14ac:dyDescent="0.25">
      <c r="D224"/>
      <c r="R224" s="50"/>
      <c r="S224" s="38"/>
      <c r="T224" s="38"/>
      <c r="U224" s="38"/>
    </row>
    <row r="225" spans="4:21" x14ac:dyDescent="0.25">
      <c r="D225"/>
      <c r="R225" s="50"/>
      <c r="S225" s="38"/>
      <c r="T225" s="38"/>
      <c r="U225" s="38"/>
    </row>
    <row r="226" spans="4:21" x14ac:dyDescent="0.25">
      <c r="D226"/>
      <c r="R226" s="50"/>
      <c r="S226" s="38"/>
      <c r="T226" s="38"/>
      <c r="U226" s="38"/>
    </row>
    <row r="227" spans="4:21" x14ac:dyDescent="0.25">
      <c r="D227"/>
      <c r="R227" s="50"/>
      <c r="S227" s="38"/>
      <c r="T227" s="38"/>
      <c r="U227" s="38"/>
    </row>
    <row r="228" spans="4:21" x14ac:dyDescent="0.25">
      <c r="D228"/>
      <c r="R228" s="50"/>
      <c r="S228" s="38"/>
      <c r="T228" s="38"/>
      <c r="U228" s="38"/>
    </row>
    <row r="229" spans="4:21" x14ac:dyDescent="0.25">
      <c r="D229"/>
      <c r="R229" s="50"/>
      <c r="S229" s="38"/>
      <c r="T229" s="38"/>
      <c r="U229" s="38"/>
    </row>
    <row r="230" spans="4:21" x14ac:dyDescent="0.25">
      <c r="D230"/>
      <c r="R230" s="50"/>
      <c r="S230" s="38"/>
      <c r="T230" s="38"/>
      <c r="U230" s="38"/>
    </row>
    <row r="231" spans="4:21" x14ac:dyDescent="0.25">
      <c r="D231"/>
      <c r="R231" s="50"/>
      <c r="S231" s="38"/>
      <c r="T231" s="38"/>
      <c r="U231" s="38"/>
    </row>
    <row r="232" spans="4:21" x14ac:dyDescent="0.25">
      <c r="D232"/>
      <c r="R232" s="50"/>
      <c r="S232" s="38"/>
      <c r="T232" s="38"/>
      <c r="U232" s="38"/>
    </row>
    <row r="233" spans="4:21" x14ac:dyDescent="0.25">
      <c r="D233"/>
      <c r="R233" s="50"/>
      <c r="S233" s="38"/>
      <c r="T233" s="38"/>
      <c r="U233" s="38"/>
    </row>
    <row r="234" spans="4:21" x14ac:dyDescent="0.25">
      <c r="D234"/>
      <c r="R234" s="50"/>
      <c r="S234" s="38"/>
      <c r="T234" s="38"/>
      <c r="U234" s="38"/>
    </row>
    <row r="235" spans="4:21" x14ac:dyDescent="0.25">
      <c r="D235"/>
      <c r="R235" s="50"/>
      <c r="S235" s="38"/>
      <c r="T235" s="38"/>
      <c r="U235" s="38"/>
    </row>
    <row r="236" spans="4:21" x14ac:dyDescent="0.25">
      <c r="D236"/>
      <c r="R236" s="50"/>
      <c r="S236" s="38"/>
      <c r="T236" s="38"/>
      <c r="U236" s="38"/>
    </row>
    <row r="237" spans="4:21" x14ac:dyDescent="0.25">
      <c r="D237"/>
      <c r="R237" s="50"/>
      <c r="S237" s="38"/>
      <c r="T237" s="38"/>
      <c r="U237" s="38"/>
    </row>
    <row r="238" spans="4:21" x14ac:dyDescent="0.25">
      <c r="D238"/>
      <c r="R238" s="50"/>
      <c r="S238" s="38"/>
      <c r="T238" s="38"/>
      <c r="U238" s="38"/>
    </row>
    <row r="239" spans="4:21" x14ac:dyDescent="0.25">
      <c r="D239"/>
      <c r="R239" s="50"/>
      <c r="S239" s="38"/>
      <c r="T239" s="38"/>
      <c r="U239" s="38"/>
    </row>
    <row r="240" spans="4:21" x14ac:dyDescent="0.25">
      <c r="D240"/>
      <c r="R240" s="50"/>
      <c r="S240" s="38"/>
      <c r="T240" s="38"/>
      <c r="U240" s="38"/>
    </row>
    <row r="241" spans="4:21" x14ac:dyDescent="0.25">
      <c r="D241"/>
      <c r="R241" s="50"/>
      <c r="S241" s="38"/>
      <c r="T241" s="38"/>
      <c r="U241" s="38"/>
    </row>
    <row r="242" spans="4:21" x14ac:dyDescent="0.25">
      <c r="D242"/>
      <c r="R242" s="50"/>
      <c r="S242" s="38"/>
      <c r="T242" s="38"/>
      <c r="U242" s="38"/>
    </row>
    <row r="243" spans="4:21" x14ac:dyDescent="0.25">
      <c r="D243"/>
      <c r="R243" s="50"/>
      <c r="S243" s="38"/>
      <c r="T243" s="38"/>
      <c r="U243" s="38"/>
    </row>
    <row r="244" spans="4:21" x14ac:dyDescent="0.25">
      <c r="D244"/>
      <c r="R244" s="50"/>
      <c r="S244" s="38"/>
      <c r="T244" s="38"/>
      <c r="U244" s="38"/>
    </row>
    <row r="245" spans="4:21" x14ac:dyDescent="0.25">
      <c r="D245"/>
      <c r="R245" s="50"/>
      <c r="S245" s="38"/>
      <c r="T245" s="38"/>
      <c r="U245" s="38"/>
    </row>
    <row r="246" spans="4:21" x14ac:dyDescent="0.25">
      <c r="D246"/>
      <c r="R246" s="50"/>
      <c r="S246" s="38"/>
      <c r="T246" s="38"/>
      <c r="U246" s="38"/>
    </row>
    <row r="247" spans="4:21" x14ac:dyDescent="0.25">
      <c r="D247"/>
      <c r="R247" s="50"/>
      <c r="S247" s="38"/>
      <c r="T247" s="38"/>
      <c r="U247" s="38"/>
    </row>
    <row r="248" spans="4:21" x14ac:dyDescent="0.25">
      <c r="D248"/>
      <c r="R248" s="50"/>
      <c r="S248" s="38"/>
      <c r="T248" s="38"/>
      <c r="U248" s="38"/>
    </row>
    <row r="249" spans="4:21" x14ac:dyDescent="0.25">
      <c r="D249"/>
      <c r="R249" s="50"/>
      <c r="S249" s="38"/>
      <c r="T249" s="38"/>
      <c r="U249" s="38"/>
    </row>
    <row r="250" spans="4:21" x14ac:dyDescent="0.25">
      <c r="D250"/>
      <c r="R250" s="50"/>
      <c r="S250" s="38"/>
      <c r="T250" s="38"/>
      <c r="U250" s="38"/>
    </row>
    <row r="251" spans="4:21" x14ac:dyDescent="0.25">
      <c r="D251"/>
      <c r="R251" s="50"/>
      <c r="S251" s="38"/>
      <c r="T251" s="38"/>
      <c r="U251" s="38"/>
    </row>
    <row r="252" spans="4:21" x14ac:dyDescent="0.25">
      <c r="D252"/>
      <c r="R252" s="50"/>
      <c r="S252" s="38"/>
      <c r="T252" s="38"/>
      <c r="U252" s="38"/>
    </row>
    <row r="253" spans="4:21" x14ac:dyDescent="0.25">
      <c r="D253"/>
      <c r="R253" s="50"/>
      <c r="S253" s="38"/>
      <c r="T253" s="38"/>
      <c r="U253" s="38"/>
    </row>
    <row r="254" spans="4:21" x14ac:dyDescent="0.25">
      <c r="D254"/>
      <c r="R254" s="50"/>
      <c r="S254" s="38"/>
      <c r="T254" s="38"/>
      <c r="U254" s="38"/>
    </row>
    <row r="255" spans="4:21" x14ac:dyDescent="0.25">
      <c r="D255"/>
      <c r="R255" s="50"/>
      <c r="S255" s="38"/>
      <c r="T255" s="38"/>
      <c r="U255" s="38"/>
    </row>
    <row r="256" spans="4:21" x14ac:dyDescent="0.25">
      <c r="D256"/>
      <c r="R256" s="50"/>
      <c r="S256" s="38"/>
      <c r="T256" s="38"/>
      <c r="U256" s="38"/>
    </row>
    <row r="257" spans="4:21" x14ac:dyDescent="0.25">
      <c r="D257"/>
      <c r="R257" s="50"/>
      <c r="S257" s="38"/>
      <c r="T257" s="38"/>
      <c r="U257" s="38"/>
    </row>
    <row r="258" spans="4:21" x14ac:dyDescent="0.25">
      <c r="D258"/>
      <c r="R258" s="50"/>
      <c r="S258" s="38"/>
      <c r="T258" s="38"/>
      <c r="U258" s="38"/>
    </row>
    <row r="259" spans="4:21" x14ac:dyDescent="0.25">
      <c r="D259"/>
      <c r="R259" s="50"/>
      <c r="S259" s="38"/>
      <c r="T259" s="38"/>
      <c r="U259" s="38"/>
    </row>
    <row r="260" spans="4:21" x14ac:dyDescent="0.25">
      <c r="D260"/>
      <c r="R260" s="50"/>
      <c r="S260" s="38"/>
      <c r="T260" s="38"/>
      <c r="U260" s="38"/>
    </row>
    <row r="261" spans="4:21" x14ac:dyDescent="0.25">
      <c r="D261"/>
      <c r="R261" s="50"/>
      <c r="S261" s="38"/>
      <c r="T261" s="38"/>
      <c r="U261" s="38"/>
    </row>
    <row r="262" spans="4:21" x14ac:dyDescent="0.25">
      <c r="D262"/>
      <c r="R262" s="50"/>
      <c r="S262" s="38"/>
      <c r="T262" s="38"/>
      <c r="U262" s="38"/>
    </row>
    <row r="263" spans="4:21" x14ac:dyDescent="0.25">
      <c r="D263"/>
      <c r="R263" s="50"/>
      <c r="S263" s="38"/>
      <c r="T263" s="38"/>
      <c r="U263" s="38"/>
    </row>
    <row r="264" spans="4:21" x14ac:dyDescent="0.25">
      <c r="D264"/>
      <c r="R264" s="50"/>
      <c r="S264" s="38"/>
      <c r="T264" s="38"/>
      <c r="U264" s="38"/>
    </row>
    <row r="265" spans="4:21" x14ac:dyDescent="0.25">
      <c r="D265"/>
      <c r="R265" s="50"/>
      <c r="S265" s="38"/>
      <c r="T265" s="38"/>
      <c r="U265" s="38"/>
    </row>
    <row r="266" spans="4:21" x14ac:dyDescent="0.25">
      <c r="D266"/>
      <c r="R266" s="50"/>
      <c r="S266" s="38"/>
      <c r="T266" s="38"/>
      <c r="U266" s="38"/>
    </row>
    <row r="267" spans="4:21" x14ac:dyDescent="0.25">
      <c r="D267"/>
      <c r="R267" s="50"/>
      <c r="S267" s="38"/>
      <c r="T267" s="38"/>
      <c r="U267" s="38"/>
    </row>
    <row r="268" spans="4:21" x14ac:dyDescent="0.25">
      <c r="D268"/>
      <c r="R268" s="50"/>
      <c r="S268" s="38"/>
      <c r="T268" s="38"/>
      <c r="U268" s="38"/>
    </row>
    <row r="269" spans="4:21" x14ac:dyDescent="0.25">
      <c r="D269"/>
      <c r="R269" s="50"/>
      <c r="S269" s="38"/>
      <c r="T269" s="38"/>
      <c r="U269" s="38"/>
    </row>
    <row r="270" spans="4:21" x14ac:dyDescent="0.25">
      <c r="D270"/>
      <c r="R270" s="50"/>
      <c r="S270" s="38"/>
      <c r="T270" s="38"/>
      <c r="U270" s="38"/>
    </row>
    <row r="271" spans="4:21" x14ac:dyDescent="0.25">
      <c r="D271"/>
      <c r="R271" s="50"/>
      <c r="S271" s="38"/>
      <c r="T271" s="38"/>
      <c r="U271" s="38"/>
    </row>
    <row r="272" spans="4:21" x14ac:dyDescent="0.25">
      <c r="D272"/>
      <c r="R272" s="50"/>
      <c r="S272" s="38"/>
      <c r="T272" s="38"/>
      <c r="U272" s="38"/>
    </row>
    <row r="273" spans="4:21" x14ac:dyDescent="0.25">
      <c r="D273"/>
      <c r="R273" s="50"/>
      <c r="S273" s="38"/>
      <c r="T273" s="38"/>
      <c r="U273" s="38"/>
    </row>
    <row r="274" spans="4:21" x14ac:dyDescent="0.25">
      <c r="D274"/>
      <c r="R274" s="50"/>
      <c r="S274" s="38"/>
      <c r="T274" s="38"/>
      <c r="U274" s="38"/>
    </row>
    <row r="275" spans="4:21" x14ac:dyDescent="0.25">
      <c r="D275"/>
      <c r="R275" s="50"/>
      <c r="S275" s="38"/>
      <c r="T275" s="38"/>
      <c r="U275" s="38"/>
    </row>
    <row r="276" spans="4:21" x14ac:dyDescent="0.25">
      <c r="D276"/>
      <c r="R276" s="50"/>
      <c r="S276" s="38"/>
      <c r="T276" s="38"/>
      <c r="U276" s="38"/>
    </row>
    <row r="277" spans="4:21" x14ac:dyDescent="0.25">
      <c r="D277"/>
      <c r="R277" s="50"/>
      <c r="S277" s="38"/>
      <c r="T277" s="38"/>
      <c r="U277" s="38"/>
    </row>
    <row r="278" spans="4:21" x14ac:dyDescent="0.25">
      <c r="D278"/>
      <c r="R278" s="50"/>
      <c r="S278" s="38"/>
      <c r="T278" s="38"/>
      <c r="U278" s="38"/>
    </row>
    <row r="279" spans="4:21" x14ac:dyDescent="0.25">
      <c r="D279"/>
      <c r="R279" s="50"/>
      <c r="S279" s="38"/>
      <c r="T279" s="38"/>
      <c r="U279" s="38"/>
    </row>
    <row r="280" spans="4:21" x14ac:dyDescent="0.25">
      <c r="D280"/>
      <c r="R280" s="50"/>
      <c r="S280" s="38"/>
      <c r="T280" s="38"/>
      <c r="U280" s="38"/>
    </row>
    <row r="281" spans="4:21" x14ac:dyDescent="0.25">
      <c r="D281"/>
      <c r="R281" s="50"/>
      <c r="S281" s="38"/>
      <c r="T281" s="38"/>
      <c r="U281" s="38"/>
    </row>
    <row r="282" spans="4:21" x14ac:dyDescent="0.25">
      <c r="D282"/>
      <c r="R282" s="50"/>
      <c r="S282" s="38"/>
      <c r="T282" s="38"/>
      <c r="U282" s="38"/>
    </row>
    <row r="283" spans="4:21" x14ac:dyDescent="0.25">
      <c r="D283"/>
      <c r="R283" s="50"/>
      <c r="S283" s="38"/>
      <c r="T283" s="38"/>
      <c r="U283" s="38"/>
    </row>
    <row r="284" spans="4:21" x14ac:dyDescent="0.25">
      <c r="D284"/>
      <c r="R284" s="50"/>
      <c r="S284" s="38"/>
      <c r="T284" s="38"/>
      <c r="U284" s="38"/>
    </row>
    <row r="285" spans="4:21" x14ac:dyDescent="0.25">
      <c r="D285"/>
      <c r="R285" s="50"/>
      <c r="S285" s="38"/>
      <c r="T285" s="38"/>
      <c r="U285" s="38"/>
    </row>
    <row r="286" spans="4:21" x14ac:dyDescent="0.25">
      <c r="D286"/>
      <c r="R286" s="50"/>
      <c r="S286" s="38"/>
      <c r="T286" s="38"/>
      <c r="U286" s="38"/>
    </row>
    <row r="287" spans="4:21" x14ac:dyDescent="0.25">
      <c r="D287"/>
      <c r="R287" s="50"/>
      <c r="S287" s="38"/>
      <c r="T287" s="38"/>
      <c r="U287" s="38"/>
    </row>
    <row r="288" spans="4:21" x14ac:dyDescent="0.25">
      <c r="D288"/>
      <c r="R288" s="50"/>
      <c r="S288" s="38"/>
      <c r="T288" s="38"/>
      <c r="U288" s="38"/>
    </row>
    <row r="289" spans="4:21" x14ac:dyDescent="0.25">
      <c r="D289"/>
      <c r="R289" s="50"/>
      <c r="S289" s="38"/>
      <c r="T289" s="38"/>
      <c r="U289" s="38"/>
    </row>
    <row r="290" spans="4:21" x14ac:dyDescent="0.25">
      <c r="D290"/>
      <c r="R290" s="50"/>
      <c r="S290" s="38"/>
      <c r="T290" s="38"/>
      <c r="U290" s="38"/>
    </row>
    <row r="291" spans="4:21" x14ac:dyDescent="0.25">
      <c r="D291"/>
      <c r="R291" s="50"/>
      <c r="S291" s="38"/>
      <c r="T291" s="38"/>
      <c r="U291" s="38"/>
    </row>
    <row r="292" spans="4:21" x14ac:dyDescent="0.25">
      <c r="D292"/>
      <c r="R292" s="50"/>
      <c r="S292" s="38"/>
      <c r="T292" s="38"/>
      <c r="U292" s="38"/>
    </row>
    <row r="293" spans="4:21" x14ac:dyDescent="0.25">
      <c r="D293"/>
      <c r="R293" s="50"/>
      <c r="S293" s="38"/>
      <c r="T293" s="38"/>
      <c r="U293" s="38"/>
    </row>
    <row r="294" spans="4:21" x14ac:dyDescent="0.25">
      <c r="D294"/>
      <c r="R294" s="50"/>
      <c r="S294" s="38"/>
      <c r="T294" s="38"/>
      <c r="U294" s="38"/>
    </row>
    <row r="295" spans="4:21" x14ac:dyDescent="0.25">
      <c r="D295"/>
      <c r="R295" s="50"/>
      <c r="S295" s="38"/>
      <c r="T295" s="38"/>
      <c r="U295" s="38"/>
    </row>
    <row r="296" spans="4:21" x14ac:dyDescent="0.25">
      <c r="D296"/>
      <c r="R296" s="50"/>
      <c r="S296" s="38"/>
      <c r="T296" s="38"/>
      <c r="U296" s="38"/>
    </row>
    <row r="297" spans="4:21" x14ac:dyDescent="0.25">
      <c r="D297"/>
      <c r="R297" s="50"/>
      <c r="S297" s="38"/>
      <c r="T297" s="38"/>
      <c r="U297" s="38"/>
    </row>
    <row r="298" spans="4:21" x14ac:dyDescent="0.25">
      <c r="D298"/>
      <c r="R298" s="50"/>
      <c r="S298" s="38"/>
      <c r="T298" s="38"/>
      <c r="U298" s="38"/>
    </row>
    <row r="299" spans="4:21" x14ac:dyDescent="0.25">
      <c r="D299"/>
      <c r="R299" s="50"/>
      <c r="S299" s="38"/>
      <c r="T299" s="38"/>
      <c r="U299" s="38"/>
    </row>
    <row r="300" spans="4:21" x14ac:dyDescent="0.25">
      <c r="D300"/>
      <c r="R300" s="50"/>
      <c r="S300" s="38"/>
      <c r="T300" s="38"/>
      <c r="U300" s="38"/>
    </row>
    <row r="301" spans="4:21" x14ac:dyDescent="0.25">
      <c r="D301"/>
      <c r="R301" s="50"/>
      <c r="S301" s="38"/>
      <c r="T301" s="38"/>
      <c r="U301" s="38"/>
    </row>
    <row r="302" spans="4:21" x14ac:dyDescent="0.25">
      <c r="D302"/>
      <c r="R302" s="50"/>
      <c r="S302" s="38"/>
      <c r="T302" s="38"/>
      <c r="U302" s="38"/>
    </row>
    <row r="303" spans="4:21" x14ac:dyDescent="0.25">
      <c r="D303"/>
      <c r="R303" s="50"/>
      <c r="S303" s="38"/>
      <c r="T303" s="38"/>
      <c r="U303" s="38"/>
    </row>
    <row r="304" spans="4:21" x14ac:dyDescent="0.25">
      <c r="D304"/>
      <c r="R304" s="50"/>
      <c r="S304" s="38"/>
      <c r="T304" s="38"/>
      <c r="U304" s="38"/>
    </row>
    <row r="305" spans="4:21" x14ac:dyDescent="0.25">
      <c r="D305"/>
      <c r="R305" s="50"/>
      <c r="S305" s="38"/>
      <c r="T305" s="38"/>
      <c r="U305" s="38"/>
    </row>
    <row r="306" spans="4:21" x14ac:dyDescent="0.25">
      <c r="D306"/>
      <c r="R306" s="50"/>
      <c r="S306" s="38"/>
      <c r="T306" s="38"/>
      <c r="U306" s="38"/>
    </row>
    <row r="307" spans="4:21" x14ac:dyDescent="0.25">
      <c r="D307"/>
      <c r="R307" s="50"/>
      <c r="S307" s="38"/>
      <c r="T307" s="38"/>
      <c r="U307" s="38"/>
    </row>
    <row r="308" spans="4:21" x14ac:dyDescent="0.25">
      <c r="D308"/>
      <c r="R308" s="50"/>
      <c r="S308" s="38"/>
      <c r="T308" s="38"/>
      <c r="U308" s="38"/>
    </row>
    <row r="309" spans="4:21" x14ac:dyDescent="0.25">
      <c r="D309"/>
      <c r="R309" s="50"/>
      <c r="S309" s="38"/>
      <c r="T309" s="38"/>
      <c r="U309" s="38"/>
    </row>
    <row r="310" spans="4:21" x14ac:dyDescent="0.25">
      <c r="D310"/>
      <c r="R310" s="50"/>
      <c r="S310" s="38"/>
      <c r="T310" s="38"/>
      <c r="U310" s="38"/>
    </row>
    <row r="311" spans="4:21" x14ac:dyDescent="0.25">
      <c r="D311"/>
      <c r="R311" s="50"/>
      <c r="S311" s="38"/>
      <c r="T311" s="38"/>
      <c r="U311" s="38"/>
    </row>
    <row r="312" spans="4:21" x14ac:dyDescent="0.25">
      <c r="D312"/>
      <c r="R312" s="50"/>
      <c r="S312" s="38"/>
      <c r="T312" s="38"/>
      <c r="U312" s="38"/>
    </row>
    <row r="313" spans="4:21" x14ac:dyDescent="0.25">
      <c r="D313"/>
      <c r="R313" s="50"/>
      <c r="S313" s="38"/>
      <c r="T313" s="38"/>
      <c r="U313" s="38"/>
    </row>
    <row r="314" spans="4:21" x14ac:dyDescent="0.25">
      <c r="D314"/>
      <c r="R314" s="50"/>
      <c r="S314" s="38"/>
      <c r="T314" s="38"/>
      <c r="U314" s="38"/>
    </row>
    <row r="315" spans="4:21" x14ac:dyDescent="0.25">
      <c r="D315"/>
      <c r="R315" s="50"/>
      <c r="S315" s="38"/>
      <c r="T315" s="38"/>
      <c r="U315" s="38"/>
    </row>
    <row r="316" spans="4:21" x14ac:dyDescent="0.25">
      <c r="D316"/>
      <c r="R316" s="50"/>
      <c r="S316" s="38"/>
      <c r="T316" s="38"/>
      <c r="U316" s="38"/>
    </row>
    <row r="317" spans="4:21" x14ac:dyDescent="0.25">
      <c r="D317"/>
      <c r="R317" s="50"/>
      <c r="S317" s="38"/>
      <c r="T317" s="38"/>
      <c r="U317" s="38"/>
    </row>
    <row r="318" spans="4:21" x14ac:dyDescent="0.25">
      <c r="D318"/>
      <c r="R318" s="50"/>
      <c r="S318" s="38"/>
      <c r="T318" s="38"/>
      <c r="U318" s="38"/>
    </row>
    <row r="319" spans="4:21" x14ac:dyDescent="0.25">
      <c r="D319"/>
      <c r="R319" s="50"/>
      <c r="S319" s="38"/>
      <c r="T319" s="38"/>
      <c r="U319" s="38"/>
    </row>
    <row r="320" spans="4:21" x14ac:dyDescent="0.25">
      <c r="D320"/>
      <c r="R320" s="50"/>
      <c r="S320" s="38"/>
      <c r="T320" s="38"/>
      <c r="U320" s="38"/>
    </row>
    <row r="321" spans="4:21" x14ac:dyDescent="0.25">
      <c r="D321"/>
      <c r="R321" s="50"/>
      <c r="S321" s="38"/>
      <c r="T321" s="38"/>
      <c r="U321" s="38"/>
    </row>
    <row r="322" spans="4:21" x14ac:dyDescent="0.25">
      <c r="D322"/>
      <c r="R322" s="50"/>
      <c r="S322" s="38"/>
      <c r="T322" s="38"/>
      <c r="U322" s="38"/>
    </row>
    <row r="323" spans="4:21" x14ac:dyDescent="0.25">
      <c r="D323"/>
      <c r="R323" s="50"/>
      <c r="S323" s="38"/>
      <c r="T323" s="38"/>
      <c r="U323" s="38"/>
    </row>
    <row r="324" spans="4:21" x14ac:dyDescent="0.25">
      <c r="D324"/>
      <c r="R324" s="50"/>
      <c r="S324" s="38"/>
      <c r="T324" s="38"/>
      <c r="U324" s="38"/>
    </row>
    <row r="325" spans="4:21" x14ac:dyDescent="0.25">
      <c r="D325"/>
      <c r="R325" s="50"/>
      <c r="S325" s="38"/>
      <c r="T325" s="38"/>
      <c r="U325" s="38"/>
    </row>
    <row r="326" spans="4:21" x14ac:dyDescent="0.25">
      <c r="D326"/>
      <c r="R326" s="50"/>
      <c r="S326" s="38"/>
      <c r="T326" s="38"/>
      <c r="U326" s="38"/>
    </row>
    <row r="327" spans="4:21" x14ac:dyDescent="0.25">
      <c r="D327"/>
      <c r="R327" s="50"/>
      <c r="S327" s="38"/>
      <c r="T327" s="38"/>
      <c r="U327" s="38"/>
    </row>
    <row r="328" spans="4:21" x14ac:dyDescent="0.25">
      <c r="D328"/>
      <c r="R328" s="50"/>
      <c r="S328" s="38"/>
      <c r="T328" s="38"/>
      <c r="U328" s="38"/>
    </row>
    <row r="329" spans="4:21" x14ac:dyDescent="0.25">
      <c r="D329"/>
      <c r="R329" s="50"/>
      <c r="S329" s="38"/>
      <c r="T329" s="38"/>
      <c r="U329" s="38"/>
    </row>
    <row r="330" spans="4:21" x14ac:dyDescent="0.25">
      <c r="D330"/>
      <c r="R330" s="50"/>
      <c r="S330" s="38"/>
      <c r="T330" s="38"/>
      <c r="U330" s="38"/>
    </row>
    <row r="331" spans="4:21" x14ac:dyDescent="0.25">
      <c r="D331"/>
      <c r="R331" s="50"/>
      <c r="S331" s="38"/>
      <c r="T331" s="38"/>
      <c r="U331" s="38"/>
    </row>
    <row r="332" spans="4:21" x14ac:dyDescent="0.25">
      <c r="D332"/>
      <c r="R332" s="50"/>
      <c r="S332" s="38"/>
      <c r="T332" s="38"/>
      <c r="U332" s="38"/>
    </row>
    <row r="333" spans="4:21" x14ac:dyDescent="0.25">
      <c r="D333"/>
      <c r="R333" s="50"/>
      <c r="S333" s="38"/>
      <c r="T333" s="38"/>
      <c r="U333" s="38"/>
    </row>
    <row r="334" spans="4:21" x14ac:dyDescent="0.25">
      <c r="D334"/>
      <c r="R334" s="50"/>
      <c r="S334" s="38"/>
      <c r="T334" s="38"/>
      <c r="U334" s="38"/>
    </row>
    <row r="335" spans="4:21" x14ac:dyDescent="0.25">
      <c r="D335"/>
      <c r="R335" s="50"/>
      <c r="S335" s="38"/>
      <c r="T335" s="38"/>
      <c r="U335" s="38"/>
    </row>
    <row r="336" spans="4:21" x14ac:dyDescent="0.25">
      <c r="D336"/>
      <c r="R336" s="50"/>
      <c r="S336" s="38"/>
      <c r="T336" s="38"/>
      <c r="U336" s="38"/>
    </row>
    <row r="337" spans="4:21" x14ac:dyDescent="0.25">
      <c r="D337"/>
      <c r="R337" s="50"/>
      <c r="S337" s="38"/>
      <c r="T337" s="38"/>
      <c r="U337" s="38"/>
    </row>
    <row r="338" spans="4:21" x14ac:dyDescent="0.25">
      <c r="D338"/>
      <c r="R338" s="50"/>
      <c r="S338" s="38"/>
      <c r="T338" s="38"/>
      <c r="U338" s="38"/>
    </row>
    <row r="339" spans="4:21" x14ac:dyDescent="0.25">
      <c r="D339"/>
      <c r="R339" s="50"/>
      <c r="S339" s="38"/>
      <c r="T339" s="38"/>
      <c r="U339" s="38"/>
    </row>
    <row r="340" spans="4:21" x14ac:dyDescent="0.25">
      <c r="D340"/>
      <c r="R340" s="50"/>
      <c r="S340" s="38"/>
      <c r="T340" s="38"/>
      <c r="U340" s="38"/>
    </row>
    <row r="341" spans="4:21" x14ac:dyDescent="0.25">
      <c r="D341"/>
      <c r="R341" s="50"/>
      <c r="S341" s="38"/>
      <c r="T341" s="38"/>
      <c r="U341" s="38"/>
    </row>
    <row r="342" spans="4:21" x14ac:dyDescent="0.25">
      <c r="D342"/>
      <c r="R342" s="50"/>
      <c r="S342" s="38"/>
      <c r="T342" s="38"/>
      <c r="U342" s="38"/>
    </row>
    <row r="343" spans="4:21" x14ac:dyDescent="0.25">
      <c r="D343"/>
      <c r="R343" s="50"/>
      <c r="S343" s="38"/>
      <c r="T343" s="38"/>
      <c r="U343" s="38"/>
    </row>
    <row r="344" spans="4:21" x14ac:dyDescent="0.25">
      <c r="D344"/>
      <c r="R344" s="50"/>
      <c r="S344" s="38"/>
      <c r="T344" s="38"/>
      <c r="U344" s="38"/>
    </row>
    <row r="345" spans="4:21" x14ac:dyDescent="0.25">
      <c r="D345"/>
      <c r="R345" s="50"/>
      <c r="S345" s="38"/>
      <c r="T345" s="38"/>
      <c r="U345" s="38"/>
    </row>
    <row r="346" spans="4:21" x14ac:dyDescent="0.25">
      <c r="D346"/>
      <c r="R346" s="50"/>
      <c r="S346" s="38"/>
      <c r="T346" s="38"/>
      <c r="U346" s="38"/>
    </row>
    <row r="347" spans="4:21" x14ac:dyDescent="0.25">
      <c r="D347"/>
      <c r="R347" s="50"/>
      <c r="S347" s="38"/>
      <c r="T347" s="38"/>
      <c r="U347" s="38"/>
    </row>
    <row r="348" spans="4:21" x14ac:dyDescent="0.25">
      <c r="D348"/>
      <c r="R348" s="50"/>
      <c r="S348" s="38"/>
      <c r="T348" s="38"/>
      <c r="U348" s="38"/>
    </row>
    <row r="349" spans="4:21" x14ac:dyDescent="0.25">
      <c r="D349"/>
      <c r="R349" s="50"/>
      <c r="S349" s="38"/>
      <c r="T349" s="38"/>
      <c r="U349" s="38"/>
    </row>
    <row r="350" spans="4:21" x14ac:dyDescent="0.25">
      <c r="D350"/>
      <c r="R350" s="50"/>
      <c r="S350" s="38"/>
      <c r="T350" s="38"/>
      <c r="U350" s="38"/>
    </row>
    <row r="351" spans="4:21" x14ac:dyDescent="0.25">
      <c r="D351"/>
      <c r="R351" s="50"/>
      <c r="S351" s="38"/>
      <c r="T351" s="38"/>
      <c r="U351" s="38"/>
    </row>
    <row r="352" spans="4:21" x14ac:dyDescent="0.25">
      <c r="D352"/>
      <c r="R352" s="50"/>
      <c r="S352" s="38"/>
      <c r="T352" s="38"/>
      <c r="U352" s="38"/>
    </row>
    <row r="353" spans="4:21" x14ac:dyDescent="0.25">
      <c r="D353"/>
      <c r="R353" s="50"/>
      <c r="S353" s="38"/>
      <c r="T353" s="38"/>
      <c r="U353" s="38"/>
    </row>
    <row r="354" spans="4:21" x14ac:dyDescent="0.25">
      <c r="D354"/>
      <c r="R354" s="50"/>
      <c r="S354" s="38"/>
      <c r="T354" s="38"/>
      <c r="U354" s="38"/>
    </row>
    <row r="355" spans="4:21" x14ac:dyDescent="0.25">
      <c r="D355"/>
      <c r="R355" s="50"/>
      <c r="S355" s="38"/>
      <c r="T355" s="38"/>
      <c r="U355" s="38"/>
    </row>
    <row r="356" spans="4:21" x14ac:dyDescent="0.25">
      <c r="D356"/>
      <c r="R356" s="50"/>
      <c r="S356" s="38"/>
      <c r="T356" s="38"/>
      <c r="U356" s="38"/>
    </row>
    <row r="357" spans="4:21" x14ac:dyDescent="0.25">
      <c r="D357"/>
      <c r="R357" s="50"/>
      <c r="S357" s="38"/>
      <c r="T357" s="38"/>
      <c r="U357" s="38"/>
    </row>
    <row r="358" spans="4:21" x14ac:dyDescent="0.25">
      <c r="D358"/>
      <c r="R358" s="50"/>
      <c r="S358" s="38"/>
      <c r="T358" s="38"/>
      <c r="U358" s="38"/>
    </row>
    <row r="359" spans="4:21" x14ac:dyDescent="0.25">
      <c r="D359"/>
      <c r="R359" s="50"/>
      <c r="S359" s="38"/>
      <c r="T359" s="38"/>
      <c r="U359" s="38"/>
    </row>
    <row r="360" spans="4:21" x14ac:dyDescent="0.25">
      <c r="D360"/>
      <c r="R360" s="50"/>
      <c r="S360" s="38"/>
      <c r="T360" s="38"/>
      <c r="U360" s="38"/>
    </row>
    <row r="361" spans="4:21" x14ac:dyDescent="0.25">
      <c r="D361"/>
      <c r="R361" s="50"/>
      <c r="S361" s="38"/>
      <c r="T361" s="38"/>
      <c r="U361" s="38"/>
    </row>
    <row r="362" spans="4:21" x14ac:dyDescent="0.25">
      <c r="D362"/>
      <c r="R362" s="50"/>
      <c r="S362" s="38"/>
      <c r="T362" s="38"/>
      <c r="U362" s="38"/>
    </row>
    <row r="363" spans="4:21" x14ac:dyDescent="0.25">
      <c r="D363"/>
      <c r="R363" s="50"/>
      <c r="S363" s="38"/>
      <c r="T363" s="38"/>
      <c r="U363" s="38"/>
    </row>
    <row r="364" spans="4:21" x14ac:dyDescent="0.25">
      <c r="D364"/>
      <c r="R364" s="50"/>
      <c r="S364" s="38"/>
      <c r="T364" s="38"/>
      <c r="U364" s="38"/>
    </row>
    <row r="365" spans="4:21" x14ac:dyDescent="0.25">
      <c r="D365"/>
      <c r="R365" s="50"/>
      <c r="S365" s="38"/>
      <c r="T365" s="38"/>
      <c r="U365" s="38"/>
    </row>
    <row r="366" spans="4:21" x14ac:dyDescent="0.25">
      <c r="D366"/>
      <c r="R366" s="50"/>
      <c r="S366" s="38"/>
      <c r="T366" s="38"/>
      <c r="U366" s="38"/>
    </row>
    <row r="367" spans="4:21" x14ac:dyDescent="0.25">
      <c r="D367"/>
      <c r="R367" s="50"/>
      <c r="S367" s="38"/>
      <c r="T367" s="38"/>
      <c r="U367" s="38"/>
    </row>
    <row r="368" spans="4:21" x14ac:dyDescent="0.25">
      <c r="D368"/>
      <c r="R368" s="50"/>
      <c r="S368" s="38"/>
      <c r="T368" s="38"/>
      <c r="U368" s="38"/>
    </row>
    <row r="369" spans="4:21" x14ac:dyDescent="0.25">
      <c r="D369"/>
      <c r="R369" s="50"/>
      <c r="S369" s="38"/>
      <c r="T369" s="38"/>
      <c r="U369" s="38"/>
    </row>
    <row r="370" spans="4:21" x14ac:dyDescent="0.25">
      <c r="D370"/>
      <c r="R370" s="50"/>
      <c r="S370" s="38"/>
      <c r="T370" s="38"/>
      <c r="U370" s="38"/>
    </row>
    <row r="371" spans="4:21" x14ac:dyDescent="0.25">
      <c r="D371"/>
      <c r="R371" s="50"/>
      <c r="S371" s="38"/>
      <c r="T371" s="38"/>
      <c r="U371" s="38"/>
    </row>
    <row r="372" spans="4:21" x14ac:dyDescent="0.25">
      <c r="D372"/>
      <c r="R372" s="50"/>
      <c r="S372" s="38"/>
      <c r="T372" s="38"/>
      <c r="U372" s="38"/>
    </row>
    <row r="373" spans="4:21" x14ac:dyDescent="0.25">
      <c r="D373"/>
      <c r="R373" s="50"/>
      <c r="S373" s="38"/>
      <c r="T373" s="38"/>
      <c r="U373" s="38"/>
    </row>
    <row r="374" spans="4:21" x14ac:dyDescent="0.25">
      <c r="D374"/>
      <c r="R374" s="50"/>
      <c r="S374" s="38"/>
      <c r="T374" s="38"/>
      <c r="U374" s="38"/>
    </row>
    <row r="375" spans="4:21" x14ac:dyDescent="0.25">
      <c r="D375"/>
      <c r="R375" s="50"/>
      <c r="S375" s="38"/>
      <c r="T375" s="38"/>
      <c r="U375" s="38"/>
    </row>
    <row r="376" spans="4:21" x14ac:dyDescent="0.25">
      <c r="D376"/>
      <c r="R376" s="50"/>
      <c r="S376" s="38"/>
      <c r="T376" s="38"/>
      <c r="U376" s="38"/>
    </row>
    <row r="377" spans="4:21" x14ac:dyDescent="0.25">
      <c r="D377"/>
      <c r="R377" s="50"/>
      <c r="S377" s="38"/>
      <c r="T377" s="38"/>
      <c r="U377" s="38"/>
    </row>
    <row r="378" spans="4:21" x14ac:dyDescent="0.25">
      <c r="D378"/>
      <c r="R378" s="50"/>
      <c r="S378" s="38"/>
      <c r="T378" s="38"/>
      <c r="U378" s="38"/>
    </row>
    <row r="379" spans="4:21" x14ac:dyDescent="0.25">
      <c r="D379"/>
      <c r="R379" s="50"/>
      <c r="S379" s="38"/>
      <c r="T379" s="38"/>
      <c r="U379" s="38"/>
    </row>
    <row r="380" spans="4:21" x14ac:dyDescent="0.25">
      <c r="D380"/>
      <c r="R380" s="50"/>
      <c r="S380" s="38"/>
      <c r="T380" s="38"/>
      <c r="U380" s="38"/>
    </row>
    <row r="381" spans="4:21" x14ac:dyDescent="0.25">
      <c r="D381"/>
      <c r="R381" s="50"/>
      <c r="S381" s="38"/>
      <c r="T381" s="38"/>
      <c r="U381" s="38"/>
    </row>
    <row r="382" spans="4:21" x14ac:dyDescent="0.25">
      <c r="D382"/>
      <c r="R382" s="50"/>
      <c r="S382" s="38"/>
      <c r="T382" s="38"/>
      <c r="U382" s="38"/>
    </row>
    <row r="383" spans="4:21" x14ac:dyDescent="0.25">
      <c r="D383"/>
      <c r="R383" s="50"/>
      <c r="S383" s="38"/>
      <c r="T383" s="38"/>
      <c r="U383" s="38"/>
    </row>
    <row r="384" spans="4:21" x14ac:dyDescent="0.25">
      <c r="D384"/>
      <c r="R384" s="50"/>
      <c r="S384" s="38"/>
      <c r="T384" s="38"/>
      <c r="U384" s="38"/>
    </row>
    <row r="385" spans="4:21" x14ac:dyDescent="0.25">
      <c r="D385"/>
      <c r="R385" s="50"/>
      <c r="S385" s="38"/>
      <c r="T385" s="38"/>
      <c r="U385" s="38"/>
    </row>
    <row r="386" spans="4:21" x14ac:dyDescent="0.25">
      <c r="D386"/>
      <c r="R386" s="50"/>
      <c r="S386" s="38"/>
      <c r="T386" s="38"/>
      <c r="U386" s="38"/>
    </row>
    <row r="387" spans="4:21" x14ac:dyDescent="0.25">
      <c r="D387"/>
      <c r="R387" s="50"/>
      <c r="S387" s="38"/>
      <c r="T387" s="38"/>
      <c r="U387" s="38"/>
    </row>
    <row r="388" spans="4:21" x14ac:dyDescent="0.25">
      <c r="D388"/>
      <c r="R388" s="50"/>
      <c r="S388" s="38"/>
      <c r="T388" s="38"/>
      <c r="U388" s="38"/>
    </row>
    <row r="389" spans="4:21" x14ac:dyDescent="0.25">
      <c r="D389"/>
      <c r="R389" s="50"/>
      <c r="S389" s="38"/>
      <c r="T389" s="38"/>
      <c r="U389" s="38"/>
    </row>
    <row r="390" spans="4:21" x14ac:dyDescent="0.25">
      <c r="D390"/>
      <c r="R390" s="50"/>
      <c r="S390" s="38"/>
      <c r="T390" s="38"/>
      <c r="U390" s="38"/>
    </row>
    <row r="391" spans="4:21" x14ac:dyDescent="0.25">
      <c r="D391"/>
      <c r="R391" s="50"/>
      <c r="S391" s="38"/>
      <c r="T391" s="38"/>
      <c r="U391" s="38"/>
    </row>
    <row r="392" spans="4:21" x14ac:dyDescent="0.25">
      <c r="D392"/>
      <c r="R392" s="50"/>
      <c r="S392" s="38"/>
      <c r="T392" s="38"/>
      <c r="U392" s="38"/>
    </row>
    <row r="393" spans="4:21" x14ac:dyDescent="0.25">
      <c r="D393"/>
      <c r="R393" s="50"/>
      <c r="S393" s="38"/>
      <c r="T393" s="38"/>
      <c r="U393" s="38"/>
    </row>
    <row r="394" spans="4:21" x14ac:dyDescent="0.25">
      <c r="D394"/>
      <c r="R394" s="50"/>
      <c r="S394" s="38"/>
      <c r="T394" s="38"/>
      <c r="U394" s="38"/>
    </row>
    <row r="395" spans="4:21" x14ac:dyDescent="0.25">
      <c r="D395"/>
      <c r="R395" s="50"/>
      <c r="S395" s="38"/>
      <c r="T395" s="38"/>
      <c r="U395" s="38"/>
    </row>
    <row r="396" spans="4:21" x14ac:dyDescent="0.25">
      <c r="D396"/>
      <c r="R396" s="50"/>
      <c r="S396" s="38"/>
      <c r="T396" s="38"/>
      <c r="U396" s="38"/>
    </row>
    <row r="397" spans="4:21" x14ac:dyDescent="0.25">
      <c r="D397"/>
      <c r="R397" s="50"/>
      <c r="S397" s="38"/>
      <c r="T397" s="38"/>
      <c r="U397" s="38"/>
    </row>
    <row r="398" spans="4:21" x14ac:dyDescent="0.25">
      <c r="D398"/>
      <c r="R398" s="50"/>
      <c r="S398" s="38"/>
      <c r="T398" s="38"/>
      <c r="U398" s="38"/>
    </row>
    <row r="399" spans="4:21" x14ac:dyDescent="0.25">
      <c r="D399"/>
      <c r="R399" s="50"/>
      <c r="S399" s="38"/>
      <c r="T399" s="38"/>
      <c r="U399" s="38"/>
    </row>
    <row r="400" spans="4:21" x14ac:dyDescent="0.25">
      <c r="D400"/>
      <c r="R400" s="50"/>
      <c r="S400" s="38"/>
      <c r="T400" s="38"/>
      <c r="U400" s="38"/>
    </row>
    <row r="401" spans="4:21" x14ac:dyDescent="0.25">
      <c r="D401"/>
      <c r="R401" s="50"/>
      <c r="S401" s="38"/>
      <c r="T401" s="38"/>
      <c r="U401" s="38"/>
    </row>
    <row r="402" spans="4:21" x14ac:dyDescent="0.25">
      <c r="D402"/>
      <c r="R402" s="50"/>
      <c r="S402" s="38"/>
      <c r="T402" s="38"/>
      <c r="U402" s="38"/>
    </row>
    <row r="403" spans="4:21" x14ac:dyDescent="0.25">
      <c r="D403"/>
      <c r="R403" s="50"/>
      <c r="S403" s="38"/>
      <c r="T403" s="38"/>
      <c r="U403" s="38"/>
    </row>
    <row r="404" spans="4:21" x14ac:dyDescent="0.25">
      <c r="D404"/>
      <c r="R404" s="50"/>
      <c r="S404" s="38"/>
      <c r="T404" s="38"/>
      <c r="U404" s="38"/>
    </row>
    <row r="405" spans="4:21" x14ac:dyDescent="0.25">
      <c r="D405"/>
      <c r="R405" s="50"/>
      <c r="S405" s="38"/>
      <c r="T405" s="38"/>
      <c r="U405" s="38"/>
    </row>
    <row r="406" spans="4:21" x14ac:dyDescent="0.25">
      <c r="D406"/>
      <c r="R406" s="50"/>
      <c r="S406" s="38"/>
      <c r="T406" s="38"/>
      <c r="U406" s="38"/>
    </row>
    <row r="407" spans="4:21" x14ac:dyDescent="0.25">
      <c r="D407"/>
      <c r="R407" s="50"/>
      <c r="S407" s="38"/>
      <c r="T407" s="38"/>
      <c r="U407" s="38"/>
    </row>
    <row r="408" spans="4:21" x14ac:dyDescent="0.25">
      <c r="D408"/>
      <c r="R408" s="50"/>
      <c r="S408" s="38"/>
      <c r="T408" s="38"/>
      <c r="U408" s="38"/>
    </row>
    <row r="409" spans="4:21" x14ac:dyDescent="0.25">
      <c r="D409"/>
      <c r="R409" s="50"/>
      <c r="S409" s="38"/>
      <c r="T409" s="38"/>
      <c r="U409" s="38"/>
    </row>
    <row r="410" spans="4:21" x14ac:dyDescent="0.25">
      <c r="D410"/>
      <c r="R410" s="50"/>
      <c r="S410" s="38"/>
      <c r="T410" s="38"/>
      <c r="U410" s="38"/>
    </row>
    <row r="411" spans="4:21" x14ac:dyDescent="0.25">
      <c r="D411"/>
      <c r="R411" s="50"/>
      <c r="S411" s="38"/>
      <c r="T411" s="38"/>
      <c r="U411" s="38"/>
    </row>
    <row r="412" spans="4:21" x14ac:dyDescent="0.25">
      <c r="D412"/>
      <c r="R412" s="50"/>
      <c r="S412" s="38"/>
      <c r="T412" s="38"/>
      <c r="U412" s="38"/>
    </row>
    <row r="413" spans="4:21" x14ac:dyDescent="0.25">
      <c r="D413"/>
      <c r="R413" s="50"/>
      <c r="S413" s="38"/>
      <c r="T413" s="38"/>
      <c r="U413" s="38"/>
    </row>
    <row r="414" spans="4:21" x14ac:dyDescent="0.25">
      <c r="D414"/>
      <c r="R414" s="50"/>
      <c r="S414" s="38"/>
      <c r="T414" s="38"/>
      <c r="U414" s="38"/>
    </row>
    <row r="415" spans="4:21" x14ac:dyDescent="0.25">
      <c r="D415"/>
      <c r="R415" s="50"/>
      <c r="S415" s="38"/>
      <c r="T415" s="38"/>
      <c r="U415" s="38"/>
    </row>
    <row r="416" spans="4:21" x14ac:dyDescent="0.25">
      <c r="D416"/>
      <c r="R416" s="50"/>
      <c r="S416" s="38"/>
      <c r="T416" s="38"/>
      <c r="U416" s="38"/>
    </row>
    <row r="417" spans="4:21" x14ac:dyDescent="0.25">
      <c r="D417"/>
      <c r="R417" s="50"/>
      <c r="S417" s="38"/>
      <c r="T417" s="38"/>
      <c r="U417" s="38"/>
    </row>
    <row r="418" spans="4:21" x14ac:dyDescent="0.25">
      <c r="D418"/>
      <c r="R418" s="50"/>
      <c r="S418" s="38"/>
      <c r="T418" s="38"/>
      <c r="U418" s="38"/>
    </row>
    <row r="419" spans="4:21" x14ac:dyDescent="0.25">
      <c r="D419"/>
      <c r="R419" s="50"/>
      <c r="S419" s="38"/>
      <c r="T419" s="38"/>
      <c r="U419" s="38"/>
    </row>
    <row r="420" spans="4:21" x14ac:dyDescent="0.25">
      <c r="D420"/>
      <c r="R420" s="50"/>
      <c r="S420" s="38"/>
      <c r="T420" s="38"/>
      <c r="U420" s="38"/>
    </row>
    <row r="421" spans="4:21" x14ac:dyDescent="0.25">
      <c r="D421"/>
      <c r="R421" s="50"/>
      <c r="S421" s="38"/>
      <c r="T421" s="38"/>
      <c r="U421" s="38"/>
    </row>
    <row r="422" spans="4:21" x14ac:dyDescent="0.25">
      <c r="D422"/>
      <c r="R422" s="50"/>
      <c r="S422" s="38"/>
      <c r="T422" s="38"/>
      <c r="U422" s="38"/>
    </row>
    <row r="423" spans="4:21" x14ac:dyDescent="0.25">
      <c r="D423"/>
      <c r="R423" s="50"/>
      <c r="S423" s="38"/>
      <c r="T423" s="38"/>
      <c r="U423" s="38"/>
    </row>
    <row r="424" spans="4:21" x14ac:dyDescent="0.25">
      <c r="D424"/>
      <c r="R424" s="50"/>
      <c r="S424" s="38"/>
      <c r="T424" s="38"/>
      <c r="U424" s="38"/>
    </row>
    <row r="425" spans="4:21" x14ac:dyDescent="0.25">
      <c r="D425"/>
      <c r="R425" s="50"/>
      <c r="S425" s="38"/>
      <c r="T425" s="38"/>
      <c r="U425" s="38"/>
    </row>
    <row r="426" spans="4:21" x14ac:dyDescent="0.25">
      <c r="D426"/>
      <c r="R426" s="50"/>
      <c r="S426" s="38"/>
      <c r="T426" s="38"/>
      <c r="U426" s="38"/>
    </row>
    <row r="427" spans="4:21" x14ac:dyDescent="0.25">
      <c r="D427"/>
      <c r="R427" s="50"/>
      <c r="S427" s="38"/>
      <c r="T427" s="38"/>
      <c r="U427" s="38"/>
    </row>
    <row r="428" spans="4:21" x14ac:dyDescent="0.25">
      <c r="D428"/>
      <c r="R428" s="50"/>
      <c r="S428" s="38"/>
      <c r="T428" s="38"/>
      <c r="U428" s="38"/>
    </row>
    <row r="429" spans="4:21" x14ac:dyDescent="0.25">
      <c r="D429"/>
      <c r="R429" s="50"/>
      <c r="S429" s="38"/>
      <c r="T429" s="38"/>
      <c r="U429" s="38"/>
    </row>
    <row r="430" spans="4:21" x14ac:dyDescent="0.25">
      <c r="D430"/>
      <c r="R430" s="50"/>
      <c r="S430" s="38"/>
      <c r="T430" s="38"/>
      <c r="U430" s="38"/>
    </row>
    <row r="431" spans="4:21" x14ac:dyDescent="0.25">
      <c r="D431"/>
      <c r="R431" s="50"/>
      <c r="S431" s="38"/>
      <c r="T431" s="38"/>
      <c r="U431" s="38"/>
    </row>
    <row r="432" spans="4:21" x14ac:dyDescent="0.25">
      <c r="D432"/>
      <c r="R432" s="50"/>
      <c r="S432" s="38"/>
      <c r="T432" s="38"/>
      <c r="U432" s="38"/>
    </row>
    <row r="433" spans="4:21" x14ac:dyDescent="0.25">
      <c r="D433"/>
      <c r="R433" s="50"/>
      <c r="S433" s="38"/>
      <c r="T433" s="38"/>
      <c r="U433" s="38"/>
    </row>
    <row r="434" spans="4:21" x14ac:dyDescent="0.25">
      <c r="D434"/>
      <c r="R434" s="50"/>
      <c r="S434" s="38"/>
      <c r="T434" s="38"/>
      <c r="U434" s="38"/>
    </row>
    <row r="435" spans="4:21" x14ac:dyDescent="0.25">
      <c r="D435"/>
      <c r="R435" s="50"/>
      <c r="S435" s="38"/>
      <c r="T435" s="38"/>
      <c r="U435" s="38"/>
    </row>
    <row r="436" spans="4:21" x14ac:dyDescent="0.25">
      <c r="D436"/>
      <c r="R436" s="50"/>
      <c r="S436" s="38"/>
      <c r="T436" s="38"/>
      <c r="U436" s="38"/>
    </row>
    <row r="437" spans="4:21" x14ac:dyDescent="0.25">
      <c r="D437"/>
      <c r="R437" s="50"/>
      <c r="S437" s="38"/>
      <c r="T437" s="38"/>
      <c r="U437" s="38"/>
    </row>
    <row r="438" spans="4:21" x14ac:dyDescent="0.25">
      <c r="D438"/>
      <c r="R438" s="50"/>
      <c r="S438" s="38"/>
      <c r="T438" s="38"/>
      <c r="U438" s="38"/>
    </row>
    <row r="439" spans="4:21" x14ac:dyDescent="0.25">
      <c r="D439"/>
      <c r="R439" s="50"/>
      <c r="S439" s="38"/>
      <c r="T439" s="38"/>
      <c r="U439" s="38"/>
    </row>
    <row r="440" spans="4:21" x14ac:dyDescent="0.25">
      <c r="D440"/>
      <c r="R440" s="50"/>
      <c r="S440" s="38"/>
      <c r="T440" s="38"/>
      <c r="U440" s="38"/>
    </row>
    <row r="441" spans="4:21" x14ac:dyDescent="0.25">
      <c r="D441"/>
      <c r="R441" s="50"/>
      <c r="S441" s="38"/>
      <c r="T441" s="38"/>
      <c r="U441" s="38"/>
    </row>
    <row r="442" spans="4:21" x14ac:dyDescent="0.25">
      <c r="D442"/>
      <c r="R442" s="50"/>
      <c r="S442" s="38"/>
      <c r="T442" s="38"/>
      <c r="U442" s="38"/>
    </row>
    <row r="443" spans="4:21" x14ac:dyDescent="0.25">
      <c r="D443"/>
      <c r="R443" s="50"/>
      <c r="S443" s="38"/>
      <c r="T443" s="38"/>
      <c r="U443" s="38"/>
    </row>
    <row r="444" spans="4:21" x14ac:dyDescent="0.25">
      <c r="D444"/>
      <c r="R444" s="50"/>
      <c r="S444" s="38"/>
      <c r="T444" s="38"/>
      <c r="U444" s="38"/>
    </row>
    <row r="445" spans="4:21" x14ac:dyDescent="0.25">
      <c r="D445"/>
      <c r="R445" s="50"/>
      <c r="S445" s="38"/>
      <c r="T445" s="38"/>
      <c r="U445" s="38"/>
    </row>
    <row r="446" spans="4:21" x14ac:dyDescent="0.25">
      <c r="D446"/>
      <c r="R446" s="50"/>
      <c r="S446" s="38"/>
      <c r="T446" s="38"/>
      <c r="U446" s="38"/>
    </row>
    <row r="447" spans="4:21" x14ac:dyDescent="0.25">
      <c r="D447"/>
      <c r="R447" s="50"/>
      <c r="S447" s="38"/>
      <c r="T447" s="38"/>
      <c r="U447" s="38"/>
    </row>
    <row r="448" spans="4:21" x14ac:dyDescent="0.25">
      <c r="D448"/>
      <c r="R448" s="50"/>
      <c r="S448" s="38"/>
      <c r="T448" s="38"/>
      <c r="U448" s="38"/>
    </row>
    <row r="449" spans="4:21" x14ac:dyDescent="0.25">
      <c r="D449"/>
      <c r="R449" s="50"/>
      <c r="S449" s="38"/>
      <c r="T449" s="38"/>
      <c r="U449" s="38"/>
    </row>
    <row r="450" spans="4:21" x14ac:dyDescent="0.25">
      <c r="D450"/>
      <c r="R450" s="50"/>
      <c r="S450" s="38"/>
      <c r="T450" s="38"/>
      <c r="U450" s="38"/>
    </row>
    <row r="451" spans="4:21" x14ac:dyDescent="0.25">
      <c r="D451"/>
      <c r="R451" s="50"/>
      <c r="S451" s="38"/>
      <c r="T451" s="38"/>
      <c r="U451" s="38"/>
    </row>
    <row r="452" spans="4:21" x14ac:dyDescent="0.25">
      <c r="D452"/>
      <c r="R452" s="50"/>
      <c r="S452" s="38"/>
      <c r="T452" s="38"/>
      <c r="U452" s="38"/>
    </row>
    <row r="453" spans="4:21" x14ac:dyDescent="0.25">
      <c r="D453"/>
      <c r="R453" s="50"/>
      <c r="S453" s="38"/>
      <c r="T453" s="38"/>
      <c r="U453" s="38"/>
    </row>
    <row r="454" spans="4:21" x14ac:dyDescent="0.25">
      <c r="D454"/>
      <c r="R454" s="50"/>
      <c r="S454" s="38"/>
      <c r="T454" s="38"/>
      <c r="U454" s="38"/>
    </row>
    <row r="455" spans="4:21" x14ac:dyDescent="0.25">
      <c r="D455"/>
      <c r="R455" s="50"/>
      <c r="S455" s="38"/>
      <c r="T455" s="38"/>
      <c r="U455" s="38"/>
    </row>
    <row r="456" spans="4:21" x14ac:dyDescent="0.25">
      <c r="D456"/>
      <c r="R456" s="50"/>
      <c r="S456" s="38"/>
      <c r="T456" s="38"/>
      <c r="U456" s="38"/>
    </row>
    <row r="457" spans="4:21" x14ac:dyDescent="0.25">
      <c r="D457"/>
      <c r="R457" s="50"/>
      <c r="S457" s="38"/>
      <c r="T457" s="38"/>
      <c r="U457" s="38"/>
    </row>
    <row r="458" spans="4:21" x14ac:dyDescent="0.25">
      <c r="D458"/>
      <c r="R458" s="50"/>
      <c r="S458" s="38"/>
      <c r="T458" s="38"/>
      <c r="U458" s="38"/>
    </row>
    <row r="459" spans="4:21" x14ac:dyDescent="0.25">
      <c r="D459"/>
      <c r="R459" s="50"/>
      <c r="S459" s="38"/>
      <c r="T459" s="38"/>
      <c r="U459" s="38"/>
    </row>
    <row r="460" spans="4:21" x14ac:dyDescent="0.25">
      <c r="D460"/>
      <c r="R460" s="50"/>
      <c r="S460" s="38"/>
      <c r="T460" s="38"/>
      <c r="U460" s="38"/>
    </row>
    <row r="461" spans="4:21" x14ac:dyDescent="0.25">
      <c r="D461"/>
      <c r="R461" s="50"/>
      <c r="S461" s="38"/>
      <c r="T461" s="38"/>
      <c r="U461" s="38"/>
    </row>
    <row r="462" spans="4:21" x14ac:dyDescent="0.25">
      <c r="D462"/>
      <c r="R462" s="50"/>
      <c r="S462" s="38"/>
      <c r="T462" s="38"/>
      <c r="U462" s="38"/>
    </row>
    <row r="463" spans="4:21" x14ac:dyDescent="0.25">
      <c r="D463"/>
      <c r="R463" s="50"/>
      <c r="S463" s="38"/>
      <c r="T463" s="38"/>
      <c r="U463" s="38"/>
    </row>
    <row r="464" spans="4:21" x14ac:dyDescent="0.25">
      <c r="D464"/>
      <c r="R464" s="50"/>
      <c r="S464" s="38"/>
      <c r="T464" s="38"/>
      <c r="U464" s="38"/>
    </row>
    <row r="465" spans="4:21" x14ac:dyDescent="0.25">
      <c r="D465"/>
      <c r="R465" s="50"/>
      <c r="S465" s="38"/>
      <c r="T465" s="38"/>
      <c r="U465" s="38"/>
    </row>
    <row r="466" spans="4:21" x14ac:dyDescent="0.25">
      <c r="D466"/>
      <c r="R466" s="50"/>
      <c r="S466" s="38"/>
      <c r="T466" s="38"/>
      <c r="U466" s="38"/>
    </row>
    <row r="467" spans="4:21" x14ac:dyDescent="0.25">
      <c r="D467"/>
      <c r="R467" s="50"/>
      <c r="S467" s="38"/>
      <c r="T467" s="38"/>
      <c r="U467" s="38"/>
    </row>
    <row r="468" spans="4:21" x14ac:dyDescent="0.25">
      <c r="D468"/>
      <c r="R468" s="50"/>
      <c r="S468" s="38"/>
      <c r="T468" s="38"/>
      <c r="U468" s="38"/>
    </row>
    <row r="469" spans="4:21" x14ac:dyDescent="0.25">
      <c r="D469"/>
      <c r="R469" s="50"/>
      <c r="S469" s="38"/>
      <c r="T469" s="38"/>
      <c r="U469" s="38"/>
    </row>
    <row r="470" spans="4:21" x14ac:dyDescent="0.25">
      <c r="D470"/>
      <c r="R470" s="50"/>
      <c r="S470" s="38"/>
      <c r="T470" s="38"/>
      <c r="U470" s="38"/>
    </row>
    <row r="471" spans="4:21" x14ac:dyDescent="0.25">
      <c r="D471"/>
      <c r="R471" s="50"/>
      <c r="S471" s="38"/>
      <c r="T471" s="38"/>
      <c r="U471" s="38"/>
    </row>
    <row r="472" spans="4:21" x14ac:dyDescent="0.25">
      <c r="D472"/>
      <c r="R472" s="50"/>
      <c r="S472" s="38"/>
      <c r="T472" s="38"/>
      <c r="U472" s="38"/>
    </row>
    <row r="473" spans="4:21" x14ac:dyDescent="0.25">
      <c r="D473"/>
      <c r="R473" s="50"/>
      <c r="S473" s="38"/>
      <c r="T473" s="38"/>
      <c r="U473" s="38"/>
    </row>
    <row r="474" spans="4:21" x14ac:dyDescent="0.25">
      <c r="D474"/>
      <c r="R474" s="50"/>
      <c r="S474" s="38"/>
      <c r="T474" s="38"/>
      <c r="U474" s="38"/>
    </row>
    <row r="475" spans="4:21" x14ac:dyDescent="0.25">
      <c r="D475"/>
      <c r="R475" s="50"/>
      <c r="S475" s="38"/>
      <c r="T475" s="38"/>
      <c r="U475" s="38"/>
    </row>
    <row r="476" spans="4:21" x14ac:dyDescent="0.25">
      <c r="D476"/>
      <c r="R476" s="50"/>
      <c r="S476" s="38"/>
      <c r="T476" s="38"/>
      <c r="U476" s="38"/>
    </row>
    <row r="477" spans="4:21" x14ac:dyDescent="0.25">
      <c r="D477"/>
      <c r="R477" s="50"/>
      <c r="S477" s="38"/>
      <c r="T477" s="38"/>
      <c r="U477" s="38"/>
    </row>
    <row r="478" spans="4:21" x14ac:dyDescent="0.25">
      <c r="D478"/>
      <c r="R478" s="50"/>
      <c r="S478" s="38"/>
      <c r="T478" s="38"/>
      <c r="U478" s="38"/>
    </row>
    <row r="479" spans="4:21" x14ac:dyDescent="0.25">
      <c r="D479"/>
      <c r="R479" s="50"/>
      <c r="S479" s="38"/>
      <c r="T479" s="38"/>
      <c r="U479" s="38"/>
    </row>
    <row r="480" spans="4:21" x14ac:dyDescent="0.25">
      <c r="D480"/>
      <c r="R480" s="50"/>
      <c r="S480" s="38"/>
      <c r="T480" s="38"/>
      <c r="U480" s="38"/>
    </row>
    <row r="481" spans="4:21" x14ac:dyDescent="0.25">
      <c r="D481"/>
      <c r="R481" s="50"/>
      <c r="S481" s="38"/>
      <c r="T481" s="38"/>
      <c r="U481" s="38"/>
    </row>
    <row r="482" spans="4:21" x14ac:dyDescent="0.25">
      <c r="D482"/>
      <c r="R482" s="50"/>
      <c r="S482" s="38"/>
      <c r="T482" s="38"/>
      <c r="U482" s="38"/>
    </row>
    <row r="483" spans="4:21" x14ac:dyDescent="0.25">
      <c r="D483"/>
      <c r="R483" s="50"/>
      <c r="S483" s="38"/>
      <c r="T483" s="38"/>
      <c r="U483" s="38"/>
    </row>
    <row r="484" spans="4:21" x14ac:dyDescent="0.25">
      <c r="D484"/>
      <c r="R484" s="50"/>
      <c r="S484" s="38"/>
      <c r="T484" s="38"/>
      <c r="U484" s="38"/>
    </row>
    <row r="485" spans="4:21" x14ac:dyDescent="0.25">
      <c r="D485"/>
      <c r="R485" s="50"/>
      <c r="S485" s="38"/>
      <c r="T485" s="38"/>
      <c r="U485" s="38"/>
    </row>
    <row r="486" spans="4:21" x14ac:dyDescent="0.25">
      <c r="D486"/>
      <c r="R486" s="50"/>
      <c r="S486" s="38"/>
      <c r="T486" s="38"/>
      <c r="U486" s="38"/>
    </row>
    <row r="487" spans="4:21" x14ac:dyDescent="0.25">
      <c r="D487"/>
      <c r="R487" s="50"/>
      <c r="S487" s="38"/>
      <c r="T487" s="38"/>
      <c r="U487" s="38"/>
    </row>
    <row r="488" spans="4:21" x14ac:dyDescent="0.25">
      <c r="D488"/>
      <c r="R488" s="50"/>
      <c r="S488" s="38"/>
      <c r="T488" s="38"/>
      <c r="U488" s="38"/>
    </row>
    <row r="489" spans="4:21" x14ac:dyDescent="0.25">
      <c r="D489"/>
      <c r="R489" s="50"/>
      <c r="S489" s="38"/>
      <c r="T489" s="38"/>
      <c r="U489" s="38"/>
    </row>
    <row r="490" spans="4:21" x14ac:dyDescent="0.25">
      <c r="D490"/>
      <c r="R490" s="50"/>
      <c r="S490" s="38"/>
      <c r="T490" s="38"/>
      <c r="U490" s="38"/>
    </row>
    <row r="491" spans="4:21" x14ac:dyDescent="0.25">
      <c r="D491"/>
      <c r="R491" s="50"/>
      <c r="S491" s="38"/>
      <c r="T491" s="38"/>
      <c r="U491" s="38"/>
    </row>
    <row r="492" spans="4:21" x14ac:dyDescent="0.25">
      <c r="D492"/>
      <c r="R492" s="50"/>
      <c r="S492" s="38"/>
      <c r="T492" s="38"/>
      <c r="U492" s="38"/>
    </row>
    <row r="493" spans="4:21" x14ac:dyDescent="0.25">
      <c r="D493"/>
      <c r="R493" s="50"/>
      <c r="S493" s="38"/>
      <c r="T493" s="38"/>
      <c r="U493" s="38"/>
    </row>
    <row r="494" spans="4:21" x14ac:dyDescent="0.25">
      <c r="D494"/>
      <c r="R494" s="50"/>
      <c r="S494" s="38"/>
      <c r="T494" s="38"/>
      <c r="U494" s="38"/>
    </row>
    <row r="495" spans="4:21" x14ac:dyDescent="0.25">
      <c r="D495"/>
      <c r="R495" s="50"/>
      <c r="S495" s="38"/>
      <c r="T495" s="38"/>
      <c r="U495" s="38"/>
    </row>
    <row r="496" spans="4:21" x14ac:dyDescent="0.25">
      <c r="D496"/>
      <c r="R496" s="50"/>
      <c r="S496" s="38"/>
      <c r="T496" s="38"/>
      <c r="U496" s="38"/>
    </row>
    <row r="497" spans="4:21" x14ac:dyDescent="0.25">
      <c r="D497"/>
      <c r="R497" s="50"/>
      <c r="S497" s="38"/>
      <c r="T497" s="38"/>
      <c r="U497" s="38"/>
    </row>
    <row r="498" spans="4:21" x14ac:dyDescent="0.25">
      <c r="D498"/>
      <c r="R498" s="50"/>
      <c r="S498" s="38"/>
      <c r="T498" s="38"/>
      <c r="U498" s="38"/>
    </row>
    <row r="499" spans="4:21" x14ac:dyDescent="0.25">
      <c r="D499"/>
      <c r="R499" s="50"/>
      <c r="S499" s="38"/>
      <c r="T499" s="38"/>
      <c r="U499" s="38"/>
    </row>
    <row r="500" spans="4:21" x14ac:dyDescent="0.25">
      <c r="D500"/>
      <c r="R500" s="50"/>
      <c r="S500" s="38"/>
      <c r="T500" s="38"/>
      <c r="U500" s="38"/>
    </row>
    <row r="501" spans="4:21" x14ac:dyDescent="0.25">
      <c r="D501"/>
      <c r="R501" s="50"/>
      <c r="S501" s="38"/>
      <c r="T501" s="38"/>
      <c r="U501" s="38"/>
    </row>
    <row r="502" spans="4:21" x14ac:dyDescent="0.25">
      <c r="D502"/>
      <c r="R502" s="50"/>
      <c r="S502" s="38"/>
      <c r="T502" s="38"/>
      <c r="U502" s="38"/>
    </row>
    <row r="503" spans="4:21" x14ac:dyDescent="0.25">
      <c r="D503"/>
      <c r="R503" s="50"/>
      <c r="S503" s="38"/>
      <c r="T503" s="38"/>
      <c r="U503" s="38"/>
    </row>
    <row r="504" spans="4:21" x14ac:dyDescent="0.25">
      <c r="D504"/>
      <c r="R504" s="50"/>
      <c r="S504" s="38"/>
      <c r="T504" s="38"/>
      <c r="U504" s="38"/>
    </row>
    <row r="505" spans="4:21" x14ac:dyDescent="0.25">
      <c r="D505"/>
      <c r="R505" s="50"/>
      <c r="S505" s="38"/>
      <c r="T505" s="38"/>
      <c r="U505" s="38"/>
    </row>
    <row r="506" spans="4:21" x14ac:dyDescent="0.25">
      <c r="D506"/>
      <c r="R506" s="50"/>
      <c r="S506" s="38"/>
      <c r="T506" s="38"/>
      <c r="U506" s="38"/>
    </row>
    <row r="507" spans="4:21" x14ac:dyDescent="0.25">
      <c r="D507"/>
      <c r="R507" s="50"/>
      <c r="S507" s="38"/>
      <c r="T507" s="38"/>
      <c r="U507" s="38"/>
    </row>
    <row r="508" spans="4:21" x14ac:dyDescent="0.25">
      <c r="D508"/>
      <c r="R508" s="50"/>
      <c r="S508" s="38"/>
      <c r="T508" s="38"/>
      <c r="U508" s="38"/>
    </row>
    <row r="509" spans="4:21" x14ac:dyDescent="0.25">
      <c r="D509"/>
      <c r="R509" s="50"/>
      <c r="S509" s="38"/>
      <c r="T509" s="38"/>
      <c r="U509" s="38"/>
    </row>
    <row r="510" spans="4:21" x14ac:dyDescent="0.25">
      <c r="D510"/>
      <c r="R510" s="50"/>
      <c r="S510" s="38"/>
      <c r="T510" s="38"/>
      <c r="U510" s="38"/>
    </row>
    <row r="511" spans="4:21" x14ac:dyDescent="0.25">
      <c r="D511"/>
      <c r="R511" s="50"/>
      <c r="S511" s="38"/>
      <c r="T511" s="38"/>
      <c r="U511" s="38"/>
    </row>
    <row r="512" spans="4:21" x14ac:dyDescent="0.25">
      <c r="D512"/>
      <c r="R512" s="50"/>
      <c r="S512" s="38"/>
      <c r="T512" s="38"/>
      <c r="U512" s="38"/>
    </row>
    <row r="513" spans="4:21" x14ac:dyDescent="0.25">
      <c r="D513"/>
      <c r="R513" s="50"/>
      <c r="S513" s="38"/>
      <c r="T513" s="38"/>
      <c r="U513" s="38"/>
    </row>
    <row r="514" spans="4:21" x14ac:dyDescent="0.25">
      <c r="D514"/>
      <c r="R514" s="50"/>
      <c r="S514" s="38"/>
      <c r="T514" s="38"/>
      <c r="U514" s="38"/>
    </row>
    <row r="515" spans="4:21" x14ac:dyDescent="0.25">
      <c r="D515"/>
      <c r="R515" s="50"/>
      <c r="S515" s="38"/>
      <c r="T515" s="38"/>
      <c r="U515" s="38"/>
    </row>
    <row r="516" spans="4:21" x14ac:dyDescent="0.25">
      <c r="D516"/>
      <c r="R516" s="50"/>
      <c r="S516" s="38"/>
      <c r="T516" s="38"/>
      <c r="U516" s="38"/>
    </row>
    <row r="517" spans="4:21" x14ac:dyDescent="0.25">
      <c r="D517"/>
      <c r="R517" s="50"/>
      <c r="S517" s="38"/>
      <c r="T517" s="38"/>
      <c r="U517" s="38"/>
    </row>
    <row r="518" spans="4:21" x14ac:dyDescent="0.25">
      <c r="D518"/>
      <c r="R518" s="50"/>
      <c r="S518" s="38"/>
      <c r="T518" s="38"/>
      <c r="U518" s="38"/>
    </row>
    <row r="519" spans="4:21" x14ac:dyDescent="0.25">
      <c r="D519"/>
      <c r="R519" s="50"/>
      <c r="S519" s="38"/>
      <c r="T519" s="38"/>
      <c r="U519" s="38"/>
    </row>
    <row r="520" spans="4:21" x14ac:dyDescent="0.25">
      <c r="D520"/>
      <c r="R520" s="50"/>
      <c r="S520" s="38"/>
      <c r="T520" s="38"/>
      <c r="U520" s="38"/>
    </row>
    <row r="521" spans="4:21" x14ac:dyDescent="0.25">
      <c r="D521"/>
      <c r="R521" s="50"/>
      <c r="S521" s="38"/>
      <c r="T521" s="38"/>
      <c r="U521" s="38"/>
    </row>
    <row r="522" spans="4:21" x14ac:dyDescent="0.25">
      <c r="D522"/>
      <c r="R522" s="50"/>
      <c r="S522" s="38"/>
      <c r="T522" s="38"/>
      <c r="U522" s="38"/>
    </row>
    <row r="523" spans="4:21" x14ac:dyDescent="0.25">
      <c r="D523"/>
      <c r="R523" s="50"/>
      <c r="S523" s="38"/>
      <c r="T523" s="38"/>
      <c r="U523" s="38"/>
    </row>
  </sheetData>
  <sortState ref="A70:AB146">
    <sortCondition ref="G70:G146"/>
  </sortState>
  <mergeCells count="75">
    <mergeCell ref="Z45:Z47"/>
    <mergeCell ref="Z48:Z50"/>
    <mergeCell ref="Z29:Z31"/>
    <mergeCell ref="Z35:Z37"/>
    <mergeCell ref="Z39:Z41"/>
    <mergeCell ref="Z42:Z44"/>
    <mergeCell ref="Z78:Z80"/>
    <mergeCell ref="Z81:Z83"/>
    <mergeCell ref="Z84:Z86"/>
    <mergeCell ref="Z69:Z71"/>
    <mergeCell ref="Z72:Z74"/>
    <mergeCell ref="Z75:Z77"/>
    <mergeCell ref="Z108:Z110"/>
    <mergeCell ref="Z112:Z114"/>
    <mergeCell ref="Z141:Z142"/>
    <mergeCell ref="Z143:Z144"/>
    <mergeCell ref="Z127:Z128"/>
    <mergeCell ref="Z131:Z132"/>
    <mergeCell ref="Z133:Z134"/>
    <mergeCell ref="Z135:Z136"/>
    <mergeCell ref="Z137:Z138"/>
    <mergeCell ref="N6:O8"/>
    <mergeCell ref="G6:G8"/>
    <mergeCell ref="L6:L8"/>
    <mergeCell ref="M6:M8"/>
    <mergeCell ref="T6:U8"/>
    <mergeCell ref="A6:A8"/>
    <mergeCell ref="E6:E8"/>
    <mergeCell ref="B6:B8"/>
    <mergeCell ref="C6:C8"/>
    <mergeCell ref="Y8:Z8"/>
    <mergeCell ref="P6:P8"/>
    <mergeCell ref="D6:D8"/>
    <mergeCell ref="F6:F8"/>
    <mergeCell ref="J6:K8"/>
    <mergeCell ref="Q6:R8"/>
    <mergeCell ref="H6:H8"/>
    <mergeCell ref="I6:I8"/>
    <mergeCell ref="W6:AB6"/>
    <mergeCell ref="W7:W8"/>
    <mergeCell ref="X7:X8"/>
    <mergeCell ref="Y7:AB7"/>
    <mergeCell ref="AD6:AD8"/>
    <mergeCell ref="AO6:AT6"/>
    <mergeCell ref="AO7:AQ7"/>
    <mergeCell ref="AF7:AG7"/>
    <mergeCell ref="AI7:AJ7"/>
    <mergeCell ref="AK7:AL7"/>
    <mergeCell ref="AM7:AM8"/>
    <mergeCell ref="AI6:AM6"/>
    <mergeCell ref="AF6:AG6"/>
    <mergeCell ref="AR7:AS7"/>
    <mergeCell ref="AT7:AT8"/>
    <mergeCell ref="Z123:Z124"/>
    <mergeCell ref="Z60:Z62"/>
    <mergeCell ref="Z63:Z65"/>
    <mergeCell ref="Z66:Z68"/>
    <mergeCell ref="Z51:Z53"/>
    <mergeCell ref="Z54:Z56"/>
    <mergeCell ref="Z57:Z59"/>
    <mergeCell ref="Z96:Z98"/>
    <mergeCell ref="Z99:Z101"/>
    <mergeCell ref="Z102:Z104"/>
    <mergeCell ref="Z87:Z89"/>
    <mergeCell ref="Z90:Z92"/>
    <mergeCell ref="Z93:Z95"/>
    <mergeCell ref="Z116:Z118"/>
    <mergeCell ref="Z120:Z122"/>
    <mergeCell ref="Z105:Z107"/>
    <mergeCell ref="Z19:Z21"/>
    <mergeCell ref="Z23:Z25"/>
    <mergeCell ref="Z26:Z28"/>
    <mergeCell ref="Z10:Z12"/>
    <mergeCell ref="Z13:Z15"/>
    <mergeCell ref="Z16:Z18"/>
  </mergeCells>
  <phoneticPr fontId="40" type="noConversion"/>
  <conditionalFormatting sqref="AF10:AG150 AI10:AM150 AP10:AT150">
    <cfRule type="cellIs" dxfId="5" priority="3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48"/>
  <sheetViews>
    <sheetView showGridLines="0" zoomScale="86" zoomScaleNormal="86" workbookViewId="0">
      <pane ySplit="8" topLeftCell="A9" activePane="bottomLeft" state="frozen"/>
      <selection pane="bottomLeft" activeCell="AO38" sqref="AO38"/>
    </sheetView>
  </sheetViews>
  <sheetFormatPr baseColWidth="10" defaultColWidth="9.109375" defaultRowHeight="13.2" x14ac:dyDescent="0.25"/>
  <cols>
    <col min="1" max="1" width="10.109375" style="84" customWidth="1"/>
    <col min="2" max="2" width="11.109375" style="84" bestFit="1" customWidth="1"/>
    <col min="3" max="3" width="6.44140625" style="84" customWidth="1"/>
    <col min="4" max="4" width="11.44140625" style="104" bestFit="1" customWidth="1"/>
    <col min="5" max="5" width="9.44140625" style="101" customWidth="1"/>
    <col min="6" max="6" width="9.5546875" style="101" customWidth="1"/>
    <col min="7" max="7" width="9.33203125" style="101" customWidth="1"/>
    <col min="8" max="8" width="8.44140625" style="84" customWidth="1"/>
    <col min="9" max="9" width="10.33203125" style="84" customWidth="1"/>
    <col min="10" max="10" width="4.33203125" style="84" bestFit="1" customWidth="1"/>
    <col min="11" max="11" width="14.6640625" style="100" bestFit="1" customWidth="1"/>
    <col min="12" max="12" width="8.88671875" style="84" customWidth="1"/>
    <col min="13" max="13" width="10.88671875" style="84" customWidth="1"/>
    <col min="14" max="14" width="4.33203125" style="84" bestFit="1" customWidth="1"/>
    <col min="15" max="15" width="15.44140625" style="100" bestFit="1" customWidth="1"/>
    <col min="16" max="16" width="15.44140625" style="100" customWidth="1"/>
    <col min="17" max="17" width="7.5546875" style="84" bestFit="1" customWidth="1"/>
    <col min="18" max="18" width="14.6640625" style="105" bestFit="1" customWidth="1"/>
    <col min="19" max="19" width="10.33203125" style="106" customWidth="1"/>
    <col min="20" max="20" width="10.33203125" style="106" hidden="1" customWidth="1"/>
    <col min="21" max="21" width="10.33203125" style="75" hidden="1" customWidth="1"/>
    <col min="22" max="22" width="2.6640625" style="84" customWidth="1"/>
    <col min="23" max="23" width="10" style="102" bestFit="1" customWidth="1"/>
    <col min="24" max="24" width="12.88671875" style="102" bestFit="1" customWidth="1"/>
    <col min="25" max="25" width="13.109375" style="100" bestFit="1" customWidth="1"/>
    <col min="26" max="26" width="13" style="100" customWidth="1"/>
    <col min="27" max="27" width="13.44140625" style="100" bestFit="1" customWidth="1"/>
    <col min="28" max="28" width="12.33203125" style="100" bestFit="1" customWidth="1"/>
    <col min="29" max="29" width="2.33203125" style="100" customWidth="1"/>
    <col min="30" max="30" width="29.6640625" bestFit="1" customWidth="1"/>
    <col min="31" max="31" width="3.6640625" customWidth="1"/>
    <col min="32" max="33" width="17.33203125" customWidth="1"/>
    <col min="34" max="34" width="3" customWidth="1"/>
    <col min="35" max="38" width="17.33203125" customWidth="1"/>
    <col min="39" max="39" width="14.88671875" customWidth="1"/>
    <col min="40" max="40" width="2.109375" customWidth="1"/>
    <col min="41" max="41" width="12.6640625" customWidth="1"/>
    <col min="42" max="45" width="17.33203125" customWidth="1"/>
    <col min="46" max="46" width="22.6640625" bestFit="1" customWidth="1"/>
  </cols>
  <sheetData>
    <row r="1" spans="1:60" s="3" customFormat="1" ht="30" x14ac:dyDescent="0.5">
      <c r="A1" s="1" t="s">
        <v>19</v>
      </c>
      <c r="B1" s="2"/>
      <c r="C1" s="2"/>
      <c r="D1" s="4"/>
      <c r="E1" s="33"/>
      <c r="F1" s="33"/>
      <c r="G1" s="33"/>
      <c r="H1" s="2"/>
      <c r="I1" s="2"/>
      <c r="J1" s="2"/>
      <c r="K1" s="36"/>
      <c r="L1" s="2"/>
      <c r="M1" s="2"/>
      <c r="N1" s="2"/>
      <c r="O1" s="36"/>
      <c r="P1" s="36"/>
      <c r="Q1" s="2"/>
      <c r="R1" s="51"/>
      <c r="S1" s="54"/>
      <c r="T1" s="54"/>
      <c r="U1" s="54"/>
      <c r="V1" s="5"/>
      <c r="W1" s="47"/>
      <c r="X1" s="47"/>
      <c r="Y1" s="39"/>
      <c r="Z1" s="39"/>
      <c r="AA1" s="39"/>
      <c r="AB1" s="39"/>
      <c r="AC1" s="39"/>
    </row>
    <row r="2" spans="1:60" s="6" customFormat="1" ht="15.6" x14ac:dyDescent="0.3">
      <c r="A2" s="93" t="str">
        <f>EURUSD!A2</f>
        <v xml:space="preserve">Value Date: </v>
      </c>
      <c r="B2" s="111">
        <v>42916</v>
      </c>
      <c r="C2" s="93"/>
      <c r="D2" s="24"/>
      <c r="E2" s="34"/>
      <c r="F2" s="34"/>
      <c r="G2" s="34"/>
      <c r="H2" s="7"/>
      <c r="I2" s="7"/>
      <c r="J2" s="7"/>
      <c r="K2" s="37"/>
      <c r="L2" s="7"/>
      <c r="M2" s="7"/>
      <c r="N2" s="7"/>
      <c r="O2" s="37"/>
      <c r="P2" s="37"/>
      <c r="Q2" s="7"/>
      <c r="R2" s="52"/>
      <c r="S2" s="55"/>
      <c r="T2" s="55"/>
      <c r="U2" s="55"/>
      <c r="V2" s="8"/>
      <c r="W2" s="48"/>
      <c r="X2" s="48"/>
      <c r="Y2" s="40"/>
      <c r="Z2" s="40"/>
      <c r="AA2" s="40"/>
      <c r="AB2" s="40"/>
      <c r="AC2" s="40"/>
      <c r="AI2" s="62" t="s">
        <v>37</v>
      </c>
      <c r="AJ2" s="73">
        <f>-AJ3</f>
        <v>-0.3</v>
      </c>
    </row>
    <row r="3" spans="1:60" s="6" customFormat="1" ht="15.6" x14ac:dyDescent="0.3">
      <c r="A3" s="93"/>
      <c r="B3" s="95"/>
      <c r="C3" s="95"/>
      <c r="D3" s="27"/>
      <c r="E3" s="34"/>
      <c r="F3" s="34"/>
      <c r="G3" s="34"/>
      <c r="H3" s="7"/>
      <c r="I3" s="7"/>
      <c r="J3" s="7"/>
      <c r="K3" s="37"/>
      <c r="L3" s="7"/>
      <c r="M3" s="7"/>
      <c r="N3" s="7"/>
      <c r="O3" s="37"/>
      <c r="P3" s="37"/>
      <c r="Q3" s="7"/>
      <c r="R3" s="52"/>
      <c r="S3" s="55"/>
      <c r="T3" s="55"/>
      <c r="U3" s="55"/>
      <c r="V3" s="8"/>
      <c r="W3" s="48"/>
      <c r="X3" s="57"/>
      <c r="Y3" s="40"/>
      <c r="Z3" s="40"/>
      <c r="AA3" s="40"/>
      <c r="AB3" s="40"/>
      <c r="AC3" s="40"/>
      <c r="AD3" s="9"/>
      <c r="AI3" s="62" t="s">
        <v>38</v>
      </c>
      <c r="AJ3" s="74">
        <v>0.3</v>
      </c>
    </row>
    <row r="4" spans="1:60" s="6" customFormat="1" ht="7.5" customHeight="1" x14ac:dyDescent="0.3">
      <c r="B4" s="11"/>
      <c r="C4" s="11"/>
      <c r="D4" s="10"/>
      <c r="E4" s="34"/>
      <c r="F4" s="34"/>
      <c r="G4" s="34"/>
      <c r="H4" s="7"/>
      <c r="I4" s="7"/>
      <c r="J4" s="7"/>
      <c r="K4" s="37"/>
      <c r="L4" s="7"/>
      <c r="M4" s="7"/>
      <c r="N4" s="7"/>
      <c r="O4" s="37"/>
      <c r="P4" s="37"/>
      <c r="Q4" s="7"/>
      <c r="R4" s="52"/>
      <c r="S4" s="55"/>
      <c r="T4" s="55"/>
      <c r="U4" s="55"/>
      <c r="V4" s="8"/>
      <c r="W4" s="48"/>
      <c r="X4" s="48"/>
      <c r="Y4" s="40"/>
      <c r="Z4" s="40"/>
      <c r="AA4" s="40"/>
      <c r="AB4" s="40"/>
      <c r="AC4" s="40"/>
      <c r="AD4" s="11"/>
    </row>
    <row r="5" spans="1:60" s="6" customFormat="1" ht="6" customHeight="1" x14ac:dyDescent="0.3">
      <c r="B5" s="11"/>
      <c r="C5" s="11"/>
      <c r="D5" s="10"/>
      <c r="E5" s="34"/>
      <c r="F5" s="34"/>
      <c r="G5" s="34"/>
      <c r="H5" s="7"/>
      <c r="I5" s="7"/>
      <c r="J5" s="7"/>
      <c r="K5" s="37"/>
      <c r="L5" s="7"/>
      <c r="M5" s="7"/>
      <c r="N5" s="7"/>
      <c r="O5" s="37"/>
      <c r="P5" s="37"/>
      <c r="Q5" s="7"/>
      <c r="R5" s="52"/>
      <c r="S5" s="55"/>
      <c r="T5" s="55"/>
      <c r="U5" s="55"/>
      <c r="V5" s="8"/>
      <c r="W5" s="48"/>
      <c r="X5" s="48"/>
      <c r="Y5" s="41"/>
      <c r="Z5" s="41"/>
      <c r="AA5" s="40"/>
      <c r="AB5" s="40"/>
      <c r="AC5" s="40"/>
      <c r="AD5" s="11"/>
    </row>
    <row r="6" spans="1:60" s="64" customFormat="1" ht="15.6" x14ac:dyDescent="0.3">
      <c r="A6" s="148" t="s">
        <v>0</v>
      </c>
      <c r="B6" s="177" t="s">
        <v>1</v>
      </c>
      <c r="C6" s="177" t="s">
        <v>2</v>
      </c>
      <c r="D6" s="177" t="s">
        <v>3</v>
      </c>
      <c r="E6" s="178" t="s">
        <v>4</v>
      </c>
      <c r="F6" s="178" t="s">
        <v>5</v>
      </c>
      <c r="G6" s="178" t="s">
        <v>6</v>
      </c>
      <c r="H6" s="171" t="s">
        <v>7</v>
      </c>
      <c r="I6" s="148" t="s">
        <v>8</v>
      </c>
      <c r="J6" s="171" t="s">
        <v>9</v>
      </c>
      <c r="K6" s="172"/>
      <c r="L6" s="171" t="s">
        <v>7</v>
      </c>
      <c r="M6" s="148" t="s">
        <v>8</v>
      </c>
      <c r="N6" s="171" t="s">
        <v>10</v>
      </c>
      <c r="O6" s="172"/>
      <c r="P6" s="171" t="s">
        <v>81</v>
      </c>
      <c r="Q6" s="171" t="s">
        <v>11</v>
      </c>
      <c r="R6" s="172"/>
      <c r="S6" s="148" t="s">
        <v>32</v>
      </c>
      <c r="T6" s="159" t="s">
        <v>31</v>
      </c>
      <c r="U6" s="160"/>
      <c r="V6" s="63"/>
      <c r="W6" s="85" t="s">
        <v>12</v>
      </c>
      <c r="X6" s="86"/>
      <c r="Y6" s="86"/>
      <c r="Z6" s="86"/>
      <c r="AA6" s="86"/>
      <c r="AB6" s="87"/>
      <c r="AC6" s="40"/>
      <c r="AD6" s="136" t="s">
        <v>18</v>
      </c>
      <c r="AF6" s="147">
        <f>EURUSD!B2</f>
        <v>43098</v>
      </c>
      <c r="AG6" s="139"/>
      <c r="AH6" s="6"/>
      <c r="AI6" s="137" t="s">
        <v>33</v>
      </c>
      <c r="AJ6" s="138"/>
      <c r="AK6" s="138"/>
      <c r="AL6" s="138"/>
      <c r="AM6" s="139"/>
      <c r="AN6" s="6"/>
      <c r="AO6" s="137" t="s">
        <v>41</v>
      </c>
      <c r="AP6" s="138"/>
      <c r="AQ6" s="138"/>
      <c r="AR6" s="138"/>
      <c r="AS6" s="138"/>
      <c r="AT6" s="139"/>
    </row>
    <row r="7" spans="1:60" s="64" customFormat="1" ht="15.6" x14ac:dyDescent="0.3">
      <c r="A7" s="149"/>
      <c r="B7" s="177"/>
      <c r="C7" s="177"/>
      <c r="D7" s="177"/>
      <c r="E7" s="179"/>
      <c r="F7" s="179"/>
      <c r="G7" s="179"/>
      <c r="H7" s="173"/>
      <c r="I7" s="149"/>
      <c r="J7" s="173"/>
      <c r="K7" s="174"/>
      <c r="L7" s="173"/>
      <c r="M7" s="149"/>
      <c r="N7" s="173"/>
      <c r="O7" s="174"/>
      <c r="P7" s="173"/>
      <c r="Q7" s="173"/>
      <c r="R7" s="174"/>
      <c r="S7" s="157"/>
      <c r="T7" s="161"/>
      <c r="U7" s="162"/>
      <c r="V7" s="63"/>
      <c r="W7" s="88" t="s">
        <v>13</v>
      </c>
      <c r="X7" s="88" t="s">
        <v>14</v>
      </c>
      <c r="Y7" s="85" t="s">
        <v>24</v>
      </c>
      <c r="Z7" s="86"/>
      <c r="AA7" s="86"/>
      <c r="AB7" s="87"/>
      <c r="AC7" s="40"/>
      <c r="AD7" s="136"/>
      <c r="AF7" s="143" t="s">
        <v>42</v>
      </c>
      <c r="AG7" s="143"/>
      <c r="AH7" s="6"/>
      <c r="AI7" s="143" t="s">
        <v>36</v>
      </c>
      <c r="AJ7" s="143"/>
      <c r="AK7" s="143" t="s">
        <v>34</v>
      </c>
      <c r="AL7" s="144"/>
      <c r="AM7" s="145" t="s">
        <v>35</v>
      </c>
      <c r="AN7" s="6"/>
      <c r="AO7" s="140" t="s">
        <v>43</v>
      </c>
      <c r="AP7" s="141"/>
      <c r="AQ7" s="142"/>
      <c r="AR7" s="143" t="s">
        <v>34</v>
      </c>
      <c r="AS7" s="144"/>
      <c r="AT7" s="145" t="s">
        <v>35</v>
      </c>
    </row>
    <row r="8" spans="1:60" s="64" customFormat="1" ht="20.399999999999999" x14ac:dyDescent="0.3">
      <c r="A8" s="150"/>
      <c r="B8" s="177"/>
      <c r="C8" s="177"/>
      <c r="D8" s="177"/>
      <c r="E8" s="180"/>
      <c r="F8" s="180"/>
      <c r="G8" s="180"/>
      <c r="H8" s="175"/>
      <c r="I8" s="150"/>
      <c r="J8" s="175"/>
      <c r="K8" s="176"/>
      <c r="L8" s="175"/>
      <c r="M8" s="150"/>
      <c r="N8" s="175"/>
      <c r="O8" s="176"/>
      <c r="P8" s="175"/>
      <c r="Q8" s="175"/>
      <c r="R8" s="176"/>
      <c r="S8" s="158"/>
      <c r="T8" s="163"/>
      <c r="U8" s="164"/>
      <c r="V8" s="63"/>
      <c r="W8" s="89"/>
      <c r="X8" s="89"/>
      <c r="Y8" s="90" t="s">
        <v>15</v>
      </c>
      <c r="Z8" s="91"/>
      <c r="AA8" s="65" t="s">
        <v>16</v>
      </c>
      <c r="AB8" s="65" t="s">
        <v>17</v>
      </c>
      <c r="AC8" s="40"/>
      <c r="AD8" s="136"/>
      <c r="AF8" s="61" t="s">
        <v>39</v>
      </c>
      <c r="AG8" s="61" t="s">
        <v>40</v>
      </c>
      <c r="AH8" s="6"/>
      <c r="AI8" s="61" t="s">
        <v>39</v>
      </c>
      <c r="AJ8" s="61" t="s">
        <v>40</v>
      </c>
      <c r="AK8" s="61" t="s">
        <v>39</v>
      </c>
      <c r="AL8" s="61" t="s">
        <v>40</v>
      </c>
      <c r="AM8" s="146"/>
      <c r="AN8" s="6"/>
      <c r="AO8" s="61" t="s">
        <v>47</v>
      </c>
      <c r="AP8" s="61" t="s">
        <v>39</v>
      </c>
      <c r="AQ8" s="61" t="s">
        <v>40</v>
      </c>
      <c r="AR8" s="61" t="s">
        <v>39</v>
      </c>
      <c r="AS8" s="61" t="s">
        <v>40</v>
      </c>
      <c r="AT8" s="146"/>
    </row>
    <row r="9" spans="1:60" ht="15.6" x14ac:dyDescent="0.3">
      <c r="A9" s="44"/>
      <c r="B9" s="44"/>
      <c r="C9" s="44"/>
      <c r="D9" s="44"/>
      <c r="E9" s="45"/>
      <c r="F9" s="45"/>
      <c r="G9" s="45"/>
      <c r="H9" s="44"/>
      <c r="I9" s="44"/>
      <c r="J9" s="44"/>
      <c r="K9" s="46"/>
      <c r="L9" s="44"/>
      <c r="M9" s="44"/>
      <c r="N9" s="44"/>
      <c r="O9" s="46"/>
      <c r="P9" s="46"/>
      <c r="Q9" s="44"/>
      <c r="R9" s="49"/>
      <c r="S9" s="46"/>
      <c r="T9" s="46"/>
      <c r="U9" s="46"/>
      <c r="V9" s="44"/>
      <c r="W9" s="49"/>
      <c r="X9" s="49"/>
      <c r="Y9" s="46"/>
      <c r="Z9" s="38"/>
      <c r="AA9" s="46"/>
      <c r="AB9" s="46"/>
      <c r="AC9" s="40"/>
      <c r="AD9" s="44"/>
      <c r="AH9" s="6"/>
      <c r="AN9" s="6"/>
    </row>
    <row r="10" spans="1:60" s="42" customFormat="1" ht="15.6" x14ac:dyDescent="0.3">
      <c r="A10" s="125">
        <v>2018</v>
      </c>
      <c r="B10" s="125" t="s">
        <v>103</v>
      </c>
      <c r="C10" s="125">
        <v>906</v>
      </c>
      <c r="D10" s="125" t="s">
        <v>21</v>
      </c>
      <c r="E10" s="127">
        <v>42825</v>
      </c>
      <c r="F10" s="127"/>
      <c r="G10" s="127">
        <v>43131</v>
      </c>
      <c r="H10" s="125" t="s">
        <v>26</v>
      </c>
      <c r="I10" s="125" t="s">
        <v>29</v>
      </c>
      <c r="J10" s="125" t="s">
        <v>24</v>
      </c>
      <c r="K10" s="133">
        <v>-2000000</v>
      </c>
      <c r="L10" s="125" t="s">
        <v>22</v>
      </c>
      <c r="M10" s="125" t="s">
        <v>29</v>
      </c>
      <c r="N10" s="125" t="s">
        <v>48</v>
      </c>
      <c r="O10" s="129">
        <v>53240000</v>
      </c>
      <c r="P10" s="125"/>
      <c r="Q10" s="125" t="s">
        <v>45</v>
      </c>
      <c r="R10" s="131">
        <v>26.62</v>
      </c>
      <c r="S10" s="131"/>
      <c r="T10" s="129"/>
      <c r="U10" s="129">
        <v>0</v>
      </c>
      <c r="V10" s="125"/>
      <c r="W10" s="131">
        <v>25.535000000000004</v>
      </c>
      <c r="X10" s="131">
        <v>25.489948450418652</v>
      </c>
      <c r="Y10" s="129">
        <v>88423.892553570811</v>
      </c>
      <c r="Z10" s="129">
        <v>88423.892553570811</v>
      </c>
      <c r="AA10" s="129">
        <v>88423.892553570811</v>
      </c>
      <c r="AB10" s="129">
        <v>0</v>
      </c>
      <c r="AC10" s="124"/>
      <c r="AD10" s="125" t="s">
        <v>75</v>
      </c>
      <c r="AF10" s="68">
        <f t="shared" ref="AF10" si="0">IF(S10="",ABS(O10/X10),"")</f>
        <v>2088666.4444833577</v>
      </c>
      <c r="AG10" s="68">
        <f t="shared" ref="AG10" si="1">IF(S10="",
IF(H10="BUY",
IF(I10="CALL",MAX(-ABS(O10)/X10+ABS(O10)/R10,0),IF(I10="PUT",MAX(-ABS(O10)/R10+ABS(O10)/X10,0),IF(I10="FORWARD",-ABS(O10)/X10+ABS(O10)/R10,"TRADE NOT VALID"))),
-IF(I10="CALL",MAX(-ABS(O10)/X10+ABS(O10)/R10,0),IF(I10="PUT",MAX(-ABS(O10)/R10+ABS(O10)/X10,0),IF(I10="FORWARD",-ABS(O10)/X10+ABS(O10)/R10,"TRADE NOT VALID")))),"")</f>
        <v>88666.444483357714</v>
      </c>
      <c r="AH10" s="6"/>
      <c r="AI10" s="68">
        <f t="shared" ref="AI10" si="2">IF(S10="",
IF(I10="CALL",ABS(O10/(X10*(1+$AJ$3))),
IF(I10="PUT",ABS(O10/(X10*(1+$AJ$2))),
IF(I10="FORWARD",ABS(O10/(X10*(1+$AJ$3))),
"TRADE NOT VALID"))),
"")</f>
        <v>1606666.4957564289</v>
      </c>
      <c r="AJ10" s="68">
        <f t="shared" ref="AJ10" si="3">IF(S10="",
IF(H10="BUY",
IF(I10="CALL",MAX(-ABS(O10)/(X10*(1+$AJ$3))+ABS(O10)/R10,0),IF(I10="PUT",MAX(-ABS(O10)/R10+ABS(O10)/(X10*(1+$AJ$2)),0),IF(I10="FORWARD",-ABS(O10)/(X10*(1+$AJ$3))+ABS(O10)/R10,"TRADE NOT VALID"))),
-IF(I10="CALL",MAX(-ABS(O10)/(X10*(1+$AJ$3))+ABS(O10)/R10,0),IF(I10="PUT",MAX(-ABS(O10)/R10+ABS(O10)/(X10*(1+$AJ$2)),0),IF(I10="FORWARD",-ABS(O10)/(X10*(1+$AJ$3))+ABS(O10)/R10,"TRADE NOT VALID")))),"")</f>
        <v>-393333.50424357108</v>
      </c>
      <c r="AK10" s="68">
        <f t="shared" ref="AK10" si="4">IF(S10="",
AI10-IF(AG10=0,ABS(O10/R10),AF10),"")</f>
        <v>-481999.94872692879</v>
      </c>
      <c r="AL10" s="68">
        <f t="shared" ref="AL10" si="5">IF(S10="",AJ10-AG10,"")</f>
        <v>-481999.94872692879</v>
      </c>
      <c r="AM10" s="71">
        <f t="shared" ref="AM10" si="6">IF(S10="",IF(AL10=0,"CHOC INSUFFISANT",ABS(AL10/AK10)),"")</f>
        <v>1</v>
      </c>
      <c r="AN10" s="6"/>
      <c r="AO10" s="59">
        <f>VLOOKUP(EURCZK!C10,'Cours à terme initiaux'!$A$1:$E$1949,5,FALSE)</f>
        <v>26.62</v>
      </c>
      <c r="AP10" s="68">
        <f t="shared" ref="AP10" si="7">IF(S10="",ABS(O10/AO10),"")</f>
        <v>2000000</v>
      </c>
      <c r="AQ10" s="68">
        <f t="shared" ref="AQ10" si="8">IF(S10="",
IF(H10="BUY",
IF(I10="CALL",MAX(-ABS(O10)/AO10+ABS(O10)/R10,0),IF(I10="PUT",MAX(-ABS(O10)/R10+ABS(O10)/AO10,0),IF(I10="FORWARD",-ABS(O10)/AO10+ABS(O10)/R10,"TRADE NOT VALID"))),
-IF(I10="CALL",MAX(-ABS(O10)/AO10+ABS(O10)/R10,0),IF(I10="PUT",MAX(-ABS(O10)/R10+ABS(O10)/AO10,0),IF(I10="FORWARD",-ABS(O10)/AO10+ABS(O10)/R10,"TRADE NOT VALID")))),"")</f>
        <v>0</v>
      </c>
      <c r="AR10" s="68">
        <f t="shared" ref="AR10" si="9">IF(S10="",
IF(AQ10=AG10,AF10-AP10,
IF(AG10=0,IF(H10="BUY",(ABS(O10)/AO10-ABS(O10)/R10),-(ABS(O10)/AO10-ABS(O10)/R10)),
IF(AQ10=0,IF(H10="BUY",(ABS(O10)/X10-ABS(O10)/R10),-(ABS(O10)/X10-ABS(O10)/R10)),AF10-AP10))),"")</f>
        <v>-88666.444483357714</v>
      </c>
      <c r="AS10" s="68">
        <f t="shared" ref="AS10" si="10">IF(S10="",
AG10-AQ10,
"")</f>
        <v>88666.444483357714</v>
      </c>
      <c r="AT10" s="71">
        <f t="shared" ref="AT10" si="11">IF(S10="",IF(AS10=0,"PAS DE VALEUR INTRINSEQUE",ABS(AS10/AR10)),"")</f>
        <v>1</v>
      </c>
      <c r="AU10" s="68"/>
      <c r="AV10" s="69" t="str">
        <f t="shared" ref="AV10:AV29" si="12">IF(ISERROR(AO10),C10,"")</f>
        <v/>
      </c>
      <c r="AW10" s="69"/>
      <c r="AX10" s="69"/>
      <c r="AY10" s="69"/>
      <c r="AZ10" s="69"/>
      <c r="BA10" s="69"/>
      <c r="BB10" s="69"/>
      <c r="BC10" s="66"/>
      <c r="BD10" s="66"/>
      <c r="BE10" s="66"/>
      <c r="BF10" s="66"/>
      <c r="BG10" s="66"/>
      <c r="BH10" s="66"/>
    </row>
    <row r="11" spans="1:60" s="60" customFormat="1" ht="15.6" x14ac:dyDescent="0.3">
      <c r="A11" s="125">
        <v>2018</v>
      </c>
      <c r="B11" s="125" t="s">
        <v>106</v>
      </c>
      <c r="C11" s="125">
        <v>970</v>
      </c>
      <c r="D11" s="125" t="s">
        <v>21</v>
      </c>
      <c r="E11" s="127">
        <v>42825</v>
      </c>
      <c r="F11" s="127"/>
      <c r="G11" s="127">
        <v>43159</v>
      </c>
      <c r="H11" s="125" t="s">
        <v>26</v>
      </c>
      <c r="I11" s="125" t="s">
        <v>29</v>
      </c>
      <c r="J11" s="125" t="s">
        <v>24</v>
      </c>
      <c r="K11" s="133">
        <v>-2000000</v>
      </c>
      <c r="L11" s="125" t="s">
        <v>22</v>
      </c>
      <c r="M11" s="125" t="s">
        <v>29</v>
      </c>
      <c r="N11" s="125" t="s">
        <v>48</v>
      </c>
      <c r="O11" s="129">
        <v>53200000</v>
      </c>
      <c r="P11" s="125"/>
      <c r="Q11" s="125" t="s">
        <v>45</v>
      </c>
      <c r="R11" s="131">
        <v>26.6</v>
      </c>
      <c r="S11" s="131"/>
      <c r="T11" s="129"/>
      <c r="U11" s="129">
        <v>0</v>
      </c>
      <c r="V11" s="125"/>
      <c r="W11" s="131">
        <v>25.535000000000004</v>
      </c>
      <c r="X11" s="131">
        <v>25.500242296030741</v>
      </c>
      <c r="Y11" s="129">
        <v>85982.423545382524</v>
      </c>
      <c r="Z11" s="129">
        <v>85982.423545382524</v>
      </c>
      <c r="AA11" s="129">
        <v>85982.423545382524</v>
      </c>
      <c r="AB11" s="129">
        <v>0</v>
      </c>
      <c r="AC11" s="124"/>
      <c r="AD11" s="125" t="s">
        <v>75</v>
      </c>
      <c r="AF11" s="68">
        <f t="shared" ref="AF11:AF33" si="13">IF(S11="",ABS(O11/X11),"")</f>
        <v>2086254.6866184438</v>
      </c>
      <c r="AG11" s="68">
        <f t="shared" ref="AG11:AG33" si="14">IF(S11="",
IF(H11="BUY",
IF(I11="CALL",MAX(-ABS(O11)/X11+ABS(O11)/R11,0),IF(I11="PUT",MAX(-ABS(O11)/R11+ABS(O11)/X11,0),IF(I11="FORWARD",-ABS(O11)/X11+ABS(O11)/R11,"TRADE NOT VALID"))),
-IF(I11="CALL",MAX(-ABS(O11)/X11+ABS(O11)/R11,0),IF(I11="PUT",MAX(-ABS(O11)/R11+ABS(O11)/X11,0),IF(I11="FORWARD",-ABS(O11)/X11+ABS(O11)/R11,"TRADE NOT VALID")))),"")</f>
        <v>86254.686618443811</v>
      </c>
      <c r="AH11" s="6"/>
      <c r="AI11" s="68">
        <f t="shared" ref="AI11:AI33" si="15">IF(S11="",
IF(I11="CALL",ABS(O11/(X11*(1+$AJ$3))),
IF(I11="PUT",ABS(O11/(X11*(1+$AJ$2))),
IF(I11="FORWARD",ABS(O11/(X11*(1+$AJ$3))),
"TRADE NOT VALID"))),
"")</f>
        <v>1604811.2973988028</v>
      </c>
      <c r="AJ11" s="68">
        <f t="shared" ref="AJ11:AJ33" si="16">IF(S11="",
IF(H11="BUY",
IF(I11="CALL",MAX(-ABS(O11)/(X11*(1+$AJ$3))+ABS(O11)/R11,0),IF(I11="PUT",MAX(-ABS(O11)/R11+ABS(O11)/(X11*(1+$AJ$2)),0),IF(I11="FORWARD",-ABS(O11)/(X11*(1+$AJ$3))+ABS(O11)/R11,"TRADE NOT VALID"))),
-IF(I11="CALL",MAX(-ABS(O11)/(X11*(1+$AJ$3))+ABS(O11)/R11,0),IF(I11="PUT",MAX(-ABS(O11)/R11+ABS(O11)/(X11*(1+$AJ$2)),0),IF(I11="FORWARD",-ABS(O11)/(X11*(1+$AJ$3))+ABS(O11)/R11,"TRADE NOT VALID")))),"")</f>
        <v>-395188.70260119718</v>
      </c>
      <c r="AK11" s="68">
        <f t="shared" ref="AK11:AK33" si="17">IF(S11="",
AI11-IF(AG11=0,ABS(O11/R11),AF11),"")</f>
        <v>-481443.38921964099</v>
      </c>
      <c r="AL11" s="68">
        <f t="shared" ref="AL11:AL33" si="18">IF(S11="",AJ11-AG11,"")</f>
        <v>-481443.38921964099</v>
      </c>
      <c r="AM11" s="71">
        <f t="shared" ref="AM11:AM33" si="19">IF(S11="",IF(AL11=0,"CHOC INSUFFISANT",ABS(AL11/AK11)),"")</f>
        <v>1</v>
      </c>
      <c r="AN11" s="6"/>
      <c r="AO11" s="59">
        <f>VLOOKUP(EURCZK!C11,'Cours à terme initiaux'!$A$1:$E$1949,5,FALSE)</f>
        <v>26.6</v>
      </c>
      <c r="AP11" s="68">
        <f t="shared" ref="AP11:AP33" si="20">IF(S11="",ABS(O11/AO11),"")</f>
        <v>2000000</v>
      </c>
      <c r="AQ11" s="68">
        <f t="shared" ref="AQ11:AQ33" si="21">IF(S11="",
IF(H11="BUY",
IF(I11="CALL",MAX(-ABS(O11)/AO11+ABS(O11)/R11,0),IF(I11="PUT",MAX(-ABS(O11)/R11+ABS(O11)/AO11,0),IF(I11="FORWARD",-ABS(O11)/AO11+ABS(O11)/R11,"TRADE NOT VALID"))),
-IF(I11="CALL",MAX(-ABS(O11)/AO11+ABS(O11)/R11,0),IF(I11="PUT",MAX(-ABS(O11)/R11+ABS(O11)/AO11,0),IF(I11="FORWARD",-ABS(O11)/AO11+ABS(O11)/R11,"TRADE NOT VALID")))),"")</f>
        <v>0</v>
      </c>
      <c r="AR11" s="68">
        <f t="shared" ref="AR11:AR33" si="22">IF(S11="",
IF(AQ11=AG11,AF11-AP11,
IF(AG11=0,IF(H11="BUY",(ABS(O11)/AO11-ABS(O11)/R11),-(ABS(O11)/AO11-ABS(O11)/R11)),
IF(AQ11=0,IF(H11="BUY",(ABS(O11)/X11-ABS(O11)/R11),-(ABS(O11)/X11-ABS(O11)/R11)),AF11-AP11))),"")</f>
        <v>-86254.686618443811</v>
      </c>
      <c r="AS11" s="68">
        <f t="shared" ref="AS11:AS33" si="23">IF(S11="",
AG11-AQ11,
"")</f>
        <v>86254.686618443811</v>
      </c>
      <c r="AT11" s="71">
        <f t="shared" ref="AT11:AT33" si="24">IF(S11="",IF(AS11=0,"PAS DE VALEUR INTRINSEQUE",ABS(AS11/AR11)),"")</f>
        <v>1</v>
      </c>
      <c r="AU11" s="72"/>
      <c r="AV11" s="69" t="str">
        <f t="shared" si="12"/>
        <v/>
      </c>
      <c r="AW11" s="70"/>
      <c r="AX11" s="70"/>
      <c r="AY11" s="70"/>
      <c r="AZ11" s="70"/>
      <c r="BA11" s="70"/>
      <c r="BB11" s="70"/>
      <c r="BC11" s="67"/>
      <c r="BD11" s="67"/>
      <c r="BE11" s="67"/>
      <c r="BF11" s="67"/>
      <c r="BG11" s="67"/>
      <c r="BH11" s="67"/>
    </row>
    <row r="12" spans="1:60" s="42" customFormat="1" ht="15.6" x14ac:dyDescent="0.3">
      <c r="A12" s="125">
        <v>2018</v>
      </c>
      <c r="B12" s="125" t="s">
        <v>107</v>
      </c>
      <c r="C12" s="125">
        <v>971</v>
      </c>
      <c r="D12" s="125" t="s">
        <v>21</v>
      </c>
      <c r="E12" s="127">
        <v>42825</v>
      </c>
      <c r="F12" s="127"/>
      <c r="G12" s="127">
        <v>43188</v>
      </c>
      <c r="H12" s="125" t="s">
        <v>26</v>
      </c>
      <c r="I12" s="125" t="s">
        <v>29</v>
      </c>
      <c r="J12" s="125" t="s">
        <v>24</v>
      </c>
      <c r="K12" s="133">
        <v>-2000000</v>
      </c>
      <c r="L12" s="125" t="s">
        <v>22</v>
      </c>
      <c r="M12" s="125" t="s">
        <v>29</v>
      </c>
      <c r="N12" s="125" t="s">
        <v>48</v>
      </c>
      <c r="O12" s="129">
        <v>53212000</v>
      </c>
      <c r="P12" s="125"/>
      <c r="Q12" s="125" t="s">
        <v>45</v>
      </c>
      <c r="R12" s="131">
        <v>26.606000000000002</v>
      </c>
      <c r="S12" s="131"/>
      <c r="T12" s="129"/>
      <c r="U12" s="129">
        <v>0</v>
      </c>
      <c r="V12" s="125"/>
      <c r="W12" s="131">
        <v>25.535000000000004</v>
      </c>
      <c r="X12" s="131">
        <v>25.506671076036685</v>
      </c>
      <c r="Y12" s="129">
        <v>85875.406948578704</v>
      </c>
      <c r="Z12" s="129">
        <v>85875.406948578704</v>
      </c>
      <c r="AA12" s="129">
        <v>85875.406948578704</v>
      </c>
      <c r="AB12" s="129">
        <v>0</v>
      </c>
      <c r="AC12" s="124"/>
      <c r="AD12" s="125" t="s">
        <v>75</v>
      </c>
      <c r="AF12" s="68">
        <f t="shared" si="13"/>
        <v>2086199.3257125681</v>
      </c>
      <c r="AG12" s="68">
        <f t="shared" si="14"/>
        <v>86199.325712568359</v>
      </c>
      <c r="AH12" s="6"/>
      <c r="AI12" s="68">
        <f t="shared" si="15"/>
        <v>1604768.7120865909</v>
      </c>
      <c r="AJ12" s="68">
        <f t="shared" si="16"/>
        <v>-395231.28791340883</v>
      </c>
      <c r="AK12" s="68">
        <f t="shared" si="17"/>
        <v>-481430.61362597719</v>
      </c>
      <c r="AL12" s="68">
        <f t="shared" si="18"/>
        <v>-481430.61362597719</v>
      </c>
      <c r="AM12" s="71">
        <f t="shared" si="19"/>
        <v>1</v>
      </c>
      <c r="AN12" s="6"/>
      <c r="AO12" s="59">
        <f>VLOOKUP(EURCZK!C12,'Cours à terme initiaux'!$A$1:$E$1949,5,FALSE)</f>
        <v>26.606000000000002</v>
      </c>
      <c r="AP12" s="68">
        <f t="shared" si="20"/>
        <v>1999999.9999999998</v>
      </c>
      <c r="AQ12" s="68">
        <f t="shared" si="21"/>
        <v>0</v>
      </c>
      <c r="AR12" s="68">
        <f t="shared" si="22"/>
        <v>-86199.325712568359</v>
      </c>
      <c r="AS12" s="68">
        <f t="shared" si="23"/>
        <v>86199.325712568359</v>
      </c>
      <c r="AT12" s="71">
        <f t="shared" si="24"/>
        <v>1</v>
      </c>
      <c r="AU12" s="68"/>
      <c r="AV12" s="69" t="str">
        <f t="shared" si="12"/>
        <v/>
      </c>
      <c r="AW12" s="69"/>
      <c r="AX12" s="69"/>
      <c r="AY12" s="69"/>
      <c r="AZ12" s="69"/>
      <c r="BA12" s="69"/>
      <c r="BB12" s="69"/>
      <c r="BC12" s="66"/>
      <c r="BD12" s="66"/>
      <c r="BE12" s="66"/>
      <c r="BF12" s="66"/>
      <c r="BG12" s="66"/>
      <c r="BH12" s="66"/>
    </row>
    <row r="13" spans="1:60" s="42" customFormat="1" ht="15.6" x14ac:dyDescent="0.3">
      <c r="A13" s="125">
        <v>2018</v>
      </c>
      <c r="B13" s="125" t="s">
        <v>108</v>
      </c>
      <c r="C13" s="125">
        <v>972</v>
      </c>
      <c r="D13" s="125" t="s">
        <v>21</v>
      </c>
      <c r="E13" s="127">
        <v>42825</v>
      </c>
      <c r="F13" s="127"/>
      <c r="G13" s="127">
        <v>43220</v>
      </c>
      <c r="H13" s="125" t="s">
        <v>26</v>
      </c>
      <c r="I13" s="125" t="s">
        <v>29</v>
      </c>
      <c r="J13" s="125" t="s">
        <v>24</v>
      </c>
      <c r="K13" s="133">
        <v>-2000000</v>
      </c>
      <c r="L13" s="125" t="s">
        <v>22</v>
      </c>
      <c r="M13" s="125" t="s">
        <v>29</v>
      </c>
      <c r="N13" s="125" t="s">
        <v>48</v>
      </c>
      <c r="O13" s="129">
        <v>53160000</v>
      </c>
      <c r="P13" s="125"/>
      <c r="Q13" s="125" t="s">
        <v>45</v>
      </c>
      <c r="R13" s="131">
        <v>26.58</v>
      </c>
      <c r="S13" s="131"/>
      <c r="T13" s="129"/>
      <c r="U13" s="129">
        <v>0</v>
      </c>
      <c r="V13" s="125"/>
      <c r="W13" s="131">
        <v>25.535000000000004</v>
      </c>
      <c r="X13" s="131">
        <v>25.518007466051206</v>
      </c>
      <c r="Y13" s="129">
        <v>82880.55842980693</v>
      </c>
      <c r="Z13" s="129">
        <v>82880.55842980693</v>
      </c>
      <c r="AA13" s="129">
        <v>82880.558429806915</v>
      </c>
      <c r="AB13" s="129">
        <v>1.4551915228366852E-11</v>
      </c>
      <c r="AC13" s="124"/>
      <c r="AD13" s="125" t="s">
        <v>75</v>
      </c>
      <c r="AF13" s="68">
        <f t="shared" si="13"/>
        <v>2083234.753760587</v>
      </c>
      <c r="AG13" s="68">
        <f t="shared" si="14"/>
        <v>83234.753760586726</v>
      </c>
      <c r="AH13" s="6"/>
      <c r="AI13" s="68">
        <f t="shared" si="15"/>
        <v>1602488.2721235284</v>
      </c>
      <c r="AJ13" s="68">
        <f t="shared" si="16"/>
        <v>-397511.72787647182</v>
      </c>
      <c r="AK13" s="68">
        <f t="shared" si="17"/>
        <v>-480746.48163705855</v>
      </c>
      <c r="AL13" s="68">
        <f t="shared" si="18"/>
        <v>-480746.48163705855</v>
      </c>
      <c r="AM13" s="71">
        <f t="shared" si="19"/>
        <v>1</v>
      </c>
      <c r="AN13" s="6"/>
      <c r="AO13" s="59">
        <f>VLOOKUP(EURCZK!C13,'Cours à terme initiaux'!$A$1:$E$1949,5,FALSE)</f>
        <v>26.58</v>
      </c>
      <c r="AP13" s="68">
        <f t="shared" si="20"/>
        <v>2000000.0000000002</v>
      </c>
      <c r="AQ13" s="68">
        <f t="shared" si="21"/>
        <v>0</v>
      </c>
      <c r="AR13" s="68">
        <f t="shared" si="22"/>
        <v>-83234.753760586726</v>
      </c>
      <c r="AS13" s="68">
        <f t="shared" si="23"/>
        <v>83234.753760586726</v>
      </c>
      <c r="AT13" s="71">
        <f t="shared" si="24"/>
        <v>1</v>
      </c>
      <c r="AU13" s="68"/>
      <c r="AV13" s="69" t="str">
        <f t="shared" si="12"/>
        <v/>
      </c>
      <c r="AW13" s="69"/>
      <c r="AX13" s="69"/>
      <c r="AY13" s="69"/>
      <c r="AZ13" s="69"/>
      <c r="BA13" s="69"/>
      <c r="BB13" s="69"/>
      <c r="BC13" s="66"/>
      <c r="BD13" s="66"/>
      <c r="BE13" s="66"/>
      <c r="BF13" s="66"/>
      <c r="BG13" s="66"/>
      <c r="BH13" s="66"/>
    </row>
    <row r="14" spans="1:60" s="42" customFormat="1" ht="15.6" x14ac:dyDescent="0.3">
      <c r="A14" s="125">
        <v>2018</v>
      </c>
      <c r="B14" s="125" t="s">
        <v>109</v>
      </c>
      <c r="C14" s="125">
        <v>973</v>
      </c>
      <c r="D14" s="125" t="s">
        <v>21</v>
      </c>
      <c r="E14" s="127">
        <v>42825</v>
      </c>
      <c r="F14" s="127"/>
      <c r="G14" s="127">
        <v>43251</v>
      </c>
      <c r="H14" s="125" t="s">
        <v>26</v>
      </c>
      <c r="I14" s="125" t="s">
        <v>29</v>
      </c>
      <c r="J14" s="125" t="s">
        <v>24</v>
      </c>
      <c r="K14" s="133">
        <v>-2000000</v>
      </c>
      <c r="L14" s="125" t="s">
        <v>22</v>
      </c>
      <c r="M14" s="125" t="s">
        <v>29</v>
      </c>
      <c r="N14" s="125" t="s">
        <v>48</v>
      </c>
      <c r="O14" s="129">
        <v>53100000</v>
      </c>
      <c r="P14" s="125"/>
      <c r="Q14" s="125" t="s">
        <v>45</v>
      </c>
      <c r="R14" s="131">
        <v>26.55</v>
      </c>
      <c r="S14" s="131"/>
      <c r="T14" s="129"/>
      <c r="U14" s="129">
        <v>0</v>
      </c>
      <c r="V14" s="125"/>
      <c r="W14" s="131">
        <v>25.535000000000004</v>
      </c>
      <c r="X14" s="131">
        <v>25.530279857820499</v>
      </c>
      <c r="Y14" s="129">
        <v>79508.775554519758</v>
      </c>
      <c r="Z14" s="129">
        <v>79508.775554519758</v>
      </c>
      <c r="AA14" s="129">
        <v>79508.775554519758</v>
      </c>
      <c r="AB14" s="129">
        <v>0</v>
      </c>
      <c r="AC14" s="124"/>
      <c r="AD14" s="125" t="s">
        <v>75</v>
      </c>
      <c r="AF14" s="68">
        <f t="shared" si="13"/>
        <v>2079883.1934360592</v>
      </c>
      <c r="AG14" s="68">
        <f t="shared" si="14"/>
        <v>79883.193436059169</v>
      </c>
      <c r="AH14" s="6"/>
      <c r="AI14" s="68">
        <f t="shared" si="15"/>
        <v>1599910.1487969686</v>
      </c>
      <c r="AJ14" s="68">
        <f t="shared" si="16"/>
        <v>-400089.85120303137</v>
      </c>
      <c r="AK14" s="68">
        <f t="shared" si="17"/>
        <v>-479973.04463909054</v>
      </c>
      <c r="AL14" s="68">
        <f t="shared" si="18"/>
        <v>-479973.04463909054</v>
      </c>
      <c r="AM14" s="71">
        <f t="shared" si="19"/>
        <v>1</v>
      </c>
      <c r="AN14" s="6"/>
      <c r="AO14" s="59">
        <f>VLOOKUP(EURCZK!C14,'Cours à terme initiaux'!$A$1:$E$1949,5,FALSE)</f>
        <v>26.55</v>
      </c>
      <c r="AP14" s="68">
        <f t="shared" si="20"/>
        <v>2000000</v>
      </c>
      <c r="AQ14" s="68">
        <f t="shared" si="21"/>
        <v>0</v>
      </c>
      <c r="AR14" s="68">
        <f t="shared" si="22"/>
        <v>-79883.193436059169</v>
      </c>
      <c r="AS14" s="68">
        <f t="shared" si="23"/>
        <v>79883.193436059169</v>
      </c>
      <c r="AT14" s="71">
        <f t="shared" si="24"/>
        <v>1</v>
      </c>
      <c r="AU14" s="68"/>
      <c r="AV14" s="69" t="str">
        <f t="shared" si="12"/>
        <v/>
      </c>
      <c r="AW14" s="69"/>
      <c r="AX14" s="69"/>
      <c r="AY14" s="69"/>
      <c r="AZ14" s="69"/>
      <c r="BA14" s="69"/>
      <c r="BB14" s="69"/>
      <c r="BC14" s="66"/>
      <c r="BD14" s="66"/>
      <c r="BE14" s="66"/>
      <c r="BF14" s="66"/>
      <c r="BG14" s="66"/>
      <c r="BH14" s="66"/>
    </row>
    <row r="15" spans="1:60" s="42" customFormat="1" ht="15.6" x14ac:dyDescent="0.3">
      <c r="A15" s="125">
        <v>2018</v>
      </c>
      <c r="B15" s="125" t="s">
        <v>110</v>
      </c>
      <c r="C15" s="125">
        <v>974</v>
      </c>
      <c r="D15" s="125" t="s">
        <v>21</v>
      </c>
      <c r="E15" s="127">
        <v>42825</v>
      </c>
      <c r="F15" s="127"/>
      <c r="G15" s="127">
        <v>43280</v>
      </c>
      <c r="H15" s="125" t="s">
        <v>26</v>
      </c>
      <c r="I15" s="125" t="s">
        <v>29</v>
      </c>
      <c r="J15" s="125" t="s">
        <v>24</v>
      </c>
      <c r="K15" s="133">
        <v>-2000000</v>
      </c>
      <c r="L15" s="125" t="s">
        <v>22</v>
      </c>
      <c r="M15" s="125" t="s">
        <v>29</v>
      </c>
      <c r="N15" s="125" t="s">
        <v>48</v>
      </c>
      <c r="O15" s="129">
        <v>53060000</v>
      </c>
      <c r="P15" s="125"/>
      <c r="Q15" s="125" t="s">
        <v>45</v>
      </c>
      <c r="R15" s="131">
        <v>26.53</v>
      </c>
      <c r="S15" s="131"/>
      <c r="T15" s="129"/>
      <c r="U15" s="129">
        <v>0</v>
      </c>
      <c r="V15" s="125"/>
      <c r="W15" s="131">
        <v>25.535000000000004</v>
      </c>
      <c r="X15" s="131">
        <v>25.54669400564288</v>
      </c>
      <c r="Y15" s="129">
        <v>76603.963093130471</v>
      </c>
      <c r="Z15" s="129">
        <v>76603.963093130471</v>
      </c>
      <c r="AA15" s="129">
        <v>76603.963093130471</v>
      </c>
      <c r="AB15" s="129">
        <v>0</v>
      </c>
      <c r="AC15" s="124"/>
      <c r="AD15" s="125" t="s">
        <v>75</v>
      </c>
      <c r="AF15" s="68">
        <f t="shared" si="13"/>
        <v>2076981.0758401789</v>
      </c>
      <c r="AG15" s="68">
        <f t="shared" si="14"/>
        <v>76981.075840178877</v>
      </c>
      <c r="AH15" s="6"/>
      <c r="AI15" s="68">
        <f t="shared" si="15"/>
        <v>1597677.7506462915</v>
      </c>
      <c r="AJ15" s="68">
        <f t="shared" si="16"/>
        <v>-402322.24935370847</v>
      </c>
      <c r="AK15" s="68">
        <f t="shared" si="17"/>
        <v>-479303.32519388734</v>
      </c>
      <c r="AL15" s="68">
        <f t="shared" si="18"/>
        <v>-479303.32519388734</v>
      </c>
      <c r="AM15" s="71">
        <f t="shared" si="19"/>
        <v>1</v>
      </c>
      <c r="AN15" s="6"/>
      <c r="AO15" s="59">
        <f>VLOOKUP(EURCZK!C15,'Cours à terme initiaux'!$A$1:$E$1949,5,FALSE)</f>
        <v>26.53</v>
      </c>
      <c r="AP15" s="68">
        <f t="shared" si="20"/>
        <v>2000000</v>
      </c>
      <c r="AQ15" s="68">
        <f t="shared" si="21"/>
        <v>0</v>
      </c>
      <c r="AR15" s="68">
        <f t="shared" si="22"/>
        <v>-76981.075840178877</v>
      </c>
      <c r="AS15" s="68">
        <f t="shared" si="23"/>
        <v>76981.075840178877</v>
      </c>
      <c r="AT15" s="71">
        <f t="shared" si="24"/>
        <v>1</v>
      </c>
      <c r="AU15" s="68"/>
      <c r="AV15" s="69" t="str">
        <f t="shared" si="12"/>
        <v/>
      </c>
      <c r="AW15" s="69"/>
      <c r="AX15" s="69"/>
      <c r="AY15" s="69"/>
      <c r="AZ15" s="69"/>
      <c r="BA15" s="69"/>
      <c r="BB15" s="69"/>
      <c r="BC15" s="66"/>
      <c r="BD15" s="66"/>
      <c r="BE15" s="66"/>
      <c r="BF15" s="66"/>
      <c r="BG15" s="66"/>
      <c r="BH15" s="66"/>
    </row>
    <row r="16" spans="1:60" s="60" customFormat="1" ht="15.6" x14ac:dyDescent="0.3">
      <c r="A16" s="125">
        <v>2018</v>
      </c>
      <c r="B16" s="125" t="s">
        <v>104</v>
      </c>
      <c r="C16" s="125">
        <v>905</v>
      </c>
      <c r="D16" s="125" t="s">
        <v>21</v>
      </c>
      <c r="E16" s="127">
        <v>42825</v>
      </c>
      <c r="F16" s="127"/>
      <c r="G16" s="127">
        <v>43312</v>
      </c>
      <c r="H16" s="125" t="s">
        <v>26</v>
      </c>
      <c r="I16" s="125" t="s">
        <v>29</v>
      </c>
      <c r="J16" s="125" t="s">
        <v>24</v>
      </c>
      <c r="K16" s="133">
        <v>-2000000</v>
      </c>
      <c r="L16" s="125" t="s">
        <v>22</v>
      </c>
      <c r="M16" s="125" t="s">
        <v>29</v>
      </c>
      <c r="N16" s="125" t="s">
        <v>48</v>
      </c>
      <c r="O16" s="129">
        <v>53020000</v>
      </c>
      <c r="P16" s="125"/>
      <c r="Q16" s="125" t="s">
        <v>45</v>
      </c>
      <c r="R16" s="131">
        <v>26.51</v>
      </c>
      <c r="S16" s="131"/>
      <c r="T16" s="129"/>
      <c r="U16" s="129">
        <v>0</v>
      </c>
      <c r="V16" s="125"/>
      <c r="W16" s="131">
        <v>25.535000000000004</v>
      </c>
      <c r="X16" s="131">
        <v>25.561507591450177</v>
      </c>
      <c r="Y16" s="129">
        <v>73822.111422986243</v>
      </c>
      <c r="Z16" s="129">
        <v>73822.111422986243</v>
      </c>
      <c r="AA16" s="129">
        <v>73822.111422986243</v>
      </c>
      <c r="AB16" s="129">
        <v>0</v>
      </c>
      <c r="AC16" s="124"/>
      <c r="AD16" s="125" t="s">
        <v>75</v>
      </c>
      <c r="AF16" s="68">
        <f t="shared" si="13"/>
        <v>2074212.556137892</v>
      </c>
      <c r="AG16" s="68">
        <f t="shared" si="14"/>
        <v>74212.556137892185</v>
      </c>
      <c r="AH16" s="6"/>
      <c r="AI16" s="68">
        <f t="shared" si="15"/>
        <v>1595548.1201060705</v>
      </c>
      <c r="AJ16" s="68">
        <f t="shared" si="16"/>
        <v>-404451.87989392923</v>
      </c>
      <c r="AK16" s="68">
        <f t="shared" si="17"/>
        <v>-478664.43603182142</v>
      </c>
      <c r="AL16" s="68">
        <f t="shared" si="18"/>
        <v>-478664.43603182142</v>
      </c>
      <c r="AM16" s="71">
        <f t="shared" si="19"/>
        <v>1</v>
      </c>
      <c r="AN16" s="6"/>
      <c r="AO16" s="59">
        <f>VLOOKUP(EURCZK!C16,'Cours à terme initiaux'!$A$1:$E$1949,5,FALSE)</f>
        <v>26.51</v>
      </c>
      <c r="AP16" s="68">
        <f t="shared" si="20"/>
        <v>1999999.9999999998</v>
      </c>
      <c r="AQ16" s="68">
        <f t="shared" si="21"/>
        <v>0</v>
      </c>
      <c r="AR16" s="68">
        <f t="shared" si="22"/>
        <v>-74212.556137892185</v>
      </c>
      <c r="AS16" s="68">
        <f t="shared" si="23"/>
        <v>74212.556137892185</v>
      </c>
      <c r="AT16" s="71">
        <f t="shared" si="24"/>
        <v>1</v>
      </c>
      <c r="AU16" s="68"/>
      <c r="AV16" s="69" t="str">
        <f t="shared" si="12"/>
        <v/>
      </c>
      <c r="AW16" s="70"/>
      <c r="AX16" s="70"/>
      <c r="AY16" s="70"/>
      <c r="AZ16" s="70"/>
      <c r="BA16" s="70"/>
      <c r="BB16" s="70"/>
      <c r="BC16" s="67"/>
      <c r="BD16" s="67"/>
      <c r="BE16" s="67"/>
      <c r="BF16" s="67"/>
      <c r="BG16" s="67"/>
      <c r="BH16" s="67"/>
    </row>
    <row r="17" spans="1:60" s="60" customFormat="1" ht="15.6" x14ac:dyDescent="0.3">
      <c r="A17" s="125">
        <v>2018</v>
      </c>
      <c r="B17" s="125" t="s">
        <v>111</v>
      </c>
      <c r="C17" s="125">
        <v>975</v>
      </c>
      <c r="D17" s="125" t="s">
        <v>21</v>
      </c>
      <c r="E17" s="127">
        <v>42825</v>
      </c>
      <c r="F17" s="127"/>
      <c r="G17" s="127">
        <v>43343</v>
      </c>
      <c r="H17" s="125" t="s">
        <v>26</v>
      </c>
      <c r="I17" s="125" t="s">
        <v>29</v>
      </c>
      <c r="J17" s="125" t="s">
        <v>24</v>
      </c>
      <c r="K17" s="133">
        <v>-2000000</v>
      </c>
      <c r="L17" s="125" t="s">
        <v>22</v>
      </c>
      <c r="M17" s="125" t="s">
        <v>29</v>
      </c>
      <c r="N17" s="125" t="s">
        <v>48</v>
      </c>
      <c r="O17" s="129">
        <v>52980000</v>
      </c>
      <c r="P17" s="125"/>
      <c r="Q17" s="125" t="s">
        <v>45</v>
      </c>
      <c r="R17" s="131">
        <v>26.49</v>
      </c>
      <c r="S17" s="131"/>
      <c r="T17" s="129"/>
      <c r="U17" s="129">
        <v>0</v>
      </c>
      <c r="V17" s="125"/>
      <c r="W17" s="131">
        <v>25.535000000000004</v>
      </c>
      <c r="X17" s="131">
        <v>25.57987220548797</v>
      </c>
      <c r="Y17" s="129">
        <v>70771.409177508787</v>
      </c>
      <c r="Z17" s="129">
        <v>70771.409177508787</v>
      </c>
      <c r="AA17" s="129">
        <v>70771.409177508787</v>
      </c>
      <c r="AB17" s="129">
        <v>0</v>
      </c>
      <c r="AC17" s="124"/>
      <c r="AD17" s="125" t="s">
        <v>75</v>
      </c>
      <c r="AF17" s="68">
        <f t="shared" si="13"/>
        <v>2071159.6826755663</v>
      </c>
      <c r="AG17" s="68">
        <f t="shared" si="14"/>
        <v>71159.682675566059</v>
      </c>
      <c r="AH17" s="6"/>
      <c r="AI17" s="68">
        <f t="shared" si="15"/>
        <v>1593199.7559042817</v>
      </c>
      <c r="AJ17" s="68">
        <f t="shared" si="16"/>
        <v>-406800.24409571849</v>
      </c>
      <c r="AK17" s="68">
        <f t="shared" si="17"/>
        <v>-477959.92677128455</v>
      </c>
      <c r="AL17" s="68">
        <f t="shared" si="18"/>
        <v>-477959.92677128455</v>
      </c>
      <c r="AM17" s="71">
        <f t="shared" si="19"/>
        <v>1</v>
      </c>
      <c r="AN17" s="6"/>
      <c r="AO17" s="59">
        <f>VLOOKUP(EURCZK!C17,'Cours à terme initiaux'!$A$1:$E$1949,5,FALSE)</f>
        <v>26.49</v>
      </c>
      <c r="AP17" s="68">
        <f t="shared" si="20"/>
        <v>2000000.0000000002</v>
      </c>
      <c r="AQ17" s="68">
        <f t="shared" si="21"/>
        <v>0</v>
      </c>
      <c r="AR17" s="68">
        <f t="shared" si="22"/>
        <v>-71159.682675566059</v>
      </c>
      <c r="AS17" s="68">
        <f t="shared" si="23"/>
        <v>71159.682675566059</v>
      </c>
      <c r="AT17" s="71">
        <f t="shared" si="24"/>
        <v>1</v>
      </c>
      <c r="AU17" s="68"/>
      <c r="AV17" s="69" t="str">
        <f t="shared" si="12"/>
        <v/>
      </c>
      <c r="AW17" s="70"/>
      <c r="AX17" s="70"/>
      <c r="AY17" s="70"/>
      <c r="AZ17" s="70"/>
      <c r="BA17" s="70"/>
      <c r="BB17" s="70"/>
      <c r="BC17" s="67"/>
      <c r="BD17" s="67"/>
      <c r="BE17" s="67"/>
      <c r="BF17" s="67"/>
      <c r="BG17" s="67"/>
      <c r="BH17" s="67"/>
    </row>
    <row r="18" spans="1:60" s="42" customFormat="1" ht="15.6" x14ac:dyDescent="0.3">
      <c r="A18" s="125">
        <v>2018</v>
      </c>
      <c r="B18" s="125" t="s">
        <v>112</v>
      </c>
      <c r="C18" s="125">
        <v>976</v>
      </c>
      <c r="D18" s="125" t="s">
        <v>21</v>
      </c>
      <c r="E18" s="127">
        <v>42825</v>
      </c>
      <c r="F18" s="127"/>
      <c r="G18" s="127">
        <v>43370</v>
      </c>
      <c r="H18" s="125" t="s">
        <v>26</v>
      </c>
      <c r="I18" s="125" t="s">
        <v>29</v>
      </c>
      <c r="J18" s="125" t="s">
        <v>24</v>
      </c>
      <c r="K18" s="133">
        <v>-2000000</v>
      </c>
      <c r="L18" s="125" t="s">
        <v>22</v>
      </c>
      <c r="M18" s="125" t="s">
        <v>29</v>
      </c>
      <c r="N18" s="125" t="s">
        <v>48</v>
      </c>
      <c r="O18" s="129">
        <v>52940000</v>
      </c>
      <c r="P18" s="125"/>
      <c r="Q18" s="125" t="s">
        <v>45</v>
      </c>
      <c r="R18" s="131">
        <v>26.47</v>
      </c>
      <c r="S18" s="131"/>
      <c r="T18" s="129"/>
      <c r="U18" s="129">
        <v>0</v>
      </c>
      <c r="V18" s="125"/>
      <c r="W18" s="131">
        <v>25.535000000000004</v>
      </c>
      <c r="X18" s="131">
        <v>25.599377058952822</v>
      </c>
      <c r="Y18" s="129">
        <v>67645.619493921607</v>
      </c>
      <c r="Z18" s="129">
        <v>67645.619493921607</v>
      </c>
      <c r="AA18" s="129">
        <v>67645.619493921607</v>
      </c>
      <c r="AB18" s="129">
        <v>0</v>
      </c>
      <c r="AC18" s="124"/>
      <c r="AD18" s="125" t="s">
        <v>75</v>
      </c>
      <c r="AF18" s="68">
        <f t="shared" si="13"/>
        <v>2068019.0724205687</v>
      </c>
      <c r="AG18" s="68">
        <f t="shared" si="14"/>
        <v>68019.072420568671</v>
      </c>
      <c r="AH18" s="6"/>
      <c r="AI18" s="68">
        <f t="shared" si="15"/>
        <v>1590783.9018619757</v>
      </c>
      <c r="AJ18" s="68">
        <f t="shared" si="16"/>
        <v>-409216.09813802433</v>
      </c>
      <c r="AK18" s="68">
        <f t="shared" si="17"/>
        <v>-477235.170558593</v>
      </c>
      <c r="AL18" s="68">
        <f t="shared" si="18"/>
        <v>-477235.170558593</v>
      </c>
      <c r="AM18" s="71">
        <f t="shared" si="19"/>
        <v>1</v>
      </c>
      <c r="AN18" s="6"/>
      <c r="AO18" s="59">
        <f>VLOOKUP(EURCZK!C18,'Cours à terme initiaux'!$A$1:$E$1949,5,FALSE)</f>
        <v>26.47</v>
      </c>
      <c r="AP18" s="68">
        <f t="shared" si="20"/>
        <v>2000000</v>
      </c>
      <c r="AQ18" s="68">
        <f t="shared" si="21"/>
        <v>0</v>
      </c>
      <c r="AR18" s="68">
        <f t="shared" si="22"/>
        <v>-68019.072420568671</v>
      </c>
      <c r="AS18" s="68">
        <f t="shared" si="23"/>
        <v>68019.072420568671</v>
      </c>
      <c r="AT18" s="71">
        <f t="shared" si="24"/>
        <v>1</v>
      </c>
      <c r="AU18" s="68"/>
      <c r="AV18" s="69" t="str">
        <f t="shared" si="12"/>
        <v/>
      </c>
      <c r="AW18" s="69"/>
      <c r="AX18" s="69"/>
      <c r="AY18" s="69"/>
      <c r="AZ18" s="69"/>
      <c r="BA18" s="69"/>
      <c r="BB18" s="69"/>
      <c r="BC18" s="66"/>
      <c r="BD18" s="66"/>
      <c r="BE18" s="66"/>
      <c r="BF18" s="66"/>
      <c r="BG18" s="66"/>
      <c r="BH18" s="66"/>
    </row>
    <row r="19" spans="1:60" s="42" customFormat="1" ht="15.6" x14ac:dyDescent="0.3">
      <c r="A19" s="125">
        <v>2018</v>
      </c>
      <c r="B19" s="125" t="s">
        <v>113</v>
      </c>
      <c r="C19" s="125">
        <v>977</v>
      </c>
      <c r="D19" s="125" t="s">
        <v>21</v>
      </c>
      <c r="E19" s="127">
        <v>42825</v>
      </c>
      <c r="F19" s="127"/>
      <c r="G19" s="127">
        <v>43404</v>
      </c>
      <c r="H19" s="125" t="s">
        <v>26</v>
      </c>
      <c r="I19" s="125" t="s">
        <v>29</v>
      </c>
      <c r="J19" s="125" t="s">
        <v>24</v>
      </c>
      <c r="K19" s="133">
        <v>-2000000</v>
      </c>
      <c r="L19" s="125" t="s">
        <v>22</v>
      </c>
      <c r="M19" s="125" t="s">
        <v>29</v>
      </c>
      <c r="N19" s="125" t="s">
        <v>48</v>
      </c>
      <c r="O19" s="129">
        <v>52940000</v>
      </c>
      <c r="P19" s="125"/>
      <c r="Q19" s="125" t="s">
        <v>45</v>
      </c>
      <c r="R19" s="131">
        <v>26.47</v>
      </c>
      <c r="S19" s="131"/>
      <c r="T19" s="129"/>
      <c r="U19" s="129">
        <v>0</v>
      </c>
      <c r="V19" s="125"/>
      <c r="W19" s="131">
        <v>25.535000000000004</v>
      </c>
      <c r="X19" s="131">
        <v>25.595308530688275</v>
      </c>
      <c r="Y19" s="129">
        <v>67893.608603324639</v>
      </c>
      <c r="Z19" s="129">
        <v>67893.608603324639</v>
      </c>
      <c r="AA19" s="129">
        <v>67893.608603324639</v>
      </c>
      <c r="AB19" s="129">
        <v>0</v>
      </c>
      <c r="AC19" s="124"/>
      <c r="AD19" s="125" t="s">
        <v>75</v>
      </c>
      <c r="AF19" s="68">
        <f t="shared" si="13"/>
        <v>2068347.796492704</v>
      </c>
      <c r="AG19" s="68">
        <f t="shared" si="14"/>
        <v>68347.796492703957</v>
      </c>
      <c r="AH19" s="6"/>
      <c r="AI19" s="68">
        <f t="shared" si="15"/>
        <v>1591036.7665328493</v>
      </c>
      <c r="AJ19" s="68">
        <f t="shared" si="16"/>
        <v>-408963.23346715071</v>
      </c>
      <c r="AK19" s="68">
        <f t="shared" si="17"/>
        <v>-477311.02995985467</v>
      </c>
      <c r="AL19" s="68">
        <f t="shared" si="18"/>
        <v>-477311.02995985467</v>
      </c>
      <c r="AM19" s="71">
        <f t="shared" si="19"/>
        <v>1</v>
      </c>
      <c r="AN19" s="6"/>
      <c r="AO19" s="59">
        <f>VLOOKUP(EURCZK!C19,'Cours à terme initiaux'!$A$1:$E$1949,5,FALSE)</f>
        <v>26.47</v>
      </c>
      <c r="AP19" s="68">
        <f t="shared" si="20"/>
        <v>2000000</v>
      </c>
      <c r="AQ19" s="68">
        <f t="shared" si="21"/>
        <v>0</v>
      </c>
      <c r="AR19" s="68">
        <f t="shared" si="22"/>
        <v>-68347.796492703957</v>
      </c>
      <c r="AS19" s="68">
        <f t="shared" si="23"/>
        <v>68347.796492703957</v>
      </c>
      <c r="AT19" s="71">
        <f t="shared" si="24"/>
        <v>1</v>
      </c>
      <c r="AU19" s="68"/>
      <c r="AV19" s="69" t="str">
        <f t="shared" si="12"/>
        <v/>
      </c>
      <c r="AW19" s="69"/>
      <c r="AX19" s="69"/>
      <c r="AY19" s="69"/>
      <c r="AZ19" s="69"/>
      <c r="BA19" s="69"/>
      <c r="BB19" s="69"/>
      <c r="BC19" s="66"/>
      <c r="BD19" s="66"/>
      <c r="BE19" s="66"/>
      <c r="BF19" s="66"/>
      <c r="BG19" s="66"/>
      <c r="BH19" s="66"/>
    </row>
    <row r="20" spans="1:60" ht="15.6" x14ac:dyDescent="0.3">
      <c r="A20" s="125">
        <v>2018</v>
      </c>
      <c r="B20" s="125" t="s">
        <v>114</v>
      </c>
      <c r="C20" s="125">
        <v>978</v>
      </c>
      <c r="D20" s="125" t="s">
        <v>21</v>
      </c>
      <c r="E20" s="127">
        <v>42825</v>
      </c>
      <c r="F20" s="127"/>
      <c r="G20" s="127">
        <v>43434</v>
      </c>
      <c r="H20" s="125" t="s">
        <v>26</v>
      </c>
      <c r="I20" s="125" t="s">
        <v>29</v>
      </c>
      <c r="J20" s="125" t="s">
        <v>24</v>
      </c>
      <c r="K20" s="133">
        <v>-2000000</v>
      </c>
      <c r="L20" s="125" t="s">
        <v>22</v>
      </c>
      <c r="M20" s="125" t="s">
        <v>29</v>
      </c>
      <c r="N20" s="125" t="s">
        <v>48</v>
      </c>
      <c r="O20" s="129">
        <v>52920000</v>
      </c>
      <c r="P20" s="125"/>
      <c r="Q20" s="125" t="s">
        <v>45</v>
      </c>
      <c r="R20" s="131">
        <v>26.46</v>
      </c>
      <c r="S20" s="131"/>
      <c r="T20" s="129"/>
      <c r="U20" s="129">
        <v>0</v>
      </c>
      <c r="V20" s="125"/>
      <c r="W20" s="131">
        <v>25.535000000000004</v>
      </c>
      <c r="X20" s="131">
        <v>25.58375325565391</v>
      </c>
      <c r="Y20" s="129">
        <v>67954.166845613159</v>
      </c>
      <c r="Z20" s="129">
        <v>67954.166845613159</v>
      </c>
      <c r="AA20" s="129">
        <v>67954.166845613159</v>
      </c>
      <c r="AB20" s="129">
        <v>0</v>
      </c>
      <c r="AC20" s="124"/>
      <c r="AD20" s="125" t="s">
        <v>75</v>
      </c>
      <c r="AF20" s="68">
        <f t="shared" si="13"/>
        <v>2068500.2497944622</v>
      </c>
      <c r="AG20" s="68">
        <f t="shared" si="14"/>
        <v>68500.24979446223</v>
      </c>
      <c r="AH20" s="6"/>
      <c r="AI20" s="68">
        <f t="shared" si="15"/>
        <v>1591154.0383034325</v>
      </c>
      <c r="AJ20" s="68">
        <f t="shared" si="16"/>
        <v>-408845.96169656748</v>
      </c>
      <c r="AK20" s="68">
        <f t="shared" si="17"/>
        <v>-477346.21149102971</v>
      </c>
      <c r="AL20" s="68">
        <f t="shared" si="18"/>
        <v>-477346.21149102971</v>
      </c>
      <c r="AM20" s="71">
        <f t="shared" si="19"/>
        <v>1</v>
      </c>
      <c r="AN20" s="6"/>
      <c r="AO20" s="59">
        <f>VLOOKUP(EURCZK!C20,'Cours à terme initiaux'!$A$1:$E$1949,5,FALSE)</f>
        <v>26.46</v>
      </c>
      <c r="AP20" s="68">
        <f t="shared" si="20"/>
        <v>2000000</v>
      </c>
      <c r="AQ20" s="68">
        <f t="shared" si="21"/>
        <v>0</v>
      </c>
      <c r="AR20" s="68">
        <f t="shared" si="22"/>
        <v>-68500.24979446223</v>
      </c>
      <c r="AS20" s="68">
        <f t="shared" si="23"/>
        <v>68500.24979446223</v>
      </c>
      <c r="AT20" s="71">
        <f t="shared" si="24"/>
        <v>1</v>
      </c>
      <c r="AV20" s="69" t="str">
        <f t="shared" si="12"/>
        <v/>
      </c>
    </row>
    <row r="21" spans="1:60" ht="15.6" x14ac:dyDescent="0.3">
      <c r="A21" s="126">
        <v>2018</v>
      </c>
      <c r="B21" s="126" t="s">
        <v>115</v>
      </c>
      <c r="C21" s="126">
        <v>979</v>
      </c>
      <c r="D21" s="126" t="s">
        <v>21</v>
      </c>
      <c r="E21" s="128">
        <v>42825</v>
      </c>
      <c r="F21" s="128"/>
      <c r="G21" s="128">
        <v>43465</v>
      </c>
      <c r="H21" s="126" t="s">
        <v>26</v>
      </c>
      <c r="I21" s="126" t="s">
        <v>29</v>
      </c>
      <c r="J21" s="126" t="s">
        <v>24</v>
      </c>
      <c r="K21" s="134">
        <v>-2000000</v>
      </c>
      <c r="L21" s="126" t="s">
        <v>22</v>
      </c>
      <c r="M21" s="126" t="s">
        <v>29</v>
      </c>
      <c r="N21" s="126" t="s">
        <v>48</v>
      </c>
      <c r="O21" s="130">
        <v>52900000</v>
      </c>
      <c r="P21" s="126"/>
      <c r="Q21" s="126" t="s">
        <v>45</v>
      </c>
      <c r="R21" s="132">
        <v>26.45</v>
      </c>
      <c r="S21" s="132"/>
      <c r="T21" s="130"/>
      <c r="U21" s="130">
        <v>0</v>
      </c>
      <c r="V21" s="126"/>
      <c r="W21" s="132">
        <v>25.535000000000004</v>
      </c>
      <c r="X21" s="132">
        <v>25.568875434909238</v>
      </c>
      <c r="Y21" s="130">
        <v>68269.991132085081</v>
      </c>
      <c r="Z21" s="130">
        <v>68269.991132085081</v>
      </c>
      <c r="AA21" s="130">
        <v>68269.991132085081</v>
      </c>
      <c r="AB21" s="130">
        <v>0</v>
      </c>
      <c r="AC21" s="124"/>
      <c r="AD21" s="126" t="s">
        <v>75</v>
      </c>
      <c r="AF21" s="68">
        <f t="shared" si="13"/>
        <v>2068921.6518210857</v>
      </c>
      <c r="AG21" s="68">
        <f t="shared" si="14"/>
        <v>68921.651821085718</v>
      </c>
      <c r="AH21" s="6"/>
      <c r="AI21" s="68">
        <f t="shared" si="15"/>
        <v>1591478.1937085276</v>
      </c>
      <c r="AJ21" s="68">
        <f t="shared" si="16"/>
        <v>-408521.8062914724</v>
      </c>
      <c r="AK21" s="68">
        <f t="shared" si="17"/>
        <v>-477443.45811255812</v>
      </c>
      <c r="AL21" s="68">
        <f t="shared" si="18"/>
        <v>-477443.45811255812</v>
      </c>
      <c r="AM21" s="71">
        <f t="shared" si="19"/>
        <v>1</v>
      </c>
      <c r="AN21" s="6"/>
      <c r="AO21" s="59">
        <f>VLOOKUP(EURCZK!C21,'Cours à terme initiaux'!$A$1:$E$1949,5,FALSE)</f>
        <v>26.45</v>
      </c>
      <c r="AP21" s="68">
        <f t="shared" si="20"/>
        <v>2000000</v>
      </c>
      <c r="AQ21" s="68">
        <f t="shared" si="21"/>
        <v>0</v>
      </c>
      <c r="AR21" s="68">
        <f t="shared" si="22"/>
        <v>-68921.651821085718</v>
      </c>
      <c r="AS21" s="68">
        <f t="shared" si="23"/>
        <v>68921.651821085718</v>
      </c>
      <c r="AT21" s="71">
        <f t="shared" si="24"/>
        <v>1</v>
      </c>
      <c r="AV21" s="69" t="str">
        <f t="shared" si="12"/>
        <v/>
      </c>
    </row>
    <row r="22" spans="1:60" ht="15.6" x14ac:dyDescent="0.3">
      <c r="A22" s="125">
        <v>2019</v>
      </c>
      <c r="B22" s="125" t="s">
        <v>116</v>
      </c>
      <c r="C22" s="125">
        <v>983</v>
      </c>
      <c r="D22" s="125" t="s">
        <v>117</v>
      </c>
      <c r="E22" s="127">
        <v>43088</v>
      </c>
      <c r="F22" s="127"/>
      <c r="G22" s="127">
        <v>43496</v>
      </c>
      <c r="H22" s="125" t="s">
        <v>26</v>
      </c>
      <c r="I22" s="125" t="s">
        <v>29</v>
      </c>
      <c r="J22" s="125" t="s">
        <v>24</v>
      </c>
      <c r="K22" s="133">
        <v>-4000000</v>
      </c>
      <c r="L22" s="125" t="s">
        <v>22</v>
      </c>
      <c r="M22" s="125" t="s">
        <v>29</v>
      </c>
      <c r="N22" s="125" t="s">
        <v>48</v>
      </c>
      <c r="O22" s="129">
        <v>102728000</v>
      </c>
      <c r="P22" s="125"/>
      <c r="Q22" s="125" t="s">
        <v>45</v>
      </c>
      <c r="R22" s="131">
        <v>25.681999999999999</v>
      </c>
      <c r="S22" s="131"/>
      <c r="T22" s="129"/>
      <c r="U22" s="129">
        <v>0</v>
      </c>
      <c r="V22" s="125"/>
      <c r="W22" s="131">
        <v>25.535000000000004</v>
      </c>
      <c r="X22" s="131">
        <v>25.582682781124866</v>
      </c>
      <c r="Y22" s="129">
        <v>15370.461900922937</v>
      </c>
      <c r="Z22" s="129">
        <v>15370.461900922937</v>
      </c>
      <c r="AA22" s="129">
        <v>15370.461900922935</v>
      </c>
      <c r="AB22" s="129">
        <v>1.8189894035458565E-12</v>
      </c>
      <c r="AC22" s="124"/>
      <c r="AD22" s="125" t="s">
        <v>75</v>
      </c>
      <c r="AF22" s="68">
        <f t="shared" si="13"/>
        <v>4015528.8199794921</v>
      </c>
      <c r="AG22" s="68">
        <f t="shared" si="14"/>
        <v>15528.819979492109</v>
      </c>
      <c r="AH22" s="6"/>
      <c r="AI22" s="68">
        <f t="shared" si="15"/>
        <v>3088868.3230611477</v>
      </c>
      <c r="AJ22" s="68">
        <f t="shared" si="16"/>
        <v>-911131.6769388523</v>
      </c>
      <c r="AK22" s="68">
        <f t="shared" si="17"/>
        <v>-926660.4969183444</v>
      </c>
      <c r="AL22" s="68">
        <f t="shared" si="18"/>
        <v>-926660.4969183444</v>
      </c>
      <c r="AM22" s="71">
        <f t="shared" si="19"/>
        <v>1</v>
      </c>
      <c r="AN22" s="6"/>
      <c r="AO22" s="59">
        <f>VLOOKUP(EURCZK!C22,'Cours à terme initiaux'!$A$1:$E$1949,5,FALSE)</f>
        <v>25.681999999999999</v>
      </c>
      <c r="AP22" s="68">
        <f t="shared" si="20"/>
        <v>4000000</v>
      </c>
      <c r="AQ22" s="68">
        <f t="shared" si="21"/>
        <v>0</v>
      </c>
      <c r="AR22" s="68">
        <f t="shared" si="22"/>
        <v>-15528.819979492109</v>
      </c>
      <c r="AS22" s="68">
        <f t="shared" si="23"/>
        <v>15528.819979492109</v>
      </c>
      <c r="AT22" s="71">
        <f t="shared" si="24"/>
        <v>1</v>
      </c>
      <c r="AV22" s="69" t="str">
        <f t="shared" si="12"/>
        <v/>
      </c>
    </row>
    <row r="23" spans="1:60" ht="15.6" x14ac:dyDescent="0.3">
      <c r="A23" s="125">
        <v>2019</v>
      </c>
      <c r="B23" s="125" t="s">
        <v>118</v>
      </c>
      <c r="C23" s="125">
        <v>984</v>
      </c>
      <c r="D23" s="125" t="s">
        <v>117</v>
      </c>
      <c r="E23" s="127">
        <v>43088</v>
      </c>
      <c r="F23" s="127"/>
      <c r="G23" s="127">
        <v>43524</v>
      </c>
      <c r="H23" s="125" t="s">
        <v>26</v>
      </c>
      <c r="I23" s="125" t="s">
        <v>29</v>
      </c>
      <c r="J23" s="125" t="s">
        <v>24</v>
      </c>
      <c r="K23" s="133">
        <v>-4000000</v>
      </c>
      <c r="L23" s="125" t="s">
        <v>22</v>
      </c>
      <c r="M23" s="125" t="s">
        <v>29</v>
      </c>
      <c r="N23" s="125" t="s">
        <v>48</v>
      </c>
      <c r="O23" s="129">
        <v>102812000</v>
      </c>
      <c r="P23" s="125"/>
      <c r="Q23" s="125" t="s">
        <v>45</v>
      </c>
      <c r="R23" s="131">
        <v>25.702999999999999</v>
      </c>
      <c r="S23" s="131"/>
      <c r="T23" s="129"/>
      <c r="U23" s="129">
        <v>0</v>
      </c>
      <c r="V23" s="125"/>
      <c r="W23" s="131">
        <v>25.535000000000004</v>
      </c>
      <c r="X23" s="131">
        <v>25.598892007343949</v>
      </c>
      <c r="Y23" s="129">
        <v>16092.752504758411</v>
      </c>
      <c r="Z23" s="129">
        <v>16092.752504758411</v>
      </c>
      <c r="AA23" s="129">
        <v>16092.752504758411</v>
      </c>
      <c r="AB23" s="129">
        <v>0</v>
      </c>
      <c r="AC23" s="124"/>
      <c r="AD23" s="125" t="s">
        <v>75</v>
      </c>
      <c r="AF23" s="68">
        <f t="shared" si="13"/>
        <v>4016267.5779289487</v>
      </c>
      <c r="AG23" s="68">
        <f t="shared" si="14"/>
        <v>16267.577928948682</v>
      </c>
      <c r="AH23" s="6"/>
      <c r="AI23" s="68">
        <f t="shared" si="15"/>
        <v>3089436.598406883</v>
      </c>
      <c r="AJ23" s="68">
        <f t="shared" si="16"/>
        <v>-910563.40159311704</v>
      </c>
      <c r="AK23" s="68">
        <f t="shared" si="17"/>
        <v>-926830.97952206573</v>
      </c>
      <c r="AL23" s="68">
        <f t="shared" si="18"/>
        <v>-926830.97952206573</v>
      </c>
      <c r="AM23" s="71">
        <f t="shared" si="19"/>
        <v>1</v>
      </c>
      <c r="AN23" s="6"/>
      <c r="AO23" s="59">
        <f>VLOOKUP(EURCZK!C23,'Cours à terme initiaux'!$A$1:$E$1949,5,FALSE)</f>
        <v>25.702999999999999</v>
      </c>
      <c r="AP23" s="68">
        <f t="shared" si="20"/>
        <v>4000000</v>
      </c>
      <c r="AQ23" s="68">
        <f t="shared" si="21"/>
        <v>0</v>
      </c>
      <c r="AR23" s="68">
        <f t="shared" si="22"/>
        <v>-16267.577928948682</v>
      </c>
      <c r="AS23" s="68">
        <f t="shared" si="23"/>
        <v>16267.577928948682</v>
      </c>
      <c r="AT23" s="71">
        <f t="shared" si="24"/>
        <v>1</v>
      </c>
      <c r="AV23" s="69" t="str">
        <f t="shared" si="12"/>
        <v/>
      </c>
    </row>
    <row r="24" spans="1:60" ht="15.6" x14ac:dyDescent="0.3">
      <c r="A24" s="125">
        <v>2019</v>
      </c>
      <c r="B24" s="125" t="s">
        <v>119</v>
      </c>
      <c r="C24" s="125">
        <v>985</v>
      </c>
      <c r="D24" s="125" t="s">
        <v>117</v>
      </c>
      <c r="E24" s="127">
        <v>43088</v>
      </c>
      <c r="F24" s="127"/>
      <c r="G24" s="127">
        <v>43553</v>
      </c>
      <c r="H24" s="125" t="s">
        <v>26</v>
      </c>
      <c r="I24" s="125" t="s">
        <v>29</v>
      </c>
      <c r="J24" s="125" t="s">
        <v>24</v>
      </c>
      <c r="K24" s="133">
        <v>-4000000</v>
      </c>
      <c r="L24" s="125" t="s">
        <v>22</v>
      </c>
      <c r="M24" s="125" t="s">
        <v>29</v>
      </c>
      <c r="N24" s="125" t="s">
        <v>48</v>
      </c>
      <c r="O24" s="129">
        <v>102894000</v>
      </c>
      <c r="P24" s="125"/>
      <c r="Q24" s="125" t="s">
        <v>45</v>
      </c>
      <c r="R24" s="131">
        <v>25.723500000000001</v>
      </c>
      <c r="S24" s="131"/>
      <c r="T24" s="129"/>
      <c r="U24" s="129">
        <v>0</v>
      </c>
      <c r="V24" s="125"/>
      <c r="W24" s="131">
        <v>25.535000000000004</v>
      </c>
      <c r="X24" s="131">
        <v>25.615865940493141</v>
      </c>
      <c r="Y24" s="129">
        <v>16617.337391570003</v>
      </c>
      <c r="Z24" s="129">
        <v>16617.337391570003</v>
      </c>
      <c r="AA24" s="129">
        <v>16617.337391569999</v>
      </c>
      <c r="AB24" s="129">
        <v>3.637978807091713E-12</v>
      </c>
      <c r="AC24" s="124"/>
      <c r="AD24" s="125" t="s">
        <v>75</v>
      </c>
      <c r="AF24" s="68">
        <f t="shared" si="13"/>
        <v>4016807.4051850364</v>
      </c>
      <c r="AG24" s="68">
        <f t="shared" si="14"/>
        <v>16807.405185036361</v>
      </c>
      <c r="AH24" s="6"/>
      <c r="AI24" s="68">
        <f t="shared" si="15"/>
        <v>3089851.8501423351</v>
      </c>
      <c r="AJ24" s="68">
        <f t="shared" si="16"/>
        <v>-910148.14985766495</v>
      </c>
      <c r="AK24" s="68">
        <f t="shared" si="17"/>
        <v>-926955.55504270131</v>
      </c>
      <c r="AL24" s="68">
        <f t="shared" si="18"/>
        <v>-926955.55504270131</v>
      </c>
      <c r="AM24" s="71">
        <f t="shared" si="19"/>
        <v>1</v>
      </c>
      <c r="AN24" s="6"/>
      <c r="AO24" s="59">
        <f>VLOOKUP(EURCZK!C24,'Cours à terme initiaux'!$A$1:$E$1949,5,FALSE)</f>
        <v>25.723500000000001</v>
      </c>
      <c r="AP24" s="68">
        <f t="shared" si="20"/>
        <v>4000000</v>
      </c>
      <c r="AQ24" s="68">
        <f t="shared" si="21"/>
        <v>0</v>
      </c>
      <c r="AR24" s="68">
        <f t="shared" si="22"/>
        <v>-16807.405185036361</v>
      </c>
      <c r="AS24" s="68">
        <f t="shared" si="23"/>
        <v>16807.405185036361</v>
      </c>
      <c r="AT24" s="71">
        <f t="shared" si="24"/>
        <v>1</v>
      </c>
      <c r="AV24" s="69" t="str">
        <f t="shared" si="12"/>
        <v/>
      </c>
    </row>
    <row r="25" spans="1:60" ht="15.6" x14ac:dyDescent="0.3">
      <c r="A25" s="125">
        <v>2019</v>
      </c>
      <c r="B25" s="125" t="s">
        <v>120</v>
      </c>
      <c r="C25" s="125">
        <v>986</v>
      </c>
      <c r="D25" s="125" t="s">
        <v>117</v>
      </c>
      <c r="E25" s="127">
        <v>43088</v>
      </c>
      <c r="F25" s="127"/>
      <c r="G25" s="127">
        <v>43584</v>
      </c>
      <c r="H25" s="125" t="s">
        <v>26</v>
      </c>
      <c r="I25" s="125" t="s">
        <v>29</v>
      </c>
      <c r="J25" s="125" t="s">
        <v>24</v>
      </c>
      <c r="K25" s="133">
        <v>-4000000</v>
      </c>
      <c r="L25" s="125" t="s">
        <v>22</v>
      </c>
      <c r="M25" s="125" t="s">
        <v>29</v>
      </c>
      <c r="N25" s="125" t="s">
        <v>48</v>
      </c>
      <c r="O25" s="129">
        <v>102983000</v>
      </c>
      <c r="P25" s="125"/>
      <c r="Q25" s="125" t="s">
        <v>45</v>
      </c>
      <c r="R25" s="131">
        <v>25.745750000000001</v>
      </c>
      <c r="S25" s="131"/>
      <c r="T25" s="129"/>
      <c r="U25" s="129">
        <v>0</v>
      </c>
      <c r="V25" s="125"/>
      <c r="W25" s="131">
        <v>25.535000000000004</v>
      </c>
      <c r="X25" s="131">
        <v>25.631743675571403</v>
      </c>
      <c r="Y25" s="129">
        <v>17577.991676594334</v>
      </c>
      <c r="Z25" s="129">
        <v>17577.991676594334</v>
      </c>
      <c r="AA25" s="129">
        <v>17577.991676594331</v>
      </c>
      <c r="AB25" s="129">
        <v>3.637978807091713E-12</v>
      </c>
      <c r="AC25" s="124"/>
      <c r="AD25" s="125" t="s">
        <v>75</v>
      </c>
      <c r="AF25" s="68">
        <f t="shared" si="13"/>
        <v>4017791.4270478995</v>
      </c>
      <c r="AG25" s="68">
        <f t="shared" si="14"/>
        <v>17791.427047899459</v>
      </c>
      <c r="AH25" s="6"/>
      <c r="AI25" s="68">
        <f t="shared" si="15"/>
        <v>3090608.790036846</v>
      </c>
      <c r="AJ25" s="68">
        <f t="shared" si="16"/>
        <v>-909391.20996315405</v>
      </c>
      <c r="AK25" s="68">
        <f t="shared" si="17"/>
        <v>-927182.63701105351</v>
      </c>
      <c r="AL25" s="68">
        <f t="shared" si="18"/>
        <v>-927182.63701105351</v>
      </c>
      <c r="AM25" s="71">
        <f t="shared" si="19"/>
        <v>1</v>
      </c>
      <c r="AN25" s="6"/>
      <c r="AO25" s="59">
        <f>VLOOKUP(EURCZK!C25,'Cours à terme initiaux'!$A$1:$E$1949,5,FALSE)</f>
        <v>25.745750000000001</v>
      </c>
      <c r="AP25" s="68">
        <f t="shared" si="20"/>
        <v>4000000</v>
      </c>
      <c r="AQ25" s="68">
        <f t="shared" si="21"/>
        <v>0</v>
      </c>
      <c r="AR25" s="68">
        <f t="shared" si="22"/>
        <v>-17791.427047899459</v>
      </c>
      <c r="AS25" s="68">
        <f t="shared" si="23"/>
        <v>17791.427047899459</v>
      </c>
      <c r="AT25" s="71">
        <f t="shared" si="24"/>
        <v>1</v>
      </c>
      <c r="AV25" s="69" t="str">
        <f t="shared" si="12"/>
        <v/>
      </c>
    </row>
    <row r="26" spans="1:60" ht="15.6" x14ac:dyDescent="0.3">
      <c r="A26" s="125">
        <v>2019</v>
      </c>
      <c r="B26" s="125" t="s">
        <v>121</v>
      </c>
      <c r="C26" s="125">
        <v>987</v>
      </c>
      <c r="D26" s="125" t="s">
        <v>117</v>
      </c>
      <c r="E26" s="127">
        <v>43088</v>
      </c>
      <c r="F26" s="127"/>
      <c r="G26" s="127">
        <v>43615</v>
      </c>
      <c r="H26" s="125" t="s">
        <v>26</v>
      </c>
      <c r="I26" s="125" t="s">
        <v>29</v>
      </c>
      <c r="J26" s="125" t="s">
        <v>24</v>
      </c>
      <c r="K26" s="133">
        <v>-4000000</v>
      </c>
      <c r="L26" s="125" t="s">
        <v>22</v>
      </c>
      <c r="M26" s="125" t="s">
        <v>29</v>
      </c>
      <c r="N26" s="125" t="s">
        <v>48</v>
      </c>
      <c r="O26" s="129">
        <v>103063000</v>
      </c>
      <c r="P26" s="125"/>
      <c r="Q26" s="125" t="s">
        <v>45</v>
      </c>
      <c r="R26" s="131">
        <v>25.765750000000001</v>
      </c>
      <c r="S26" s="131"/>
      <c r="T26" s="129"/>
      <c r="U26" s="129">
        <v>0</v>
      </c>
      <c r="V26" s="125"/>
      <c r="W26" s="131">
        <v>25.535000000000004</v>
      </c>
      <c r="X26" s="131">
        <v>25.648692120486146</v>
      </c>
      <c r="Y26" s="129">
        <v>18024.762701706361</v>
      </c>
      <c r="Z26" s="129">
        <v>18024.762701706361</v>
      </c>
      <c r="AA26" s="129">
        <v>18024.762701706361</v>
      </c>
      <c r="AB26" s="129">
        <v>0</v>
      </c>
      <c r="AC26" s="124"/>
      <c r="AD26" s="125" t="s">
        <v>75</v>
      </c>
      <c r="AF26" s="68">
        <f t="shared" si="13"/>
        <v>4018255.5709217405</v>
      </c>
      <c r="AG26" s="68">
        <f t="shared" si="14"/>
        <v>18255.570921740495</v>
      </c>
      <c r="AH26" s="6"/>
      <c r="AI26" s="68">
        <f t="shared" si="15"/>
        <v>3090965.8237859537</v>
      </c>
      <c r="AJ26" s="68">
        <f t="shared" si="16"/>
        <v>-909034.17621404631</v>
      </c>
      <c r="AK26" s="68">
        <f t="shared" si="17"/>
        <v>-927289.74713578681</v>
      </c>
      <c r="AL26" s="68">
        <f t="shared" si="18"/>
        <v>-927289.74713578681</v>
      </c>
      <c r="AM26" s="71">
        <f t="shared" si="19"/>
        <v>1</v>
      </c>
      <c r="AN26" s="6"/>
      <c r="AO26" s="59">
        <f>VLOOKUP(EURCZK!C26,'Cours à terme initiaux'!$A$1:$E$1949,5,FALSE)</f>
        <v>25.765750000000001</v>
      </c>
      <c r="AP26" s="68">
        <f t="shared" si="20"/>
        <v>4000000</v>
      </c>
      <c r="AQ26" s="68">
        <f t="shared" si="21"/>
        <v>0</v>
      </c>
      <c r="AR26" s="68">
        <f t="shared" si="22"/>
        <v>-18255.570921740495</v>
      </c>
      <c r="AS26" s="68">
        <f t="shared" si="23"/>
        <v>18255.570921740495</v>
      </c>
      <c r="AT26" s="71">
        <f t="shared" si="24"/>
        <v>1</v>
      </c>
      <c r="AV26" s="69" t="str">
        <f t="shared" si="12"/>
        <v/>
      </c>
    </row>
    <row r="27" spans="1:60" ht="15.6" x14ac:dyDescent="0.3">
      <c r="A27" s="125">
        <v>2019</v>
      </c>
      <c r="B27" s="125" t="s">
        <v>122</v>
      </c>
      <c r="C27" s="125">
        <v>988</v>
      </c>
      <c r="D27" s="125" t="s">
        <v>117</v>
      </c>
      <c r="E27" s="127">
        <v>43088</v>
      </c>
      <c r="F27" s="127"/>
      <c r="G27" s="127">
        <v>43644</v>
      </c>
      <c r="H27" s="125" t="s">
        <v>26</v>
      </c>
      <c r="I27" s="125" t="s">
        <v>29</v>
      </c>
      <c r="J27" s="125" t="s">
        <v>24</v>
      </c>
      <c r="K27" s="133">
        <v>-4000000</v>
      </c>
      <c r="L27" s="125" t="s">
        <v>22</v>
      </c>
      <c r="M27" s="125" t="s">
        <v>29</v>
      </c>
      <c r="N27" s="125" t="s">
        <v>48</v>
      </c>
      <c r="O27" s="129">
        <v>103137000</v>
      </c>
      <c r="P27" s="125"/>
      <c r="Q27" s="125" t="s">
        <v>45</v>
      </c>
      <c r="R27" s="131">
        <v>25.78425</v>
      </c>
      <c r="S27" s="131"/>
      <c r="T27" s="129"/>
      <c r="U27" s="129">
        <v>0</v>
      </c>
      <c r="V27" s="125"/>
      <c r="W27" s="131">
        <v>25.535000000000004</v>
      </c>
      <c r="X27" s="131">
        <v>25.664169620701891</v>
      </c>
      <c r="Y27" s="129">
        <v>18467.427901641506</v>
      </c>
      <c r="Z27" s="129">
        <v>18467.427901641506</v>
      </c>
      <c r="AA27" s="129">
        <v>18467.427901641502</v>
      </c>
      <c r="AB27" s="129">
        <v>3.637978807091713E-12</v>
      </c>
      <c r="AC27" s="124"/>
      <c r="AD27" s="125" t="s">
        <v>75</v>
      </c>
      <c r="AF27" s="68">
        <f t="shared" si="13"/>
        <v>4018715.64614368</v>
      </c>
      <c r="AG27" s="68">
        <f t="shared" si="14"/>
        <v>18715.646143679973</v>
      </c>
      <c r="AH27" s="6"/>
      <c r="AI27" s="68">
        <f t="shared" si="15"/>
        <v>3091319.7278028303</v>
      </c>
      <c r="AJ27" s="68">
        <f t="shared" si="16"/>
        <v>-908680.27219716972</v>
      </c>
      <c r="AK27" s="68">
        <f t="shared" si="17"/>
        <v>-927395.91834084969</v>
      </c>
      <c r="AL27" s="68">
        <f t="shared" si="18"/>
        <v>-927395.91834084969</v>
      </c>
      <c r="AM27" s="71">
        <f t="shared" si="19"/>
        <v>1</v>
      </c>
      <c r="AN27" s="6"/>
      <c r="AO27" s="59">
        <f>VLOOKUP(EURCZK!C27,'Cours à terme initiaux'!$A$1:$E$1949,5,FALSE)</f>
        <v>25.78425</v>
      </c>
      <c r="AP27" s="68">
        <f t="shared" si="20"/>
        <v>4000000</v>
      </c>
      <c r="AQ27" s="68">
        <f t="shared" si="21"/>
        <v>0</v>
      </c>
      <c r="AR27" s="68">
        <f t="shared" si="22"/>
        <v>-18715.646143679973</v>
      </c>
      <c r="AS27" s="68">
        <f t="shared" si="23"/>
        <v>18715.646143679973</v>
      </c>
      <c r="AT27" s="71">
        <f t="shared" si="24"/>
        <v>1</v>
      </c>
      <c r="AV27" s="69" t="str">
        <f t="shared" si="12"/>
        <v/>
      </c>
    </row>
    <row r="28" spans="1:60" ht="15.6" x14ac:dyDescent="0.3">
      <c r="A28" s="125">
        <v>2019</v>
      </c>
      <c r="B28" s="125" t="s">
        <v>123</v>
      </c>
      <c r="C28" s="125">
        <v>989</v>
      </c>
      <c r="D28" s="125" t="s">
        <v>117</v>
      </c>
      <c r="E28" s="127">
        <v>43088</v>
      </c>
      <c r="F28" s="127"/>
      <c r="G28" s="127">
        <v>43676</v>
      </c>
      <c r="H28" s="125" t="s">
        <v>26</v>
      </c>
      <c r="I28" s="125" t="s">
        <v>29</v>
      </c>
      <c r="J28" s="125" t="s">
        <v>24</v>
      </c>
      <c r="K28" s="133">
        <v>-4000000</v>
      </c>
      <c r="L28" s="125" t="s">
        <v>22</v>
      </c>
      <c r="M28" s="125" t="s">
        <v>29</v>
      </c>
      <c r="N28" s="125" t="s">
        <v>48</v>
      </c>
      <c r="O28" s="129">
        <v>103213000</v>
      </c>
      <c r="P28" s="125"/>
      <c r="Q28" s="125" t="s">
        <v>45</v>
      </c>
      <c r="R28" s="131">
        <v>25.803249999999998</v>
      </c>
      <c r="S28" s="131"/>
      <c r="T28" s="129"/>
      <c r="U28" s="129">
        <v>0</v>
      </c>
      <c r="V28" s="125"/>
      <c r="W28" s="131">
        <v>25.535000000000004</v>
      </c>
      <c r="X28" s="131">
        <v>25.681025517917792</v>
      </c>
      <c r="Y28" s="129">
        <v>18771.66206354331</v>
      </c>
      <c r="Z28" s="129">
        <v>18771.66206354331</v>
      </c>
      <c r="AA28" s="129">
        <v>18771.66206354331</v>
      </c>
      <c r="AB28" s="129">
        <v>0</v>
      </c>
      <c r="AC28" s="124"/>
      <c r="AD28" s="125" t="s">
        <v>75</v>
      </c>
      <c r="AF28" s="68">
        <f t="shared" si="13"/>
        <v>4019037.3210753491</v>
      </c>
      <c r="AG28" s="68">
        <f t="shared" si="14"/>
        <v>19037.321075348649</v>
      </c>
      <c r="AH28" s="6"/>
      <c r="AI28" s="68">
        <f t="shared" si="15"/>
        <v>3091567.1700579603</v>
      </c>
      <c r="AJ28" s="68">
        <f t="shared" si="16"/>
        <v>-908432.82994204015</v>
      </c>
      <c r="AK28" s="68">
        <f t="shared" si="17"/>
        <v>-927470.15101738879</v>
      </c>
      <c r="AL28" s="68">
        <f t="shared" si="18"/>
        <v>-927470.15101738879</v>
      </c>
      <c r="AM28" s="71">
        <f t="shared" si="19"/>
        <v>1</v>
      </c>
      <c r="AN28" s="6"/>
      <c r="AO28" s="59">
        <f>VLOOKUP(EURCZK!C28,'Cours à terme initiaux'!$A$1:$E$1949,5,FALSE)</f>
        <v>25.803249999999998</v>
      </c>
      <c r="AP28" s="68">
        <f t="shared" si="20"/>
        <v>4000000.0000000005</v>
      </c>
      <c r="AQ28" s="68">
        <f t="shared" si="21"/>
        <v>0</v>
      </c>
      <c r="AR28" s="68">
        <f t="shared" si="22"/>
        <v>-19037.321075348649</v>
      </c>
      <c r="AS28" s="68">
        <f t="shared" si="23"/>
        <v>19037.321075348649</v>
      </c>
      <c r="AT28" s="71">
        <f t="shared" si="24"/>
        <v>1</v>
      </c>
      <c r="AV28" s="69" t="str">
        <f t="shared" si="12"/>
        <v/>
      </c>
    </row>
    <row r="29" spans="1:60" ht="15.6" x14ac:dyDescent="0.3">
      <c r="A29" s="125">
        <v>2019</v>
      </c>
      <c r="B29" s="125" t="s">
        <v>124</v>
      </c>
      <c r="C29" s="125">
        <v>990</v>
      </c>
      <c r="D29" s="125" t="s">
        <v>117</v>
      </c>
      <c r="E29" s="127">
        <v>43088</v>
      </c>
      <c r="F29" s="127"/>
      <c r="G29" s="127">
        <v>43707</v>
      </c>
      <c r="H29" s="125" t="s">
        <v>26</v>
      </c>
      <c r="I29" s="125" t="s">
        <v>29</v>
      </c>
      <c r="J29" s="125" t="s">
        <v>24</v>
      </c>
      <c r="K29" s="133">
        <v>-4000000</v>
      </c>
      <c r="L29" s="125" t="s">
        <v>22</v>
      </c>
      <c r="M29" s="125" t="s">
        <v>29</v>
      </c>
      <c r="N29" s="125" t="s">
        <v>48</v>
      </c>
      <c r="O29" s="129">
        <v>103287000</v>
      </c>
      <c r="P29" s="125"/>
      <c r="Q29" s="125" t="s">
        <v>45</v>
      </c>
      <c r="R29" s="131">
        <v>25.821750000000002</v>
      </c>
      <c r="S29" s="131"/>
      <c r="T29" s="129"/>
      <c r="U29" s="129">
        <v>0</v>
      </c>
      <c r="V29" s="125"/>
      <c r="W29" s="131">
        <v>25.535000000000004</v>
      </c>
      <c r="X29" s="131">
        <v>25.697405368649495</v>
      </c>
      <c r="Y29" s="129">
        <v>19072.171952638906</v>
      </c>
      <c r="Z29" s="129">
        <v>19072.171952638906</v>
      </c>
      <c r="AA29" s="129">
        <v>19072.171952638906</v>
      </c>
      <c r="AB29" s="129">
        <v>0</v>
      </c>
      <c r="AC29" s="124"/>
      <c r="AD29" s="125" t="s">
        <v>75</v>
      </c>
      <c r="AF29" s="68">
        <f t="shared" si="13"/>
        <v>4019355.2040864336</v>
      </c>
      <c r="AG29" s="68">
        <f t="shared" si="14"/>
        <v>19355.204086434096</v>
      </c>
      <c r="AH29" s="6"/>
      <c r="AI29" s="68">
        <f t="shared" si="15"/>
        <v>3091811.6954511027</v>
      </c>
      <c r="AJ29" s="68">
        <f t="shared" si="16"/>
        <v>-908188.30454889685</v>
      </c>
      <c r="AK29" s="68">
        <f t="shared" si="17"/>
        <v>-927543.50863533095</v>
      </c>
      <c r="AL29" s="68">
        <f t="shared" si="18"/>
        <v>-927543.50863533095</v>
      </c>
      <c r="AM29" s="71">
        <f t="shared" si="19"/>
        <v>1</v>
      </c>
      <c r="AN29" s="6"/>
      <c r="AO29" s="59">
        <f>VLOOKUP(EURCZK!C29,'Cours à terme initiaux'!$A$1:$E$1949,5,FALSE)</f>
        <v>25.821750000000002</v>
      </c>
      <c r="AP29" s="68">
        <f t="shared" si="20"/>
        <v>3999999.9999999995</v>
      </c>
      <c r="AQ29" s="68">
        <f t="shared" si="21"/>
        <v>0</v>
      </c>
      <c r="AR29" s="68">
        <f t="shared" si="22"/>
        <v>-19355.204086434096</v>
      </c>
      <c r="AS29" s="68">
        <f t="shared" si="23"/>
        <v>19355.204086434096</v>
      </c>
      <c r="AT29" s="71">
        <f t="shared" si="24"/>
        <v>1</v>
      </c>
      <c r="AV29" s="69" t="str">
        <f t="shared" si="12"/>
        <v/>
      </c>
    </row>
    <row r="30" spans="1:60" ht="15.6" x14ac:dyDescent="0.3">
      <c r="A30" s="125">
        <v>2019</v>
      </c>
      <c r="B30" s="125" t="s">
        <v>125</v>
      </c>
      <c r="C30" s="125">
        <v>991</v>
      </c>
      <c r="D30" s="125" t="s">
        <v>117</v>
      </c>
      <c r="E30" s="127">
        <v>43088</v>
      </c>
      <c r="F30" s="127"/>
      <c r="G30" s="127">
        <v>43738</v>
      </c>
      <c r="H30" s="125" t="s">
        <v>26</v>
      </c>
      <c r="I30" s="125" t="s">
        <v>29</v>
      </c>
      <c r="J30" s="125" t="s">
        <v>24</v>
      </c>
      <c r="K30" s="133">
        <v>-4000000</v>
      </c>
      <c r="L30" s="125" t="s">
        <v>22</v>
      </c>
      <c r="M30" s="125" t="s">
        <v>29</v>
      </c>
      <c r="N30" s="125" t="s">
        <v>48</v>
      </c>
      <c r="O30" s="129">
        <v>103360000</v>
      </c>
      <c r="P30" s="125"/>
      <c r="Q30" s="125" t="s">
        <v>45</v>
      </c>
      <c r="R30" s="131">
        <v>25.84</v>
      </c>
      <c r="S30" s="131"/>
      <c r="T30" s="129"/>
      <c r="U30" s="129">
        <v>0</v>
      </c>
      <c r="V30" s="125"/>
      <c r="W30" s="131">
        <v>25.535000000000004</v>
      </c>
      <c r="X30" s="131">
        <v>25.713795666764216</v>
      </c>
      <c r="Y30" s="129">
        <v>19331.96384175395</v>
      </c>
      <c r="Z30" s="129">
        <v>19331.96384175395</v>
      </c>
      <c r="AA30" s="129">
        <v>19331.96384175395</v>
      </c>
      <c r="AB30" s="129">
        <v>0</v>
      </c>
      <c r="AC30" s="124"/>
      <c r="AD30" s="125" t="s">
        <v>75</v>
      </c>
      <c r="AF30" s="68">
        <f t="shared" si="13"/>
        <v>4019632.1593079944</v>
      </c>
      <c r="AG30" s="68">
        <f t="shared" si="14"/>
        <v>19632.159307994414</v>
      </c>
      <c r="AH30" s="6"/>
      <c r="AI30" s="68">
        <f t="shared" si="15"/>
        <v>3092024.7379292268</v>
      </c>
      <c r="AJ30" s="68">
        <f t="shared" si="16"/>
        <v>-907975.26207077317</v>
      </c>
      <c r="AK30" s="68">
        <f t="shared" si="17"/>
        <v>-927607.42137876758</v>
      </c>
      <c r="AL30" s="68">
        <f t="shared" si="18"/>
        <v>-927607.42137876758</v>
      </c>
      <c r="AM30" s="71">
        <f t="shared" si="19"/>
        <v>1</v>
      </c>
      <c r="AN30" s="6"/>
      <c r="AO30" s="59">
        <f>VLOOKUP(EURCZK!C30,'Cours à terme initiaux'!$A$1:$E$1949,5,FALSE)</f>
        <v>25.84</v>
      </c>
      <c r="AP30" s="68">
        <f t="shared" si="20"/>
        <v>4000000</v>
      </c>
      <c r="AQ30" s="68">
        <f t="shared" si="21"/>
        <v>0</v>
      </c>
      <c r="AR30" s="68">
        <f t="shared" si="22"/>
        <v>-19632.159307994414</v>
      </c>
      <c r="AS30" s="68">
        <f t="shared" si="23"/>
        <v>19632.159307994414</v>
      </c>
      <c r="AT30" s="71">
        <f t="shared" si="24"/>
        <v>1</v>
      </c>
    </row>
    <row r="31" spans="1:60" ht="15.6" x14ac:dyDescent="0.3">
      <c r="A31" s="125">
        <v>2019</v>
      </c>
      <c r="B31" s="125" t="s">
        <v>126</v>
      </c>
      <c r="C31" s="125">
        <v>992</v>
      </c>
      <c r="D31" s="125" t="s">
        <v>117</v>
      </c>
      <c r="E31" s="127">
        <v>43088</v>
      </c>
      <c r="F31" s="127"/>
      <c r="G31" s="127">
        <v>43768</v>
      </c>
      <c r="H31" s="125" t="s">
        <v>26</v>
      </c>
      <c r="I31" s="125" t="s">
        <v>29</v>
      </c>
      <c r="J31" s="125" t="s">
        <v>24</v>
      </c>
      <c r="K31" s="133">
        <v>-4000000</v>
      </c>
      <c r="L31" s="125" t="s">
        <v>22</v>
      </c>
      <c r="M31" s="125" t="s">
        <v>29</v>
      </c>
      <c r="N31" s="125" t="s">
        <v>48</v>
      </c>
      <c r="O31" s="129">
        <v>103430000</v>
      </c>
      <c r="P31" s="125"/>
      <c r="Q31" s="125" t="s">
        <v>45</v>
      </c>
      <c r="R31" s="131">
        <v>25.857500000000002</v>
      </c>
      <c r="S31" s="131"/>
      <c r="T31" s="129"/>
      <c r="U31" s="129">
        <v>0</v>
      </c>
      <c r="V31" s="125"/>
      <c r="W31" s="131">
        <v>25.535000000000004</v>
      </c>
      <c r="X31" s="131">
        <v>25.729667199161423</v>
      </c>
      <c r="Y31" s="129">
        <v>19556.495725246052</v>
      </c>
      <c r="Z31" s="129">
        <v>19556.495725246052</v>
      </c>
      <c r="AA31" s="129">
        <v>19556.495725246048</v>
      </c>
      <c r="AB31" s="129">
        <v>3.637978807091713E-12</v>
      </c>
      <c r="AC31" s="124"/>
      <c r="AD31" s="125" t="s">
        <v>75</v>
      </c>
      <c r="AF31" s="68">
        <f t="shared" si="13"/>
        <v>4019873.2148144916</v>
      </c>
      <c r="AG31" s="68">
        <f t="shared" si="14"/>
        <v>19873.214814492036</v>
      </c>
      <c r="AH31" s="6"/>
      <c r="AI31" s="68">
        <f t="shared" si="15"/>
        <v>3092210.1652419167</v>
      </c>
      <c r="AJ31" s="68">
        <f t="shared" si="16"/>
        <v>-907789.83475808287</v>
      </c>
      <c r="AK31" s="68">
        <f t="shared" si="17"/>
        <v>-927663.04957257491</v>
      </c>
      <c r="AL31" s="68">
        <f t="shared" si="18"/>
        <v>-927663.04957257491</v>
      </c>
      <c r="AM31" s="71">
        <f t="shared" si="19"/>
        <v>1</v>
      </c>
      <c r="AN31" s="6"/>
      <c r="AO31" s="59">
        <f>VLOOKUP(EURCZK!C31,'Cours à terme initiaux'!$A$1:$E$1949,5,FALSE)</f>
        <v>25.857500000000002</v>
      </c>
      <c r="AP31" s="68">
        <f t="shared" si="20"/>
        <v>3999999.9999999995</v>
      </c>
      <c r="AQ31" s="68">
        <f t="shared" si="21"/>
        <v>0</v>
      </c>
      <c r="AR31" s="68">
        <f t="shared" si="22"/>
        <v>-19873.214814492036</v>
      </c>
      <c r="AS31" s="68">
        <f t="shared" si="23"/>
        <v>19873.214814492036</v>
      </c>
      <c r="AT31" s="71">
        <f t="shared" si="24"/>
        <v>1</v>
      </c>
    </row>
    <row r="32" spans="1:60" ht="15.6" x14ac:dyDescent="0.3">
      <c r="A32" s="125">
        <v>2019</v>
      </c>
      <c r="B32" s="125" t="s">
        <v>127</v>
      </c>
      <c r="C32" s="125">
        <v>993</v>
      </c>
      <c r="D32" s="125" t="s">
        <v>117</v>
      </c>
      <c r="E32" s="127">
        <v>43088</v>
      </c>
      <c r="F32" s="127"/>
      <c r="G32" s="127">
        <v>43798</v>
      </c>
      <c r="H32" s="125" t="s">
        <v>26</v>
      </c>
      <c r="I32" s="125" t="s">
        <v>29</v>
      </c>
      <c r="J32" s="125" t="s">
        <v>24</v>
      </c>
      <c r="K32" s="133">
        <v>-4000000</v>
      </c>
      <c r="L32" s="125" t="s">
        <v>22</v>
      </c>
      <c r="M32" s="125" t="s">
        <v>29</v>
      </c>
      <c r="N32" s="125" t="s">
        <v>48</v>
      </c>
      <c r="O32" s="129">
        <v>103498000</v>
      </c>
      <c r="P32" s="125"/>
      <c r="Q32" s="125" t="s">
        <v>45</v>
      </c>
      <c r="R32" s="131">
        <v>25.874500000000001</v>
      </c>
      <c r="S32" s="131"/>
      <c r="T32" s="129"/>
      <c r="U32" s="129">
        <v>0</v>
      </c>
      <c r="V32" s="125"/>
      <c r="W32" s="131">
        <v>25.535000000000004</v>
      </c>
      <c r="X32" s="131">
        <v>25.745548528071897</v>
      </c>
      <c r="Y32" s="129">
        <v>19702.532933589082</v>
      </c>
      <c r="Z32" s="129">
        <v>19702.532933589082</v>
      </c>
      <c r="AA32" s="129">
        <v>19702.532933589082</v>
      </c>
      <c r="AB32" s="129">
        <v>0</v>
      </c>
      <c r="AC32" s="124"/>
      <c r="AD32" s="125" t="s">
        <v>75</v>
      </c>
      <c r="AF32" s="68">
        <f t="shared" si="13"/>
        <v>4020034.7600731831</v>
      </c>
      <c r="AG32" s="68">
        <f t="shared" si="14"/>
        <v>20034.760073183104</v>
      </c>
      <c r="AH32" s="6"/>
      <c r="AI32" s="68">
        <f t="shared" si="15"/>
        <v>3092334.4308255254</v>
      </c>
      <c r="AJ32" s="68">
        <f t="shared" si="16"/>
        <v>-907665.56917447457</v>
      </c>
      <c r="AK32" s="68">
        <f t="shared" si="17"/>
        <v>-927700.32924765768</v>
      </c>
      <c r="AL32" s="68">
        <f t="shared" si="18"/>
        <v>-927700.32924765768</v>
      </c>
      <c r="AM32" s="71">
        <f t="shared" si="19"/>
        <v>1</v>
      </c>
      <c r="AN32" s="6"/>
      <c r="AO32" s="59">
        <f>VLOOKUP(EURCZK!C32,'Cours à terme initiaux'!$A$1:$E$1949,5,FALSE)</f>
        <v>25.874500000000001</v>
      </c>
      <c r="AP32" s="68">
        <f t="shared" si="20"/>
        <v>4000000</v>
      </c>
      <c r="AQ32" s="68">
        <f t="shared" si="21"/>
        <v>0</v>
      </c>
      <c r="AR32" s="68">
        <f t="shared" si="22"/>
        <v>-20034.760073183104</v>
      </c>
      <c r="AS32" s="68">
        <f t="shared" si="23"/>
        <v>20034.760073183104</v>
      </c>
      <c r="AT32" s="71">
        <f t="shared" si="24"/>
        <v>1</v>
      </c>
    </row>
    <row r="33" spans="1:46" ht="15.6" x14ac:dyDescent="0.3">
      <c r="A33" s="126">
        <v>2019</v>
      </c>
      <c r="B33" s="126" t="s">
        <v>128</v>
      </c>
      <c r="C33" s="126">
        <v>994</v>
      </c>
      <c r="D33" s="126" t="s">
        <v>117</v>
      </c>
      <c r="E33" s="128">
        <v>43088</v>
      </c>
      <c r="F33" s="128"/>
      <c r="G33" s="128">
        <v>43829</v>
      </c>
      <c r="H33" s="126" t="s">
        <v>26</v>
      </c>
      <c r="I33" s="126" t="s">
        <v>29</v>
      </c>
      <c r="J33" s="126" t="s">
        <v>24</v>
      </c>
      <c r="K33" s="134">
        <v>-4000000</v>
      </c>
      <c r="L33" s="126" t="s">
        <v>22</v>
      </c>
      <c r="M33" s="126" t="s">
        <v>29</v>
      </c>
      <c r="N33" s="126" t="s">
        <v>48</v>
      </c>
      <c r="O33" s="130">
        <v>103574000</v>
      </c>
      <c r="P33" s="126"/>
      <c r="Q33" s="126" t="s">
        <v>45</v>
      </c>
      <c r="R33" s="132">
        <v>25.8935</v>
      </c>
      <c r="S33" s="132"/>
      <c r="T33" s="130"/>
      <c r="U33" s="130">
        <v>0</v>
      </c>
      <c r="V33" s="126"/>
      <c r="W33" s="132">
        <v>25.535000000000004</v>
      </c>
      <c r="X33" s="132">
        <v>25.761969532817268</v>
      </c>
      <c r="Y33" s="130">
        <v>20070.154419319606</v>
      </c>
      <c r="Z33" s="130">
        <v>20070.154419319606</v>
      </c>
      <c r="AA33" s="130">
        <v>20070.154419319602</v>
      </c>
      <c r="AB33" s="130">
        <v>3.637978807091713E-12</v>
      </c>
      <c r="AC33" s="124"/>
      <c r="AD33" s="126" t="s">
        <v>75</v>
      </c>
      <c r="AF33" s="68">
        <f t="shared" si="13"/>
        <v>4020422.4241497032</v>
      </c>
      <c r="AG33" s="68">
        <f t="shared" si="14"/>
        <v>20422.424149703234</v>
      </c>
      <c r="AH33" s="6"/>
      <c r="AI33" s="68">
        <f t="shared" si="15"/>
        <v>3092632.6339613097</v>
      </c>
      <c r="AJ33" s="68">
        <f t="shared" si="16"/>
        <v>-907367.36603869032</v>
      </c>
      <c r="AK33" s="68">
        <f t="shared" si="17"/>
        <v>-927789.79018839356</v>
      </c>
      <c r="AL33" s="68">
        <f t="shared" si="18"/>
        <v>-927789.79018839356</v>
      </c>
      <c r="AM33" s="71">
        <f t="shared" si="19"/>
        <v>1</v>
      </c>
      <c r="AN33" s="6"/>
      <c r="AO33" s="59">
        <f>VLOOKUP(EURCZK!C33,'Cours à terme initiaux'!$A$1:$E$1949,5,FALSE)</f>
        <v>25.8935</v>
      </c>
      <c r="AP33" s="68">
        <f t="shared" si="20"/>
        <v>4000000</v>
      </c>
      <c r="AQ33" s="68">
        <f t="shared" si="21"/>
        <v>0</v>
      </c>
      <c r="AR33" s="68">
        <f t="shared" si="22"/>
        <v>-20422.424149703234</v>
      </c>
      <c r="AS33" s="68">
        <f t="shared" si="23"/>
        <v>20422.424149703234</v>
      </c>
      <c r="AT33" s="71">
        <f t="shared" si="24"/>
        <v>1</v>
      </c>
    </row>
    <row r="34" spans="1:46" x14ac:dyDescent="0.25">
      <c r="D34" s="84"/>
      <c r="R34" s="102"/>
      <c r="S34" s="100"/>
      <c r="T34" s="100"/>
      <c r="Y34" s="103"/>
      <c r="AA34" s="103"/>
      <c r="AB34" s="103"/>
      <c r="AC34" s="103"/>
    </row>
    <row r="35" spans="1:46" x14ac:dyDescent="0.25">
      <c r="D35" s="84"/>
      <c r="R35" s="102"/>
      <c r="S35" s="100"/>
      <c r="T35" s="100"/>
      <c r="Y35" s="103"/>
      <c r="AA35" s="103"/>
      <c r="AB35" s="103"/>
      <c r="AC35" s="103"/>
    </row>
    <row r="36" spans="1:46" x14ac:dyDescent="0.25">
      <c r="D36" s="84"/>
      <c r="R36" s="102"/>
      <c r="S36" s="100"/>
      <c r="T36" s="100"/>
      <c r="Y36" s="103"/>
      <c r="AA36" s="103"/>
      <c r="AB36" s="103"/>
      <c r="AC36" s="103"/>
    </row>
    <row r="37" spans="1:46" x14ac:dyDescent="0.25">
      <c r="D37" s="84"/>
      <c r="R37" s="102"/>
      <c r="S37" s="100"/>
      <c r="T37" s="100"/>
      <c r="Y37" s="103"/>
      <c r="AA37" s="103"/>
      <c r="AB37" s="103"/>
      <c r="AC37" s="103"/>
    </row>
    <row r="38" spans="1:46" x14ac:dyDescent="0.25">
      <c r="D38" s="84"/>
      <c r="R38" s="102"/>
      <c r="S38" s="100"/>
      <c r="T38" s="100"/>
      <c r="Y38" s="103"/>
      <c r="AA38" s="103"/>
      <c r="AB38" s="103"/>
      <c r="AC38" s="103"/>
    </row>
    <row r="39" spans="1:46" x14ac:dyDescent="0.25">
      <c r="D39" s="84"/>
      <c r="R39" s="102"/>
      <c r="S39" s="100"/>
      <c r="T39" s="100"/>
      <c r="Y39" s="103"/>
      <c r="AA39" s="103"/>
      <c r="AB39" s="103"/>
      <c r="AC39" s="103"/>
    </row>
    <row r="40" spans="1:46" x14ac:dyDescent="0.25">
      <c r="D40" s="84"/>
      <c r="R40" s="102"/>
      <c r="S40" s="100"/>
      <c r="T40" s="100"/>
      <c r="Y40" s="103"/>
      <c r="AA40" s="103"/>
      <c r="AB40" s="103"/>
      <c r="AC40" s="103"/>
    </row>
    <row r="41" spans="1:46" x14ac:dyDescent="0.25">
      <c r="D41" s="84"/>
      <c r="R41" s="102"/>
      <c r="S41" s="100"/>
      <c r="T41" s="100"/>
      <c r="Y41" s="103"/>
      <c r="AA41" s="103"/>
      <c r="AB41" s="103"/>
      <c r="AC41" s="103"/>
    </row>
    <row r="42" spans="1:46" x14ac:dyDescent="0.25">
      <c r="D42" s="84"/>
      <c r="R42" s="102"/>
      <c r="S42" s="100"/>
      <c r="T42" s="100"/>
      <c r="Y42" s="103"/>
      <c r="AA42" s="103"/>
      <c r="AB42" s="103"/>
      <c r="AC42" s="103"/>
    </row>
    <row r="43" spans="1:46" x14ac:dyDescent="0.25">
      <c r="D43" s="84"/>
      <c r="R43" s="102"/>
      <c r="S43" s="100"/>
      <c r="T43" s="100"/>
      <c r="Y43" s="103"/>
      <c r="AA43" s="103"/>
      <c r="AB43" s="103"/>
      <c r="AC43" s="103"/>
    </row>
    <row r="44" spans="1:46" x14ac:dyDescent="0.25">
      <c r="D44" s="84"/>
      <c r="R44" s="102"/>
      <c r="S44" s="100"/>
      <c r="T44" s="100"/>
      <c r="Y44" s="103"/>
      <c r="AA44" s="103"/>
      <c r="AB44" s="103"/>
      <c r="AC44" s="103"/>
    </row>
    <row r="45" spans="1:46" x14ac:dyDescent="0.25">
      <c r="D45" s="84"/>
      <c r="R45" s="102"/>
      <c r="S45" s="100"/>
      <c r="T45" s="100"/>
      <c r="Y45" s="103"/>
      <c r="AA45" s="103"/>
      <c r="AB45" s="103"/>
      <c r="AC45" s="103"/>
    </row>
    <row r="46" spans="1:46" x14ac:dyDescent="0.25">
      <c r="D46" s="84"/>
      <c r="R46" s="102"/>
      <c r="S46" s="100"/>
      <c r="T46" s="100"/>
      <c r="Y46" s="103"/>
      <c r="AA46" s="103"/>
      <c r="AB46" s="103"/>
      <c r="AC46" s="103"/>
    </row>
    <row r="47" spans="1:46" x14ac:dyDescent="0.25">
      <c r="D47" s="84"/>
      <c r="R47" s="102"/>
      <c r="S47" s="100"/>
      <c r="T47" s="100"/>
      <c r="Y47" s="103"/>
      <c r="AA47" s="103"/>
      <c r="AB47" s="103"/>
      <c r="AC47" s="103"/>
    </row>
    <row r="48" spans="1:46" x14ac:dyDescent="0.25">
      <c r="D48" s="84"/>
      <c r="R48" s="102"/>
      <c r="S48" s="100"/>
      <c r="T48" s="100"/>
      <c r="Y48" s="103"/>
      <c r="AA48" s="103"/>
      <c r="AB48" s="103"/>
      <c r="AC48" s="103"/>
    </row>
    <row r="49" spans="4:29" x14ac:dyDescent="0.25">
      <c r="D49" s="84"/>
      <c r="R49" s="102"/>
      <c r="S49" s="100"/>
      <c r="T49" s="100"/>
      <c r="Y49" s="103"/>
      <c r="AA49" s="103"/>
      <c r="AB49" s="103"/>
      <c r="AC49" s="103"/>
    </row>
    <row r="50" spans="4:29" x14ac:dyDescent="0.25">
      <c r="D50" s="84"/>
      <c r="R50" s="102"/>
      <c r="S50" s="100"/>
      <c r="T50" s="100"/>
      <c r="Y50" s="103"/>
      <c r="AA50" s="103"/>
      <c r="AB50" s="103"/>
      <c r="AC50" s="103"/>
    </row>
    <row r="51" spans="4:29" x14ac:dyDescent="0.25">
      <c r="D51" s="84"/>
      <c r="R51" s="102"/>
      <c r="S51" s="100"/>
      <c r="T51" s="100"/>
      <c r="Y51" s="103"/>
      <c r="AA51" s="103"/>
      <c r="AB51" s="103"/>
      <c r="AC51" s="103"/>
    </row>
    <row r="52" spans="4:29" x14ac:dyDescent="0.25">
      <c r="D52" s="84"/>
      <c r="R52" s="102"/>
      <c r="S52" s="100"/>
      <c r="T52" s="100"/>
      <c r="Y52" s="103"/>
      <c r="AA52" s="103"/>
      <c r="AB52" s="103"/>
      <c r="AC52" s="103"/>
    </row>
    <row r="53" spans="4:29" x14ac:dyDescent="0.25">
      <c r="D53" s="84"/>
      <c r="R53" s="102"/>
      <c r="S53" s="100"/>
      <c r="T53" s="100"/>
      <c r="Y53" s="103"/>
      <c r="AA53" s="103"/>
      <c r="AB53" s="103"/>
      <c r="AC53" s="103"/>
    </row>
    <row r="54" spans="4:29" x14ac:dyDescent="0.25">
      <c r="D54" s="84"/>
      <c r="R54" s="102"/>
      <c r="S54" s="100"/>
      <c r="T54" s="100"/>
      <c r="Y54" s="103"/>
      <c r="AA54" s="103"/>
      <c r="AB54" s="103"/>
      <c r="AC54" s="103"/>
    </row>
    <row r="55" spans="4:29" x14ac:dyDescent="0.25">
      <c r="D55" s="84"/>
      <c r="R55" s="102"/>
      <c r="S55" s="100"/>
      <c r="T55" s="100"/>
      <c r="Y55" s="103"/>
      <c r="AA55" s="103"/>
      <c r="AB55" s="103"/>
      <c r="AC55" s="103"/>
    </row>
    <row r="56" spans="4:29" x14ac:dyDescent="0.25">
      <c r="D56" s="84"/>
      <c r="R56" s="102"/>
      <c r="S56" s="100"/>
      <c r="T56" s="100"/>
      <c r="Y56" s="103"/>
      <c r="AA56" s="103"/>
      <c r="AB56" s="103"/>
      <c r="AC56" s="103"/>
    </row>
    <row r="57" spans="4:29" x14ac:dyDescent="0.25">
      <c r="D57" s="84"/>
      <c r="R57" s="102"/>
      <c r="S57" s="100"/>
      <c r="T57" s="100"/>
      <c r="Y57" s="103"/>
      <c r="AA57" s="103"/>
      <c r="AB57" s="103"/>
      <c r="AC57" s="103"/>
    </row>
    <row r="58" spans="4:29" x14ac:dyDescent="0.25">
      <c r="D58" s="84"/>
      <c r="R58" s="102"/>
      <c r="S58" s="100"/>
      <c r="T58" s="100"/>
      <c r="Y58" s="103"/>
      <c r="AA58" s="103"/>
      <c r="AB58" s="103"/>
      <c r="AC58" s="103"/>
    </row>
    <row r="59" spans="4:29" x14ac:dyDescent="0.25">
      <c r="D59" s="84"/>
      <c r="R59" s="102"/>
      <c r="S59" s="100"/>
      <c r="T59" s="100"/>
      <c r="Y59" s="103"/>
      <c r="AA59" s="103"/>
      <c r="AB59" s="103"/>
      <c r="AC59" s="103"/>
    </row>
    <row r="60" spans="4:29" x14ac:dyDescent="0.25">
      <c r="D60" s="84"/>
      <c r="R60" s="102"/>
      <c r="S60" s="100"/>
      <c r="T60" s="100"/>
      <c r="Y60" s="103"/>
      <c r="AA60" s="103"/>
      <c r="AB60" s="103"/>
      <c r="AC60" s="103"/>
    </row>
    <row r="61" spans="4:29" x14ac:dyDescent="0.25">
      <c r="D61" s="84"/>
      <c r="R61" s="102"/>
      <c r="S61" s="100"/>
      <c r="T61" s="100"/>
      <c r="Y61" s="103"/>
      <c r="AA61" s="103"/>
      <c r="AB61" s="103"/>
      <c r="AC61" s="103"/>
    </row>
    <row r="62" spans="4:29" x14ac:dyDescent="0.25">
      <c r="D62" s="84"/>
      <c r="R62" s="102"/>
      <c r="S62" s="100"/>
      <c r="T62" s="100"/>
      <c r="Y62" s="103"/>
      <c r="AA62" s="103"/>
      <c r="AB62" s="103"/>
      <c r="AC62" s="103"/>
    </row>
    <row r="63" spans="4:29" x14ac:dyDescent="0.25">
      <c r="D63" s="84"/>
      <c r="R63" s="102"/>
      <c r="S63" s="100"/>
      <c r="T63" s="100"/>
      <c r="Y63" s="103"/>
      <c r="AA63" s="103"/>
      <c r="AB63" s="103"/>
      <c r="AC63" s="103"/>
    </row>
    <row r="64" spans="4:29" x14ac:dyDescent="0.25">
      <c r="D64" s="84"/>
      <c r="R64" s="102"/>
      <c r="S64" s="100"/>
      <c r="T64" s="100"/>
      <c r="Y64" s="103"/>
      <c r="AA64" s="103"/>
      <c r="AB64" s="103"/>
      <c r="AC64" s="103"/>
    </row>
    <row r="65" spans="4:29" x14ac:dyDescent="0.25">
      <c r="D65" s="84"/>
      <c r="R65" s="102"/>
      <c r="S65" s="100"/>
      <c r="T65" s="100"/>
      <c r="Y65" s="103"/>
      <c r="AA65" s="103"/>
      <c r="AB65" s="103"/>
      <c r="AC65" s="103"/>
    </row>
    <row r="66" spans="4:29" x14ac:dyDescent="0.25">
      <c r="D66" s="84"/>
      <c r="R66" s="102"/>
      <c r="S66" s="100"/>
      <c r="T66" s="100"/>
      <c r="Y66" s="103"/>
      <c r="AA66" s="103"/>
      <c r="AB66" s="103"/>
      <c r="AC66" s="103"/>
    </row>
    <row r="67" spans="4:29" x14ac:dyDescent="0.25">
      <c r="D67" s="84"/>
      <c r="R67" s="102"/>
      <c r="S67" s="100"/>
      <c r="T67" s="100"/>
      <c r="Y67" s="103"/>
      <c r="AA67" s="103"/>
      <c r="AB67" s="103"/>
      <c r="AC67" s="103"/>
    </row>
    <row r="68" spans="4:29" x14ac:dyDescent="0.25">
      <c r="D68" s="84"/>
      <c r="R68" s="102"/>
      <c r="S68" s="100"/>
      <c r="T68" s="100"/>
      <c r="Y68" s="103"/>
      <c r="AA68" s="103"/>
      <c r="AB68" s="103"/>
      <c r="AC68" s="103"/>
    </row>
    <row r="69" spans="4:29" x14ac:dyDescent="0.25">
      <c r="D69" s="84"/>
      <c r="R69" s="102"/>
      <c r="S69" s="100"/>
      <c r="T69" s="100"/>
      <c r="Y69" s="103"/>
      <c r="AA69" s="103"/>
      <c r="AB69" s="103"/>
      <c r="AC69" s="103"/>
    </row>
    <row r="70" spans="4:29" x14ac:dyDescent="0.25">
      <c r="D70" s="84"/>
      <c r="R70" s="102"/>
      <c r="S70" s="100"/>
      <c r="T70" s="100"/>
      <c r="Y70" s="103"/>
      <c r="AA70" s="103"/>
      <c r="AB70" s="103"/>
      <c r="AC70" s="103"/>
    </row>
    <row r="71" spans="4:29" x14ac:dyDescent="0.25">
      <c r="D71" s="84"/>
      <c r="R71" s="102"/>
      <c r="S71" s="100"/>
      <c r="T71" s="100"/>
      <c r="Y71" s="103"/>
      <c r="AA71" s="103"/>
      <c r="AB71" s="103"/>
      <c r="AC71" s="103"/>
    </row>
    <row r="72" spans="4:29" x14ac:dyDescent="0.25">
      <c r="D72" s="84"/>
      <c r="R72" s="102"/>
      <c r="S72" s="100"/>
      <c r="T72" s="100"/>
      <c r="Y72" s="103"/>
      <c r="AA72" s="103"/>
      <c r="AB72" s="103"/>
      <c r="AC72" s="103"/>
    </row>
    <row r="73" spans="4:29" x14ac:dyDescent="0.25">
      <c r="D73" s="84"/>
      <c r="R73" s="102"/>
      <c r="S73" s="100"/>
      <c r="T73" s="100"/>
      <c r="Y73" s="103"/>
      <c r="AA73" s="103"/>
      <c r="AB73" s="103"/>
      <c r="AC73" s="103"/>
    </row>
    <row r="74" spans="4:29" x14ac:dyDescent="0.25">
      <c r="D74" s="84"/>
      <c r="R74" s="102"/>
      <c r="S74" s="100"/>
      <c r="T74" s="100"/>
      <c r="Y74" s="103"/>
      <c r="AA74" s="103"/>
      <c r="AB74" s="103"/>
      <c r="AC74" s="103"/>
    </row>
    <row r="75" spans="4:29" x14ac:dyDescent="0.25">
      <c r="D75" s="84"/>
      <c r="R75" s="102"/>
      <c r="S75" s="100"/>
      <c r="T75" s="100"/>
      <c r="Y75" s="103"/>
      <c r="AA75" s="103"/>
      <c r="AB75" s="103"/>
      <c r="AC75" s="103"/>
    </row>
    <row r="76" spans="4:29" x14ac:dyDescent="0.25">
      <c r="D76" s="84"/>
      <c r="R76" s="102"/>
      <c r="S76" s="100"/>
      <c r="T76" s="100"/>
      <c r="Y76" s="103"/>
      <c r="AA76" s="103"/>
      <c r="AB76" s="103"/>
      <c r="AC76" s="103"/>
    </row>
    <row r="77" spans="4:29" x14ac:dyDescent="0.25">
      <c r="D77" s="84"/>
      <c r="R77" s="102"/>
      <c r="S77" s="100"/>
      <c r="T77" s="100"/>
      <c r="Y77" s="103"/>
      <c r="AA77" s="103"/>
      <c r="AB77" s="103"/>
      <c r="AC77" s="103"/>
    </row>
    <row r="78" spans="4:29" x14ac:dyDescent="0.25">
      <c r="D78" s="84"/>
      <c r="R78" s="102"/>
      <c r="S78" s="100"/>
      <c r="T78" s="100"/>
      <c r="Y78" s="103"/>
      <c r="AA78" s="103"/>
      <c r="AB78" s="103"/>
      <c r="AC78" s="103"/>
    </row>
    <row r="79" spans="4:29" x14ac:dyDescent="0.25">
      <c r="D79" s="84"/>
      <c r="R79" s="102"/>
      <c r="S79" s="100"/>
      <c r="T79" s="100"/>
      <c r="Y79" s="103"/>
      <c r="AA79" s="103"/>
      <c r="AB79" s="103"/>
      <c r="AC79" s="103"/>
    </row>
    <row r="80" spans="4:29" x14ac:dyDescent="0.25">
      <c r="D80" s="84"/>
      <c r="R80" s="102"/>
      <c r="S80" s="100"/>
      <c r="T80" s="100"/>
      <c r="Y80" s="103"/>
      <c r="AA80" s="103"/>
      <c r="AB80" s="103"/>
      <c r="AC80" s="103"/>
    </row>
    <row r="81" spans="4:29" x14ac:dyDescent="0.25">
      <c r="D81" s="84"/>
      <c r="R81" s="102"/>
      <c r="S81" s="100"/>
      <c r="T81" s="100"/>
      <c r="Y81" s="103"/>
      <c r="AA81" s="103"/>
      <c r="AB81" s="103"/>
      <c r="AC81" s="103"/>
    </row>
    <row r="82" spans="4:29" x14ac:dyDescent="0.25">
      <c r="D82" s="84"/>
      <c r="R82" s="102"/>
      <c r="S82" s="100"/>
      <c r="T82" s="100"/>
      <c r="Y82" s="103"/>
      <c r="AA82" s="103"/>
      <c r="AB82" s="103"/>
      <c r="AC82" s="103"/>
    </row>
    <row r="83" spans="4:29" x14ac:dyDescent="0.25">
      <c r="D83" s="84"/>
      <c r="R83" s="102"/>
      <c r="S83" s="100"/>
      <c r="T83" s="100"/>
      <c r="Y83" s="103"/>
      <c r="AA83" s="103"/>
      <c r="AB83" s="103"/>
      <c r="AC83" s="103"/>
    </row>
    <row r="84" spans="4:29" x14ac:dyDescent="0.25">
      <c r="D84" s="84"/>
      <c r="R84" s="102"/>
      <c r="S84" s="100"/>
      <c r="T84" s="100"/>
      <c r="Y84" s="103"/>
      <c r="AA84" s="103"/>
      <c r="AB84" s="103"/>
      <c r="AC84" s="103"/>
    </row>
    <row r="85" spans="4:29" x14ac:dyDescent="0.25">
      <c r="D85" s="84"/>
      <c r="R85" s="102"/>
      <c r="S85" s="100"/>
      <c r="T85" s="100"/>
      <c r="Y85" s="103"/>
      <c r="AA85" s="103"/>
      <c r="AB85" s="103"/>
      <c r="AC85" s="103"/>
    </row>
    <row r="86" spans="4:29" x14ac:dyDescent="0.25">
      <c r="D86" s="84"/>
      <c r="R86" s="102"/>
      <c r="S86" s="100"/>
      <c r="T86" s="100"/>
      <c r="Y86" s="103"/>
      <c r="AA86" s="103"/>
      <c r="AB86" s="103"/>
      <c r="AC86" s="103"/>
    </row>
    <row r="87" spans="4:29" x14ac:dyDescent="0.25">
      <c r="D87" s="84"/>
      <c r="R87" s="102"/>
      <c r="S87" s="100"/>
      <c r="T87" s="100"/>
      <c r="Y87" s="103"/>
      <c r="AA87" s="103"/>
      <c r="AB87" s="103"/>
      <c r="AC87" s="103"/>
    </row>
    <row r="88" spans="4:29" x14ac:dyDescent="0.25">
      <c r="D88" s="84"/>
      <c r="R88" s="102"/>
      <c r="S88" s="100"/>
      <c r="T88" s="100"/>
      <c r="Y88" s="103"/>
      <c r="AA88" s="103"/>
      <c r="AB88" s="103"/>
      <c r="AC88" s="103"/>
    </row>
    <row r="89" spans="4:29" x14ac:dyDescent="0.25">
      <c r="D89" s="84"/>
      <c r="R89" s="102"/>
      <c r="S89" s="100"/>
      <c r="T89" s="100"/>
      <c r="Y89" s="103"/>
      <c r="AA89" s="103"/>
      <c r="AB89" s="103"/>
      <c r="AC89" s="103"/>
    </row>
    <row r="90" spans="4:29" x14ac:dyDescent="0.25">
      <c r="D90" s="84"/>
      <c r="R90" s="102"/>
      <c r="S90" s="100"/>
      <c r="T90" s="100"/>
      <c r="Y90" s="103"/>
      <c r="AA90" s="103"/>
      <c r="AB90" s="103"/>
      <c r="AC90" s="103"/>
    </row>
    <row r="91" spans="4:29" x14ac:dyDescent="0.25">
      <c r="D91" s="84"/>
      <c r="R91" s="102"/>
      <c r="S91" s="100"/>
      <c r="T91" s="100"/>
      <c r="Y91" s="103"/>
      <c r="AA91" s="103"/>
      <c r="AB91" s="103"/>
      <c r="AC91" s="103"/>
    </row>
    <row r="92" spans="4:29" x14ac:dyDescent="0.25">
      <c r="D92" s="84"/>
      <c r="R92" s="102"/>
      <c r="S92" s="100"/>
      <c r="T92" s="100"/>
      <c r="Y92" s="103"/>
      <c r="AA92" s="103"/>
      <c r="AB92" s="103"/>
      <c r="AC92" s="103"/>
    </row>
    <row r="93" spans="4:29" x14ac:dyDescent="0.25">
      <c r="D93" s="84"/>
      <c r="R93" s="102"/>
      <c r="S93" s="100"/>
      <c r="T93" s="100"/>
      <c r="Y93" s="103"/>
      <c r="AA93" s="103"/>
      <c r="AB93" s="103"/>
      <c r="AC93" s="103"/>
    </row>
    <row r="94" spans="4:29" x14ac:dyDescent="0.25">
      <c r="D94" s="84"/>
      <c r="R94" s="102"/>
      <c r="S94" s="100"/>
      <c r="T94" s="100"/>
    </row>
    <row r="95" spans="4:29" x14ac:dyDescent="0.25">
      <c r="D95" s="84"/>
      <c r="R95" s="102"/>
      <c r="S95" s="100"/>
      <c r="T95" s="100"/>
    </row>
    <row r="96" spans="4:29" x14ac:dyDescent="0.25">
      <c r="D96" s="84"/>
      <c r="R96" s="102"/>
      <c r="S96" s="100"/>
      <c r="T96" s="100"/>
    </row>
    <row r="97" spans="4:20" x14ac:dyDescent="0.25">
      <c r="D97" s="84"/>
      <c r="R97" s="102"/>
      <c r="S97" s="100"/>
      <c r="T97" s="100"/>
    </row>
    <row r="98" spans="4:20" x14ac:dyDescent="0.25">
      <c r="D98" s="84"/>
      <c r="R98" s="102"/>
      <c r="S98" s="100"/>
      <c r="T98" s="100"/>
    </row>
    <row r="99" spans="4:20" x14ac:dyDescent="0.25">
      <c r="D99" s="84"/>
      <c r="R99" s="102"/>
      <c r="S99" s="100"/>
      <c r="T99" s="100"/>
    </row>
    <row r="100" spans="4:20" x14ac:dyDescent="0.25">
      <c r="D100" s="84"/>
      <c r="R100" s="102"/>
      <c r="S100" s="100"/>
      <c r="T100" s="100"/>
    </row>
    <row r="101" spans="4:20" x14ac:dyDescent="0.25">
      <c r="D101" s="84"/>
      <c r="R101" s="102"/>
      <c r="S101" s="100"/>
      <c r="T101" s="100"/>
    </row>
    <row r="102" spans="4:20" x14ac:dyDescent="0.25">
      <c r="D102" s="84"/>
      <c r="R102" s="102"/>
      <c r="S102" s="100"/>
      <c r="T102" s="100"/>
    </row>
    <row r="103" spans="4:20" x14ac:dyDescent="0.25">
      <c r="D103" s="84"/>
      <c r="R103" s="102"/>
      <c r="S103" s="100"/>
      <c r="T103" s="100"/>
    </row>
    <row r="104" spans="4:20" x14ac:dyDescent="0.25">
      <c r="D104" s="84"/>
      <c r="R104" s="102"/>
      <c r="S104" s="100"/>
      <c r="T104" s="100"/>
    </row>
    <row r="105" spans="4:20" x14ac:dyDescent="0.25">
      <c r="D105" s="84"/>
      <c r="R105" s="102"/>
      <c r="S105" s="100"/>
      <c r="T105" s="100"/>
    </row>
    <row r="106" spans="4:20" x14ac:dyDescent="0.25">
      <c r="D106" s="84"/>
      <c r="R106" s="102"/>
      <c r="S106" s="100"/>
      <c r="T106" s="100"/>
    </row>
    <row r="107" spans="4:20" x14ac:dyDescent="0.25">
      <c r="D107" s="84"/>
      <c r="R107" s="102"/>
      <c r="S107" s="100"/>
      <c r="T107" s="100"/>
    </row>
    <row r="108" spans="4:20" x14ac:dyDescent="0.25">
      <c r="D108" s="84"/>
      <c r="R108" s="102"/>
      <c r="S108" s="100"/>
      <c r="T108" s="100"/>
    </row>
    <row r="109" spans="4:20" x14ac:dyDescent="0.25">
      <c r="D109" s="84"/>
      <c r="R109" s="102"/>
      <c r="S109" s="100"/>
      <c r="T109" s="100"/>
    </row>
    <row r="110" spans="4:20" x14ac:dyDescent="0.25">
      <c r="D110" s="84"/>
      <c r="R110" s="102"/>
      <c r="S110" s="100"/>
      <c r="T110" s="100"/>
    </row>
    <row r="111" spans="4:20" x14ac:dyDescent="0.25">
      <c r="D111" s="84"/>
      <c r="R111" s="102"/>
      <c r="S111" s="100"/>
      <c r="T111" s="100"/>
    </row>
    <row r="112" spans="4:20" x14ac:dyDescent="0.25">
      <c r="D112" s="84"/>
      <c r="R112" s="102"/>
      <c r="S112" s="100"/>
      <c r="T112" s="100"/>
    </row>
    <row r="113" spans="4:20" x14ac:dyDescent="0.25">
      <c r="D113" s="84"/>
      <c r="R113" s="102"/>
      <c r="S113" s="100"/>
      <c r="T113" s="100"/>
    </row>
    <row r="114" spans="4:20" x14ac:dyDescent="0.25">
      <c r="D114" s="84"/>
      <c r="R114" s="102"/>
      <c r="S114" s="100"/>
      <c r="T114" s="100"/>
    </row>
    <row r="115" spans="4:20" x14ac:dyDescent="0.25">
      <c r="D115" s="84"/>
      <c r="R115" s="102"/>
      <c r="S115" s="100"/>
      <c r="T115" s="100"/>
    </row>
    <row r="116" spans="4:20" x14ac:dyDescent="0.25">
      <c r="D116" s="84"/>
      <c r="R116" s="102"/>
      <c r="S116" s="100"/>
      <c r="T116" s="100"/>
    </row>
    <row r="117" spans="4:20" x14ac:dyDescent="0.25">
      <c r="D117" s="84"/>
      <c r="R117" s="102"/>
      <c r="S117" s="100"/>
      <c r="T117" s="100"/>
    </row>
    <row r="118" spans="4:20" x14ac:dyDescent="0.25">
      <c r="D118" s="84"/>
      <c r="R118" s="102"/>
      <c r="S118" s="100"/>
      <c r="T118" s="100"/>
    </row>
    <row r="119" spans="4:20" x14ac:dyDescent="0.25">
      <c r="D119" s="84"/>
      <c r="R119" s="102"/>
      <c r="S119" s="100"/>
      <c r="T119" s="100"/>
    </row>
    <row r="120" spans="4:20" x14ac:dyDescent="0.25">
      <c r="D120" s="84"/>
      <c r="R120" s="102"/>
      <c r="S120" s="100"/>
      <c r="T120" s="100"/>
    </row>
    <row r="121" spans="4:20" x14ac:dyDescent="0.25">
      <c r="D121" s="84"/>
      <c r="R121" s="102"/>
      <c r="S121" s="100"/>
      <c r="T121" s="100"/>
    </row>
    <row r="122" spans="4:20" x14ac:dyDescent="0.25">
      <c r="D122" s="84"/>
      <c r="R122" s="102"/>
      <c r="S122" s="100"/>
      <c r="T122" s="100"/>
    </row>
    <row r="123" spans="4:20" x14ac:dyDescent="0.25">
      <c r="D123" s="84"/>
      <c r="R123" s="102"/>
      <c r="S123" s="100"/>
      <c r="T123" s="100"/>
    </row>
    <row r="124" spans="4:20" x14ac:dyDescent="0.25">
      <c r="D124" s="84"/>
      <c r="R124" s="102"/>
      <c r="S124" s="100"/>
      <c r="T124" s="100"/>
    </row>
    <row r="125" spans="4:20" x14ac:dyDescent="0.25">
      <c r="D125" s="84"/>
      <c r="R125" s="102"/>
      <c r="S125" s="100"/>
      <c r="T125" s="100"/>
    </row>
    <row r="126" spans="4:20" x14ac:dyDescent="0.25">
      <c r="D126" s="84"/>
      <c r="R126" s="102"/>
      <c r="S126" s="100"/>
      <c r="T126" s="100"/>
    </row>
    <row r="127" spans="4:20" x14ac:dyDescent="0.25">
      <c r="D127" s="84"/>
      <c r="R127" s="102"/>
      <c r="S127" s="100"/>
      <c r="T127" s="100"/>
    </row>
    <row r="128" spans="4:20" x14ac:dyDescent="0.25">
      <c r="D128" s="84"/>
      <c r="R128" s="102"/>
      <c r="S128" s="100"/>
      <c r="T128" s="100"/>
    </row>
    <row r="129" spans="4:20" x14ac:dyDescent="0.25">
      <c r="D129" s="84"/>
      <c r="R129" s="102"/>
      <c r="S129" s="100"/>
      <c r="T129" s="100"/>
    </row>
    <row r="130" spans="4:20" x14ac:dyDescent="0.25">
      <c r="D130" s="84"/>
      <c r="R130" s="102"/>
      <c r="S130" s="100"/>
      <c r="T130" s="100"/>
    </row>
    <row r="131" spans="4:20" x14ac:dyDescent="0.25">
      <c r="D131" s="84"/>
      <c r="R131" s="102"/>
      <c r="S131" s="100"/>
      <c r="T131" s="100"/>
    </row>
    <row r="132" spans="4:20" x14ac:dyDescent="0.25">
      <c r="D132" s="84"/>
      <c r="R132" s="102"/>
      <c r="S132" s="100"/>
      <c r="T132" s="100"/>
    </row>
    <row r="133" spans="4:20" x14ac:dyDescent="0.25">
      <c r="D133" s="84"/>
      <c r="R133" s="102"/>
      <c r="S133" s="100"/>
      <c r="T133" s="100"/>
    </row>
    <row r="134" spans="4:20" x14ac:dyDescent="0.25">
      <c r="D134" s="84"/>
      <c r="R134" s="102"/>
      <c r="S134" s="100"/>
      <c r="T134" s="100"/>
    </row>
    <row r="135" spans="4:20" x14ac:dyDescent="0.25">
      <c r="D135" s="84"/>
      <c r="R135" s="102"/>
      <c r="S135" s="100"/>
      <c r="T135" s="100"/>
    </row>
    <row r="136" spans="4:20" x14ac:dyDescent="0.25">
      <c r="D136" s="84"/>
      <c r="R136" s="102"/>
      <c r="S136" s="100"/>
      <c r="T136" s="100"/>
    </row>
    <row r="137" spans="4:20" x14ac:dyDescent="0.25">
      <c r="D137" s="84"/>
      <c r="R137" s="102"/>
      <c r="S137" s="100"/>
      <c r="T137" s="100"/>
    </row>
    <row r="138" spans="4:20" x14ac:dyDescent="0.25">
      <c r="D138" s="84"/>
      <c r="R138" s="102"/>
      <c r="S138" s="100"/>
      <c r="T138" s="100"/>
    </row>
    <row r="139" spans="4:20" x14ac:dyDescent="0.25">
      <c r="D139" s="84"/>
      <c r="R139" s="102"/>
      <c r="S139" s="100"/>
      <c r="T139" s="100"/>
    </row>
    <row r="140" spans="4:20" x14ac:dyDescent="0.25">
      <c r="D140" s="84"/>
      <c r="R140" s="102"/>
      <c r="S140" s="100"/>
      <c r="T140" s="100"/>
    </row>
    <row r="141" spans="4:20" x14ac:dyDescent="0.25">
      <c r="D141" s="84"/>
      <c r="R141" s="102"/>
      <c r="S141" s="100"/>
      <c r="T141" s="100"/>
    </row>
    <row r="142" spans="4:20" x14ac:dyDescent="0.25">
      <c r="D142" s="84"/>
      <c r="R142" s="102"/>
      <c r="S142" s="100"/>
      <c r="T142" s="100"/>
    </row>
    <row r="143" spans="4:20" x14ac:dyDescent="0.25">
      <c r="D143" s="84"/>
      <c r="R143" s="102"/>
      <c r="S143" s="100"/>
      <c r="T143" s="100"/>
    </row>
    <row r="144" spans="4:20" x14ac:dyDescent="0.25">
      <c r="D144" s="84"/>
      <c r="R144" s="102"/>
      <c r="S144" s="100"/>
      <c r="T144" s="100"/>
    </row>
    <row r="145" spans="4:20" x14ac:dyDescent="0.25">
      <c r="D145" s="84"/>
      <c r="R145" s="102"/>
      <c r="S145" s="100"/>
      <c r="T145" s="100"/>
    </row>
    <row r="146" spans="4:20" x14ac:dyDescent="0.25">
      <c r="D146" s="84"/>
      <c r="R146" s="102"/>
      <c r="S146" s="100"/>
      <c r="T146" s="100"/>
    </row>
    <row r="147" spans="4:20" x14ac:dyDescent="0.25">
      <c r="D147" s="84"/>
      <c r="R147" s="102"/>
      <c r="S147" s="100"/>
      <c r="T147" s="100"/>
    </row>
    <row r="148" spans="4:20" x14ac:dyDescent="0.25">
      <c r="D148" s="84"/>
      <c r="R148" s="102"/>
      <c r="S148" s="100"/>
      <c r="T148" s="100"/>
    </row>
    <row r="149" spans="4:20" x14ac:dyDescent="0.25">
      <c r="D149" s="84"/>
      <c r="R149" s="102"/>
      <c r="S149" s="100"/>
      <c r="T149" s="100"/>
    </row>
    <row r="150" spans="4:20" x14ac:dyDescent="0.25">
      <c r="D150" s="84"/>
      <c r="R150" s="102"/>
      <c r="S150" s="100"/>
      <c r="T150" s="100"/>
    </row>
    <row r="151" spans="4:20" x14ac:dyDescent="0.25">
      <c r="D151" s="84"/>
      <c r="R151" s="102"/>
      <c r="S151" s="100"/>
      <c r="T151" s="100"/>
    </row>
    <row r="152" spans="4:20" x14ac:dyDescent="0.25">
      <c r="D152" s="84"/>
      <c r="R152" s="102"/>
      <c r="S152" s="100"/>
      <c r="T152" s="100"/>
    </row>
    <row r="153" spans="4:20" x14ac:dyDescent="0.25">
      <c r="D153" s="84"/>
      <c r="R153" s="102"/>
      <c r="S153" s="100"/>
      <c r="T153" s="100"/>
    </row>
    <row r="154" spans="4:20" x14ac:dyDescent="0.25">
      <c r="D154" s="84"/>
      <c r="R154" s="102"/>
      <c r="S154" s="100"/>
      <c r="T154" s="100"/>
    </row>
    <row r="155" spans="4:20" x14ac:dyDescent="0.25">
      <c r="D155" s="84"/>
      <c r="R155" s="102"/>
      <c r="S155" s="100"/>
      <c r="T155" s="100"/>
    </row>
    <row r="156" spans="4:20" x14ac:dyDescent="0.25">
      <c r="D156" s="84"/>
      <c r="R156" s="102"/>
      <c r="S156" s="100"/>
      <c r="T156" s="100"/>
    </row>
    <row r="157" spans="4:20" x14ac:dyDescent="0.25">
      <c r="D157" s="84"/>
      <c r="R157" s="102"/>
      <c r="S157" s="100"/>
      <c r="T157" s="100"/>
    </row>
    <row r="158" spans="4:20" x14ac:dyDescent="0.25">
      <c r="D158" s="84"/>
      <c r="R158" s="102"/>
      <c r="S158" s="100"/>
      <c r="T158" s="100"/>
    </row>
    <row r="159" spans="4:20" x14ac:dyDescent="0.25">
      <c r="D159" s="84"/>
      <c r="R159" s="102"/>
      <c r="S159" s="100"/>
      <c r="T159" s="100"/>
    </row>
    <row r="160" spans="4:20" x14ac:dyDescent="0.25">
      <c r="D160" s="84"/>
      <c r="R160" s="102"/>
      <c r="S160" s="100"/>
      <c r="T160" s="100"/>
    </row>
    <row r="161" spans="4:20" x14ac:dyDescent="0.25">
      <c r="D161" s="84"/>
      <c r="R161" s="102"/>
      <c r="S161" s="100"/>
      <c r="T161" s="100"/>
    </row>
    <row r="162" spans="4:20" x14ac:dyDescent="0.25">
      <c r="D162" s="84"/>
      <c r="R162" s="102"/>
      <c r="S162" s="100"/>
      <c r="T162" s="100"/>
    </row>
    <row r="163" spans="4:20" x14ac:dyDescent="0.25">
      <c r="D163" s="84"/>
      <c r="R163" s="102"/>
      <c r="S163" s="100"/>
      <c r="T163" s="100"/>
    </row>
    <row r="164" spans="4:20" x14ac:dyDescent="0.25">
      <c r="D164" s="84"/>
      <c r="R164" s="102"/>
      <c r="S164" s="100"/>
      <c r="T164" s="100"/>
    </row>
    <row r="165" spans="4:20" x14ac:dyDescent="0.25">
      <c r="D165" s="84"/>
      <c r="R165" s="102"/>
      <c r="S165" s="100"/>
      <c r="T165" s="100"/>
    </row>
    <row r="166" spans="4:20" x14ac:dyDescent="0.25">
      <c r="D166" s="84"/>
      <c r="R166" s="102"/>
      <c r="S166" s="100"/>
      <c r="T166" s="100"/>
    </row>
    <row r="167" spans="4:20" x14ac:dyDescent="0.25">
      <c r="D167" s="84"/>
      <c r="R167" s="102"/>
      <c r="S167" s="100"/>
      <c r="T167" s="100"/>
    </row>
    <row r="168" spans="4:20" x14ac:dyDescent="0.25">
      <c r="D168" s="84"/>
      <c r="R168" s="102"/>
      <c r="S168" s="100"/>
      <c r="T168" s="100"/>
    </row>
    <row r="169" spans="4:20" x14ac:dyDescent="0.25">
      <c r="D169" s="84"/>
      <c r="R169" s="102"/>
      <c r="S169" s="100"/>
      <c r="T169" s="100"/>
    </row>
    <row r="170" spans="4:20" x14ac:dyDescent="0.25">
      <c r="D170" s="84"/>
      <c r="R170" s="102"/>
      <c r="S170" s="100"/>
      <c r="T170" s="100"/>
    </row>
    <row r="171" spans="4:20" x14ac:dyDescent="0.25">
      <c r="D171" s="84"/>
      <c r="R171" s="102"/>
      <c r="S171" s="100"/>
      <c r="T171" s="100"/>
    </row>
    <row r="172" spans="4:20" x14ac:dyDescent="0.25">
      <c r="D172" s="84"/>
      <c r="R172" s="102"/>
      <c r="S172" s="100"/>
      <c r="T172" s="100"/>
    </row>
    <row r="173" spans="4:20" x14ac:dyDescent="0.25">
      <c r="D173" s="84"/>
      <c r="R173" s="102"/>
      <c r="S173" s="100"/>
      <c r="T173" s="100"/>
    </row>
    <row r="174" spans="4:20" x14ac:dyDescent="0.25">
      <c r="D174" s="84"/>
      <c r="R174" s="102"/>
      <c r="S174" s="100"/>
      <c r="T174" s="100"/>
    </row>
    <row r="175" spans="4:20" x14ac:dyDescent="0.25">
      <c r="D175" s="84"/>
      <c r="R175" s="102"/>
      <c r="S175" s="100"/>
      <c r="T175" s="100"/>
    </row>
    <row r="176" spans="4:20" x14ac:dyDescent="0.25">
      <c r="D176" s="84"/>
      <c r="R176" s="102"/>
      <c r="S176" s="100"/>
      <c r="T176" s="100"/>
    </row>
    <row r="177" spans="4:20" x14ac:dyDescent="0.25">
      <c r="D177" s="84"/>
      <c r="R177" s="102"/>
      <c r="S177" s="100"/>
      <c r="T177" s="100"/>
    </row>
    <row r="178" spans="4:20" x14ac:dyDescent="0.25">
      <c r="D178" s="84"/>
      <c r="R178" s="102"/>
      <c r="S178" s="100"/>
      <c r="T178" s="100"/>
    </row>
    <row r="179" spans="4:20" x14ac:dyDescent="0.25">
      <c r="D179" s="84"/>
      <c r="R179" s="102"/>
      <c r="S179" s="100"/>
      <c r="T179" s="100"/>
    </row>
    <row r="180" spans="4:20" x14ac:dyDescent="0.25">
      <c r="D180" s="84"/>
      <c r="R180" s="102"/>
      <c r="S180" s="100"/>
      <c r="T180" s="100"/>
    </row>
    <row r="181" spans="4:20" x14ac:dyDescent="0.25">
      <c r="D181" s="84"/>
      <c r="R181" s="102"/>
      <c r="S181" s="100"/>
      <c r="T181" s="100"/>
    </row>
    <row r="182" spans="4:20" x14ac:dyDescent="0.25">
      <c r="D182" s="84"/>
      <c r="R182" s="102"/>
      <c r="S182" s="100"/>
      <c r="T182" s="100"/>
    </row>
    <row r="183" spans="4:20" x14ac:dyDescent="0.25">
      <c r="D183" s="84"/>
      <c r="R183" s="102"/>
      <c r="S183" s="100"/>
      <c r="T183" s="100"/>
    </row>
    <row r="184" spans="4:20" x14ac:dyDescent="0.25">
      <c r="D184" s="84"/>
      <c r="R184" s="102"/>
      <c r="S184" s="100"/>
      <c r="T184" s="100"/>
    </row>
    <row r="185" spans="4:20" x14ac:dyDescent="0.25">
      <c r="D185" s="84"/>
      <c r="R185" s="102"/>
      <c r="S185" s="100"/>
      <c r="T185" s="100"/>
    </row>
    <row r="186" spans="4:20" x14ac:dyDescent="0.25">
      <c r="D186" s="84"/>
      <c r="R186" s="102"/>
      <c r="S186" s="100"/>
      <c r="T186" s="100"/>
    </row>
    <row r="187" spans="4:20" x14ac:dyDescent="0.25">
      <c r="D187" s="84"/>
      <c r="R187" s="102"/>
      <c r="S187" s="100"/>
      <c r="T187" s="100"/>
    </row>
    <row r="188" spans="4:20" x14ac:dyDescent="0.25">
      <c r="D188" s="84"/>
      <c r="R188" s="102"/>
      <c r="S188" s="100"/>
      <c r="T188" s="100"/>
    </row>
    <row r="189" spans="4:20" x14ac:dyDescent="0.25">
      <c r="D189" s="84"/>
      <c r="R189" s="102"/>
      <c r="S189" s="100"/>
      <c r="T189" s="100"/>
    </row>
    <row r="190" spans="4:20" x14ac:dyDescent="0.25">
      <c r="D190" s="84"/>
      <c r="R190" s="102"/>
      <c r="S190" s="100"/>
      <c r="T190" s="100"/>
    </row>
    <row r="191" spans="4:20" x14ac:dyDescent="0.25">
      <c r="D191" s="84"/>
      <c r="R191" s="102"/>
      <c r="S191" s="100"/>
      <c r="T191" s="100"/>
    </row>
    <row r="192" spans="4:20" x14ac:dyDescent="0.25">
      <c r="D192" s="84"/>
      <c r="R192" s="102"/>
      <c r="S192" s="100"/>
      <c r="T192" s="100"/>
    </row>
    <row r="193" spans="4:20" x14ac:dyDescent="0.25">
      <c r="D193" s="84"/>
      <c r="R193" s="102"/>
      <c r="S193" s="100"/>
      <c r="T193" s="100"/>
    </row>
    <row r="194" spans="4:20" x14ac:dyDescent="0.25">
      <c r="D194" s="84"/>
      <c r="R194" s="102"/>
      <c r="S194" s="100"/>
      <c r="T194" s="100"/>
    </row>
    <row r="195" spans="4:20" x14ac:dyDescent="0.25">
      <c r="D195" s="84"/>
      <c r="R195" s="102"/>
      <c r="S195" s="100"/>
      <c r="T195" s="100"/>
    </row>
    <row r="196" spans="4:20" x14ac:dyDescent="0.25">
      <c r="D196" s="84"/>
      <c r="R196" s="102"/>
      <c r="S196" s="100"/>
      <c r="T196" s="100"/>
    </row>
    <row r="197" spans="4:20" x14ac:dyDescent="0.25">
      <c r="D197" s="84"/>
      <c r="R197" s="102"/>
      <c r="S197" s="100"/>
      <c r="T197" s="100"/>
    </row>
    <row r="198" spans="4:20" x14ac:dyDescent="0.25">
      <c r="D198" s="84"/>
      <c r="R198" s="102"/>
      <c r="S198" s="100"/>
      <c r="T198" s="100"/>
    </row>
    <row r="199" spans="4:20" x14ac:dyDescent="0.25">
      <c r="D199" s="84"/>
      <c r="R199" s="102"/>
      <c r="S199" s="100"/>
      <c r="T199" s="100"/>
    </row>
    <row r="200" spans="4:20" x14ac:dyDescent="0.25">
      <c r="D200" s="84"/>
      <c r="R200" s="102"/>
      <c r="S200" s="100"/>
      <c r="T200" s="100"/>
    </row>
    <row r="201" spans="4:20" x14ac:dyDescent="0.25">
      <c r="D201" s="84"/>
      <c r="R201" s="102"/>
      <c r="S201" s="100"/>
      <c r="T201" s="100"/>
    </row>
    <row r="202" spans="4:20" x14ac:dyDescent="0.25">
      <c r="D202" s="84"/>
      <c r="R202" s="102"/>
      <c r="S202" s="100"/>
      <c r="T202" s="100"/>
    </row>
    <row r="203" spans="4:20" x14ac:dyDescent="0.25">
      <c r="D203" s="84"/>
      <c r="R203" s="102"/>
      <c r="S203" s="100"/>
      <c r="T203" s="100"/>
    </row>
    <row r="204" spans="4:20" x14ac:dyDescent="0.25">
      <c r="D204" s="84"/>
      <c r="R204" s="102"/>
      <c r="S204" s="100"/>
      <c r="T204" s="100"/>
    </row>
    <row r="205" spans="4:20" x14ac:dyDescent="0.25">
      <c r="D205" s="84"/>
      <c r="R205" s="102"/>
      <c r="S205" s="100"/>
      <c r="T205" s="100"/>
    </row>
    <row r="206" spans="4:20" x14ac:dyDescent="0.25">
      <c r="D206" s="84"/>
      <c r="R206" s="102"/>
      <c r="S206" s="100"/>
      <c r="T206" s="100"/>
    </row>
    <row r="207" spans="4:20" x14ac:dyDescent="0.25">
      <c r="D207" s="84"/>
      <c r="R207" s="102"/>
      <c r="S207" s="100"/>
      <c r="T207" s="100"/>
    </row>
    <row r="208" spans="4:20" x14ac:dyDescent="0.25">
      <c r="D208" s="84"/>
      <c r="R208" s="102"/>
      <c r="S208" s="100"/>
      <c r="T208" s="100"/>
    </row>
    <row r="209" spans="4:20" x14ac:dyDescent="0.25">
      <c r="D209" s="84"/>
      <c r="R209" s="102"/>
      <c r="S209" s="100"/>
      <c r="T209" s="100"/>
    </row>
    <row r="210" spans="4:20" x14ac:dyDescent="0.25">
      <c r="D210" s="84"/>
      <c r="R210" s="102"/>
      <c r="S210" s="100"/>
      <c r="T210" s="100"/>
    </row>
    <row r="211" spans="4:20" x14ac:dyDescent="0.25">
      <c r="D211" s="84"/>
      <c r="R211" s="102"/>
      <c r="S211" s="100"/>
      <c r="T211" s="100"/>
    </row>
    <row r="212" spans="4:20" x14ac:dyDescent="0.25">
      <c r="D212" s="84"/>
      <c r="R212" s="102"/>
      <c r="S212" s="100"/>
      <c r="T212" s="100"/>
    </row>
    <row r="213" spans="4:20" x14ac:dyDescent="0.25">
      <c r="D213" s="84"/>
      <c r="R213" s="102"/>
      <c r="S213" s="100"/>
      <c r="T213" s="100"/>
    </row>
    <row r="214" spans="4:20" x14ac:dyDescent="0.25">
      <c r="D214" s="84"/>
      <c r="R214" s="102"/>
      <c r="S214" s="100"/>
      <c r="T214" s="100"/>
    </row>
    <row r="215" spans="4:20" x14ac:dyDescent="0.25">
      <c r="D215" s="84"/>
      <c r="R215" s="102"/>
      <c r="S215" s="100"/>
      <c r="T215" s="100"/>
    </row>
    <row r="216" spans="4:20" x14ac:dyDescent="0.25">
      <c r="D216" s="84"/>
      <c r="R216" s="102"/>
      <c r="S216" s="100"/>
      <c r="T216" s="100"/>
    </row>
    <row r="217" spans="4:20" x14ac:dyDescent="0.25">
      <c r="D217" s="84"/>
      <c r="R217" s="102"/>
      <c r="S217" s="100"/>
      <c r="T217" s="100"/>
    </row>
    <row r="218" spans="4:20" x14ac:dyDescent="0.25">
      <c r="D218" s="84"/>
      <c r="R218" s="102"/>
      <c r="S218" s="100"/>
      <c r="T218" s="100"/>
    </row>
    <row r="219" spans="4:20" x14ac:dyDescent="0.25">
      <c r="D219" s="84"/>
      <c r="R219" s="102"/>
      <c r="S219" s="100"/>
      <c r="T219" s="100"/>
    </row>
    <row r="220" spans="4:20" x14ac:dyDescent="0.25">
      <c r="D220" s="84"/>
      <c r="R220" s="102"/>
      <c r="S220" s="100"/>
      <c r="T220" s="100"/>
    </row>
    <row r="221" spans="4:20" x14ac:dyDescent="0.25">
      <c r="D221" s="84"/>
      <c r="R221" s="102"/>
      <c r="S221" s="100"/>
      <c r="T221" s="100"/>
    </row>
    <row r="222" spans="4:20" x14ac:dyDescent="0.25">
      <c r="D222" s="84"/>
      <c r="R222" s="102"/>
      <c r="S222" s="100"/>
      <c r="T222" s="100"/>
    </row>
    <row r="223" spans="4:20" x14ac:dyDescent="0.25">
      <c r="D223" s="84"/>
      <c r="R223" s="102"/>
      <c r="S223" s="100"/>
      <c r="T223" s="100"/>
    </row>
    <row r="224" spans="4:20" x14ac:dyDescent="0.25">
      <c r="D224" s="84"/>
      <c r="R224" s="102"/>
      <c r="S224" s="100"/>
      <c r="T224" s="100"/>
    </row>
    <row r="225" spans="4:20" x14ac:dyDescent="0.25">
      <c r="D225" s="84"/>
      <c r="R225" s="102"/>
      <c r="S225" s="100"/>
      <c r="T225" s="100"/>
    </row>
    <row r="226" spans="4:20" x14ac:dyDescent="0.25">
      <c r="D226" s="84"/>
      <c r="R226" s="102"/>
      <c r="S226" s="100"/>
      <c r="T226" s="100"/>
    </row>
    <row r="227" spans="4:20" x14ac:dyDescent="0.25">
      <c r="D227" s="84"/>
      <c r="R227" s="102"/>
      <c r="S227" s="100"/>
      <c r="T227" s="100"/>
    </row>
    <row r="228" spans="4:20" x14ac:dyDescent="0.25">
      <c r="D228" s="84"/>
      <c r="R228" s="102"/>
      <c r="S228" s="100"/>
      <c r="T228" s="100"/>
    </row>
    <row r="229" spans="4:20" x14ac:dyDescent="0.25">
      <c r="D229" s="84"/>
      <c r="R229" s="102"/>
      <c r="S229" s="100"/>
      <c r="T229" s="100"/>
    </row>
    <row r="230" spans="4:20" x14ac:dyDescent="0.25">
      <c r="D230" s="84"/>
      <c r="R230" s="102"/>
      <c r="S230" s="100"/>
      <c r="T230" s="100"/>
    </row>
    <row r="231" spans="4:20" x14ac:dyDescent="0.25">
      <c r="D231" s="84"/>
      <c r="R231" s="102"/>
      <c r="S231" s="100"/>
      <c r="T231" s="100"/>
    </row>
    <row r="232" spans="4:20" x14ac:dyDescent="0.25">
      <c r="D232" s="84"/>
      <c r="R232" s="102"/>
      <c r="S232" s="100"/>
      <c r="T232" s="100"/>
    </row>
    <row r="233" spans="4:20" x14ac:dyDescent="0.25">
      <c r="D233" s="84"/>
      <c r="R233" s="102"/>
      <c r="S233" s="100"/>
      <c r="T233" s="100"/>
    </row>
    <row r="234" spans="4:20" x14ac:dyDescent="0.25">
      <c r="D234" s="84"/>
      <c r="R234" s="102"/>
      <c r="S234" s="100"/>
      <c r="T234" s="100"/>
    </row>
    <row r="235" spans="4:20" x14ac:dyDescent="0.25">
      <c r="D235" s="84"/>
      <c r="R235" s="102"/>
      <c r="S235" s="100"/>
      <c r="T235" s="100"/>
    </row>
    <row r="236" spans="4:20" x14ac:dyDescent="0.25">
      <c r="D236" s="84"/>
      <c r="R236" s="102"/>
      <c r="S236" s="100"/>
      <c r="T236" s="100"/>
    </row>
    <row r="237" spans="4:20" x14ac:dyDescent="0.25">
      <c r="D237" s="84"/>
      <c r="R237" s="102"/>
      <c r="S237" s="100"/>
      <c r="T237" s="100"/>
    </row>
    <row r="238" spans="4:20" x14ac:dyDescent="0.25">
      <c r="D238" s="84"/>
      <c r="R238" s="102"/>
      <c r="S238" s="100"/>
      <c r="T238" s="100"/>
    </row>
    <row r="239" spans="4:20" x14ac:dyDescent="0.25">
      <c r="D239" s="84"/>
      <c r="R239" s="102"/>
      <c r="S239" s="100"/>
      <c r="T239" s="100"/>
    </row>
    <row r="240" spans="4:20" x14ac:dyDescent="0.25">
      <c r="D240" s="84"/>
      <c r="R240" s="102"/>
      <c r="S240" s="100"/>
      <c r="T240" s="100"/>
    </row>
    <row r="241" spans="4:20" x14ac:dyDescent="0.25">
      <c r="D241" s="84"/>
      <c r="R241" s="102"/>
      <c r="S241" s="100"/>
      <c r="T241" s="100"/>
    </row>
    <row r="242" spans="4:20" x14ac:dyDescent="0.25">
      <c r="D242" s="84"/>
      <c r="R242" s="102"/>
      <c r="S242" s="100"/>
      <c r="T242" s="100"/>
    </row>
    <row r="243" spans="4:20" x14ac:dyDescent="0.25">
      <c r="D243" s="84"/>
      <c r="R243" s="102"/>
      <c r="S243" s="100"/>
      <c r="T243" s="100"/>
    </row>
    <row r="244" spans="4:20" x14ac:dyDescent="0.25">
      <c r="D244" s="84"/>
      <c r="R244" s="102"/>
      <c r="S244" s="100"/>
      <c r="T244" s="100"/>
    </row>
    <row r="245" spans="4:20" x14ac:dyDescent="0.25">
      <c r="D245" s="84"/>
      <c r="R245" s="102"/>
      <c r="S245" s="100"/>
      <c r="T245" s="100"/>
    </row>
    <row r="246" spans="4:20" x14ac:dyDescent="0.25">
      <c r="D246" s="84"/>
      <c r="R246" s="102"/>
      <c r="S246" s="100"/>
      <c r="T246" s="100"/>
    </row>
    <row r="247" spans="4:20" x14ac:dyDescent="0.25">
      <c r="D247" s="84"/>
      <c r="R247" s="102"/>
      <c r="S247" s="100"/>
      <c r="T247" s="100"/>
    </row>
    <row r="248" spans="4:20" x14ac:dyDescent="0.25">
      <c r="D248" s="84"/>
      <c r="R248" s="102"/>
      <c r="S248" s="100"/>
      <c r="T248" s="100"/>
    </row>
    <row r="249" spans="4:20" x14ac:dyDescent="0.25">
      <c r="D249" s="84"/>
      <c r="R249" s="102"/>
      <c r="S249" s="100"/>
      <c r="T249" s="100"/>
    </row>
    <row r="250" spans="4:20" x14ac:dyDescent="0.25">
      <c r="D250" s="84"/>
      <c r="R250" s="102"/>
      <c r="S250" s="100"/>
      <c r="T250" s="100"/>
    </row>
    <row r="251" spans="4:20" x14ac:dyDescent="0.25">
      <c r="D251" s="84"/>
      <c r="R251" s="102"/>
      <c r="S251" s="100"/>
      <c r="T251" s="100"/>
    </row>
    <row r="252" spans="4:20" x14ac:dyDescent="0.25">
      <c r="D252" s="84"/>
      <c r="R252" s="102"/>
      <c r="S252" s="100"/>
      <c r="T252" s="100"/>
    </row>
    <row r="253" spans="4:20" x14ac:dyDescent="0.25">
      <c r="D253" s="84"/>
      <c r="R253" s="102"/>
      <c r="S253" s="100"/>
      <c r="T253" s="100"/>
    </row>
    <row r="254" spans="4:20" x14ac:dyDescent="0.25">
      <c r="D254" s="84"/>
      <c r="R254" s="102"/>
      <c r="S254" s="100"/>
      <c r="T254" s="100"/>
    </row>
    <row r="255" spans="4:20" x14ac:dyDescent="0.25">
      <c r="D255" s="84"/>
      <c r="R255" s="102"/>
      <c r="S255" s="100"/>
      <c r="T255" s="100"/>
    </row>
    <row r="256" spans="4:20" x14ac:dyDescent="0.25">
      <c r="D256" s="84"/>
      <c r="R256" s="102"/>
      <c r="S256" s="100"/>
      <c r="T256" s="100"/>
    </row>
    <row r="257" spans="4:20" x14ac:dyDescent="0.25">
      <c r="D257" s="84"/>
      <c r="R257" s="102"/>
      <c r="S257" s="100"/>
      <c r="T257" s="100"/>
    </row>
    <row r="258" spans="4:20" x14ac:dyDescent="0.25">
      <c r="D258" s="84"/>
      <c r="R258" s="102"/>
      <c r="S258" s="100"/>
      <c r="T258" s="100"/>
    </row>
    <row r="259" spans="4:20" x14ac:dyDescent="0.25">
      <c r="D259" s="84"/>
      <c r="R259" s="102"/>
      <c r="S259" s="100"/>
      <c r="T259" s="100"/>
    </row>
    <row r="260" spans="4:20" x14ac:dyDescent="0.25">
      <c r="D260" s="84"/>
      <c r="R260" s="102"/>
      <c r="S260" s="100"/>
      <c r="T260" s="100"/>
    </row>
    <row r="261" spans="4:20" x14ac:dyDescent="0.25">
      <c r="D261" s="84"/>
      <c r="R261" s="102"/>
      <c r="S261" s="100"/>
      <c r="T261" s="100"/>
    </row>
    <row r="262" spans="4:20" x14ac:dyDescent="0.25">
      <c r="D262" s="84"/>
      <c r="R262" s="102"/>
      <c r="S262" s="100"/>
      <c r="T262" s="100"/>
    </row>
    <row r="263" spans="4:20" x14ac:dyDescent="0.25">
      <c r="D263" s="84"/>
      <c r="R263" s="102"/>
      <c r="S263" s="100"/>
      <c r="T263" s="100"/>
    </row>
    <row r="264" spans="4:20" x14ac:dyDescent="0.25">
      <c r="D264" s="84"/>
      <c r="R264" s="102"/>
      <c r="S264" s="100"/>
      <c r="T264" s="100"/>
    </row>
    <row r="265" spans="4:20" x14ac:dyDescent="0.25">
      <c r="D265" s="84"/>
      <c r="R265" s="102"/>
      <c r="S265" s="100"/>
      <c r="T265" s="100"/>
    </row>
    <row r="266" spans="4:20" x14ac:dyDescent="0.25">
      <c r="D266" s="84"/>
      <c r="R266" s="102"/>
      <c r="S266" s="100"/>
      <c r="T266" s="100"/>
    </row>
    <row r="267" spans="4:20" x14ac:dyDescent="0.25">
      <c r="D267" s="84"/>
      <c r="R267" s="102"/>
      <c r="S267" s="100"/>
      <c r="T267" s="100"/>
    </row>
    <row r="268" spans="4:20" x14ac:dyDescent="0.25">
      <c r="D268" s="84"/>
      <c r="R268" s="102"/>
      <c r="S268" s="100"/>
      <c r="T268" s="100"/>
    </row>
    <row r="269" spans="4:20" x14ac:dyDescent="0.25">
      <c r="D269" s="84"/>
      <c r="R269" s="102"/>
      <c r="S269" s="100"/>
      <c r="T269" s="100"/>
    </row>
    <row r="270" spans="4:20" x14ac:dyDescent="0.25">
      <c r="D270" s="84"/>
      <c r="R270" s="102"/>
      <c r="S270" s="100"/>
      <c r="T270" s="100"/>
    </row>
    <row r="271" spans="4:20" x14ac:dyDescent="0.25">
      <c r="D271" s="84"/>
      <c r="R271" s="102"/>
      <c r="S271" s="100"/>
      <c r="T271" s="100"/>
    </row>
    <row r="272" spans="4:20" x14ac:dyDescent="0.25">
      <c r="D272" s="84"/>
      <c r="R272" s="102"/>
      <c r="S272" s="100"/>
      <c r="T272" s="100"/>
    </row>
    <row r="273" spans="4:20" x14ac:dyDescent="0.25">
      <c r="D273" s="84"/>
      <c r="R273" s="102"/>
      <c r="S273" s="100"/>
      <c r="T273" s="100"/>
    </row>
    <row r="274" spans="4:20" x14ac:dyDescent="0.25">
      <c r="D274" s="84"/>
      <c r="R274" s="102"/>
      <c r="S274" s="100"/>
      <c r="T274" s="100"/>
    </row>
    <row r="275" spans="4:20" x14ac:dyDescent="0.25">
      <c r="D275" s="84"/>
      <c r="R275" s="102"/>
      <c r="S275" s="100"/>
      <c r="T275" s="100"/>
    </row>
    <row r="276" spans="4:20" x14ac:dyDescent="0.25">
      <c r="D276" s="84"/>
      <c r="R276" s="102"/>
      <c r="S276" s="100"/>
      <c r="T276" s="100"/>
    </row>
    <row r="277" spans="4:20" x14ac:dyDescent="0.25">
      <c r="D277" s="84"/>
      <c r="R277" s="102"/>
      <c r="S277" s="100"/>
      <c r="T277" s="100"/>
    </row>
    <row r="278" spans="4:20" x14ac:dyDescent="0.25">
      <c r="D278" s="84"/>
      <c r="R278" s="102"/>
      <c r="S278" s="100"/>
      <c r="T278" s="100"/>
    </row>
    <row r="279" spans="4:20" x14ac:dyDescent="0.25">
      <c r="D279" s="84"/>
      <c r="R279" s="102"/>
      <c r="S279" s="100"/>
      <c r="T279" s="100"/>
    </row>
    <row r="280" spans="4:20" x14ac:dyDescent="0.25">
      <c r="D280" s="84"/>
      <c r="R280" s="102"/>
      <c r="S280" s="100"/>
      <c r="T280" s="100"/>
    </row>
    <row r="281" spans="4:20" x14ac:dyDescent="0.25">
      <c r="D281" s="84"/>
      <c r="R281" s="102"/>
      <c r="S281" s="100"/>
      <c r="T281" s="100"/>
    </row>
    <row r="282" spans="4:20" x14ac:dyDescent="0.25">
      <c r="D282" s="84"/>
      <c r="R282" s="102"/>
      <c r="S282" s="100"/>
      <c r="T282" s="100"/>
    </row>
    <row r="283" spans="4:20" x14ac:dyDescent="0.25">
      <c r="D283" s="84"/>
      <c r="R283" s="102"/>
      <c r="S283" s="100"/>
      <c r="T283" s="100"/>
    </row>
    <row r="284" spans="4:20" x14ac:dyDescent="0.25">
      <c r="D284" s="84"/>
      <c r="R284" s="102"/>
      <c r="S284" s="100"/>
      <c r="T284" s="100"/>
    </row>
    <row r="285" spans="4:20" x14ac:dyDescent="0.25">
      <c r="D285" s="84"/>
      <c r="R285" s="102"/>
      <c r="S285" s="100"/>
      <c r="T285" s="100"/>
    </row>
    <row r="286" spans="4:20" x14ac:dyDescent="0.25">
      <c r="D286" s="84"/>
      <c r="R286" s="102"/>
      <c r="S286" s="100"/>
      <c r="T286" s="100"/>
    </row>
    <row r="287" spans="4:20" x14ac:dyDescent="0.25">
      <c r="D287" s="84"/>
      <c r="R287" s="102"/>
      <c r="S287" s="100"/>
      <c r="T287" s="100"/>
    </row>
    <row r="288" spans="4:20" x14ac:dyDescent="0.25">
      <c r="D288" s="84"/>
      <c r="R288" s="102"/>
      <c r="S288" s="100"/>
      <c r="T288" s="100"/>
    </row>
    <row r="289" spans="4:20" x14ac:dyDescent="0.25">
      <c r="D289" s="84"/>
      <c r="R289" s="102"/>
      <c r="S289" s="100"/>
      <c r="T289" s="100"/>
    </row>
    <row r="290" spans="4:20" x14ac:dyDescent="0.25">
      <c r="D290" s="84"/>
      <c r="R290" s="102"/>
      <c r="S290" s="100"/>
      <c r="T290" s="100"/>
    </row>
    <row r="291" spans="4:20" x14ac:dyDescent="0.25">
      <c r="D291" s="84"/>
      <c r="R291" s="102"/>
      <c r="S291" s="100"/>
      <c r="T291" s="100"/>
    </row>
    <row r="292" spans="4:20" x14ac:dyDescent="0.25">
      <c r="D292" s="84"/>
      <c r="R292" s="102"/>
      <c r="S292" s="100"/>
      <c r="T292" s="100"/>
    </row>
    <row r="293" spans="4:20" x14ac:dyDescent="0.25">
      <c r="D293" s="84"/>
      <c r="R293" s="102"/>
      <c r="S293" s="100"/>
      <c r="T293" s="100"/>
    </row>
    <row r="294" spans="4:20" x14ac:dyDescent="0.25">
      <c r="D294" s="84"/>
      <c r="R294" s="102"/>
      <c r="S294" s="100"/>
      <c r="T294" s="100"/>
    </row>
    <row r="295" spans="4:20" x14ac:dyDescent="0.25">
      <c r="D295" s="84"/>
      <c r="R295" s="102"/>
      <c r="S295" s="100"/>
      <c r="T295" s="100"/>
    </row>
    <row r="296" spans="4:20" x14ac:dyDescent="0.25">
      <c r="D296" s="84"/>
      <c r="R296" s="102"/>
      <c r="S296" s="100"/>
      <c r="T296" s="100"/>
    </row>
    <row r="297" spans="4:20" x14ac:dyDescent="0.25">
      <c r="D297" s="84"/>
      <c r="R297" s="102"/>
      <c r="S297" s="100"/>
      <c r="T297" s="100"/>
    </row>
    <row r="298" spans="4:20" x14ac:dyDescent="0.25">
      <c r="D298" s="84"/>
      <c r="R298" s="102"/>
      <c r="S298" s="100"/>
      <c r="T298" s="100"/>
    </row>
    <row r="299" spans="4:20" x14ac:dyDescent="0.25">
      <c r="D299" s="84"/>
      <c r="R299" s="102"/>
      <c r="S299" s="100"/>
      <c r="T299" s="100"/>
    </row>
    <row r="300" spans="4:20" x14ac:dyDescent="0.25">
      <c r="D300" s="84"/>
      <c r="R300" s="102"/>
      <c r="S300" s="100"/>
      <c r="T300" s="100"/>
    </row>
    <row r="301" spans="4:20" x14ac:dyDescent="0.25">
      <c r="D301" s="84"/>
      <c r="R301" s="102"/>
      <c r="S301" s="100"/>
      <c r="T301" s="100"/>
    </row>
    <row r="302" spans="4:20" x14ac:dyDescent="0.25">
      <c r="D302" s="84"/>
      <c r="R302" s="102"/>
      <c r="S302" s="100"/>
      <c r="T302" s="100"/>
    </row>
    <row r="303" spans="4:20" x14ac:dyDescent="0.25">
      <c r="D303" s="84"/>
      <c r="R303" s="102"/>
      <c r="S303" s="100"/>
      <c r="T303" s="100"/>
    </row>
    <row r="304" spans="4:20" x14ac:dyDescent="0.25">
      <c r="D304" s="84"/>
      <c r="R304" s="102"/>
      <c r="S304" s="100"/>
      <c r="T304" s="100"/>
    </row>
    <row r="305" spans="4:20" x14ac:dyDescent="0.25">
      <c r="D305" s="84"/>
      <c r="R305" s="102"/>
      <c r="S305" s="100"/>
      <c r="T305" s="100"/>
    </row>
    <row r="306" spans="4:20" x14ac:dyDescent="0.25">
      <c r="D306" s="84"/>
      <c r="R306" s="102"/>
      <c r="S306" s="100"/>
      <c r="T306" s="100"/>
    </row>
    <row r="307" spans="4:20" x14ac:dyDescent="0.25">
      <c r="D307" s="84"/>
      <c r="R307" s="102"/>
      <c r="S307" s="100"/>
      <c r="T307" s="100"/>
    </row>
    <row r="308" spans="4:20" x14ac:dyDescent="0.25">
      <c r="D308" s="84"/>
      <c r="R308" s="102"/>
      <c r="S308" s="100"/>
      <c r="T308" s="100"/>
    </row>
    <row r="309" spans="4:20" x14ac:dyDescent="0.25">
      <c r="D309" s="84"/>
      <c r="R309" s="102"/>
      <c r="S309" s="100"/>
      <c r="T309" s="100"/>
    </row>
    <row r="310" spans="4:20" x14ac:dyDescent="0.25">
      <c r="D310" s="84"/>
      <c r="R310" s="102"/>
      <c r="S310" s="100"/>
      <c r="T310" s="100"/>
    </row>
    <row r="311" spans="4:20" x14ac:dyDescent="0.25">
      <c r="D311" s="84"/>
      <c r="R311" s="102"/>
      <c r="S311" s="100"/>
      <c r="T311" s="100"/>
    </row>
    <row r="312" spans="4:20" x14ac:dyDescent="0.25">
      <c r="D312" s="84"/>
      <c r="R312" s="102"/>
      <c r="S312" s="100"/>
      <c r="T312" s="100"/>
    </row>
    <row r="313" spans="4:20" x14ac:dyDescent="0.25">
      <c r="D313" s="84"/>
      <c r="R313" s="102"/>
      <c r="S313" s="100"/>
      <c r="T313" s="100"/>
    </row>
    <row r="314" spans="4:20" x14ac:dyDescent="0.25">
      <c r="D314" s="84"/>
      <c r="R314" s="102"/>
      <c r="S314" s="100"/>
      <c r="T314" s="100"/>
    </row>
    <row r="315" spans="4:20" x14ac:dyDescent="0.25">
      <c r="D315" s="84"/>
      <c r="R315" s="102"/>
      <c r="S315" s="100"/>
      <c r="T315" s="100"/>
    </row>
    <row r="316" spans="4:20" x14ac:dyDescent="0.25">
      <c r="D316" s="84"/>
      <c r="R316" s="102"/>
      <c r="S316" s="100"/>
      <c r="T316" s="100"/>
    </row>
    <row r="317" spans="4:20" x14ac:dyDescent="0.25">
      <c r="D317" s="84"/>
      <c r="R317" s="102"/>
      <c r="S317" s="100"/>
      <c r="T317" s="100"/>
    </row>
    <row r="318" spans="4:20" x14ac:dyDescent="0.25">
      <c r="D318" s="84"/>
      <c r="R318" s="102"/>
      <c r="S318" s="100"/>
      <c r="T318" s="100"/>
    </row>
    <row r="319" spans="4:20" x14ac:dyDescent="0.25">
      <c r="D319" s="84"/>
      <c r="R319" s="102"/>
      <c r="S319" s="100"/>
      <c r="T319" s="100"/>
    </row>
    <row r="320" spans="4:20" x14ac:dyDescent="0.25">
      <c r="D320" s="84"/>
      <c r="R320" s="102"/>
      <c r="S320" s="100"/>
      <c r="T320" s="100"/>
    </row>
    <row r="321" spans="4:20" x14ac:dyDescent="0.25">
      <c r="D321" s="84"/>
      <c r="R321" s="102"/>
      <c r="S321" s="100"/>
      <c r="T321" s="100"/>
    </row>
    <row r="322" spans="4:20" x14ac:dyDescent="0.25">
      <c r="D322" s="84"/>
      <c r="R322" s="102"/>
      <c r="S322" s="100"/>
      <c r="T322" s="100"/>
    </row>
    <row r="323" spans="4:20" x14ac:dyDescent="0.25">
      <c r="D323" s="84"/>
      <c r="R323" s="102"/>
      <c r="S323" s="100"/>
      <c r="T323" s="100"/>
    </row>
    <row r="324" spans="4:20" x14ac:dyDescent="0.25">
      <c r="D324" s="84"/>
      <c r="R324" s="102"/>
      <c r="S324" s="100"/>
      <c r="T324" s="100"/>
    </row>
    <row r="325" spans="4:20" x14ac:dyDescent="0.25">
      <c r="D325" s="84"/>
      <c r="R325" s="102"/>
      <c r="S325" s="100"/>
      <c r="T325" s="100"/>
    </row>
    <row r="326" spans="4:20" x14ac:dyDescent="0.25">
      <c r="D326" s="84"/>
      <c r="R326" s="102"/>
      <c r="S326" s="100"/>
      <c r="T326" s="100"/>
    </row>
    <row r="327" spans="4:20" x14ac:dyDescent="0.25">
      <c r="D327" s="84"/>
      <c r="R327" s="102"/>
      <c r="S327" s="100"/>
      <c r="T327" s="100"/>
    </row>
    <row r="328" spans="4:20" x14ac:dyDescent="0.25">
      <c r="D328" s="84"/>
      <c r="R328" s="102"/>
      <c r="S328" s="100"/>
      <c r="T328" s="100"/>
    </row>
    <row r="329" spans="4:20" x14ac:dyDescent="0.25">
      <c r="D329" s="84"/>
      <c r="R329" s="102"/>
      <c r="S329" s="100"/>
      <c r="T329" s="100"/>
    </row>
    <row r="330" spans="4:20" x14ac:dyDescent="0.25">
      <c r="D330" s="84"/>
      <c r="R330" s="102"/>
      <c r="S330" s="100"/>
      <c r="T330" s="100"/>
    </row>
    <row r="331" spans="4:20" x14ac:dyDescent="0.25">
      <c r="D331" s="84"/>
      <c r="R331" s="102"/>
      <c r="S331" s="100"/>
      <c r="T331" s="100"/>
    </row>
    <row r="332" spans="4:20" x14ac:dyDescent="0.25">
      <c r="D332" s="84"/>
      <c r="R332" s="102"/>
      <c r="S332" s="100"/>
      <c r="T332" s="100"/>
    </row>
    <row r="333" spans="4:20" x14ac:dyDescent="0.25">
      <c r="D333" s="84"/>
      <c r="R333" s="102"/>
      <c r="S333" s="100"/>
      <c r="T333" s="100"/>
    </row>
    <row r="334" spans="4:20" x14ac:dyDescent="0.25">
      <c r="D334" s="84"/>
      <c r="R334" s="102"/>
      <c r="S334" s="100"/>
      <c r="T334" s="100"/>
    </row>
    <row r="335" spans="4:20" x14ac:dyDescent="0.25">
      <c r="D335" s="84"/>
      <c r="R335" s="102"/>
      <c r="S335" s="100"/>
      <c r="T335" s="100"/>
    </row>
    <row r="336" spans="4:20" x14ac:dyDescent="0.25">
      <c r="D336" s="84"/>
      <c r="R336" s="102"/>
      <c r="S336" s="100"/>
      <c r="T336" s="100"/>
    </row>
    <row r="337" spans="4:20" x14ac:dyDescent="0.25">
      <c r="D337" s="84"/>
      <c r="R337" s="102"/>
      <c r="S337" s="100"/>
      <c r="T337" s="100"/>
    </row>
    <row r="338" spans="4:20" x14ac:dyDescent="0.25">
      <c r="D338" s="84"/>
      <c r="R338" s="102"/>
      <c r="S338" s="100"/>
      <c r="T338" s="100"/>
    </row>
    <row r="339" spans="4:20" x14ac:dyDescent="0.25">
      <c r="D339" s="84"/>
      <c r="R339" s="102"/>
      <c r="S339" s="100"/>
      <c r="T339" s="100"/>
    </row>
    <row r="340" spans="4:20" x14ac:dyDescent="0.25">
      <c r="D340" s="84"/>
      <c r="R340" s="102"/>
      <c r="S340" s="100"/>
      <c r="T340" s="100"/>
    </row>
    <row r="341" spans="4:20" x14ac:dyDescent="0.25">
      <c r="D341" s="84"/>
      <c r="R341" s="102"/>
      <c r="S341" s="100"/>
      <c r="T341" s="100"/>
    </row>
    <row r="342" spans="4:20" x14ac:dyDescent="0.25">
      <c r="D342" s="84"/>
      <c r="R342" s="102"/>
      <c r="S342" s="100"/>
      <c r="T342" s="100"/>
    </row>
    <row r="343" spans="4:20" x14ac:dyDescent="0.25">
      <c r="D343" s="84"/>
      <c r="R343" s="102"/>
      <c r="S343" s="100"/>
      <c r="T343" s="100"/>
    </row>
    <row r="344" spans="4:20" x14ac:dyDescent="0.25">
      <c r="D344" s="84"/>
      <c r="R344" s="102"/>
      <c r="S344" s="100"/>
      <c r="T344" s="100"/>
    </row>
    <row r="345" spans="4:20" x14ac:dyDescent="0.25">
      <c r="D345" s="84"/>
      <c r="R345" s="102"/>
      <c r="S345" s="100"/>
      <c r="T345" s="100"/>
    </row>
    <row r="346" spans="4:20" x14ac:dyDescent="0.25">
      <c r="D346" s="84"/>
      <c r="R346" s="102"/>
      <c r="S346" s="100"/>
      <c r="T346" s="100"/>
    </row>
    <row r="347" spans="4:20" x14ac:dyDescent="0.25">
      <c r="D347" s="84"/>
      <c r="R347" s="102"/>
      <c r="S347" s="100"/>
      <c r="T347" s="100"/>
    </row>
    <row r="348" spans="4:20" x14ac:dyDescent="0.25">
      <c r="D348" s="84"/>
      <c r="R348" s="102"/>
      <c r="S348" s="100"/>
      <c r="T348" s="100"/>
    </row>
    <row r="349" spans="4:20" x14ac:dyDescent="0.25">
      <c r="D349" s="84"/>
      <c r="R349" s="102"/>
      <c r="S349" s="100"/>
      <c r="T349" s="100"/>
    </row>
    <row r="350" spans="4:20" x14ac:dyDescent="0.25">
      <c r="D350" s="84"/>
      <c r="R350" s="102"/>
      <c r="S350" s="100"/>
      <c r="T350" s="100"/>
    </row>
    <row r="351" spans="4:20" x14ac:dyDescent="0.25">
      <c r="D351" s="84"/>
      <c r="R351" s="102"/>
      <c r="S351" s="100"/>
      <c r="T351" s="100"/>
    </row>
    <row r="352" spans="4:20" x14ac:dyDescent="0.25">
      <c r="D352" s="84"/>
      <c r="R352" s="102"/>
      <c r="S352" s="100"/>
      <c r="T352" s="100"/>
    </row>
    <row r="353" spans="4:20" x14ac:dyDescent="0.25">
      <c r="D353" s="84"/>
      <c r="R353" s="102"/>
      <c r="S353" s="100"/>
      <c r="T353" s="100"/>
    </row>
    <row r="354" spans="4:20" x14ac:dyDescent="0.25">
      <c r="D354" s="84"/>
      <c r="R354" s="102"/>
      <c r="S354" s="100"/>
      <c r="T354" s="100"/>
    </row>
    <row r="355" spans="4:20" x14ac:dyDescent="0.25">
      <c r="D355" s="84"/>
      <c r="R355" s="102"/>
      <c r="S355" s="100"/>
      <c r="T355" s="100"/>
    </row>
    <row r="356" spans="4:20" x14ac:dyDescent="0.25">
      <c r="D356" s="84"/>
      <c r="R356" s="102"/>
      <c r="S356" s="100"/>
      <c r="T356" s="100"/>
    </row>
    <row r="357" spans="4:20" x14ac:dyDescent="0.25">
      <c r="D357" s="84"/>
      <c r="R357" s="102"/>
      <c r="S357" s="100"/>
      <c r="T357" s="100"/>
    </row>
    <row r="358" spans="4:20" x14ac:dyDescent="0.25">
      <c r="D358" s="84"/>
      <c r="R358" s="102"/>
      <c r="S358" s="100"/>
      <c r="T358" s="100"/>
    </row>
    <row r="359" spans="4:20" x14ac:dyDescent="0.25">
      <c r="D359" s="84"/>
      <c r="R359" s="102"/>
      <c r="S359" s="100"/>
      <c r="T359" s="100"/>
    </row>
    <row r="360" spans="4:20" x14ac:dyDescent="0.25">
      <c r="D360" s="84"/>
      <c r="R360" s="102"/>
      <c r="S360" s="100"/>
      <c r="T360" s="100"/>
    </row>
    <row r="361" spans="4:20" x14ac:dyDescent="0.25">
      <c r="D361" s="84"/>
      <c r="R361" s="102"/>
      <c r="S361" s="100"/>
      <c r="T361" s="100"/>
    </row>
    <row r="362" spans="4:20" x14ac:dyDescent="0.25">
      <c r="D362" s="84"/>
      <c r="R362" s="102"/>
      <c r="S362" s="100"/>
      <c r="T362" s="100"/>
    </row>
    <row r="363" spans="4:20" x14ac:dyDescent="0.25">
      <c r="D363" s="84"/>
      <c r="R363" s="102"/>
      <c r="S363" s="100"/>
      <c r="T363" s="100"/>
    </row>
    <row r="364" spans="4:20" x14ac:dyDescent="0.25">
      <c r="D364" s="84"/>
      <c r="R364" s="102"/>
      <c r="S364" s="100"/>
      <c r="T364" s="100"/>
    </row>
    <row r="365" spans="4:20" x14ac:dyDescent="0.25">
      <c r="D365" s="84"/>
      <c r="R365" s="102"/>
      <c r="S365" s="100"/>
      <c r="T365" s="100"/>
    </row>
    <row r="366" spans="4:20" x14ac:dyDescent="0.25">
      <c r="D366" s="84"/>
      <c r="R366" s="102"/>
      <c r="S366" s="100"/>
      <c r="T366" s="100"/>
    </row>
    <row r="367" spans="4:20" x14ac:dyDescent="0.25">
      <c r="D367" s="84"/>
      <c r="R367" s="102"/>
      <c r="S367" s="100"/>
      <c r="T367" s="100"/>
    </row>
    <row r="368" spans="4:20" x14ac:dyDescent="0.25">
      <c r="D368" s="84"/>
      <c r="R368" s="102"/>
      <c r="S368" s="100"/>
      <c r="T368" s="100"/>
    </row>
    <row r="369" spans="4:20" x14ac:dyDescent="0.25">
      <c r="D369" s="84"/>
      <c r="R369" s="102"/>
      <c r="S369" s="100"/>
      <c r="T369" s="100"/>
    </row>
    <row r="370" spans="4:20" x14ac:dyDescent="0.25">
      <c r="D370" s="84"/>
      <c r="R370" s="102"/>
      <c r="S370" s="100"/>
      <c r="T370" s="100"/>
    </row>
    <row r="371" spans="4:20" x14ac:dyDescent="0.25">
      <c r="D371" s="84"/>
      <c r="R371" s="102"/>
      <c r="S371" s="100"/>
      <c r="T371" s="100"/>
    </row>
    <row r="372" spans="4:20" x14ac:dyDescent="0.25">
      <c r="D372" s="84"/>
      <c r="R372" s="102"/>
      <c r="S372" s="100"/>
      <c r="T372" s="100"/>
    </row>
    <row r="373" spans="4:20" x14ac:dyDescent="0.25">
      <c r="D373" s="84"/>
      <c r="R373" s="102"/>
      <c r="S373" s="100"/>
      <c r="T373" s="100"/>
    </row>
    <row r="374" spans="4:20" x14ac:dyDescent="0.25">
      <c r="D374" s="84"/>
      <c r="R374" s="102"/>
      <c r="S374" s="100"/>
      <c r="T374" s="100"/>
    </row>
    <row r="375" spans="4:20" x14ac:dyDescent="0.25">
      <c r="D375" s="84"/>
      <c r="R375" s="102"/>
      <c r="S375" s="100"/>
      <c r="T375" s="100"/>
    </row>
    <row r="376" spans="4:20" x14ac:dyDescent="0.25">
      <c r="D376" s="84"/>
      <c r="R376" s="102"/>
      <c r="S376" s="100"/>
      <c r="T376" s="100"/>
    </row>
    <row r="377" spans="4:20" x14ac:dyDescent="0.25">
      <c r="D377" s="84"/>
      <c r="R377" s="102"/>
      <c r="S377" s="100"/>
      <c r="T377" s="100"/>
    </row>
    <row r="378" spans="4:20" x14ac:dyDescent="0.25">
      <c r="D378" s="84"/>
      <c r="R378" s="102"/>
      <c r="S378" s="100"/>
      <c r="T378" s="100"/>
    </row>
    <row r="379" spans="4:20" x14ac:dyDescent="0.25">
      <c r="D379" s="84"/>
      <c r="R379" s="102"/>
      <c r="S379" s="100"/>
      <c r="T379" s="100"/>
    </row>
    <row r="380" spans="4:20" x14ac:dyDescent="0.25">
      <c r="D380" s="84"/>
      <c r="R380" s="102"/>
      <c r="S380" s="100"/>
      <c r="T380" s="100"/>
    </row>
    <row r="381" spans="4:20" x14ac:dyDescent="0.25">
      <c r="D381" s="84"/>
      <c r="R381" s="102"/>
      <c r="S381" s="100"/>
      <c r="T381" s="100"/>
    </row>
    <row r="382" spans="4:20" x14ac:dyDescent="0.25">
      <c r="D382" s="84"/>
      <c r="R382" s="102"/>
      <c r="S382" s="100"/>
      <c r="T382" s="100"/>
    </row>
    <row r="383" spans="4:20" x14ac:dyDescent="0.25">
      <c r="D383" s="84"/>
      <c r="R383" s="102"/>
      <c r="S383" s="100"/>
      <c r="T383" s="100"/>
    </row>
    <row r="384" spans="4:20" x14ac:dyDescent="0.25">
      <c r="D384" s="84"/>
      <c r="R384" s="102"/>
      <c r="S384" s="100"/>
      <c r="T384" s="100"/>
    </row>
    <row r="385" spans="4:20" x14ac:dyDescent="0.25">
      <c r="D385" s="84"/>
      <c r="R385" s="102"/>
      <c r="S385" s="100"/>
      <c r="T385" s="100"/>
    </row>
    <row r="386" spans="4:20" x14ac:dyDescent="0.25">
      <c r="D386" s="84"/>
      <c r="R386" s="102"/>
      <c r="S386" s="100"/>
      <c r="T386" s="100"/>
    </row>
    <row r="387" spans="4:20" x14ac:dyDescent="0.25">
      <c r="D387" s="84"/>
      <c r="R387" s="102"/>
      <c r="S387" s="100"/>
      <c r="T387" s="100"/>
    </row>
    <row r="388" spans="4:20" x14ac:dyDescent="0.25">
      <c r="D388" s="84"/>
      <c r="R388" s="102"/>
      <c r="S388" s="100"/>
      <c r="T388" s="100"/>
    </row>
    <row r="389" spans="4:20" x14ac:dyDescent="0.25">
      <c r="D389" s="84"/>
      <c r="R389" s="102"/>
      <c r="S389" s="100"/>
      <c r="T389" s="100"/>
    </row>
    <row r="390" spans="4:20" x14ac:dyDescent="0.25">
      <c r="D390" s="84"/>
      <c r="R390" s="102"/>
      <c r="S390" s="100"/>
      <c r="T390" s="100"/>
    </row>
    <row r="391" spans="4:20" x14ac:dyDescent="0.25">
      <c r="D391" s="84"/>
      <c r="R391" s="102"/>
      <c r="S391" s="100"/>
      <c r="T391" s="100"/>
    </row>
    <row r="392" spans="4:20" x14ac:dyDescent="0.25">
      <c r="D392" s="84"/>
      <c r="R392" s="102"/>
      <c r="S392" s="100"/>
      <c r="T392" s="100"/>
    </row>
    <row r="393" spans="4:20" x14ac:dyDescent="0.25">
      <c r="D393" s="84"/>
      <c r="R393" s="102"/>
      <c r="S393" s="100"/>
      <c r="T393" s="100"/>
    </row>
    <row r="394" spans="4:20" x14ac:dyDescent="0.25">
      <c r="D394" s="84"/>
      <c r="R394" s="102"/>
      <c r="S394" s="100"/>
      <c r="T394" s="100"/>
    </row>
    <row r="395" spans="4:20" x14ac:dyDescent="0.25">
      <c r="D395" s="84"/>
      <c r="R395" s="102"/>
      <c r="S395" s="100"/>
      <c r="T395" s="100"/>
    </row>
    <row r="396" spans="4:20" x14ac:dyDescent="0.25">
      <c r="D396" s="84"/>
      <c r="R396" s="102"/>
      <c r="S396" s="100"/>
      <c r="T396" s="100"/>
    </row>
    <row r="397" spans="4:20" x14ac:dyDescent="0.25">
      <c r="D397" s="84"/>
      <c r="R397" s="102"/>
      <c r="S397" s="100"/>
      <c r="T397" s="100"/>
    </row>
    <row r="398" spans="4:20" x14ac:dyDescent="0.25">
      <c r="D398" s="84"/>
      <c r="R398" s="102"/>
      <c r="S398" s="100"/>
      <c r="T398" s="100"/>
    </row>
    <row r="399" spans="4:20" x14ac:dyDescent="0.25">
      <c r="D399" s="84"/>
      <c r="R399" s="102"/>
      <c r="S399" s="100"/>
      <c r="T399" s="100"/>
    </row>
    <row r="400" spans="4:20" x14ac:dyDescent="0.25">
      <c r="D400" s="84"/>
      <c r="R400" s="102"/>
      <c r="S400" s="100"/>
      <c r="T400" s="100"/>
    </row>
    <row r="401" spans="4:20" x14ac:dyDescent="0.25">
      <c r="D401" s="84"/>
      <c r="R401" s="102"/>
      <c r="S401" s="100"/>
      <c r="T401" s="100"/>
    </row>
    <row r="402" spans="4:20" x14ac:dyDescent="0.25">
      <c r="D402" s="84"/>
      <c r="R402" s="102"/>
      <c r="S402" s="100"/>
      <c r="T402" s="100"/>
    </row>
    <row r="403" spans="4:20" x14ac:dyDescent="0.25">
      <c r="D403" s="84"/>
      <c r="R403" s="102"/>
      <c r="S403" s="100"/>
      <c r="T403" s="100"/>
    </row>
    <row r="404" spans="4:20" x14ac:dyDescent="0.25">
      <c r="D404" s="84"/>
      <c r="R404" s="102"/>
      <c r="S404" s="100"/>
      <c r="T404" s="100"/>
    </row>
    <row r="405" spans="4:20" x14ac:dyDescent="0.25">
      <c r="D405" s="84"/>
      <c r="R405" s="102"/>
      <c r="S405" s="100"/>
      <c r="T405" s="100"/>
    </row>
    <row r="406" spans="4:20" x14ac:dyDescent="0.25">
      <c r="D406" s="84"/>
      <c r="R406" s="102"/>
      <c r="S406" s="100"/>
      <c r="T406" s="100"/>
    </row>
    <row r="407" spans="4:20" x14ac:dyDescent="0.25">
      <c r="D407" s="84"/>
      <c r="R407" s="102"/>
      <c r="S407" s="100"/>
      <c r="T407" s="100"/>
    </row>
    <row r="408" spans="4:20" x14ac:dyDescent="0.25">
      <c r="D408" s="84"/>
      <c r="R408" s="102"/>
      <c r="S408" s="100"/>
      <c r="T408" s="100"/>
    </row>
    <row r="409" spans="4:20" x14ac:dyDescent="0.25">
      <c r="D409" s="84"/>
      <c r="R409" s="102"/>
      <c r="S409" s="100"/>
      <c r="T409" s="100"/>
    </row>
    <row r="410" spans="4:20" x14ac:dyDescent="0.25">
      <c r="D410" s="84"/>
      <c r="R410" s="102"/>
      <c r="S410" s="100"/>
      <c r="T410" s="100"/>
    </row>
    <row r="411" spans="4:20" x14ac:dyDescent="0.25">
      <c r="D411" s="84"/>
      <c r="R411" s="102"/>
      <c r="S411" s="100"/>
      <c r="T411" s="100"/>
    </row>
    <row r="412" spans="4:20" x14ac:dyDescent="0.25">
      <c r="D412" s="84"/>
      <c r="R412" s="102"/>
      <c r="S412" s="100"/>
      <c r="T412" s="100"/>
    </row>
    <row r="413" spans="4:20" x14ac:dyDescent="0.25">
      <c r="D413" s="84"/>
      <c r="R413" s="102"/>
      <c r="S413" s="100"/>
      <c r="T413" s="100"/>
    </row>
    <row r="414" spans="4:20" x14ac:dyDescent="0.25">
      <c r="D414" s="84"/>
      <c r="R414" s="102"/>
      <c r="S414" s="100"/>
      <c r="T414" s="100"/>
    </row>
    <row r="415" spans="4:20" x14ac:dyDescent="0.25">
      <c r="D415" s="84"/>
      <c r="R415" s="102"/>
      <c r="S415" s="100"/>
      <c r="T415" s="100"/>
    </row>
    <row r="416" spans="4:20" x14ac:dyDescent="0.25">
      <c r="D416" s="84"/>
      <c r="R416" s="102"/>
      <c r="S416" s="100"/>
      <c r="T416" s="100"/>
    </row>
    <row r="417" spans="4:20" x14ac:dyDescent="0.25">
      <c r="D417" s="84"/>
      <c r="R417" s="102"/>
      <c r="S417" s="100"/>
      <c r="T417" s="100"/>
    </row>
    <row r="418" spans="4:20" x14ac:dyDescent="0.25">
      <c r="D418" s="84"/>
      <c r="R418" s="102"/>
      <c r="S418" s="100"/>
      <c r="T418" s="100"/>
    </row>
    <row r="419" spans="4:20" x14ac:dyDescent="0.25">
      <c r="D419" s="84"/>
      <c r="R419" s="102"/>
      <c r="S419" s="100"/>
      <c r="T419" s="100"/>
    </row>
    <row r="420" spans="4:20" x14ac:dyDescent="0.25">
      <c r="D420" s="84"/>
      <c r="R420" s="102"/>
      <c r="S420" s="100"/>
      <c r="T420" s="100"/>
    </row>
    <row r="421" spans="4:20" x14ac:dyDescent="0.25">
      <c r="D421" s="84"/>
      <c r="R421" s="102"/>
      <c r="S421" s="100"/>
      <c r="T421" s="100"/>
    </row>
    <row r="422" spans="4:20" x14ac:dyDescent="0.25">
      <c r="D422" s="84"/>
      <c r="R422" s="102"/>
      <c r="S422" s="100"/>
      <c r="T422" s="100"/>
    </row>
    <row r="423" spans="4:20" x14ac:dyDescent="0.25">
      <c r="D423" s="84"/>
      <c r="R423" s="102"/>
      <c r="S423" s="100"/>
      <c r="T423" s="100"/>
    </row>
    <row r="424" spans="4:20" x14ac:dyDescent="0.25">
      <c r="D424" s="84"/>
      <c r="R424" s="102"/>
      <c r="S424" s="100"/>
      <c r="T424" s="100"/>
    </row>
    <row r="425" spans="4:20" x14ac:dyDescent="0.25">
      <c r="D425" s="84"/>
      <c r="R425" s="102"/>
      <c r="S425" s="100"/>
      <c r="T425" s="100"/>
    </row>
    <row r="426" spans="4:20" x14ac:dyDescent="0.25">
      <c r="D426" s="84"/>
      <c r="R426" s="102"/>
      <c r="S426" s="100"/>
      <c r="T426" s="100"/>
    </row>
    <row r="427" spans="4:20" x14ac:dyDescent="0.25">
      <c r="D427" s="84"/>
      <c r="R427" s="102"/>
      <c r="S427" s="100"/>
      <c r="T427" s="100"/>
    </row>
    <row r="428" spans="4:20" x14ac:dyDescent="0.25">
      <c r="D428" s="84"/>
      <c r="R428" s="102"/>
      <c r="S428" s="100"/>
      <c r="T428" s="100"/>
    </row>
    <row r="429" spans="4:20" x14ac:dyDescent="0.25">
      <c r="D429" s="84"/>
      <c r="R429" s="102"/>
      <c r="S429" s="100"/>
      <c r="T429" s="100"/>
    </row>
    <row r="430" spans="4:20" x14ac:dyDescent="0.25">
      <c r="D430" s="84"/>
      <c r="R430" s="102"/>
      <c r="S430" s="100"/>
      <c r="T430" s="100"/>
    </row>
    <row r="431" spans="4:20" x14ac:dyDescent="0.25">
      <c r="D431" s="84"/>
      <c r="R431" s="102"/>
      <c r="S431" s="100"/>
      <c r="T431" s="100"/>
    </row>
    <row r="432" spans="4:20" x14ac:dyDescent="0.25">
      <c r="D432" s="84"/>
      <c r="R432" s="102"/>
      <c r="S432" s="100"/>
      <c r="T432" s="100"/>
    </row>
    <row r="433" spans="4:20" x14ac:dyDescent="0.25">
      <c r="D433" s="84"/>
      <c r="R433" s="102"/>
      <c r="S433" s="100"/>
      <c r="T433" s="100"/>
    </row>
    <row r="434" spans="4:20" x14ac:dyDescent="0.25">
      <c r="D434" s="84"/>
      <c r="R434" s="102"/>
      <c r="S434" s="100"/>
      <c r="T434" s="100"/>
    </row>
    <row r="435" spans="4:20" x14ac:dyDescent="0.25">
      <c r="D435" s="84"/>
      <c r="R435" s="102"/>
      <c r="S435" s="100"/>
      <c r="T435" s="100"/>
    </row>
    <row r="436" spans="4:20" x14ac:dyDescent="0.25">
      <c r="D436" s="84"/>
      <c r="R436" s="102"/>
      <c r="S436" s="100"/>
      <c r="T436" s="100"/>
    </row>
    <row r="437" spans="4:20" x14ac:dyDescent="0.25">
      <c r="D437" s="84"/>
      <c r="R437" s="102"/>
      <c r="S437" s="100"/>
      <c r="T437" s="100"/>
    </row>
    <row r="438" spans="4:20" x14ac:dyDescent="0.25">
      <c r="D438" s="84"/>
      <c r="R438" s="102"/>
      <c r="S438" s="100"/>
      <c r="T438" s="100"/>
    </row>
    <row r="439" spans="4:20" x14ac:dyDescent="0.25">
      <c r="D439" s="84"/>
      <c r="R439" s="102"/>
      <c r="S439" s="100"/>
      <c r="T439" s="100"/>
    </row>
    <row r="440" spans="4:20" x14ac:dyDescent="0.25">
      <c r="D440" s="84"/>
      <c r="R440" s="102"/>
      <c r="S440" s="100"/>
      <c r="T440" s="100"/>
    </row>
    <row r="441" spans="4:20" x14ac:dyDescent="0.25">
      <c r="D441" s="84"/>
      <c r="R441" s="102"/>
      <c r="S441" s="100"/>
      <c r="T441" s="100"/>
    </row>
    <row r="442" spans="4:20" x14ac:dyDescent="0.25">
      <c r="D442" s="84"/>
      <c r="R442" s="102"/>
      <c r="S442" s="100"/>
      <c r="T442" s="100"/>
    </row>
    <row r="443" spans="4:20" x14ac:dyDescent="0.25">
      <c r="D443" s="84"/>
      <c r="R443" s="102"/>
      <c r="S443" s="100"/>
      <c r="T443" s="100"/>
    </row>
    <row r="444" spans="4:20" x14ac:dyDescent="0.25">
      <c r="D444" s="84"/>
      <c r="R444" s="102"/>
      <c r="S444" s="100"/>
      <c r="T444" s="100"/>
    </row>
    <row r="445" spans="4:20" x14ac:dyDescent="0.25">
      <c r="D445" s="84"/>
      <c r="R445" s="102"/>
      <c r="S445" s="100"/>
      <c r="T445" s="100"/>
    </row>
    <row r="446" spans="4:20" x14ac:dyDescent="0.25">
      <c r="D446" s="84"/>
      <c r="R446" s="102"/>
      <c r="S446" s="100"/>
      <c r="T446" s="100"/>
    </row>
    <row r="447" spans="4:20" x14ac:dyDescent="0.25">
      <c r="D447" s="84"/>
      <c r="R447" s="102"/>
      <c r="S447" s="100"/>
      <c r="T447" s="100"/>
    </row>
    <row r="448" spans="4:20" x14ac:dyDescent="0.25">
      <c r="D448" s="84"/>
      <c r="R448" s="102"/>
      <c r="S448" s="100"/>
      <c r="T448" s="100"/>
    </row>
    <row r="449" spans="4:20" x14ac:dyDescent="0.25">
      <c r="D449" s="84"/>
      <c r="R449" s="102"/>
      <c r="S449" s="100"/>
      <c r="T449" s="100"/>
    </row>
    <row r="450" spans="4:20" x14ac:dyDescent="0.25">
      <c r="D450" s="84"/>
      <c r="R450" s="102"/>
      <c r="S450" s="100"/>
      <c r="T450" s="100"/>
    </row>
    <row r="451" spans="4:20" x14ac:dyDescent="0.25">
      <c r="D451" s="84"/>
      <c r="R451" s="102"/>
      <c r="S451" s="100"/>
      <c r="T451" s="100"/>
    </row>
    <row r="452" spans="4:20" x14ac:dyDescent="0.25">
      <c r="D452" s="84"/>
      <c r="R452" s="102"/>
      <c r="S452" s="100"/>
      <c r="T452" s="100"/>
    </row>
    <row r="453" spans="4:20" x14ac:dyDescent="0.25">
      <c r="D453" s="84"/>
      <c r="R453" s="102"/>
      <c r="S453" s="100"/>
      <c r="T453" s="100"/>
    </row>
    <row r="454" spans="4:20" x14ac:dyDescent="0.25">
      <c r="D454" s="84"/>
      <c r="R454" s="102"/>
      <c r="S454" s="100"/>
      <c r="T454" s="100"/>
    </row>
    <row r="455" spans="4:20" x14ac:dyDescent="0.25">
      <c r="D455" s="84"/>
      <c r="R455" s="102"/>
      <c r="S455" s="100"/>
      <c r="T455" s="100"/>
    </row>
    <row r="456" spans="4:20" x14ac:dyDescent="0.25">
      <c r="D456" s="84"/>
      <c r="R456" s="102"/>
      <c r="S456" s="100"/>
      <c r="T456" s="100"/>
    </row>
    <row r="457" spans="4:20" x14ac:dyDescent="0.25">
      <c r="D457" s="84"/>
      <c r="R457" s="102"/>
      <c r="S457" s="100"/>
      <c r="T457" s="100"/>
    </row>
    <row r="458" spans="4:20" x14ac:dyDescent="0.25">
      <c r="D458" s="84"/>
      <c r="R458" s="102"/>
      <c r="S458" s="100"/>
      <c r="T458" s="100"/>
    </row>
    <row r="459" spans="4:20" x14ac:dyDescent="0.25">
      <c r="D459" s="84"/>
      <c r="R459" s="102"/>
      <c r="S459" s="100"/>
      <c r="T459" s="100"/>
    </row>
    <row r="460" spans="4:20" x14ac:dyDescent="0.25">
      <c r="D460" s="84"/>
      <c r="R460" s="102"/>
      <c r="S460" s="100"/>
      <c r="T460" s="100"/>
    </row>
    <row r="461" spans="4:20" x14ac:dyDescent="0.25">
      <c r="D461" s="84"/>
      <c r="R461" s="102"/>
      <c r="S461" s="100"/>
      <c r="T461" s="100"/>
    </row>
    <row r="462" spans="4:20" x14ac:dyDescent="0.25">
      <c r="D462" s="84"/>
      <c r="R462" s="102"/>
      <c r="S462" s="100"/>
      <c r="T462" s="100"/>
    </row>
    <row r="463" spans="4:20" x14ac:dyDescent="0.25">
      <c r="D463" s="84"/>
      <c r="R463" s="102"/>
      <c r="S463" s="100"/>
      <c r="T463" s="100"/>
    </row>
    <row r="464" spans="4:20" x14ac:dyDescent="0.25">
      <c r="D464" s="84"/>
      <c r="R464" s="102"/>
      <c r="S464" s="100"/>
      <c r="T464" s="100"/>
    </row>
    <row r="465" spans="4:20" x14ac:dyDescent="0.25">
      <c r="D465" s="84"/>
      <c r="R465" s="102"/>
      <c r="S465" s="100"/>
      <c r="T465" s="100"/>
    </row>
    <row r="466" spans="4:20" x14ac:dyDescent="0.25">
      <c r="D466" s="84"/>
      <c r="R466" s="102"/>
      <c r="S466" s="100"/>
      <c r="T466" s="100"/>
    </row>
    <row r="467" spans="4:20" x14ac:dyDescent="0.25">
      <c r="D467" s="84"/>
      <c r="R467" s="102"/>
      <c r="S467" s="100"/>
      <c r="T467" s="100"/>
    </row>
    <row r="468" spans="4:20" x14ac:dyDescent="0.25">
      <c r="D468" s="84"/>
      <c r="R468" s="102"/>
      <c r="S468" s="100"/>
      <c r="T468" s="100"/>
    </row>
    <row r="469" spans="4:20" x14ac:dyDescent="0.25">
      <c r="D469" s="84"/>
      <c r="R469" s="102"/>
      <c r="S469" s="100"/>
      <c r="T469" s="100"/>
    </row>
    <row r="470" spans="4:20" x14ac:dyDescent="0.25">
      <c r="D470" s="84"/>
      <c r="R470" s="102"/>
      <c r="S470" s="100"/>
      <c r="T470" s="100"/>
    </row>
    <row r="471" spans="4:20" x14ac:dyDescent="0.25">
      <c r="D471" s="84"/>
      <c r="R471" s="102"/>
      <c r="S471" s="100"/>
      <c r="T471" s="100"/>
    </row>
    <row r="472" spans="4:20" x14ac:dyDescent="0.25">
      <c r="D472" s="84"/>
      <c r="R472" s="102"/>
      <c r="S472" s="100"/>
      <c r="T472" s="100"/>
    </row>
    <row r="473" spans="4:20" x14ac:dyDescent="0.25">
      <c r="D473" s="84"/>
      <c r="R473" s="102"/>
      <c r="S473" s="100"/>
      <c r="T473" s="100"/>
    </row>
    <row r="474" spans="4:20" x14ac:dyDescent="0.25">
      <c r="D474" s="84"/>
      <c r="R474" s="102"/>
      <c r="S474" s="100"/>
      <c r="T474" s="100"/>
    </row>
    <row r="475" spans="4:20" x14ac:dyDescent="0.25">
      <c r="D475" s="84"/>
      <c r="R475" s="102"/>
      <c r="S475" s="100"/>
      <c r="T475" s="100"/>
    </row>
    <row r="476" spans="4:20" x14ac:dyDescent="0.25">
      <c r="D476" s="84"/>
      <c r="R476" s="102"/>
      <c r="S476" s="100"/>
      <c r="T476" s="100"/>
    </row>
    <row r="477" spans="4:20" x14ac:dyDescent="0.25">
      <c r="D477" s="84"/>
      <c r="R477" s="102"/>
      <c r="S477" s="100"/>
      <c r="T477" s="100"/>
    </row>
    <row r="478" spans="4:20" x14ac:dyDescent="0.25">
      <c r="D478" s="84"/>
      <c r="R478" s="102"/>
      <c r="S478" s="100"/>
      <c r="T478" s="100"/>
    </row>
    <row r="479" spans="4:20" x14ac:dyDescent="0.25">
      <c r="D479" s="84"/>
      <c r="R479" s="102"/>
      <c r="S479" s="100"/>
      <c r="T479" s="100"/>
    </row>
    <row r="480" spans="4:20" x14ac:dyDescent="0.25">
      <c r="D480" s="84"/>
      <c r="R480" s="102"/>
      <c r="S480" s="100"/>
      <c r="T480" s="100"/>
    </row>
    <row r="481" spans="4:20" x14ac:dyDescent="0.25">
      <c r="D481" s="84"/>
      <c r="R481" s="102"/>
      <c r="S481" s="100"/>
      <c r="T481" s="100"/>
    </row>
    <row r="482" spans="4:20" x14ac:dyDescent="0.25">
      <c r="D482" s="84"/>
      <c r="R482" s="102"/>
      <c r="S482" s="100"/>
      <c r="T482" s="100"/>
    </row>
    <row r="483" spans="4:20" x14ac:dyDescent="0.25">
      <c r="D483" s="84"/>
      <c r="R483" s="102"/>
      <c r="S483" s="100"/>
      <c r="T483" s="100"/>
    </row>
    <row r="484" spans="4:20" x14ac:dyDescent="0.25">
      <c r="D484" s="84"/>
      <c r="R484" s="102"/>
      <c r="S484" s="100"/>
      <c r="T484" s="100"/>
    </row>
    <row r="485" spans="4:20" x14ac:dyDescent="0.25">
      <c r="D485" s="84"/>
      <c r="R485" s="102"/>
      <c r="S485" s="100"/>
      <c r="T485" s="100"/>
    </row>
    <row r="486" spans="4:20" x14ac:dyDescent="0.25">
      <c r="D486" s="84"/>
      <c r="R486" s="102"/>
      <c r="S486" s="100"/>
      <c r="T486" s="100"/>
    </row>
    <row r="487" spans="4:20" x14ac:dyDescent="0.25">
      <c r="D487" s="84"/>
      <c r="R487" s="102"/>
      <c r="S487" s="100"/>
      <c r="T487" s="100"/>
    </row>
    <row r="488" spans="4:20" x14ac:dyDescent="0.25">
      <c r="D488" s="84"/>
      <c r="R488" s="102"/>
      <c r="S488" s="100"/>
      <c r="T488" s="100"/>
    </row>
    <row r="489" spans="4:20" x14ac:dyDescent="0.25">
      <c r="D489" s="84"/>
      <c r="R489" s="102"/>
      <c r="S489" s="100"/>
      <c r="T489" s="100"/>
    </row>
    <row r="490" spans="4:20" x14ac:dyDescent="0.25">
      <c r="D490" s="84"/>
      <c r="R490" s="102"/>
      <c r="S490" s="100"/>
      <c r="T490" s="100"/>
    </row>
    <row r="491" spans="4:20" x14ac:dyDescent="0.25">
      <c r="D491" s="84"/>
      <c r="R491" s="102"/>
      <c r="S491" s="100"/>
      <c r="T491" s="100"/>
    </row>
    <row r="492" spans="4:20" x14ac:dyDescent="0.25">
      <c r="D492" s="84"/>
      <c r="R492" s="102"/>
      <c r="S492" s="100"/>
      <c r="T492" s="100"/>
    </row>
    <row r="493" spans="4:20" x14ac:dyDescent="0.25">
      <c r="D493" s="84"/>
      <c r="R493" s="102"/>
      <c r="S493" s="100"/>
      <c r="T493" s="100"/>
    </row>
    <row r="494" spans="4:20" x14ac:dyDescent="0.25">
      <c r="D494" s="84"/>
      <c r="R494" s="102"/>
      <c r="S494" s="100"/>
      <c r="T494" s="100"/>
    </row>
    <row r="495" spans="4:20" x14ac:dyDescent="0.25">
      <c r="D495" s="84"/>
      <c r="R495" s="102"/>
      <c r="S495" s="100"/>
      <c r="T495" s="100"/>
    </row>
    <row r="496" spans="4:20" x14ac:dyDescent="0.25">
      <c r="D496" s="84"/>
      <c r="R496" s="102"/>
      <c r="S496" s="100"/>
      <c r="T496" s="100"/>
    </row>
    <row r="497" spans="4:20" x14ac:dyDescent="0.25">
      <c r="D497" s="84"/>
      <c r="R497" s="102"/>
      <c r="S497" s="100"/>
      <c r="T497" s="100"/>
    </row>
    <row r="498" spans="4:20" x14ac:dyDescent="0.25">
      <c r="D498" s="84"/>
      <c r="R498" s="102"/>
      <c r="S498" s="100"/>
      <c r="T498" s="100"/>
    </row>
    <row r="499" spans="4:20" x14ac:dyDescent="0.25">
      <c r="D499" s="84"/>
      <c r="R499" s="102"/>
      <c r="S499" s="100"/>
      <c r="T499" s="100"/>
    </row>
    <row r="500" spans="4:20" x14ac:dyDescent="0.25">
      <c r="D500" s="84"/>
      <c r="R500" s="102"/>
      <c r="S500" s="100"/>
      <c r="T500" s="100"/>
    </row>
    <row r="501" spans="4:20" x14ac:dyDescent="0.25">
      <c r="D501" s="84"/>
      <c r="R501" s="102"/>
      <c r="S501" s="100"/>
      <c r="T501" s="100"/>
    </row>
    <row r="502" spans="4:20" x14ac:dyDescent="0.25">
      <c r="D502" s="84"/>
      <c r="R502" s="102"/>
      <c r="S502" s="100"/>
      <c r="T502" s="100"/>
    </row>
    <row r="503" spans="4:20" x14ac:dyDescent="0.25">
      <c r="D503" s="84"/>
      <c r="R503" s="102"/>
      <c r="S503" s="100"/>
      <c r="T503" s="100"/>
    </row>
    <row r="504" spans="4:20" x14ac:dyDescent="0.25">
      <c r="D504" s="84"/>
      <c r="R504" s="102"/>
      <c r="S504" s="100"/>
      <c r="T504" s="100"/>
    </row>
    <row r="505" spans="4:20" x14ac:dyDescent="0.25">
      <c r="D505" s="84"/>
      <c r="R505" s="102"/>
      <c r="S505" s="100"/>
      <c r="T505" s="100"/>
    </row>
    <row r="506" spans="4:20" x14ac:dyDescent="0.25">
      <c r="D506" s="84"/>
      <c r="R506" s="102"/>
      <c r="S506" s="100"/>
      <c r="T506" s="100"/>
    </row>
    <row r="507" spans="4:20" x14ac:dyDescent="0.25">
      <c r="D507" s="84"/>
      <c r="R507" s="102"/>
      <c r="S507" s="100"/>
      <c r="T507" s="100"/>
    </row>
    <row r="508" spans="4:20" x14ac:dyDescent="0.25">
      <c r="D508" s="84"/>
      <c r="R508" s="102"/>
      <c r="S508" s="100"/>
      <c r="T508" s="100"/>
    </row>
    <row r="509" spans="4:20" x14ac:dyDescent="0.25">
      <c r="D509" s="84"/>
      <c r="R509" s="102"/>
      <c r="S509" s="100"/>
      <c r="T509" s="100"/>
    </row>
    <row r="510" spans="4:20" x14ac:dyDescent="0.25">
      <c r="D510" s="84"/>
      <c r="R510" s="102"/>
      <c r="S510" s="100"/>
      <c r="T510" s="100"/>
    </row>
    <row r="511" spans="4:20" x14ac:dyDescent="0.25">
      <c r="D511" s="84"/>
      <c r="R511" s="102"/>
      <c r="S511" s="100"/>
      <c r="T511" s="100"/>
    </row>
    <row r="512" spans="4:20" x14ac:dyDescent="0.25">
      <c r="D512" s="84"/>
      <c r="R512" s="102"/>
      <c r="S512" s="100"/>
      <c r="T512" s="100"/>
    </row>
    <row r="513" spans="4:20" x14ac:dyDescent="0.25">
      <c r="D513" s="84"/>
      <c r="R513" s="102"/>
      <c r="S513" s="100"/>
      <c r="T513" s="100"/>
    </row>
    <row r="514" spans="4:20" x14ac:dyDescent="0.25">
      <c r="D514" s="84"/>
      <c r="R514" s="102"/>
      <c r="S514" s="100"/>
      <c r="T514" s="100"/>
    </row>
    <row r="515" spans="4:20" x14ac:dyDescent="0.25">
      <c r="D515" s="84"/>
      <c r="R515" s="102"/>
      <c r="S515" s="100"/>
      <c r="T515" s="100"/>
    </row>
    <row r="516" spans="4:20" x14ac:dyDescent="0.25">
      <c r="D516" s="84"/>
      <c r="R516" s="102"/>
      <c r="S516" s="100"/>
      <c r="T516" s="100"/>
    </row>
    <row r="517" spans="4:20" x14ac:dyDescent="0.25">
      <c r="D517" s="84"/>
      <c r="R517" s="102"/>
      <c r="S517" s="100"/>
      <c r="T517" s="100"/>
    </row>
    <row r="518" spans="4:20" x14ac:dyDescent="0.25">
      <c r="D518" s="84"/>
      <c r="R518" s="102"/>
      <c r="S518" s="100"/>
      <c r="T518" s="100"/>
    </row>
    <row r="519" spans="4:20" x14ac:dyDescent="0.25">
      <c r="D519" s="84"/>
      <c r="R519" s="102"/>
      <c r="S519" s="100"/>
      <c r="T519" s="100"/>
    </row>
    <row r="520" spans="4:20" x14ac:dyDescent="0.25">
      <c r="D520" s="84"/>
      <c r="R520" s="102"/>
      <c r="S520" s="100"/>
      <c r="T520" s="100"/>
    </row>
    <row r="521" spans="4:20" x14ac:dyDescent="0.25">
      <c r="D521" s="84"/>
      <c r="R521" s="102"/>
      <c r="S521" s="100"/>
      <c r="T521" s="100"/>
    </row>
    <row r="522" spans="4:20" x14ac:dyDescent="0.25">
      <c r="D522" s="84"/>
      <c r="R522" s="102"/>
      <c r="S522" s="100"/>
      <c r="T522" s="100"/>
    </row>
    <row r="523" spans="4:20" x14ac:dyDescent="0.25">
      <c r="D523" s="84"/>
      <c r="R523" s="102"/>
      <c r="S523" s="100"/>
      <c r="T523" s="100"/>
    </row>
    <row r="524" spans="4:20" x14ac:dyDescent="0.25">
      <c r="D524" s="84"/>
      <c r="R524" s="102"/>
      <c r="S524" s="100"/>
      <c r="T524" s="100"/>
    </row>
    <row r="525" spans="4:20" x14ac:dyDescent="0.25">
      <c r="D525" s="84"/>
      <c r="R525" s="102"/>
      <c r="S525" s="100"/>
      <c r="T525" s="100"/>
    </row>
    <row r="526" spans="4:20" x14ac:dyDescent="0.25">
      <c r="D526" s="84"/>
      <c r="R526" s="102"/>
      <c r="S526" s="100"/>
      <c r="T526" s="100"/>
    </row>
    <row r="527" spans="4:20" x14ac:dyDescent="0.25">
      <c r="D527" s="84"/>
      <c r="R527" s="102"/>
      <c r="S527" s="100"/>
      <c r="T527" s="100"/>
    </row>
    <row r="528" spans="4:20" x14ac:dyDescent="0.25">
      <c r="D528" s="84"/>
      <c r="R528" s="102"/>
      <c r="S528" s="100"/>
      <c r="T528" s="100"/>
    </row>
    <row r="529" spans="4:20" x14ac:dyDescent="0.25">
      <c r="D529" s="84"/>
      <c r="R529" s="102"/>
      <c r="S529" s="100"/>
      <c r="T529" s="100"/>
    </row>
    <row r="530" spans="4:20" x14ac:dyDescent="0.25">
      <c r="D530" s="84"/>
      <c r="R530" s="102"/>
      <c r="S530" s="100"/>
      <c r="T530" s="100"/>
    </row>
    <row r="531" spans="4:20" x14ac:dyDescent="0.25">
      <c r="D531" s="84"/>
      <c r="R531" s="102"/>
      <c r="S531" s="100"/>
      <c r="T531" s="100"/>
    </row>
    <row r="532" spans="4:20" x14ac:dyDescent="0.25">
      <c r="D532" s="84"/>
      <c r="R532" s="102"/>
      <c r="S532" s="100"/>
      <c r="T532" s="100"/>
    </row>
    <row r="533" spans="4:20" x14ac:dyDescent="0.25">
      <c r="D533" s="84"/>
      <c r="R533" s="102"/>
      <c r="S533" s="100"/>
      <c r="T533" s="100"/>
    </row>
    <row r="534" spans="4:20" x14ac:dyDescent="0.25">
      <c r="D534" s="84"/>
      <c r="R534" s="102"/>
      <c r="S534" s="100"/>
      <c r="T534" s="100"/>
    </row>
    <row r="535" spans="4:20" x14ac:dyDescent="0.25">
      <c r="D535" s="84"/>
      <c r="R535" s="102"/>
      <c r="S535" s="100"/>
      <c r="T535" s="100"/>
    </row>
    <row r="536" spans="4:20" x14ac:dyDescent="0.25">
      <c r="D536" s="84"/>
      <c r="R536" s="102"/>
      <c r="S536" s="100"/>
      <c r="T536" s="100"/>
    </row>
    <row r="537" spans="4:20" x14ac:dyDescent="0.25">
      <c r="D537" s="84"/>
      <c r="R537" s="102"/>
      <c r="S537" s="100"/>
      <c r="T537" s="100"/>
    </row>
    <row r="538" spans="4:20" x14ac:dyDescent="0.25">
      <c r="D538" s="84"/>
      <c r="R538" s="102"/>
      <c r="S538" s="100"/>
      <c r="T538" s="100"/>
    </row>
    <row r="539" spans="4:20" x14ac:dyDescent="0.25">
      <c r="D539" s="84"/>
      <c r="R539" s="102"/>
      <c r="S539" s="100"/>
      <c r="T539" s="100"/>
    </row>
    <row r="540" spans="4:20" x14ac:dyDescent="0.25">
      <c r="D540" s="84"/>
      <c r="R540" s="102"/>
      <c r="S540" s="100"/>
      <c r="T540" s="100"/>
    </row>
    <row r="541" spans="4:20" x14ac:dyDescent="0.25">
      <c r="D541" s="84"/>
      <c r="R541" s="102"/>
      <c r="S541" s="100"/>
      <c r="T541" s="100"/>
    </row>
    <row r="542" spans="4:20" x14ac:dyDescent="0.25">
      <c r="D542" s="84"/>
      <c r="R542" s="102"/>
      <c r="S542" s="100"/>
      <c r="T542" s="100"/>
    </row>
    <row r="543" spans="4:20" x14ac:dyDescent="0.25">
      <c r="D543" s="84"/>
      <c r="R543" s="102"/>
      <c r="S543" s="100"/>
      <c r="T543" s="100"/>
    </row>
    <row r="544" spans="4:20" x14ac:dyDescent="0.25">
      <c r="D544" s="84"/>
      <c r="R544" s="102"/>
      <c r="S544" s="100"/>
      <c r="T544" s="100"/>
    </row>
    <row r="545" spans="4:20" x14ac:dyDescent="0.25">
      <c r="D545" s="84"/>
      <c r="R545" s="102"/>
      <c r="S545" s="100"/>
      <c r="T545" s="100"/>
    </row>
    <row r="546" spans="4:20" x14ac:dyDescent="0.25">
      <c r="D546" s="84"/>
      <c r="R546" s="102"/>
      <c r="S546" s="100"/>
      <c r="T546" s="100"/>
    </row>
    <row r="547" spans="4:20" x14ac:dyDescent="0.25">
      <c r="D547" s="84"/>
      <c r="R547" s="102"/>
      <c r="S547" s="100"/>
      <c r="T547" s="100"/>
    </row>
    <row r="548" spans="4:20" x14ac:dyDescent="0.25">
      <c r="D548" s="84"/>
      <c r="R548" s="102"/>
      <c r="S548" s="100"/>
      <c r="T548" s="100"/>
    </row>
    <row r="549" spans="4:20" x14ac:dyDescent="0.25">
      <c r="D549" s="84"/>
      <c r="R549" s="102"/>
      <c r="S549" s="100"/>
      <c r="T549" s="100"/>
    </row>
    <row r="550" spans="4:20" x14ac:dyDescent="0.25">
      <c r="D550" s="84"/>
      <c r="R550" s="102"/>
      <c r="S550" s="100"/>
      <c r="T550" s="100"/>
    </row>
    <row r="551" spans="4:20" x14ac:dyDescent="0.25">
      <c r="D551" s="84"/>
      <c r="R551" s="102"/>
      <c r="S551" s="100"/>
      <c r="T551" s="100"/>
    </row>
    <row r="552" spans="4:20" x14ac:dyDescent="0.25">
      <c r="D552" s="84"/>
      <c r="R552" s="102"/>
      <c r="S552" s="100"/>
      <c r="T552" s="100"/>
    </row>
    <row r="553" spans="4:20" x14ac:dyDescent="0.25">
      <c r="D553" s="84"/>
      <c r="R553" s="102"/>
      <c r="S553" s="100"/>
      <c r="T553" s="100"/>
    </row>
    <row r="554" spans="4:20" x14ac:dyDescent="0.25">
      <c r="D554" s="84"/>
      <c r="R554" s="102"/>
      <c r="S554" s="100"/>
      <c r="T554" s="100"/>
    </row>
    <row r="555" spans="4:20" x14ac:dyDescent="0.25">
      <c r="D555" s="84"/>
      <c r="R555" s="102"/>
      <c r="S555" s="100"/>
      <c r="T555" s="100"/>
    </row>
    <row r="556" spans="4:20" x14ac:dyDescent="0.25">
      <c r="D556" s="84"/>
      <c r="R556" s="102"/>
      <c r="S556" s="100"/>
      <c r="T556" s="100"/>
    </row>
    <row r="557" spans="4:20" x14ac:dyDescent="0.25">
      <c r="D557" s="84"/>
      <c r="R557" s="102"/>
      <c r="S557" s="100"/>
      <c r="T557" s="100"/>
    </row>
    <row r="558" spans="4:20" x14ac:dyDescent="0.25">
      <c r="D558" s="84"/>
      <c r="R558" s="102"/>
      <c r="S558" s="100"/>
      <c r="T558" s="100"/>
    </row>
    <row r="559" spans="4:20" x14ac:dyDescent="0.25">
      <c r="D559" s="84"/>
      <c r="R559" s="102"/>
      <c r="S559" s="100"/>
      <c r="T559" s="100"/>
    </row>
    <row r="560" spans="4:20" x14ac:dyDescent="0.25">
      <c r="D560" s="84"/>
      <c r="R560" s="102"/>
      <c r="S560" s="100"/>
      <c r="T560" s="100"/>
    </row>
    <row r="561" spans="4:20" x14ac:dyDescent="0.25">
      <c r="D561" s="84"/>
      <c r="R561" s="102"/>
      <c r="S561" s="100"/>
      <c r="T561" s="100"/>
    </row>
    <row r="562" spans="4:20" x14ac:dyDescent="0.25">
      <c r="D562" s="84"/>
      <c r="R562" s="102"/>
      <c r="S562" s="100"/>
      <c r="T562" s="100"/>
    </row>
    <row r="563" spans="4:20" x14ac:dyDescent="0.25">
      <c r="D563" s="84"/>
      <c r="R563" s="102"/>
      <c r="S563" s="100"/>
      <c r="T563" s="100"/>
    </row>
    <row r="564" spans="4:20" x14ac:dyDescent="0.25">
      <c r="D564" s="84"/>
      <c r="R564" s="102"/>
      <c r="S564" s="100"/>
      <c r="T564" s="100"/>
    </row>
    <row r="565" spans="4:20" x14ac:dyDescent="0.25">
      <c r="D565" s="84"/>
      <c r="R565" s="102"/>
      <c r="S565" s="100"/>
      <c r="T565" s="100"/>
    </row>
    <row r="566" spans="4:20" x14ac:dyDescent="0.25">
      <c r="D566" s="84"/>
      <c r="R566" s="102"/>
      <c r="S566" s="100"/>
      <c r="T566" s="100"/>
    </row>
    <row r="567" spans="4:20" x14ac:dyDescent="0.25">
      <c r="D567" s="84"/>
      <c r="R567" s="102"/>
      <c r="S567" s="100"/>
      <c r="T567" s="100"/>
    </row>
    <row r="568" spans="4:20" x14ac:dyDescent="0.25">
      <c r="D568" s="84"/>
      <c r="R568" s="102"/>
      <c r="S568" s="100"/>
      <c r="T568" s="100"/>
    </row>
    <row r="569" spans="4:20" x14ac:dyDescent="0.25">
      <c r="D569" s="84"/>
      <c r="R569" s="102"/>
      <c r="S569" s="100"/>
      <c r="T569" s="100"/>
    </row>
    <row r="570" spans="4:20" x14ac:dyDescent="0.25">
      <c r="D570" s="84"/>
      <c r="R570" s="102"/>
      <c r="S570" s="100"/>
      <c r="T570" s="100"/>
    </row>
    <row r="571" spans="4:20" x14ac:dyDescent="0.25">
      <c r="D571" s="84"/>
      <c r="R571" s="102"/>
      <c r="S571" s="100"/>
      <c r="T571" s="100"/>
    </row>
    <row r="572" spans="4:20" x14ac:dyDescent="0.25">
      <c r="D572" s="84"/>
      <c r="R572" s="102"/>
      <c r="S572" s="100"/>
      <c r="T572" s="100"/>
    </row>
    <row r="573" spans="4:20" x14ac:dyDescent="0.25">
      <c r="D573" s="84"/>
      <c r="R573" s="102"/>
      <c r="S573" s="100"/>
      <c r="T573" s="100"/>
    </row>
    <row r="574" spans="4:20" x14ac:dyDescent="0.25">
      <c r="D574" s="84"/>
      <c r="R574" s="102"/>
      <c r="S574" s="100"/>
      <c r="T574" s="100"/>
    </row>
    <row r="575" spans="4:20" x14ac:dyDescent="0.25">
      <c r="D575" s="84"/>
      <c r="R575" s="102"/>
      <c r="S575" s="100"/>
      <c r="T575" s="100"/>
    </row>
    <row r="576" spans="4:20" x14ac:dyDescent="0.25">
      <c r="D576" s="84"/>
      <c r="R576" s="102"/>
      <c r="S576" s="100"/>
      <c r="T576" s="100"/>
    </row>
    <row r="577" spans="4:20" x14ac:dyDescent="0.25">
      <c r="D577" s="84"/>
      <c r="R577" s="102"/>
      <c r="S577" s="100"/>
      <c r="T577" s="100"/>
    </row>
    <row r="578" spans="4:20" x14ac:dyDescent="0.25">
      <c r="D578" s="84"/>
      <c r="R578" s="102"/>
      <c r="S578" s="100"/>
      <c r="T578" s="100"/>
    </row>
    <row r="579" spans="4:20" x14ac:dyDescent="0.25">
      <c r="D579" s="84"/>
      <c r="R579" s="102"/>
      <c r="S579" s="100"/>
      <c r="T579" s="100"/>
    </row>
    <row r="580" spans="4:20" x14ac:dyDescent="0.25">
      <c r="D580" s="84"/>
      <c r="R580" s="102"/>
      <c r="S580" s="100"/>
      <c r="T580" s="100"/>
    </row>
    <row r="581" spans="4:20" x14ac:dyDescent="0.25">
      <c r="D581" s="84"/>
      <c r="R581" s="102"/>
      <c r="S581" s="100"/>
      <c r="T581" s="100"/>
    </row>
    <row r="582" spans="4:20" x14ac:dyDescent="0.25">
      <c r="D582" s="84"/>
      <c r="R582" s="102"/>
      <c r="S582" s="100"/>
      <c r="T582" s="100"/>
    </row>
    <row r="583" spans="4:20" x14ac:dyDescent="0.25">
      <c r="D583" s="84"/>
      <c r="R583" s="102"/>
      <c r="S583" s="100"/>
      <c r="T583" s="100"/>
    </row>
    <row r="584" spans="4:20" x14ac:dyDescent="0.25">
      <c r="D584" s="84"/>
      <c r="R584" s="102"/>
      <c r="S584" s="100"/>
      <c r="T584" s="100"/>
    </row>
    <row r="585" spans="4:20" x14ac:dyDescent="0.25">
      <c r="D585" s="84"/>
      <c r="R585" s="102"/>
      <c r="S585" s="100"/>
      <c r="T585" s="100"/>
    </row>
    <row r="586" spans="4:20" x14ac:dyDescent="0.25">
      <c r="D586" s="84"/>
      <c r="R586" s="102"/>
      <c r="S586" s="100"/>
      <c r="T586" s="100"/>
    </row>
    <row r="587" spans="4:20" x14ac:dyDescent="0.25">
      <c r="D587" s="84"/>
      <c r="R587" s="102"/>
      <c r="S587" s="100"/>
      <c r="T587" s="100"/>
    </row>
    <row r="588" spans="4:20" x14ac:dyDescent="0.25">
      <c r="D588" s="84"/>
      <c r="R588" s="102"/>
      <c r="S588" s="100"/>
      <c r="T588" s="100"/>
    </row>
    <row r="589" spans="4:20" x14ac:dyDescent="0.25">
      <c r="D589" s="84"/>
      <c r="R589" s="102"/>
      <c r="S589" s="100"/>
      <c r="T589" s="100"/>
    </row>
    <row r="590" spans="4:20" x14ac:dyDescent="0.25">
      <c r="D590" s="84"/>
      <c r="R590" s="102"/>
      <c r="S590" s="100"/>
      <c r="T590" s="100"/>
    </row>
    <row r="591" spans="4:20" x14ac:dyDescent="0.25">
      <c r="D591" s="84"/>
      <c r="R591" s="102"/>
      <c r="S591" s="100"/>
      <c r="T591" s="100"/>
    </row>
    <row r="592" spans="4:20" x14ac:dyDescent="0.25">
      <c r="D592" s="84"/>
      <c r="R592" s="102"/>
      <c r="S592" s="100"/>
      <c r="T592" s="100"/>
    </row>
    <row r="593" spans="4:20" x14ac:dyDescent="0.25">
      <c r="D593" s="84"/>
      <c r="R593" s="102"/>
      <c r="S593" s="100"/>
      <c r="T593" s="100"/>
    </row>
    <row r="594" spans="4:20" x14ac:dyDescent="0.25">
      <c r="D594" s="84"/>
      <c r="R594" s="102"/>
      <c r="S594" s="100"/>
      <c r="T594" s="100"/>
    </row>
    <row r="595" spans="4:20" x14ac:dyDescent="0.25">
      <c r="D595" s="84"/>
      <c r="R595" s="102"/>
      <c r="S595" s="100"/>
      <c r="T595" s="100"/>
    </row>
    <row r="596" spans="4:20" x14ac:dyDescent="0.25">
      <c r="D596" s="84"/>
      <c r="R596" s="102"/>
      <c r="S596" s="100"/>
      <c r="T596" s="100"/>
    </row>
    <row r="597" spans="4:20" x14ac:dyDescent="0.25">
      <c r="D597" s="84"/>
      <c r="R597" s="102"/>
      <c r="S597" s="100"/>
      <c r="T597" s="100"/>
    </row>
    <row r="598" spans="4:20" x14ac:dyDescent="0.25">
      <c r="D598" s="84"/>
      <c r="R598" s="102"/>
      <c r="S598" s="100"/>
      <c r="T598" s="100"/>
    </row>
    <row r="599" spans="4:20" x14ac:dyDescent="0.25">
      <c r="D599" s="84"/>
      <c r="R599" s="102"/>
      <c r="S599" s="100"/>
      <c r="T599" s="100"/>
    </row>
    <row r="600" spans="4:20" x14ac:dyDescent="0.25">
      <c r="D600" s="84"/>
      <c r="R600" s="102"/>
      <c r="S600" s="100"/>
      <c r="T600" s="100"/>
    </row>
    <row r="601" spans="4:20" x14ac:dyDescent="0.25">
      <c r="D601" s="84"/>
      <c r="R601" s="102"/>
      <c r="S601" s="100"/>
      <c r="T601" s="100"/>
    </row>
    <row r="602" spans="4:20" x14ac:dyDescent="0.25">
      <c r="D602" s="84"/>
      <c r="R602" s="102"/>
      <c r="S602" s="100"/>
      <c r="T602" s="100"/>
    </row>
    <row r="603" spans="4:20" x14ac:dyDescent="0.25">
      <c r="D603" s="84"/>
      <c r="R603" s="102"/>
      <c r="S603" s="100"/>
      <c r="T603" s="100"/>
    </row>
    <row r="604" spans="4:20" x14ac:dyDescent="0.25">
      <c r="D604" s="84"/>
      <c r="R604" s="102"/>
      <c r="S604" s="100"/>
      <c r="T604" s="100"/>
    </row>
    <row r="605" spans="4:20" x14ac:dyDescent="0.25">
      <c r="D605" s="84"/>
      <c r="R605" s="102"/>
      <c r="S605" s="100"/>
      <c r="T605" s="100"/>
    </row>
    <row r="606" spans="4:20" x14ac:dyDescent="0.25">
      <c r="D606" s="84"/>
      <c r="R606" s="102"/>
      <c r="S606" s="100"/>
      <c r="T606" s="100"/>
    </row>
    <row r="607" spans="4:20" x14ac:dyDescent="0.25">
      <c r="D607" s="84"/>
      <c r="R607" s="102"/>
      <c r="S607" s="100"/>
      <c r="T607" s="100"/>
    </row>
    <row r="608" spans="4:20" x14ac:dyDescent="0.25">
      <c r="D608" s="84"/>
      <c r="R608" s="102"/>
      <c r="S608" s="100"/>
      <c r="T608" s="100"/>
    </row>
    <row r="609" spans="4:20" x14ac:dyDescent="0.25">
      <c r="D609" s="84"/>
      <c r="R609" s="102"/>
      <c r="S609" s="100"/>
      <c r="T609" s="100"/>
    </row>
    <row r="610" spans="4:20" x14ac:dyDescent="0.25">
      <c r="D610" s="84"/>
      <c r="R610" s="102"/>
      <c r="S610" s="100"/>
      <c r="T610" s="100"/>
    </row>
    <row r="611" spans="4:20" x14ac:dyDescent="0.25">
      <c r="D611" s="84"/>
      <c r="R611" s="102"/>
      <c r="S611" s="100"/>
      <c r="T611" s="100"/>
    </row>
    <row r="612" spans="4:20" x14ac:dyDescent="0.25">
      <c r="D612" s="84"/>
      <c r="R612" s="102"/>
      <c r="S612" s="100"/>
      <c r="T612" s="100"/>
    </row>
    <row r="613" spans="4:20" x14ac:dyDescent="0.25">
      <c r="D613" s="84"/>
      <c r="R613" s="102"/>
      <c r="S613" s="100"/>
      <c r="T613" s="100"/>
    </row>
    <row r="614" spans="4:20" x14ac:dyDescent="0.25">
      <c r="D614" s="84"/>
      <c r="R614" s="102"/>
      <c r="S614" s="100"/>
      <c r="T614" s="100"/>
    </row>
    <row r="615" spans="4:20" x14ac:dyDescent="0.25">
      <c r="D615" s="84"/>
      <c r="R615" s="102"/>
      <c r="S615" s="100"/>
      <c r="T615" s="100"/>
    </row>
    <row r="616" spans="4:20" x14ac:dyDescent="0.25">
      <c r="D616" s="84"/>
      <c r="R616" s="102"/>
      <c r="S616" s="100"/>
      <c r="T616" s="100"/>
    </row>
    <row r="617" spans="4:20" x14ac:dyDescent="0.25">
      <c r="D617" s="84"/>
      <c r="R617" s="102"/>
      <c r="S617" s="100"/>
      <c r="T617" s="100"/>
    </row>
    <row r="618" spans="4:20" x14ac:dyDescent="0.25">
      <c r="D618" s="84"/>
      <c r="R618" s="102"/>
      <c r="S618" s="100"/>
      <c r="T618" s="100"/>
    </row>
    <row r="619" spans="4:20" x14ac:dyDescent="0.25">
      <c r="D619" s="84"/>
      <c r="R619" s="102"/>
      <c r="S619" s="100"/>
      <c r="T619" s="100"/>
    </row>
    <row r="620" spans="4:20" x14ac:dyDescent="0.25">
      <c r="D620" s="84"/>
      <c r="R620" s="102"/>
      <c r="S620" s="100"/>
      <c r="T620" s="100"/>
    </row>
    <row r="621" spans="4:20" x14ac:dyDescent="0.25">
      <c r="D621" s="84"/>
      <c r="R621" s="102"/>
      <c r="S621" s="100"/>
      <c r="T621" s="100"/>
    </row>
    <row r="622" spans="4:20" x14ac:dyDescent="0.25">
      <c r="D622" s="84"/>
      <c r="R622" s="102"/>
      <c r="S622" s="100"/>
      <c r="T622" s="100"/>
    </row>
    <row r="623" spans="4:20" x14ac:dyDescent="0.25">
      <c r="D623" s="84"/>
      <c r="R623" s="102"/>
      <c r="S623" s="100"/>
      <c r="T623" s="100"/>
    </row>
    <row r="624" spans="4:20" x14ac:dyDescent="0.25">
      <c r="D624" s="84"/>
      <c r="R624" s="102"/>
      <c r="S624" s="100"/>
      <c r="T624" s="100"/>
    </row>
    <row r="625" spans="4:20" x14ac:dyDescent="0.25">
      <c r="D625" s="84"/>
      <c r="R625" s="102"/>
      <c r="S625" s="100"/>
      <c r="T625" s="100"/>
    </row>
    <row r="626" spans="4:20" x14ac:dyDescent="0.25">
      <c r="D626" s="84"/>
      <c r="R626" s="102"/>
      <c r="S626" s="100"/>
      <c r="T626" s="100"/>
    </row>
    <row r="627" spans="4:20" x14ac:dyDescent="0.25">
      <c r="D627" s="84"/>
      <c r="R627" s="102"/>
      <c r="S627" s="100"/>
      <c r="T627" s="100"/>
    </row>
    <row r="628" spans="4:20" x14ac:dyDescent="0.25">
      <c r="D628" s="84"/>
      <c r="R628" s="102"/>
      <c r="S628" s="100"/>
      <c r="T628" s="100"/>
    </row>
    <row r="629" spans="4:20" x14ac:dyDescent="0.25">
      <c r="D629" s="84"/>
      <c r="R629" s="102"/>
      <c r="S629" s="100"/>
      <c r="T629" s="100"/>
    </row>
    <row r="630" spans="4:20" x14ac:dyDescent="0.25">
      <c r="D630" s="84"/>
      <c r="R630" s="102"/>
      <c r="S630" s="100"/>
      <c r="T630" s="100"/>
    </row>
    <row r="631" spans="4:20" x14ac:dyDescent="0.25">
      <c r="D631" s="84"/>
      <c r="R631" s="102"/>
      <c r="S631" s="100"/>
      <c r="T631" s="100"/>
    </row>
    <row r="632" spans="4:20" x14ac:dyDescent="0.25">
      <c r="D632" s="84"/>
      <c r="R632" s="102"/>
      <c r="S632" s="100"/>
      <c r="T632" s="100"/>
    </row>
    <row r="633" spans="4:20" x14ac:dyDescent="0.25">
      <c r="D633" s="84"/>
      <c r="R633" s="102"/>
      <c r="S633" s="100"/>
      <c r="T633" s="100"/>
    </row>
    <row r="634" spans="4:20" x14ac:dyDescent="0.25">
      <c r="D634" s="84"/>
      <c r="R634" s="102"/>
      <c r="S634" s="100"/>
      <c r="T634" s="100"/>
    </row>
    <row r="635" spans="4:20" x14ac:dyDescent="0.25">
      <c r="D635" s="84"/>
      <c r="R635" s="102"/>
      <c r="S635" s="100"/>
      <c r="T635" s="100"/>
    </row>
    <row r="636" spans="4:20" x14ac:dyDescent="0.25">
      <c r="D636" s="84"/>
      <c r="R636" s="102"/>
      <c r="S636" s="100"/>
      <c r="T636" s="100"/>
    </row>
    <row r="637" spans="4:20" x14ac:dyDescent="0.25">
      <c r="D637" s="84"/>
      <c r="R637" s="102"/>
      <c r="S637" s="100"/>
      <c r="T637" s="100"/>
    </row>
    <row r="638" spans="4:20" x14ac:dyDescent="0.25">
      <c r="D638" s="84"/>
      <c r="R638" s="102"/>
      <c r="S638" s="100"/>
      <c r="T638" s="100"/>
    </row>
    <row r="639" spans="4:20" x14ac:dyDescent="0.25">
      <c r="D639" s="84"/>
      <c r="R639" s="102"/>
      <c r="S639" s="100"/>
      <c r="T639" s="100"/>
    </row>
    <row r="640" spans="4:20" x14ac:dyDescent="0.25">
      <c r="D640" s="84"/>
      <c r="R640" s="102"/>
      <c r="S640" s="100"/>
      <c r="T640" s="100"/>
    </row>
    <row r="641" spans="4:20" x14ac:dyDescent="0.25">
      <c r="D641" s="84"/>
      <c r="R641" s="102"/>
      <c r="S641" s="100"/>
      <c r="T641" s="100"/>
    </row>
    <row r="642" spans="4:20" x14ac:dyDescent="0.25">
      <c r="D642" s="84"/>
      <c r="R642" s="102"/>
      <c r="S642" s="100"/>
      <c r="T642" s="100"/>
    </row>
    <row r="643" spans="4:20" x14ac:dyDescent="0.25">
      <c r="D643" s="84"/>
      <c r="R643" s="102"/>
      <c r="S643" s="100"/>
      <c r="T643" s="100"/>
    </row>
    <row r="644" spans="4:20" x14ac:dyDescent="0.25">
      <c r="D644" s="84"/>
      <c r="R644" s="102"/>
      <c r="S644" s="100"/>
      <c r="T644" s="100"/>
    </row>
    <row r="645" spans="4:20" x14ac:dyDescent="0.25">
      <c r="D645" s="84"/>
      <c r="R645" s="102"/>
      <c r="S645" s="100"/>
      <c r="T645" s="100"/>
    </row>
    <row r="646" spans="4:20" x14ac:dyDescent="0.25">
      <c r="D646" s="84"/>
      <c r="R646" s="102"/>
      <c r="S646" s="100"/>
      <c r="T646" s="100"/>
    </row>
    <row r="647" spans="4:20" x14ac:dyDescent="0.25">
      <c r="D647" s="84"/>
      <c r="R647" s="102"/>
      <c r="S647" s="100"/>
      <c r="T647" s="100"/>
    </row>
    <row r="648" spans="4:20" x14ac:dyDescent="0.25">
      <c r="D648" s="84"/>
      <c r="R648" s="102"/>
      <c r="S648" s="100"/>
      <c r="T648" s="100"/>
    </row>
    <row r="649" spans="4:20" x14ac:dyDescent="0.25">
      <c r="D649" s="84"/>
      <c r="R649" s="102"/>
      <c r="S649" s="100"/>
      <c r="T649" s="100"/>
    </row>
    <row r="650" spans="4:20" x14ac:dyDescent="0.25">
      <c r="D650" s="84"/>
      <c r="R650" s="102"/>
      <c r="S650" s="100"/>
      <c r="T650" s="100"/>
    </row>
    <row r="651" spans="4:20" x14ac:dyDescent="0.25">
      <c r="D651" s="84"/>
      <c r="R651" s="102"/>
      <c r="S651" s="100"/>
      <c r="T651" s="100"/>
    </row>
    <row r="652" spans="4:20" x14ac:dyDescent="0.25">
      <c r="D652" s="84"/>
      <c r="R652" s="102"/>
      <c r="S652" s="100"/>
      <c r="T652" s="100"/>
    </row>
    <row r="653" spans="4:20" x14ac:dyDescent="0.25">
      <c r="D653" s="84"/>
      <c r="R653" s="102"/>
      <c r="S653" s="100"/>
      <c r="T653" s="100"/>
    </row>
    <row r="654" spans="4:20" x14ac:dyDescent="0.25">
      <c r="D654" s="84"/>
      <c r="R654" s="102"/>
      <c r="S654" s="100"/>
      <c r="T654" s="100"/>
    </row>
    <row r="655" spans="4:20" x14ac:dyDescent="0.25">
      <c r="D655" s="84"/>
      <c r="R655" s="102"/>
      <c r="S655" s="100"/>
      <c r="T655" s="100"/>
    </row>
    <row r="656" spans="4:20" x14ac:dyDescent="0.25">
      <c r="D656" s="84"/>
      <c r="R656" s="102"/>
      <c r="S656" s="100"/>
      <c r="T656" s="100"/>
    </row>
    <row r="657" spans="4:20" x14ac:dyDescent="0.25">
      <c r="D657" s="84"/>
      <c r="R657" s="102"/>
      <c r="S657" s="100"/>
      <c r="T657" s="100"/>
    </row>
    <row r="658" spans="4:20" x14ac:dyDescent="0.25">
      <c r="D658" s="84"/>
      <c r="R658" s="102"/>
      <c r="S658" s="100"/>
      <c r="T658" s="100"/>
    </row>
    <row r="659" spans="4:20" x14ac:dyDescent="0.25">
      <c r="D659" s="84"/>
      <c r="R659" s="102"/>
      <c r="S659" s="100"/>
      <c r="T659" s="100"/>
    </row>
    <row r="660" spans="4:20" x14ac:dyDescent="0.25">
      <c r="D660" s="84"/>
      <c r="R660" s="102"/>
      <c r="S660" s="100"/>
      <c r="T660" s="100"/>
    </row>
    <row r="661" spans="4:20" x14ac:dyDescent="0.25">
      <c r="D661" s="84"/>
      <c r="R661" s="102"/>
      <c r="S661" s="100"/>
      <c r="T661" s="100"/>
    </row>
    <row r="662" spans="4:20" x14ac:dyDescent="0.25">
      <c r="D662" s="84"/>
      <c r="R662" s="102"/>
      <c r="S662" s="100"/>
      <c r="T662" s="100"/>
    </row>
    <row r="663" spans="4:20" x14ac:dyDescent="0.25">
      <c r="D663" s="84"/>
      <c r="R663" s="102"/>
      <c r="S663" s="100"/>
      <c r="T663" s="100"/>
    </row>
    <row r="664" spans="4:20" x14ac:dyDescent="0.25">
      <c r="D664" s="84"/>
      <c r="R664" s="102"/>
      <c r="S664" s="100"/>
      <c r="T664" s="100"/>
    </row>
    <row r="665" spans="4:20" x14ac:dyDescent="0.25">
      <c r="D665" s="84"/>
      <c r="R665" s="102"/>
      <c r="S665" s="100"/>
      <c r="T665" s="100"/>
    </row>
    <row r="666" spans="4:20" x14ac:dyDescent="0.25">
      <c r="D666" s="84"/>
      <c r="R666" s="102"/>
      <c r="S666" s="100"/>
      <c r="T666" s="100"/>
    </row>
    <row r="667" spans="4:20" x14ac:dyDescent="0.25">
      <c r="D667" s="84"/>
      <c r="R667" s="102"/>
      <c r="S667" s="100"/>
      <c r="T667" s="100"/>
    </row>
    <row r="668" spans="4:20" x14ac:dyDescent="0.25">
      <c r="D668" s="84"/>
      <c r="R668" s="102"/>
      <c r="S668" s="100"/>
      <c r="T668" s="100"/>
    </row>
    <row r="669" spans="4:20" x14ac:dyDescent="0.25">
      <c r="D669" s="84"/>
      <c r="R669" s="102"/>
      <c r="S669" s="100"/>
      <c r="T669" s="100"/>
    </row>
    <row r="670" spans="4:20" x14ac:dyDescent="0.25">
      <c r="D670" s="84"/>
      <c r="R670" s="102"/>
      <c r="S670" s="100"/>
      <c r="T670" s="100"/>
    </row>
    <row r="671" spans="4:20" x14ac:dyDescent="0.25">
      <c r="D671" s="84"/>
      <c r="R671" s="102"/>
      <c r="S671" s="100"/>
      <c r="T671" s="100"/>
    </row>
    <row r="672" spans="4:20" x14ac:dyDescent="0.25">
      <c r="D672" s="84"/>
      <c r="R672" s="102"/>
      <c r="S672" s="100"/>
      <c r="T672" s="100"/>
    </row>
    <row r="673" spans="4:20" x14ac:dyDescent="0.25">
      <c r="D673" s="84"/>
      <c r="R673" s="102"/>
      <c r="S673" s="100"/>
      <c r="T673" s="100"/>
    </row>
    <row r="674" spans="4:20" x14ac:dyDescent="0.25">
      <c r="D674" s="84"/>
      <c r="R674" s="102"/>
      <c r="S674" s="100"/>
      <c r="T674" s="100"/>
    </row>
    <row r="675" spans="4:20" x14ac:dyDescent="0.25">
      <c r="D675" s="84"/>
      <c r="R675" s="102"/>
      <c r="S675" s="100"/>
      <c r="T675" s="100"/>
    </row>
    <row r="676" spans="4:20" x14ac:dyDescent="0.25">
      <c r="D676" s="84"/>
      <c r="R676" s="102"/>
      <c r="S676" s="100"/>
      <c r="T676" s="100"/>
    </row>
    <row r="677" spans="4:20" x14ac:dyDescent="0.25">
      <c r="D677" s="84"/>
      <c r="R677" s="102"/>
      <c r="S677" s="100"/>
      <c r="T677" s="100"/>
    </row>
    <row r="678" spans="4:20" x14ac:dyDescent="0.25">
      <c r="D678" s="84"/>
      <c r="R678" s="102"/>
      <c r="S678" s="100"/>
      <c r="T678" s="100"/>
    </row>
    <row r="679" spans="4:20" x14ac:dyDescent="0.25">
      <c r="D679" s="84"/>
      <c r="R679" s="102"/>
      <c r="S679" s="100"/>
      <c r="T679" s="100"/>
    </row>
    <row r="680" spans="4:20" x14ac:dyDescent="0.25">
      <c r="D680" s="84"/>
      <c r="R680" s="102"/>
      <c r="S680" s="100"/>
      <c r="T680" s="100"/>
    </row>
    <row r="681" spans="4:20" x14ac:dyDescent="0.25">
      <c r="D681" s="84"/>
      <c r="R681" s="102"/>
      <c r="S681" s="100"/>
      <c r="T681" s="100"/>
    </row>
    <row r="682" spans="4:20" x14ac:dyDescent="0.25">
      <c r="D682" s="84"/>
      <c r="R682" s="102"/>
      <c r="S682" s="100"/>
      <c r="T682" s="100"/>
    </row>
    <row r="683" spans="4:20" x14ac:dyDescent="0.25">
      <c r="D683" s="84"/>
      <c r="R683" s="102"/>
      <c r="S683" s="100"/>
      <c r="T683" s="100"/>
    </row>
    <row r="684" spans="4:20" x14ac:dyDescent="0.25">
      <c r="D684" s="84"/>
      <c r="R684" s="102"/>
      <c r="S684" s="100"/>
      <c r="T684" s="100"/>
    </row>
    <row r="685" spans="4:20" x14ac:dyDescent="0.25">
      <c r="D685" s="84"/>
      <c r="R685" s="102"/>
      <c r="S685" s="100"/>
      <c r="T685" s="100"/>
    </row>
    <row r="686" spans="4:20" x14ac:dyDescent="0.25">
      <c r="D686" s="84"/>
      <c r="R686" s="102"/>
      <c r="S686" s="100"/>
      <c r="T686" s="100"/>
    </row>
    <row r="687" spans="4:20" x14ac:dyDescent="0.25">
      <c r="D687" s="84"/>
      <c r="R687" s="102"/>
      <c r="S687" s="100"/>
      <c r="T687" s="100"/>
    </row>
    <row r="688" spans="4:20" x14ac:dyDescent="0.25">
      <c r="D688" s="84"/>
      <c r="R688" s="102"/>
      <c r="S688" s="100"/>
      <c r="T688" s="100"/>
    </row>
    <row r="689" spans="4:20" x14ac:dyDescent="0.25">
      <c r="D689" s="84"/>
      <c r="R689" s="102"/>
      <c r="S689" s="100"/>
      <c r="T689" s="100"/>
    </row>
    <row r="690" spans="4:20" x14ac:dyDescent="0.25">
      <c r="D690" s="84"/>
      <c r="R690" s="102"/>
      <c r="S690" s="100"/>
      <c r="T690" s="100"/>
    </row>
    <row r="691" spans="4:20" x14ac:dyDescent="0.25">
      <c r="D691" s="84"/>
      <c r="R691" s="102"/>
      <c r="S691" s="100"/>
      <c r="T691" s="100"/>
    </row>
    <row r="692" spans="4:20" x14ac:dyDescent="0.25">
      <c r="D692" s="84"/>
      <c r="R692" s="102"/>
      <c r="S692" s="100"/>
      <c r="T692" s="100"/>
    </row>
    <row r="693" spans="4:20" x14ac:dyDescent="0.25">
      <c r="D693" s="84"/>
      <c r="R693" s="102"/>
      <c r="S693" s="100"/>
      <c r="T693" s="100"/>
    </row>
    <row r="694" spans="4:20" x14ac:dyDescent="0.25">
      <c r="D694" s="84"/>
      <c r="R694" s="102"/>
      <c r="S694" s="100"/>
      <c r="T694" s="100"/>
    </row>
    <row r="695" spans="4:20" x14ac:dyDescent="0.25">
      <c r="D695" s="84"/>
      <c r="R695" s="102"/>
      <c r="S695" s="100"/>
      <c r="T695" s="100"/>
    </row>
    <row r="696" spans="4:20" x14ac:dyDescent="0.25">
      <c r="D696" s="84"/>
      <c r="R696" s="102"/>
      <c r="S696" s="100"/>
      <c r="T696" s="100"/>
    </row>
    <row r="697" spans="4:20" x14ac:dyDescent="0.25">
      <c r="D697" s="84"/>
      <c r="R697" s="102"/>
      <c r="S697" s="100"/>
      <c r="T697" s="100"/>
    </row>
    <row r="698" spans="4:20" x14ac:dyDescent="0.25">
      <c r="D698" s="84"/>
      <c r="R698" s="102"/>
      <c r="S698" s="100"/>
      <c r="T698" s="100"/>
    </row>
    <row r="699" spans="4:20" x14ac:dyDescent="0.25">
      <c r="D699" s="84"/>
      <c r="R699" s="102"/>
      <c r="S699" s="100"/>
      <c r="T699" s="100"/>
    </row>
    <row r="700" spans="4:20" x14ac:dyDescent="0.25">
      <c r="D700" s="84"/>
      <c r="R700" s="102"/>
      <c r="S700" s="100"/>
      <c r="T700" s="100"/>
    </row>
    <row r="701" spans="4:20" x14ac:dyDescent="0.25">
      <c r="D701" s="84"/>
      <c r="R701" s="102"/>
      <c r="S701" s="100"/>
      <c r="T701" s="100"/>
    </row>
    <row r="702" spans="4:20" x14ac:dyDescent="0.25">
      <c r="D702" s="84"/>
      <c r="R702" s="102"/>
      <c r="S702" s="100"/>
      <c r="T702" s="100"/>
    </row>
    <row r="703" spans="4:20" x14ac:dyDescent="0.25">
      <c r="D703" s="84"/>
      <c r="R703" s="102"/>
      <c r="S703" s="100"/>
      <c r="T703" s="100"/>
    </row>
    <row r="704" spans="4:20" x14ac:dyDescent="0.25">
      <c r="D704" s="84"/>
      <c r="R704" s="102"/>
      <c r="S704" s="100"/>
      <c r="T704" s="100"/>
    </row>
    <row r="705" spans="4:20" x14ac:dyDescent="0.25">
      <c r="D705" s="84"/>
      <c r="R705" s="102"/>
      <c r="S705" s="100"/>
      <c r="T705" s="100"/>
    </row>
    <row r="706" spans="4:20" x14ac:dyDescent="0.25">
      <c r="D706" s="84"/>
      <c r="R706" s="102"/>
      <c r="S706" s="100"/>
      <c r="T706" s="100"/>
    </row>
    <row r="707" spans="4:20" x14ac:dyDescent="0.25">
      <c r="D707" s="84"/>
      <c r="R707" s="102"/>
      <c r="S707" s="100"/>
      <c r="T707" s="100"/>
    </row>
    <row r="708" spans="4:20" x14ac:dyDescent="0.25">
      <c r="D708" s="84"/>
      <c r="R708" s="102"/>
      <c r="S708" s="100"/>
      <c r="T708" s="100"/>
    </row>
    <row r="709" spans="4:20" x14ac:dyDescent="0.25">
      <c r="D709" s="84"/>
      <c r="R709" s="102"/>
      <c r="S709" s="100"/>
      <c r="T709" s="100"/>
    </row>
    <row r="710" spans="4:20" x14ac:dyDescent="0.25">
      <c r="D710" s="84"/>
      <c r="R710" s="102"/>
      <c r="S710" s="100"/>
      <c r="T710" s="100"/>
    </row>
    <row r="711" spans="4:20" x14ac:dyDescent="0.25">
      <c r="D711" s="84"/>
      <c r="R711" s="102"/>
      <c r="S711" s="100"/>
      <c r="T711" s="100"/>
    </row>
    <row r="712" spans="4:20" x14ac:dyDescent="0.25">
      <c r="D712" s="84"/>
      <c r="R712" s="102"/>
      <c r="S712" s="100"/>
      <c r="T712" s="100"/>
    </row>
    <row r="713" spans="4:20" x14ac:dyDescent="0.25">
      <c r="D713" s="84"/>
      <c r="R713" s="102"/>
      <c r="S713" s="100"/>
      <c r="T713" s="100"/>
    </row>
    <row r="714" spans="4:20" x14ac:dyDescent="0.25">
      <c r="D714" s="84"/>
      <c r="R714" s="102"/>
      <c r="S714" s="100"/>
      <c r="T714" s="100"/>
    </row>
    <row r="715" spans="4:20" x14ac:dyDescent="0.25">
      <c r="D715" s="84"/>
      <c r="R715" s="102"/>
      <c r="S715" s="100"/>
      <c r="T715" s="100"/>
    </row>
    <row r="716" spans="4:20" x14ac:dyDescent="0.25">
      <c r="D716" s="84"/>
      <c r="R716" s="102"/>
      <c r="S716" s="100"/>
      <c r="T716" s="100"/>
    </row>
    <row r="717" spans="4:20" x14ac:dyDescent="0.25">
      <c r="D717" s="84"/>
      <c r="R717" s="102"/>
      <c r="S717" s="100"/>
      <c r="T717" s="100"/>
    </row>
    <row r="718" spans="4:20" x14ac:dyDescent="0.25">
      <c r="D718" s="84"/>
      <c r="R718" s="102"/>
      <c r="S718" s="100"/>
      <c r="T718" s="100"/>
    </row>
    <row r="719" spans="4:20" x14ac:dyDescent="0.25">
      <c r="D719" s="84"/>
      <c r="R719" s="102"/>
      <c r="S719" s="100"/>
      <c r="T719" s="100"/>
    </row>
    <row r="720" spans="4:20" x14ac:dyDescent="0.25">
      <c r="D720" s="84"/>
      <c r="R720" s="102"/>
      <c r="S720" s="100"/>
      <c r="T720" s="100"/>
    </row>
    <row r="721" spans="4:20" x14ac:dyDescent="0.25">
      <c r="D721" s="84"/>
      <c r="R721" s="102"/>
      <c r="S721" s="100"/>
      <c r="T721" s="100"/>
    </row>
    <row r="722" spans="4:20" x14ac:dyDescent="0.25">
      <c r="D722" s="84"/>
      <c r="R722" s="102"/>
      <c r="S722" s="100"/>
      <c r="T722" s="100"/>
    </row>
    <row r="723" spans="4:20" x14ac:dyDescent="0.25">
      <c r="D723" s="84"/>
      <c r="R723" s="102"/>
      <c r="S723" s="100"/>
      <c r="T723" s="100"/>
    </row>
    <row r="724" spans="4:20" x14ac:dyDescent="0.25">
      <c r="D724" s="84"/>
      <c r="R724" s="102"/>
      <c r="S724" s="100"/>
      <c r="T724" s="100"/>
    </row>
    <row r="725" spans="4:20" x14ac:dyDescent="0.25">
      <c r="D725" s="84"/>
      <c r="R725" s="102"/>
      <c r="S725" s="100"/>
      <c r="T725" s="100"/>
    </row>
    <row r="726" spans="4:20" x14ac:dyDescent="0.25">
      <c r="D726" s="84"/>
      <c r="R726" s="102"/>
      <c r="S726" s="100"/>
      <c r="T726" s="100"/>
    </row>
    <row r="727" spans="4:20" x14ac:dyDescent="0.25">
      <c r="D727" s="84"/>
      <c r="R727" s="102"/>
      <c r="S727" s="100"/>
      <c r="T727" s="100"/>
    </row>
    <row r="728" spans="4:20" x14ac:dyDescent="0.25">
      <c r="D728" s="84"/>
      <c r="R728" s="102"/>
      <c r="S728" s="100"/>
      <c r="T728" s="100"/>
    </row>
    <row r="729" spans="4:20" x14ac:dyDescent="0.25">
      <c r="D729" s="84"/>
      <c r="R729" s="102"/>
      <c r="S729" s="100"/>
      <c r="T729" s="100"/>
    </row>
    <row r="730" spans="4:20" x14ac:dyDescent="0.25">
      <c r="D730" s="84"/>
      <c r="R730" s="102"/>
      <c r="S730" s="100"/>
      <c r="T730" s="100"/>
    </row>
    <row r="731" spans="4:20" x14ac:dyDescent="0.25">
      <c r="D731" s="84"/>
      <c r="R731" s="102"/>
      <c r="S731" s="100"/>
      <c r="T731" s="100"/>
    </row>
    <row r="732" spans="4:20" x14ac:dyDescent="0.25">
      <c r="D732" s="84"/>
      <c r="R732" s="102"/>
      <c r="S732" s="100"/>
      <c r="T732" s="100"/>
    </row>
    <row r="733" spans="4:20" x14ac:dyDescent="0.25">
      <c r="D733" s="84"/>
      <c r="R733" s="102"/>
      <c r="S733" s="100"/>
      <c r="T733" s="100"/>
    </row>
    <row r="734" spans="4:20" x14ac:dyDescent="0.25">
      <c r="D734" s="84"/>
      <c r="R734" s="102"/>
      <c r="S734" s="100"/>
      <c r="T734" s="100"/>
    </row>
    <row r="735" spans="4:20" x14ac:dyDescent="0.25">
      <c r="D735" s="84"/>
      <c r="R735" s="102"/>
      <c r="S735" s="100"/>
      <c r="T735" s="100"/>
    </row>
    <row r="736" spans="4:20" x14ac:dyDescent="0.25">
      <c r="D736" s="84"/>
      <c r="R736" s="102"/>
      <c r="S736" s="100"/>
      <c r="T736" s="100"/>
    </row>
    <row r="737" spans="4:20" x14ac:dyDescent="0.25">
      <c r="D737" s="84"/>
      <c r="R737" s="102"/>
      <c r="S737" s="100"/>
      <c r="T737" s="100"/>
    </row>
    <row r="738" spans="4:20" x14ac:dyDescent="0.25">
      <c r="D738" s="84"/>
      <c r="R738" s="102"/>
      <c r="S738" s="100"/>
      <c r="T738" s="100"/>
    </row>
    <row r="739" spans="4:20" x14ac:dyDescent="0.25">
      <c r="D739" s="84"/>
      <c r="R739" s="102"/>
      <c r="S739" s="100"/>
      <c r="T739" s="100"/>
    </row>
    <row r="740" spans="4:20" x14ac:dyDescent="0.25">
      <c r="D740" s="84"/>
      <c r="R740" s="102"/>
      <c r="S740" s="100"/>
      <c r="T740" s="100"/>
    </row>
    <row r="741" spans="4:20" x14ac:dyDescent="0.25">
      <c r="D741" s="84"/>
      <c r="R741" s="102"/>
      <c r="S741" s="100"/>
      <c r="T741" s="100"/>
    </row>
    <row r="742" spans="4:20" x14ac:dyDescent="0.25">
      <c r="D742" s="84"/>
      <c r="R742" s="102"/>
      <c r="S742" s="100"/>
      <c r="T742" s="100"/>
    </row>
    <row r="743" spans="4:20" x14ac:dyDescent="0.25">
      <c r="D743" s="84"/>
      <c r="R743" s="102"/>
      <c r="S743" s="100"/>
      <c r="T743" s="100"/>
    </row>
    <row r="744" spans="4:20" x14ac:dyDescent="0.25">
      <c r="D744" s="84"/>
      <c r="R744" s="102"/>
      <c r="S744" s="100"/>
      <c r="T744" s="100"/>
    </row>
    <row r="745" spans="4:20" x14ac:dyDescent="0.25">
      <c r="D745" s="84"/>
      <c r="R745" s="102"/>
      <c r="S745" s="100"/>
      <c r="T745" s="100"/>
    </row>
    <row r="746" spans="4:20" x14ac:dyDescent="0.25">
      <c r="D746" s="84"/>
      <c r="R746" s="102"/>
      <c r="S746" s="100"/>
      <c r="T746" s="100"/>
    </row>
    <row r="747" spans="4:20" x14ac:dyDescent="0.25">
      <c r="D747" s="84"/>
      <c r="R747" s="102"/>
      <c r="S747" s="100"/>
      <c r="T747" s="100"/>
    </row>
    <row r="748" spans="4:20" x14ac:dyDescent="0.25">
      <c r="D748" s="84"/>
      <c r="R748" s="102"/>
      <c r="S748" s="100"/>
      <c r="T748" s="100"/>
    </row>
    <row r="749" spans="4:20" x14ac:dyDescent="0.25">
      <c r="D749" s="84"/>
      <c r="R749" s="102"/>
      <c r="S749" s="100"/>
      <c r="T749" s="100"/>
    </row>
    <row r="750" spans="4:20" x14ac:dyDescent="0.25">
      <c r="D750" s="84"/>
      <c r="R750" s="102"/>
      <c r="S750" s="100"/>
      <c r="T750" s="100"/>
    </row>
    <row r="751" spans="4:20" x14ac:dyDescent="0.25">
      <c r="D751" s="84"/>
      <c r="R751" s="102"/>
      <c r="S751" s="100"/>
      <c r="T751" s="100"/>
    </row>
    <row r="752" spans="4:20" x14ac:dyDescent="0.25">
      <c r="D752" s="84"/>
      <c r="R752" s="102"/>
      <c r="S752" s="100"/>
      <c r="T752" s="100"/>
    </row>
    <row r="753" spans="4:20" x14ac:dyDescent="0.25">
      <c r="D753" s="84"/>
      <c r="R753" s="102"/>
      <c r="S753" s="100"/>
      <c r="T753" s="100"/>
    </row>
    <row r="754" spans="4:20" x14ac:dyDescent="0.25">
      <c r="D754" s="84"/>
      <c r="R754" s="102"/>
      <c r="S754" s="100"/>
      <c r="T754" s="100"/>
    </row>
    <row r="755" spans="4:20" x14ac:dyDescent="0.25">
      <c r="D755" s="84"/>
      <c r="R755" s="102"/>
      <c r="S755" s="100"/>
      <c r="T755" s="100"/>
    </row>
    <row r="756" spans="4:20" x14ac:dyDescent="0.25">
      <c r="D756" s="84"/>
      <c r="R756" s="102"/>
      <c r="S756" s="100"/>
      <c r="T756" s="100"/>
    </row>
    <row r="757" spans="4:20" x14ac:dyDescent="0.25">
      <c r="D757" s="84"/>
      <c r="R757" s="102"/>
      <c r="S757" s="100"/>
      <c r="T757" s="100"/>
    </row>
    <row r="758" spans="4:20" x14ac:dyDescent="0.25">
      <c r="D758" s="84"/>
      <c r="R758" s="102"/>
      <c r="S758" s="100"/>
      <c r="T758" s="100"/>
    </row>
    <row r="759" spans="4:20" x14ac:dyDescent="0.25">
      <c r="D759" s="84"/>
      <c r="R759" s="102"/>
      <c r="S759" s="100"/>
      <c r="T759" s="100"/>
    </row>
    <row r="760" spans="4:20" x14ac:dyDescent="0.25">
      <c r="D760" s="84"/>
      <c r="R760" s="102"/>
      <c r="S760" s="100"/>
      <c r="T760" s="100"/>
    </row>
    <row r="761" spans="4:20" x14ac:dyDescent="0.25">
      <c r="D761" s="84"/>
      <c r="R761" s="102"/>
      <c r="S761" s="100"/>
      <c r="T761" s="100"/>
    </row>
    <row r="762" spans="4:20" x14ac:dyDescent="0.25">
      <c r="D762" s="84"/>
      <c r="R762" s="102"/>
      <c r="S762" s="100"/>
      <c r="T762" s="100"/>
    </row>
    <row r="763" spans="4:20" x14ac:dyDescent="0.25">
      <c r="D763" s="84"/>
      <c r="R763" s="102"/>
      <c r="S763" s="100"/>
      <c r="T763" s="100"/>
    </row>
    <row r="764" spans="4:20" x14ac:dyDescent="0.25">
      <c r="D764" s="84"/>
      <c r="R764" s="102"/>
      <c r="S764" s="100"/>
      <c r="T764" s="100"/>
    </row>
    <row r="765" spans="4:20" x14ac:dyDescent="0.25">
      <c r="D765" s="84"/>
      <c r="R765" s="102"/>
      <c r="S765" s="100"/>
      <c r="T765" s="100"/>
    </row>
    <row r="766" spans="4:20" x14ac:dyDescent="0.25">
      <c r="D766" s="84"/>
      <c r="R766" s="102"/>
      <c r="S766" s="100"/>
      <c r="T766" s="100"/>
    </row>
    <row r="767" spans="4:20" x14ac:dyDescent="0.25">
      <c r="D767" s="84"/>
      <c r="R767" s="102"/>
      <c r="S767" s="100"/>
      <c r="T767" s="100"/>
    </row>
    <row r="768" spans="4:20" x14ac:dyDescent="0.25">
      <c r="D768" s="84"/>
      <c r="R768" s="102"/>
      <c r="S768" s="100"/>
      <c r="T768" s="100"/>
    </row>
    <row r="769" spans="4:20" x14ac:dyDescent="0.25">
      <c r="D769" s="84"/>
      <c r="R769" s="102"/>
      <c r="S769" s="100"/>
      <c r="T769" s="100"/>
    </row>
    <row r="770" spans="4:20" x14ac:dyDescent="0.25">
      <c r="D770" s="84"/>
      <c r="R770" s="102"/>
      <c r="S770" s="100"/>
      <c r="T770" s="100"/>
    </row>
    <row r="771" spans="4:20" x14ac:dyDescent="0.25">
      <c r="D771" s="84"/>
      <c r="R771" s="102"/>
      <c r="S771" s="100"/>
      <c r="T771" s="100"/>
    </row>
    <row r="772" spans="4:20" x14ac:dyDescent="0.25">
      <c r="D772" s="84"/>
      <c r="R772" s="102"/>
      <c r="S772" s="100"/>
      <c r="T772" s="100"/>
    </row>
    <row r="773" spans="4:20" x14ac:dyDescent="0.25">
      <c r="D773" s="84"/>
      <c r="R773" s="102"/>
      <c r="S773" s="100"/>
      <c r="T773" s="100"/>
    </row>
    <row r="774" spans="4:20" x14ac:dyDescent="0.25">
      <c r="D774" s="84"/>
      <c r="R774" s="102"/>
      <c r="S774" s="100"/>
      <c r="T774" s="100"/>
    </row>
    <row r="775" spans="4:20" x14ac:dyDescent="0.25">
      <c r="D775" s="84"/>
      <c r="R775" s="102"/>
      <c r="S775" s="100"/>
      <c r="T775" s="100"/>
    </row>
    <row r="776" spans="4:20" x14ac:dyDescent="0.25">
      <c r="D776" s="84"/>
      <c r="R776" s="102"/>
      <c r="S776" s="100"/>
      <c r="T776" s="100"/>
    </row>
    <row r="777" spans="4:20" x14ac:dyDescent="0.25">
      <c r="D777" s="84"/>
      <c r="R777" s="102"/>
      <c r="S777" s="100"/>
      <c r="T777" s="100"/>
    </row>
    <row r="778" spans="4:20" x14ac:dyDescent="0.25">
      <c r="D778" s="84"/>
      <c r="R778" s="102"/>
      <c r="S778" s="100"/>
      <c r="T778" s="100"/>
    </row>
    <row r="779" spans="4:20" x14ac:dyDescent="0.25">
      <c r="D779" s="84"/>
      <c r="R779" s="102"/>
      <c r="S779" s="100"/>
      <c r="T779" s="100"/>
    </row>
    <row r="780" spans="4:20" x14ac:dyDescent="0.25">
      <c r="D780" s="84"/>
      <c r="R780" s="102"/>
      <c r="S780" s="100"/>
      <c r="T780" s="100"/>
    </row>
    <row r="781" spans="4:20" x14ac:dyDescent="0.25">
      <c r="D781" s="84"/>
      <c r="R781" s="102"/>
      <c r="S781" s="100"/>
      <c r="T781" s="100"/>
    </row>
    <row r="782" spans="4:20" x14ac:dyDescent="0.25">
      <c r="D782" s="84"/>
      <c r="R782" s="102"/>
      <c r="S782" s="100"/>
      <c r="T782" s="100"/>
    </row>
    <row r="783" spans="4:20" x14ac:dyDescent="0.25">
      <c r="D783" s="84"/>
      <c r="R783" s="102"/>
      <c r="S783" s="100"/>
      <c r="T783" s="100"/>
    </row>
    <row r="784" spans="4:20" x14ac:dyDescent="0.25">
      <c r="D784" s="84"/>
      <c r="R784" s="102"/>
      <c r="S784" s="100"/>
      <c r="T784" s="100"/>
    </row>
    <row r="785" spans="4:20" x14ac:dyDescent="0.25">
      <c r="D785" s="84"/>
      <c r="R785" s="102"/>
      <c r="S785" s="100"/>
      <c r="T785" s="100"/>
    </row>
    <row r="786" spans="4:20" x14ac:dyDescent="0.25">
      <c r="D786" s="84"/>
      <c r="R786" s="102"/>
      <c r="S786" s="100"/>
      <c r="T786" s="100"/>
    </row>
    <row r="787" spans="4:20" x14ac:dyDescent="0.25">
      <c r="D787" s="84"/>
      <c r="R787" s="102"/>
      <c r="S787" s="100"/>
      <c r="T787" s="100"/>
    </row>
    <row r="788" spans="4:20" x14ac:dyDescent="0.25">
      <c r="D788" s="84"/>
      <c r="R788" s="102"/>
      <c r="S788" s="100"/>
      <c r="T788" s="100"/>
    </row>
    <row r="789" spans="4:20" x14ac:dyDescent="0.25">
      <c r="D789" s="84"/>
      <c r="R789" s="102"/>
      <c r="S789" s="100"/>
      <c r="T789" s="100"/>
    </row>
    <row r="790" spans="4:20" x14ac:dyDescent="0.25">
      <c r="D790" s="84"/>
      <c r="R790" s="102"/>
      <c r="S790" s="100"/>
      <c r="T790" s="100"/>
    </row>
    <row r="791" spans="4:20" x14ac:dyDescent="0.25">
      <c r="D791" s="84"/>
      <c r="R791" s="102"/>
      <c r="S791" s="100"/>
      <c r="T791" s="100"/>
    </row>
    <row r="792" spans="4:20" x14ac:dyDescent="0.25">
      <c r="D792" s="84"/>
      <c r="R792" s="102"/>
      <c r="S792" s="100"/>
      <c r="T792" s="100"/>
    </row>
    <row r="793" spans="4:20" x14ac:dyDescent="0.25">
      <c r="D793" s="84"/>
      <c r="R793" s="102"/>
      <c r="S793" s="100"/>
      <c r="T793" s="100"/>
    </row>
    <row r="794" spans="4:20" x14ac:dyDescent="0.25">
      <c r="D794" s="84"/>
      <c r="R794" s="102"/>
      <c r="S794" s="100"/>
      <c r="T794" s="100"/>
    </row>
    <row r="795" spans="4:20" x14ac:dyDescent="0.25">
      <c r="D795" s="84"/>
      <c r="R795" s="102"/>
      <c r="S795" s="100"/>
      <c r="T795" s="100"/>
    </row>
    <row r="796" spans="4:20" x14ac:dyDescent="0.25">
      <c r="D796" s="84"/>
      <c r="R796" s="102"/>
      <c r="S796" s="100"/>
      <c r="T796" s="100"/>
    </row>
    <row r="797" spans="4:20" x14ac:dyDescent="0.25">
      <c r="D797" s="84"/>
      <c r="R797" s="102"/>
      <c r="S797" s="100"/>
      <c r="T797" s="100"/>
    </row>
    <row r="798" spans="4:20" x14ac:dyDescent="0.25">
      <c r="D798" s="84"/>
      <c r="R798" s="102"/>
      <c r="S798" s="100"/>
      <c r="T798" s="100"/>
    </row>
    <row r="799" spans="4:20" x14ac:dyDescent="0.25">
      <c r="D799" s="84"/>
      <c r="R799" s="102"/>
      <c r="S799" s="100"/>
      <c r="T799" s="100"/>
    </row>
    <row r="800" spans="4:20" x14ac:dyDescent="0.25">
      <c r="D800" s="84"/>
      <c r="R800" s="102"/>
      <c r="S800" s="100"/>
      <c r="T800" s="100"/>
    </row>
    <row r="801" spans="4:20" x14ac:dyDescent="0.25">
      <c r="D801" s="84"/>
      <c r="R801" s="102"/>
      <c r="S801" s="100"/>
      <c r="T801" s="100"/>
    </row>
    <row r="802" spans="4:20" x14ac:dyDescent="0.25">
      <c r="D802" s="84"/>
      <c r="R802" s="102"/>
      <c r="S802" s="100"/>
      <c r="T802" s="100"/>
    </row>
    <row r="803" spans="4:20" x14ac:dyDescent="0.25">
      <c r="D803" s="84"/>
      <c r="R803" s="102"/>
      <c r="S803" s="100"/>
      <c r="T803" s="100"/>
    </row>
    <row r="804" spans="4:20" x14ac:dyDescent="0.25">
      <c r="D804" s="84"/>
      <c r="R804" s="102"/>
      <c r="S804" s="100"/>
      <c r="T804" s="100"/>
    </row>
    <row r="805" spans="4:20" x14ac:dyDescent="0.25">
      <c r="D805" s="84"/>
      <c r="R805" s="102"/>
      <c r="S805" s="100"/>
      <c r="T805" s="100"/>
    </row>
    <row r="806" spans="4:20" x14ac:dyDescent="0.25">
      <c r="D806" s="84"/>
      <c r="R806" s="102"/>
      <c r="S806" s="100"/>
      <c r="T806" s="100"/>
    </row>
    <row r="807" spans="4:20" x14ac:dyDescent="0.25">
      <c r="D807" s="84"/>
      <c r="R807" s="102"/>
      <c r="S807" s="100"/>
      <c r="T807" s="100"/>
    </row>
    <row r="808" spans="4:20" x14ac:dyDescent="0.25">
      <c r="D808" s="84"/>
      <c r="R808" s="102"/>
      <c r="S808" s="100"/>
      <c r="T808" s="100"/>
    </row>
    <row r="809" spans="4:20" x14ac:dyDescent="0.25">
      <c r="D809" s="84"/>
      <c r="R809" s="102"/>
      <c r="S809" s="100"/>
      <c r="T809" s="100"/>
    </row>
    <row r="810" spans="4:20" x14ac:dyDescent="0.25">
      <c r="D810" s="84"/>
      <c r="R810" s="102"/>
      <c r="S810" s="100"/>
      <c r="T810" s="100"/>
    </row>
    <row r="811" spans="4:20" x14ac:dyDescent="0.25">
      <c r="D811" s="84"/>
      <c r="R811" s="102"/>
      <c r="S811" s="100"/>
      <c r="T811" s="100"/>
    </row>
    <row r="812" spans="4:20" x14ac:dyDescent="0.25">
      <c r="D812" s="84"/>
      <c r="R812" s="102"/>
      <c r="S812" s="100"/>
      <c r="T812" s="100"/>
    </row>
    <row r="813" spans="4:20" x14ac:dyDescent="0.25">
      <c r="D813" s="84"/>
      <c r="R813" s="102"/>
      <c r="S813" s="100"/>
      <c r="T813" s="100"/>
    </row>
    <row r="814" spans="4:20" x14ac:dyDescent="0.25">
      <c r="D814" s="84"/>
      <c r="R814" s="102"/>
      <c r="S814" s="100"/>
      <c r="T814" s="100"/>
    </row>
    <row r="815" spans="4:20" x14ac:dyDescent="0.25">
      <c r="D815" s="84"/>
      <c r="R815" s="102"/>
      <c r="S815" s="100"/>
      <c r="T815" s="100"/>
    </row>
    <row r="816" spans="4:20" x14ac:dyDescent="0.25">
      <c r="D816" s="84"/>
      <c r="R816" s="102"/>
      <c r="S816" s="100"/>
      <c r="T816" s="100"/>
    </row>
    <row r="817" spans="4:20" x14ac:dyDescent="0.25">
      <c r="D817" s="84"/>
      <c r="R817" s="102"/>
      <c r="S817" s="100"/>
      <c r="T817" s="100"/>
    </row>
    <row r="818" spans="4:20" x14ac:dyDescent="0.25">
      <c r="D818" s="84"/>
      <c r="R818" s="102"/>
      <c r="S818" s="100"/>
      <c r="T818" s="100"/>
    </row>
    <row r="819" spans="4:20" x14ac:dyDescent="0.25">
      <c r="D819" s="84"/>
      <c r="R819" s="102"/>
      <c r="S819" s="100"/>
      <c r="T819" s="100"/>
    </row>
    <row r="820" spans="4:20" x14ac:dyDescent="0.25">
      <c r="D820" s="84"/>
      <c r="R820" s="102"/>
      <c r="S820" s="100"/>
      <c r="T820" s="100"/>
    </row>
    <row r="821" spans="4:20" x14ac:dyDescent="0.25">
      <c r="D821" s="84"/>
      <c r="R821" s="102"/>
      <c r="S821" s="100"/>
      <c r="T821" s="100"/>
    </row>
    <row r="822" spans="4:20" x14ac:dyDescent="0.25">
      <c r="D822" s="84"/>
      <c r="R822" s="102"/>
      <c r="S822" s="100"/>
      <c r="T822" s="100"/>
    </row>
    <row r="823" spans="4:20" x14ac:dyDescent="0.25">
      <c r="D823" s="84"/>
      <c r="R823" s="102"/>
      <c r="S823" s="100"/>
      <c r="T823" s="100"/>
    </row>
    <row r="824" spans="4:20" x14ac:dyDescent="0.25">
      <c r="D824" s="84"/>
      <c r="R824" s="102"/>
      <c r="S824" s="100"/>
      <c r="T824" s="100"/>
    </row>
    <row r="825" spans="4:20" x14ac:dyDescent="0.25">
      <c r="D825" s="84"/>
      <c r="R825" s="102"/>
      <c r="S825" s="100"/>
      <c r="T825" s="100"/>
    </row>
    <row r="826" spans="4:20" x14ac:dyDescent="0.25">
      <c r="D826" s="84"/>
      <c r="R826" s="102"/>
      <c r="S826" s="100"/>
      <c r="T826" s="100"/>
    </row>
    <row r="827" spans="4:20" x14ac:dyDescent="0.25">
      <c r="D827" s="84"/>
      <c r="R827" s="102"/>
      <c r="S827" s="100"/>
      <c r="T827" s="100"/>
    </row>
    <row r="828" spans="4:20" x14ac:dyDescent="0.25">
      <c r="D828" s="84"/>
      <c r="R828" s="102"/>
      <c r="S828" s="100"/>
      <c r="T828" s="100"/>
    </row>
    <row r="829" spans="4:20" x14ac:dyDescent="0.25">
      <c r="D829" s="84"/>
      <c r="R829" s="102"/>
      <c r="S829" s="100"/>
      <c r="T829" s="100"/>
    </row>
    <row r="830" spans="4:20" x14ac:dyDescent="0.25">
      <c r="D830" s="84"/>
      <c r="R830" s="102"/>
      <c r="S830" s="100"/>
      <c r="T830" s="100"/>
    </row>
    <row r="831" spans="4:20" x14ac:dyDescent="0.25">
      <c r="D831" s="84"/>
      <c r="R831" s="102"/>
      <c r="S831" s="100"/>
      <c r="T831" s="100"/>
    </row>
    <row r="832" spans="4:20" x14ac:dyDescent="0.25">
      <c r="D832" s="84"/>
      <c r="R832" s="102"/>
      <c r="S832" s="100"/>
      <c r="T832" s="100"/>
    </row>
    <row r="833" spans="4:20" x14ac:dyDescent="0.25">
      <c r="D833" s="84"/>
      <c r="R833" s="102"/>
      <c r="S833" s="100"/>
      <c r="T833" s="100"/>
    </row>
    <row r="834" spans="4:20" x14ac:dyDescent="0.25">
      <c r="D834" s="84"/>
      <c r="R834" s="102"/>
      <c r="S834" s="100"/>
      <c r="T834" s="100"/>
    </row>
    <row r="835" spans="4:20" x14ac:dyDescent="0.25">
      <c r="D835" s="84"/>
      <c r="R835" s="102"/>
      <c r="S835" s="100"/>
      <c r="T835" s="100"/>
    </row>
    <row r="836" spans="4:20" x14ac:dyDescent="0.25">
      <c r="D836" s="84"/>
      <c r="R836" s="102"/>
      <c r="S836" s="100"/>
      <c r="T836" s="100"/>
    </row>
    <row r="837" spans="4:20" x14ac:dyDescent="0.25">
      <c r="D837" s="84"/>
      <c r="R837" s="102"/>
      <c r="S837" s="100"/>
      <c r="T837" s="100"/>
    </row>
    <row r="838" spans="4:20" x14ac:dyDescent="0.25">
      <c r="D838" s="84"/>
      <c r="R838" s="102"/>
      <c r="S838" s="100"/>
      <c r="T838" s="100"/>
    </row>
    <row r="839" spans="4:20" x14ac:dyDescent="0.25">
      <c r="D839" s="84"/>
      <c r="R839" s="102"/>
      <c r="S839" s="100"/>
      <c r="T839" s="100"/>
    </row>
    <row r="840" spans="4:20" x14ac:dyDescent="0.25">
      <c r="D840" s="84"/>
      <c r="R840" s="102"/>
      <c r="S840" s="100"/>
      <c r="T840" s="100"/>
    </row>
    <row r="841" spans="4:20" x14ac:dyDescent="0.25">
      <c r="D841" s="84"/>
      <c r="R841" s="102"/>
      <c r="S841" s="100"/>
      <c r="T841" s="100"/>
    </row>
    <row r="842" spans="4:20" x14ac:dyDescent="0.25">
      <c r="D842" s="84"/>
      <c r="R842" s="102"/>
      <c r="S842" s="100"/>
      <c r="T842" s="100"/>
    </row>
    <row r="843" spans="4:20" x14ac:dyDescent="0.25">
      <c r="D843" s="84"/>
      <c r="R843" s="102"/>
      <c r="S843" s="100"/>
      <c r="T843" s="100"/>
    </row>
    <row r="844" spans="4:20" x14ac:dyDescent="0.25">
      <c r="D844" s="84"/>
      <c r="R844" s="102"/>
      <c r="S844" s="100"/>
      <c r="T844" s="100"/>
    </row>
    <row r="845" spans="4:20" x14ac:dyDescent="0.25">
      <c r="D845" s="84"/>
      <c r="R845" s="102"/>
      <c r="S845" s="100"/>
      <c r="T845" s="100"/>
    </row>
    <row r="846" spans="4:20" x14ac:dyDescent="0.25">
      <c r="D846" s="84"/>
      <c r="R846" s="102"/>
      <c r="S846" s="100"/>
      <c r="T846" s="100"/>
    </row>
    <row r="847" spans="4:20" x14ac:dyDescent="0.25">
      <c r="D847" s="84"/>
      <c r="R847" s="102"/>
      <c r="S847" s="100"/>
      <c r="T847" s="100"/>
    </row>
    <row r="848" spans="4:20" x14ac:dyDescent="0.25">
      <c r="D848" s="84"/>
      <c r="R848" s="102"/>
      <c r="S848" s="100"/>
      <c r="T848" s="100"/>
    </row>
  </sheetData>
  <mergeCells count="28">
    <mergeCell ref="L6:L8"/>
    <mergeCell ref="N6:O8"/>
    <mergeCell ref="F6:F8"/>
    <mergeCell ref="G6:G8"/>
    <mergeCell ref="H6:H8"/>
    <mergeCell ref="I6:I8"/>
    <mergeCell ref="J6:K8"/>
    <mergeCell ref="A6:A8"/>
    <mergeCell ref="B6:B8"/>
    <mergeCell ref="C6:C8"/>
    <mergeCell ref="D6:D8"/>
    <mergeCell ref="E6:E8"/>
    <mergeCell ref="Q6:R8"/>
    <mergeCell ref="S6:S8"/>
    <mergeCell ref="T6:U8"/>
    <mergeCell ref="M6:M8"/>
    <mergeCell ref="AF6:AG6"/>
    <mergeCell ref="AD6:AD8"/>
    <mergeCell ref="P6:P8"/>
    <mergeCell ref="AI6:AM6"/>
    <mergeCell ref="AO6:AT6"/>
    <mergeCell ref="AK7:AL7"/>
    <mergeCell ref="AM7:AM8"/>
    <mergeCell ref="AF7:AG7"/>
    <mergeCell ref="AI7:AJ7"/>
    <mergeCell ref="AO7:AQ7"/>
    <mergeCell ref="AR7:AS7"/>
    <mergeCell ref="AT7:AT8"/>
  </mergeCells>
  <conditionalFormatting sqref="AP10:AU10 K18 O18:P18 AA18:AB21 Y18:Y21 AU11:AU19 Y22:AC93 AP11:AT33 AF10:AG33 AI10:AM33">
    <cfRule type="cellIs" dxfId="4" priority="41" operator="lessThan">
      <formula>0</formula>
    </cfRule>
  </conditionalFormatting>
  <conditionalFormatting sqref="K18 O18:P18">
    <cfRule type="cellIs" dxfId="3" priority="7" operator="lessThanOrEqual">
      <formula>0</formula>
    </cfRule>
  </conditionalFormatting>
  <conditionalFormatting sqref="AA10:AB12 Y10:Y17 AA13:AC17 K10:K17 O10:P17">
    <cfRule type="cellIs" dxfId="2" priority="2" operator="lessThan">
      <formula>0</formula>
    </cfRule>
  </conditionalFormatting>
  <conditionalFormatting sqref="K10:K17 O10:P17">
    <cfRule type="cellIs" dxfId="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6"/>
  <sheetViews>
    <sheetView showGridLines="0" workbookViewId="0">
      <pane ySplit="1" topLeftCell="A598" activePane="bottomLeft" state="frozen"/>
      <selection pane="bottomLeft" activeCell="H583" sqref="H583"/>
    </sheetView>
  </sheetViews>
  <sheetFormatPr baseColWidth="10" defaultColWidth="11.44140625" defaultRowHeight="14.4" x14ac:dyDescent="0.3"/>
  <cols>
    <col min="1" max="4" width="11.44140625" style="78"/>
    <col min="5" max="5" width="11.44140625" style="82"/>
    <col min="6" max="6" width="11.44140625" style="78"/>
    <col min="7" max="16384" width="11.44140625" style="76"/>
  </cols>
  <sheetData>
    <row r="1" spans="1:12" x14ac:dyDescent="0.3">
      <c r="A1" s="77" t="s">
        <v>2</v>
      </c>
      <c r="B1" s="77" t="s">
        <v>4</v>
      </c>
      <c r="C1" s="77" t="s">
        <v>6</v>
      </c>
      <c r="D1" s="77" t="s">
        <v>46</v>
      </c>
      <c r="E1" s="81" t="s">
        <v>44</v>
      </c>
    </row>
    <row r="2" spans="1:12" x14ac:dyDescent="0.3">
      <c r="A2" s="78">
        <v>94</v>
      </c>
      <c r="B2" s="79">
        <v>41795</v>
      </c>
      <c r="C2" s="79">
        <v>42150</v>
      </c>
      <c r="D2" s="78" t="s">
        <v>28</v>
      </c>
      <c r="E2" s="83">
        <v>1.3675863195472926</v>
      </c>
      <c r="H2" s="78"/>
      <c r="I2" s="79"/>
      <c r="J2" s="79"/>
      <c r="K2" s="78"/>
      <c r="L2" s="83"/>
    </row>
    <row r="3" spans="1:12" x14ac:dyDescent="0.3">
      <c r="A3" s="78">
        <v>95</v>
      </c>
      <c r="B3" s="79">
        <v>41795</v>
      </c>
      <c r="C3" s="79">
        <v>42150</v>
      </c>
      <c r="D3" s="78" t="s">
        <v>28</v>
      </c>
      <c r="E3" s="83">
        <v>1.3675863195472926</v>
      </c>
      <c r="H3" s="78"/>
      <c r="I3" s="79"/>
      <c r="J3" s="79"/>
      <c r="K3" s="78"/>
      <c r="L3" s="83"/>
    </row>
    <row r="4" spans="1:12" x14ac:dyDescent="0.3">
      <c r="A4" s="78">
        <v>96</v>
      </c>
      <c r="B4" s="79">
        <v>41795</v>
      </c>
      <c r="C4" s="79">
        <v>42150</v>
      </c>
      <c r="D4" s="78" t="s">
        <v>28</v>
      </c>
      <c r="E4" s="83">
        <v>1.3675863195472926</v>
      </c>
      <c r="H4" s="78"/>
      <c r="I4" s="79"/>
      <c r="J4" s="79"/>
      <c r="K4" s="78"/>
      <c r="L4" s="83"/>
    </row>
    <row r="5" spans="1:12" x14ac:dyDescent="0.3">
      <c r="A5" s="78">
        <v>97</v>
      </c>
      <c r="B5" s="79">
        <v>41795</v>
      </c>
      <c r="C5" s="79">
        <v>42121</v>
      </c>
      <c r="D5" s="78" t="s">
        <v>28</v>
      </c>
      <c r="E5" s="83">
        <v>1.3673659854225613</v>
      </c>
      <c r="H5" s="78"/>
      <c r="I5" s="79"/>
      <c r="J5" s="79"/>
      <c r="K5" s="78"/>
      <c r="L5" s="83"/>
    </row>
    <row r="6" spans="1:12" x14ac:dyDescent="0.3">
      <c r="A6" s="78">
        <v>98</v>
      </c>
      <c r="B6" s="79">
        <v>41795</v>
      </c>
      <c r="C6" s="79">
        <v>42121</v>
      </c>
      <c r="D6" s="78" t="s">
        <v>28</v>
      </c>
      <c r="E6" s="83">
        <v>1.3673659854225613</v>
      </c>
      <c r="H6" s="78"/>
      <c r="I6" s="79"/>
      <c r="J6" s="79"/>
      <c r="K6" s="78"/>
      <c r="L6" s="83"/>
    </row>
    <row r="7" spans="1:12" x14ac:dyDescent="0.3">
      <c r="A7" s="78">
        <v>99</v>
      </c>
      <c r="B7" s="79">
        <v>41795</v>
      </c>
      <c r="C7" s="79">
        <v>42121</v>
      </c>
      <c r="D7" s="78" t="s">
        <v>28</v>
      </c>
      <c r="E7" s="83">
        <v>1.3673659854225613</v>
      </c>
      <c r="H7" s="78"/>
      <c r="I7" s="79"/>
      <c r="J7" s="79"/>
      <c r="K7" s="78"/>
      <c r="L7" s="83"/>
    </row>
    <row r="8" spans="1:12" x14ac:dyDescent="0.3">
      <c r="A8" s="78">
        <v>104</v>
      </c>
      <c r="B8" s="79">
        <v>41809</v>
      </c>
      <c r="C8" s="79">
        <v>42033</v>
      </c>
      <c r="D8" s="78" t="s">
        <v>45</v>
      </c>
      <c r="E8" s="83">
        <v>27.392600000000002</v>
      </c>
      <c r="H8" s="78"/>
      <c r="I8" s="79"/>
      <c r="J8" s="79"/>
      <c r="K8" s="78"/>
      <c r="L8" s="83"/>
    </row>
    <row r="9" spans="1:12" x14ac:dyDescent="0.3">
      <c r="A9" s="78">
        <v>105</v>
      </c>
      <c r="B9" s="79">
        <v>41809</v>
      </c>
      <c r="C9" s="79">
        <v>42033</v>
      </c>
      <c r="D9" s="78" t="s">
        <v>45</v>
      </c>
      <c r="E9" s="83">
        <v>27.392600000000002</v>
      </c>
      <c r="H9" s="78"/>
      <c r="I9" s="79"/>
      <c r="J9" s="79"/>
      <c r="K9" s="78"/>
      <c r="L9" s="83"/>
    </row>
    <row r="10" spans="1:12" x14ac:dyDescent="0.3">
      <c r="A10" s="78">
        <v>106</v>
      </c>
      <c r="B10" s="79">
        <v>41809</v>
      </c>
      <c r="C10" s="79">
        <v>42033</v>
      </c>
      <c r="D10" s="78" t="s">
        <v>45</v>
      </c>
      <c r="E10" s="83">
        <v>27.392600000000002</v>
      </c>
      <c r="H10" s="78"/>
      <c r="I10" s="79"/>
      <c r="J10" s="79"/>
      <c r="K10" s="78"/>
      <c r="L10" s="83"/>
    </row>
    <row r="11" spans="1:12" x14ac:dyDescent="0.3">
      <c r="A11" s="78">
        <v>107</v>
      </c>
      <c r="B11" s="79">
        <v>41809</v>
      </c>
      <c r="C11" s="79">
        <v>42061</v>
      </c>
      <c r="D11" s="78" t="s">
        <v>45</v>
      </c>
      <c r="E11" s="83">
        <v>27.384900000000002</v>
      </c>
      <c r="H11" s="78"/>
      <c r="I11" s="79"/>
      <c r="J11" s="79"/>
      <c r="K11" s="78"/>
      <c r="L11" s="83"/>
    </row>
    <row r="12" spans="1:12" x14ac:dyDescent="0.3">
      <c r="A12" s="78">
        <v>108</v>
      </c>
      <c r="B12" s="79">
        <v>41809</v>
      </c>
      <c r="C12" s="79">
        <v>42061</v>
      </c>
      <c r="D12" s="78" t="s">
        <v>45</v>
      </c>
      <c r="E12" s="83">
        <v>27.384900000000002</v>
      </c>
      <c r="H12" s="78"/>
      <c r="I12" s="79"/>
      <c r="J12" s="79"/>
      <c r="K12" s="78"/>
      <c r="L12" s="83"/>
    </row>
    <row r="13" spans="1:12" x14ac:dyDescent="0.3">
      <c r="A13" s="78">
        <v>109</v>
      </c>
      <c r="B13" s="79">
        <v>41809</v>
      </c>
      <c r="C13" s="79">
        <v>42061</v>
      </c>
      <c r="D13" s="78" t="s">
        <v>45</v>
      </c>
      <c r="E13" s="83">
        <v>27.384900000000002</v>
      </c>
      <c r="H13" s="78"/>
      <c r="I13" s="79"/>
      <c r="J13" s="79"/>
      <c r="K13" s="78"/>
      <c r="L13" s="83"/>
    </row>
    <row r="14" spans="1:12" x14ac:dyDescent="0.3">
      <c r="A14" s="78">
        <v>110</v>
      </c>
      <c r="B14" s="79">
        <v>41809</v>
      </c>
      <c r="C14" s="79">
        <v>42093</v>
      </c>
      <c r="D14" s="78" t="s">
        <v>45</v>
      </c>
      <c r="E14" s="83">
        <v>27.376950000000001</v>
      </c>
      <c r="H14" s="78"/>
      <c r="I14" s="79"/>
      <c r="J14" s="79"/>
      <c r="K14" s="78"/>
      <c r="L14" s="83"/>
    </row>
    <row r="15" spans="1:12" x14ac:dyDescent="0.3">
      <c r="A15" s="78">
        <v>111</v>
      </c>
      <c r="B15" s="79">
        <v>41809</v>
      </c>
      <c r="C15" s="79">
        <v>42093</v>
      </c>
      <c r="D15" s="78" t="s">
        <v>45</v>
      </c>
      <c r="E15" s="83">
        <v>27.376950000000001</v>
      </c>
      <c r="H15" s="78"/>
      <c r="I15" s="79"/>
      <c r="J15" s="79"/>
      <c r="K15" s="78"/>
      <c r="L15" s="83"/>
    </row>
    <row r="16" spans="1:12" x14ac:dyDescent="0.3">
      <c r="A16" s="78">
        <v>112</v>
      </c>
      <c r="B16" s="79">
        <v>41809</v>
      </c>
      <c r="C16" s="79">
        <v>42093</v>
      </c>
      <c r="D16" s="78" t="s">
        <v>45</v>
      </c>
      <c r="E16" s="83">
        <v>27.376950000000001</v>
      </c>
      <c r="H16" s="78"/>
      <c r="I16" s="79"/>
      <c r="J16" s="79"/>
      <c r="K16" s="78"/>
      <c r="L16" s="83"/>
    </row>
    <row r="17" spans="1:12" x14ac:dyDescent="0.3">
      <c r="A17" s="78">
        <v>113</v>
      </c>
      <c r="B17" s="79">
        <v>41809</v>
      </c>
      <c r="C17" s="79">
        <v>42123</v>
      </c>
      <c r="D17" s="78" t="s">
        <v>45</v>
      </c>
      <c r="E17" s="83">
        <v>27.372399999999999</v>
      </c>
      <c r="H17" s="78"/>
      <c r="I17" s="79"/>
      <c r="J17" s="79"/>
      <c r="K17" s="78"/>
      <c r="L17" s="83"/>
    </row>
    <row r="18" spans="1:12" x14ac:dyDescent="0.3">
      <c r="A18" s="78">
        <v>114</v>
      </c>
      <c r="B18" s="79">
        <v>41809</v>
      </c>
      <c r="C18" s="79">
        <v>42123</v>
      </c>
      <c r="D18" s="78" t="s">
        <v>45</v>
      </c>
      <c r="E18" s="83">
        <v>27.372399999999999</v>
      </c>
      <c r="H18" s="78"/>
      <c r="I18" s="79"/>
      <c r="J18" s="79"/>
      <c r="K18" s="78"/>
      <c r="L18" s="83"/>
    </row>
    <row r="19" spans="1:12" x14ac:dyDescent="0.3">
      <c r="A19" s="78">
        <v>115</v>
      </c>
      <c r="B19" s="79">
        <v>41809</v>
      </c>
      <c r="C19" s="79">
        <v>42123</v>
      </c>
      <c r="D19" s="78" t="s">
        <v>45</v>
      </c>
      <c r="E19" s="83">
        <v>27.372399999999999</v>
      </c>
      <c r="H19" s="78"/>
      <c r="I19" s="79"/>
      <c r="J19" s="79"/>
      <c r="K19" s="78"/>
      <c r="L19" s="83"/>
    </row>
    <row r="20" spans="1:12" x14ac:dyDescent="0.3">
      <c r="A20" s="78">
        <v>116</v>
      </c>
      <c r="B20" s="79">
        <v>41809</v>
      </c>
      <c r="C20" s="79">
        <v>42152</v>
      </c>
      <c r="D20" s="78" t="s">
        <v>45</v>
      </c>
      <c r="E20" s="83">
        <v>27.368000000000002</v>
      </c>
      <c r="H20" s="78"/>
      <c r="I20" s="79"/>
      <c r="J20" s="79"/>
      <c r="K20" s="78"/>
      <c r="L20" s="83"/>
    </row>
    <row r="21" spans="1:12" x14ac:dyDescent="0.3">
      <c r="A21" s="78">
        <v>117</v>
      </c>
      <c r="B21" s="79">
        <v>41809</v>
      </c>
      <c r="C21" s="79">
        <v>42152</v>
      </c>
      <c r="D21" s="78" t="s">
        <v>45</v>
      </c>
      <c r="E21" s="83">
        <v>27.368000000000002</v>
      </c>
      <c r="H21" s="78"/>
      <c r="I21" s="79"/>
      <c r="J21" s="79"/>
      <c r="K21" s="78"/>
      <c r="L21" s="83"/>
    </row>
    <row r="22" spans="1:12" x14ac:dyDescent="0.3">
      <c r="A22" s="78">
        <v>118</v>
      </c>
      <c r="B22" s="79">
        <v>41809</v>
      </c>
      <c r="C22" s="79">
        <v>42152</v>
      </c>
      <c r="D22" s="78" t="s">
        <v>45</v>
      </c>
      <c r="E22" s="83">
        <v>27.368000000000002</v>
      </c>
      <c r="H22" s="78"/>
      <c r="I22" s="79"/>
      <c r="J22" s="79"/>
      <c r="K22" s="78"/>
      <c r="L22" s="83"/>
    </row>
    <row r="23" spans="1:12" x14ac:dyDescent="0.3">
      <c r="A23" s="78">
        <v>119</v>
      </c>
      <c r="B23" s="79">
        <v>41809</v>
      </c>
      <c r="C23" s="79">
        <v>42184</v>
      </c>
      <c r="D23" s="78" t="s">
        <v>45</v>
      </c>
      <c r="E23" s="83">
        <v>27.362649999999999</v>
      </c>
      <c r="H23" s="78"/>
      <c r="I23" s="79"/>
      <c r="J23" s="79"/>
      <c r="K23" s="78"/>
      <c r="L23" s="83"/>
    </row>
    <row r="24" spans="1:12" x14ac:dyDescent="0.3">
      <c r="A24" s="78">
        <v>120</v>
      </c>
      <c r="B24" s="79">
        <v>41809</v>
      </c>
      <c r="C24" s="79">
        <v>42184</v>
      </c>
      <c r="D24" s="78" t="s">
        <v>45</v>
      </c>
      <c r="E24" s="83">
        <v>27.362649999999999</v>
      </c>
      <c r="H24" s="78"/>
      <c r="I24" s="79"/>
      <c r="J24" s="79"/>
      <c r="K24" s="78"/>
      <c r="L24" s="83"/>
    </row>
    <row r="25" spans="1:12" x14ac:dyDescent="0.3">
      <c r="A25" s="78">
        <v>121</v>
      </c>
      <c r="B25" s="79">
        <v>41809</v>
      </c>
      <c r="C25" s="79">
        <v>42184</v>
      </c>
      <c r="D25" s="78" t="s">
        <v>45</v>
      </c>
      <c r="E25" s="83">
        <v>27.362649999999999</v>
      </c>
      <c r="H25" s="78"/>
      <c r="I25" s="79"/>
      <c r="J25" s="79"/>
      <c r="K25" s="78"/>
      <c r="L25" s="83"/>
    </row>
    <row r="26" spans="1:12" x14ac:dyDescent="0.3">
      <c r="A26" s="78">
        <v>122</v>
      </c>
      <c r="B26" s="79">
        <v>41809</v>
      </c>
      <c r="C26" s="79">
        <v>42215</v>
      </c>
      <c r="D26" s="78" t="s">
        <v>45</v>
      </c>
      <c r="E26" s="83">
        <v>27.355449999999998</v>
      </c>
      <c r="H26" s="78"/>
      <c r="I26" s="79"/>
      <c r="J26" s="79"/>
      <c r="K26" s="78"/>
      <c r="L26" s="83"/>
    </row>
    <row r="27" spans="1:12" x14ac:dyDescent="0.3">
      <c r="A27" s="78">
        <v>123</v>
      </c>
      <c r="B27" s="79">
        <v>41809</v>
      </c>
      <c r="C27" s="79">
        <v>42215</v>
      </c>
      <c r="D27" s="78" t="s">
        <v>45</v>
      </c>
      <c r="E27" s="83">
        <v>27.355449999999998</v>
      </c>
      <c r="H27" s="78"/>
      <c r="I27" s="79"/>
      <c r="J27" s="79"/>
      <c r="K27" s="78"/>
      <c r="L27" s="83"/>
    </row>
    <row r="28" spans="1:12" x14ac:dyDescent="0.3">
      <c r="A28" s="78">
        <v>124</v>
      </c>
      <c r="B28" s="79">
        <v>41809</v>
      </c>
      <c r="C28" s="79">
        <v>42215</v>
      </c>
      <c r="D28" s="78" t="s">
        <v>45</v>
      </c>
      <c r="E28" s="83">
        <v>27.355449999999998</v>
      </c>
      <c r="H28" s="78"/>
      <c r="I28" s="79"/>
      <c r="J28" s="79"/>
      <c r="K28" s="78"/>
      <c r="L28" s="83"/>
    </row>
    <row r="29" spans="1:12" x14ac:dyDescent="0.3">
      <c r="A29" s="78">
        <v>125</v>
      </c>
      <c r="B29" s="79">
        <v>41809</v>
      </c>
      <c r="C29" s="79">
        <v>42244</v>
      </c>
      <c r="D29" s="78" t="s">
        <v>45</v>
      </c>
      <c r="E29" s="83">
        <v>27.348750000000003</v>
      </c>
      <c r="H29" s="78"/>
      <c r="I29" s="79"/>
      <c r="J29" s="79"/>
      <c r="K29" s="78"/>
      <c r="L29" s="83"/>
    </row>
    <row r="30" spans="1:12" x14ac:dyDescent="0.3">
      <c r="A30" s="78">
        <v>126</v>
      </c>
      <c r="B30" s="79">
        <v>41809</v>
      </c>
      <c r="C30" s="79">
        <v>42244</v>
      </c>
      <c r="D30" s="78" t="s">
        <v>45</v>
      </c>
      <c r="E30" s="83">
        <v>27.348750000000003</v>
      </c>
      <c r="H30" s="78"/>
      <c r="I30" s="79"/>
      <c r="J30" s="79"/>
      <c r="K30" s="78"/>
      <c r="L30" s="83"/>
    </row>
    <row r="31" spans="1:12" x14ac:dyDescent="0.3">
      <c r="A31" s="78">
        <v>127</v>
      </c>
      <c r="B31" s="79">
        <v>41809</v>
      </c>
      <c r="C31" s="79">
        <v>42244</v>
      </c>
      <c r="D31" s="78" t="s">
        <v>45</v>
      </c>
      <c r="E31" s="83">
        <v>27.348750000000003</v>
      </c>
      <c r="H31" s="78"/>
      <c r="I31" s="79"/>
      <c r="J31" s="79"/>
      <c r="K31" s="78"/>
      <c r="L31" s="83"/>
    </row>
    <row r="32" spans="1:12" x14ac:dyDescent="0.3">
      <c r="A32" s="78">
        <v>128</v>
      </c>
      <c r="B32" s="79">
        <v>41809</v>
      </c>
      <c r="C32" s="79">
        <v>42276</v>
      </c>
      <c r="D32" s="78" t="s">
        <v>45</v>
      </c>
      <c r="E32" s="83">
        <v>27.341250000000002</v>
      </c>
      <c r="H32" s="78"/>
      <c r="I32" s="79"/>
      <c r="J32" s="79"/>
      <c r="K32" s="78"/>
      <c r="L32" s="83"/>
    </row>
    <row r="33" spans="1:12" x14ac:dyDescent="0.3">
      <c r="A33" s="78">
        <v>129</v>
      </c>
      <c r="B33" s="79">
        <v>41809</v>
      </c>
      <c r="C33" s="79">
        <v>42276</v>
      </c>
      <c r="D33" s="78" t="s">
        <v>45</v>
      </c>
      <c r="E33" s="83">
        <v>27.341250000000002</v>
      </c>
      <c r="H33" s="78"/>
      <c r="I33" s="79"/>
      <c r="J33" s="79"/>
      <c r="K33" s="78"/>
      <c r="L33" s="83"/>
    </row>
    <row r="34" spans="1:12" x14ac:dyDescent="0.3">
      <c r="A34" s="78">
        <v>130</v>
      </c>
      <c r="B34" s="79">
        <v>41809</v>
      </c>
      <c r="C34" s="79">
        <v>42276</v>
      </c>
      <c r="D34" s="78" t="s">
        <v>45</v>
      </c>
      <c r="E34" s="83">
        <v>27.341250000000002</v>
      </c>
      <c r="H34" s="78"/>
      <c r="I34" s="79"/>
      <c r="J34" s="79"/>
      <c r="K34" s="78"/>
      <c r="L34" s="83"/>
    </row>
    <row r="35" spans="1:12" x14ac:dyDescent="0.3">
      <c r="A35" s="78">
        <v>131</v>
      </c>
      <c r="B35" s="79">
        <v>41809</v>
      </c>
      <c r="C35" s="79">
        <v>42306</v>
      </c>
      <c r="D35" s="78" t="s">
        <v>45</v>
      </c>
      <c r="E35" s="83">
        <v>27.334299999999999</v>
      </c>
      <c r="H35" s="78"/>
      <c r="I35" s="79"/>
      <c r="J35" s="79"/>
      <c r="K35" s="78"/>
      <c r="L35" s="83"/>
    </row>
    <row r="36" spans="1:12" x14ac:dyDescent="0.3">
      <c r="A36" s="78">
        <v>132</v>
      </c>
      <c r="B36" s="79">
        <v>41809</v>
      </c>
      <c r="C36" s="79">
        <v>42306</v>
      </c>
      <c r="D36" s="78" t="s">
        <v>45</v>
      </c>
      <c r="E36" s="83">
        <v>27.334299999999999</v>
      </c>
      <c r="H36" s="78"/>
      <c r="I36" s="79"/>
      <c r="J36" s="79"/>
      <c r="K36" s="78"/>
      <c r="L36" s="83"/>
    </row>
    <row r="37" spans="1:12" x14ac:dyDescent="0.3">
      <c r="A37" s="78">
        <v>133</v>
      </c>
      <c r="B37" s="79">
        <v>41809</v>
      </c>
      <c r="C37" s="79">
        <v>42306</v>
      </c>
      <c r="D37" s="78" t="s">
        <v>45</v>
      </c>
      <c r="E37" s="83">
        <v>27.334299999999999</v>
      </c>
      <c r="H37" s="78"/>
      <c r="I37" s="79"/>
      <c r="J37" s="79"/>
      <c r="K37" s="78"/>
      <c r="L37" s="83"/>
    </row>
    <row r="38" spans="1:12" x14ac:dyDescent="0.3">
      <c r="A38" s="78">
        <v>134</v>
      </c>
      <c r="B38" s="79">
        <v>41809</v>
      </c>
      <c r="C38" s="79">
        <v>42335</v>
      </c>
      <c r="D38" s="78" t="s">
        <v>45</v>
      </c>
      <c r="E38" s="83">
        <v>27.327549999999999</v>
      </c>
      <c r="H38" s="78"/>
      <c r="I38" s="79"/>
      <c r="J38" s="79"/>
      <c r="K38" s="78"/>
      <c r="L38" s="83"/>
    </row>
    <row r="39" spans="1:12" x14ac:dyDescent="0.3">
      <c r="A39" s="78">
        <v>135</v>
      </c>
      <c r="B39" s="79">
        <v>41809</v>
      </c>
      <c r="C39" s="79">
        <v>42335</v>
      </c>
      <c r="D39" s="78" t="s">
        <v>45</v>
      </c>
      <c r="E39" s="83">
        <v>27.327549999999999</v>
      </c>
      <c r="H39" s="78"/>
      <c r="I39" s="79"/>
      <c r="J39" s="79"/>
      <c r="K39" s="78"/>
      <c r="L39" s="83"/>
    </row>
    <row r="40" spans="1:12" x14ac:dyDescent="0.3">
      <c r="A40" s="78">
        <v>136</v>
      </c>
      <c r="B40" s="79">
        <v>41809</v>
      </c>
      <c r="C40" s="79">
        <v>42335</v>
      </c>
      <c r="D40" s="78" t="s">
        <v>45</v>
      </c>
      <c r="E40" s="83">
        <v>27.327549999999999</v>
      </c>
      <c r="H40" s="78"/>
      <c r="I40" s="79"/>
      <c r="J40" s="79"/>
      <c r="K40" s="78"/>
      <c r="L40" s="83"/>
    </row>
    <row r="41" spans="1:12" x14ac:dyDescent="0.3">
      <c r="A41" s="78">
        <v>137</v>
      </c>
      <c r="B41" s="79">
        <v>41809</v>
      </c>
      <c r="C41" s="79">
        <v>42368</v>
      </c>
      <c r="D41" s="78" t="s">
        <v>45</v>
      </c>
      <c r="E41" s="83">
        <v>27.319850000000002</v>
      </c>
      <c r="H41" s="78"/>
      <c r="I41" s="79"/>
      <c r="J41" s="79"/>
      <c r="K41" s="78"/>
      <c r="L41" s="83"/>
    </row>
    <row r="42" spans="1:12" x14ac:dyDescent="0.3">
      <c r="A42" s="78">
        <v>138</v>
      </c>
      <c r="B42" s="79">
        <v>41809</v>
      </c>
      <c r="C42" s="79">
        <v>42368</v>
      </c>
      <c r="D42" s="78" t="s">
        <v>45</v>
      </c>
      <c r="E42" s="83">
        <v>27.319850000000002</v>
      </c>
      <c r="H42" s="78"/>
      <c r="I42" s="79"/>
      <c r="J42" s="79"/>
      <c r="K42" s="78"/>
      <c r="L42" s="83"/>
    </row>
    <row r="43" spans="1:12" x14ac:dyDescent="0.3">
      <c r="A43" s="78">
        <v>139</v>
      </c>
      <c r="B43" s="79">
        <v>41809</v>
      </c>
      <c r="C43" s="79">
        <v>42368</v>
      </c>
      <c r="D43" s="78" t="s">
        <v>45</v>
      </c>
      <c r="E43" s="83">
        <v>27.319850000000002</v>
      </c>
      <c r="H43" s="78"/>
      <c r="I43" s="79"/>
      <c r="J43" s="79"/>
      <c r="K43" s="78"/>
      <c r="L43" s="83"/>
    </row>
    <row r="44" spans="1:12" x14ac:dyDescent="0.3">
      <c r="A44" s="78">
        <v>155</v>
      </c>
      <c r="B44" s="79">
        <v>41794</v>
      </c>
      <c r="C44" s="79">
        <v>42031</v>
      </c>
      <c r="D44" s="78" t="s">
        <v>28</v>
      </c>
      <c r="E44" s="83">
        <v>1.3607668028455415</v>
      </c>
      <c r="H44" s="78"/>
      <c r="I44" s="79"/>
      <c r="J44" s="79"/>
      <c r="K44" s="78"/>
      <c r="L44" s="83"/>
    </row>
    <row r="45" spans="1:12" x14ac:dyDescent="0.3">
      <c r="A45" s="78">
        <v>156</v>
      </c>
      <c r="B45" s="79">
        <v>41794</v>
      </c>
      <c r="C45" s="79">
        <v>42031</v>
      </c>
      <c r="D45" s="78" t="s">
        <v>28</v>
      </c>
      <c r="E45" s="83">
        <v>1.3607668028455415</v>
      </c>
      <c r="H45" s="78"/>
      <c r="I45" s="79"/>
      <c r="J45" s="79"/>
      <c r="K45" s="78"/>
      <c r="L45" s="83"/>
    </row>
    <row r="46" spans="1:12" x14ac:dyDescent="0.3">
      <c r="A46" s="78">
        <v>157</v>
      </c>
      <c r="B46" s="79">
        <v>41794</v>
      </c>
      <c r="C46" s="79">
        <v>42031</v>
      </c>
      <c r="D46" s="78" t="s">
        <v>28</v>
      </c>
      <c r="E46" s="83">
        <v>1.3607668028455415</v>
      </c>
      <c r="H46" s="78"/>
      <c r="I46" s="79"/>
      <c r="J46" s="79"/>
      <c r="K46" s="78"/>
      <c r="L46" s="83"/>
    </row>
    <row r="47" spans="1:12" x14ac:dyDescent="0.3">
      <c r="A47" s="78">
        <v>158</v>
      </c>
      <c r="B47" s="79">
        <v>41794</v>
      </c>
      <c r="C47" s="79">
        <v>42060</v>
      </c>
      <c r="D47" s="78" t="s">
        <v>28</v>
      </c>
      <c r="E47" s="83">
        <v>1.3608073784129047</v>
      </c>
      <c r="H47" s="78"/>
      <c r="I47" s="79"/>
      <c r="J47" s="79"/>
      <c r="K47" s="78"/>
      <c r="L47" s="83"/>
    </row>
    <row r="48" spans="1:12" x14ac:dyDescent="0.3">
      <c r="A48" s="78">
        <v>159</v>
      </c>
      <c r="B48" s="79">
        <v>41794</v>
      </c>
      <c r="C48" s="79">
        <v>42060</v>
      </c>
      <c r="D48" s="78" t="s">
        <v>28</v>
      </c>
      <c r="E48" s="83">
        <v>1.3608073784129047</v>
      </c>
      <c r="H48" s="78"/>
      <c r="I48" s="79"/>
      <c r="J48" s="79"/>
      <c r="K48" s="78"/>
      <c r="L48" s="83"/>
    </row>
    <row r="49" spans="1:12" x14ac:dyDescent="0.3">
      <c r="A49" s="78">
        <v>160</v>
      </c>
      <c r="B49" s="79">
        <v>41794</v>
      </c>
      <c r="C49" s="79">
        <v>42060</v>
      </c>
      <c r="D49" s="78" t="s">
        <v>28</v>
      </c>
      <c r="E49" s="83">
        <v>1.3608073784129047</v>
      </c>
      <c r="H49" s="78"/>
      <c r="I49" s="79"/>
      <c r="J49" s="79"/>
      <c r="K49" s="78"/>
      <c r="L49" s="83"/>
    </row>
    <row r="50" spans="1:12" x14ac:dyDescent="0.3">
      <c r="A50" s="78">
        <v>161</v>
      </c>
      <c r="B50" s="79">
        <v>41794</v>
      </c>
      <c r="C50" s="79">
        <v>42089</v>
      </c>
      <c r="D50" s="78" t="s">
        <v>28</v>
      </c>
      <c r="E50" s="83">
        <v>1.3609248729870358</v>
      </c>
      <c r="H50" s="78"/>
      <c r="I50" s="79"/>
      <c r="J50" s="79"/>
      <c r="K50" s="78"/>
      <c r="L50" s="83"/>
    </row>
    <row r="51" spans="1:12" x14ac:dyDescent="0.3">
      <c r="A51" s="78">
        <v>162</v>
      </c>
      <c r="B51" s="79">
        <v>41794</v>
      </c>
      <c r="C51" s="79">
        <v>42089</v>
      </c>
      <c r="D51" s="78" t="s">
        <v>28</v>
      </c>
      <c r="E51" s="83">
        <v>1.3609248729870358</v>
      </c>
      <c r="H51" s="78"/>
      <c r="I51" s="79"/>
      <c r="J51" s="79"/>
      <c r="K51" s="78"/>
      <c r="L51" s="83"/>
    </row>
    <row r="52" spans="1:12" x14ac:dyDescent="0.3">
      <c r="A52" s="78">
        <v>163</v>
      </c>
      <c r="B52" s="79">
        <v>41794</v>
      </c>
      <c r="C52" s="79">
        <v>42089</v>
      </c>
      <c r="D52" s="78" t="s">
        <v>28</v>
      </c>
      <c r="E52" s="83">
        <v>1.3609248729870358</v>
      </c>
      <c r="H52" s="78"/>
      <c r="I52" s="79"/>
      <c r="J52" s="79"/>
      <c r="K52" s="78"/>
      <c r="L52" s="83"/>
    </row>
    <row r="53" spans="1:12" x14ac:dyDescent="0.3">
      <c r="A53" s="78">
        <v>164</v>
      </c>
      <c r="B53" s="79">
        <v>41795</v>
      </c>
      <c r="C53" s="79">
        <v>42089</v>
      </c>
      <c r="D53" s="78" t="s">
        <v>28</v>
      </c>
      <c r="E53" s="83">
        <v>1.3671192422389928</v>
      </c>
      <c r="H53" s="78"/>
      <c r="I53" s="79"/>
      <c r="J53" s="79"/>
      <c r="K53" s="78"/>
      <c r="L53" s="83"/>
    </row>
    <row r="54" spans="1:12" x14ac:dyDescent="0.3">
      <c r="A54" s="78">
        <v>165</v>
      </c>
      <c r="B54" s="79">
        <v>41795</v>
      </c>
      <c r="C54" s="79">
        <v>42089</v>
      </c>
      <c r="D54" s="78" t="s">
        <v>28</v>
      </c>
      <c r="E54" s="83">
        <v>1.3671192422389928</v>
      </c>
      <c r="H54" s="78"/>
      <c r="I54" s="79"/>
      <c r="J54" s="79"/>
      <c r="K54" s="78"/>
      <c r="L54" s="83"/>
    </row>
    <row r="55" spans="1:12" x14ac:dyDescent="0.3">
      <c r="A55" s="78">
        <v>166</v>
      </c>
      <c r="B55" s="79">
        <v>41795</v>
      </c>
      <c r="C55" s="79">
        <v>42089</v>
      </c>
      <c r="D55" s="78" t="s">
        <v>28</v>
      </c>
      <c r="E55" s="83">
        <v>1.3671192422389928</v>
      </c>
      <c r="H55" s="78"/>
      <c r="I55" s="79"/>
      <c r="J55" s="79"/>
      <c r="K55" s="78"/>
      <c r="L55" s="83"/>
    </row>
    <row r="56" spans="1:12" x14ac:dyDescent="0.3">
      <c r="A56" s="78">
        <v>167</v>
      </c>
      <c r="B56" s="79">
        <v>41795</v>
      </c>
      <c r="C56" s="79">
        <v>42031</v>
      </c>
      <c r="D56" s="78" t="s">
        <v>28</v>
      </c>
      <c r="E56" s="83">
        <v>1.3670369482711553</v>
      </c>
      <c r="H56" s="78"/>
      <c r="I56" s="79"/>
      <c r="J56" s="79"/>
      <c r="K56" s="78"/>
      <c r="L56" s="83"/>
    </row>
    <row r="57" spans="1:12" x14ac:dyDescent="0.3">
      <c r="A57" s="78">
        <v>168</v>
      </c>
      <c r="B57" s="79">
        <v>41795</v>
      </c>
      <c r="C57" s="79">
        <v>42031</v>
      </c>
      <c r="D57" s="78" t="s">
        <v>28</v>
      </c>
      <c r="E57" s="83">
        <v>1.3670369482711553</v>
      </c>
      <c r="H57" s="78"/>
      <c r="I57" s="79"/>
      <c r="J57" s="79"/>
      <c r="K57" s="78"/>
      <c r="L57" s="83"/>
    </row>
    <row r="58" spans="1:12" x14ac:dyDescent="0.3">
      <c r="A58" s="78">
        <v>169</v>
      </c>
      <c r="B58" s="79">
        <v>41795</v>
      </c>
      <c r="C58" s="79">
        <v>42031</v>
      </c>
      <c r="D58" s="78" t="s">
        <v>28</v>
      </c>
      <c r="E58" s="83">
        <v>1.3670369482711553</v>
      </c>
      <c r="H58" s="78"/>
      <c r="I58" s="79"/>
      <c r="J58" s="79"/>
      <c r="K58" s="78"/>
      <c r="L58" s="83"/>
    </row>
    <row r="59" spans="1:12" x14ac:dyDescent="0.3">
      <c r="A59" s="78">
        <v>170</v>
      </c>
      <c r="B59" s="79">
        <v>41795</v>
      </c>
      <c r="C59" s="79">
        <v>42060</v>
      </c>
      <c r="D59" s="78" t="s">
        <v>28</v>
      </c>
      <c r="E59" s="83">
        <v>1.367016312805807</v>
      </c>
      <c r="H59" s="78"/>
      <c r="I59" s="79"/>
      <c r="J59" s="79"/>
      <c r="K59" s="78"/>
      <c r="L59" s="83"/>
    </row>
    <row r="60" spans="1:12" x14ac:dyDescent="0.3">
      <c r="A60" s="78">
        <v>171</v>
      </c>
      <c r="B60" s="79">
        <v>41795</v>
      </c>
      <c r="C60" s="79">
        <v>42060</v>
      </c>
      <c r="D60" s="78" t="s">
        <v>28</v>
      </c>
      <c r="E60" s="83">
        <v>1.367016312805807</v>
      </c>
      <c r="H60" s="78"/>
      <c r="I60" s="79"/>
      <c r="J60" s="79"/>
      <c r="K60" s="78"/>
      <c r="L60" s="83"/>
    </row>
    <row r="61" spans="1:12" x14ac:dyDescent="0.3">
      <c r="A61" s="78">
        <v>172</v>
      </c>
      <c r="B61" s="79">
        <v>41795</v>
      </c>
      <c r="C61" s="79">
        <v>42060</v>
      </c>
      <c r="D61" s="78" t="s">
        <v>28</v>
      </c>
      <c r="E61" s="83">
        <v>1.367016312805807</v>
      </c>
      <c r="H61" s="78"/>
      <c r="I61" s="79"/>
      <c r="J61" s="79"/>
      <c r="K61" s="78"/>
      <c r="L61" s="83"/>
    </row>
    <row r="62" spans="1:12" x14ac:dyDescent="0.3">
      <c r="A62" s="78">
        <v>173</v>
      </c>
      <c r="B62" s="79">
        <v>41795</v>
      </c>
      <c r="C62" s="79">
        <v>42089</v>
      </c>
      <c r="D62" s="78" t="s">
        <v>28</v>
      </c>
      <c r="E62" s="83">
        <v>1.3671192422389928</v>
      </c>
      <c r="H62" s="78"/>
      <c r="I62" s="79"/>
      <c r="J62" s="79"/>
      <c r="K62" s="78"/>
      <c r="L62" s="83"/>
    </row>
    <row r="63" spans="1:12" x14ac:dyDescent="0.3">
      <c r="A63" s="78">
        <v>174</v>
      </c>
      <c r="B63" s="79">
        <v>41795</v>
      </c>
      <c r="C63" s="79">
        <v>42089</v>
      </c>
      <c r="D63" s="78" t="s">
        <v>28</v>
      </c>
      <c r="E63" s="83">
        <v>1.3671192422389928</v>
      </c>
      <c r="H63" s="78"/>
      <c r="I63" s="79"/>
      <c r="J63" s="79"/>
      <c r="K63" s="78"/>
      <c r="L63" s="83"/>
    </row>
    <row r="64" spans="1:12" x14ac:dyDescent="0.3">
      <c r="A64" s="78">
        <v>175</v>
      </c>
      <c r="B64" s="79">
        <v>41795</v>
      </c>
      <c r="C64" s="79">
        <v>42089</v>
      </c>
      <c r="D64" s="78" t="s">
        <v>28</v>
      </c>
      <c r="E64" s="83">
        <v>1.3671192422389928</v>
      </c>
      <c r="H64" s="78"/>
      <c r="I64" s="79"/>
      <c r="J64" s="79"/>
      <c r="K64" s="78"/>
      <c r="L64" s="83"/>
    </row>
    <row r="65" spans="1:12" x14ac:dyDescent="0.3">
      <c r="A65" s="78">
        <v>176</v>
      </c>
      <c r="B65" s="79">
        <v>41795</v>
      </c>
      <c r="C65" s="79">
        <v>42031</v>
      </c>
      <c r="D65" s="78" t="s">
        <v>28</v>
      </c>
      <c r="E65" s="83">
        <v>1.3670369482711553</v>
      </c>
      <c r="H65" s="78"/>
      <c r="I65" s="79"/>
      <c r="J65" s="79"/>
      <c r="K65" s="78"/>
      <c r="L65" s="83"/>
    </row>
    <row r="66" spans="1:12" x14ac:dyDescent="0.3">
      <c r="A66" s="78">
        <v>177</v>
      </c>
      <c r="B66" s="79">
        <v>41795</v>
      </c>
      <c r="C66" s="79">
        <v>42031</v>
      </c>
      <c r="D66" s="78" t="s">
        <v>28</v>
      </c>
      <c r="E66" s="83">
        <v>1.3670369482711553</v>
      </c>
      <c r="H66" s="78"/>
      <c r="I66" s="79"/>
      <c r="J66" s="79"/>
      <c r="K66" s="78"/>
      <c r="L66" s="83"/>
    </row>
    <row r="67" spans="1:12" x14ac:dyDescent="0.3">
      <c r="A67" s="78">
        <v>178</v>
      </c>
      <c r="B67" s="79">
        <v>41795</v>
      </c>
      <c r="C67" s="79">
        <v>42031</v>
      </c>
      <c r="D67" s="78" t="s">
        <v>28</v>
      </c>
      <c r="E67" s="83">
        <v>1.3670369482711553</v>
      </c>
      <c r="H67" s="78"/>
      <c r="I67" s="79"/>
      <c r="J67" s="79"/>
      <c r="K67" s="78"/>
      <c r="L67" s="83"/>
    </row>
    <row r="68" spans="1:12" x14ac:dyDescent="0.3">
      <c r="A68" s="78">
        <v>179</v>
      </c>
      <c r="B68" s="79">
        <v>41795</v>
      </c>
      <c r="C68" s="79">
        <v>42060</v>
      </c>
      <c r="D68" s="78" t="s">
        <v>28</v>
      </c>
      <c r="E68" s="83">
        <v>1.367016312805807</v>
      </c>
      <c r="H68" s="78"/>
      <c r="I68" s="79"/>
      <c r="J68" s="79"/>
      <c r="K68" s="78"/>
      <c r="L68" s="83"/>
    </row>
    <row r="69" spans="1:12" x14ac:dyDescent="0.3">
      <c r="A69" s="78">
        <v>180</v>
      </c>
      <c r="B69" s="79">
        <v>41795</v>
      </c>
      <c r="C69" s="79">
        <v>42060</v>
      </c>
      <c r="D69" s="78" t="s">
        <v>28</v>
      </c>
      <c r="E69" s="83">
        <v>1.367016312805807</v>
      </c>
      <c r="H69" s="78"/>
      <c r="I69" s="79"/>
      <c r="J69" s="79"/>
      <c r="K69" s="78"/>
      <c r="L69" s="83"/>
    </row>
    <row r="70" spans="1:12" x14ac:dyDescent="0.3">
      <c r="A70" s="78">
        <v>181</v>
      </c>
      <c r="B70" s="79">
        <v>41795</v>
      </c>
      <c r="C70" s="79">
        <v>42060</v>
      </c>
      <c r="D70" s="78" t="s">
        <v>28</v>
      </c>
      <c r="E70" s="83">
        <v>1.367016312805807</v>
      </c>
      <c r="H70" s="78"/>
      <c r="I70" s="79"/>
      <c r="J70" s="79"/>
      <c r="K70" s="78"/>
      <c r="L70" s="83"/>
    </row>
    <row r="71" spans="1:12" x14ac:dyDescent="0.3">
      <c r="A71" s="78">
        <v>182</v>
      </c>
      <c r="B71" s="79">
        <v>41795</v>
      </c>
      <c r="C71" s="79">
        <v>42089</v>
      </c>
      <c r="D71" s="78" t="s">
        <v>28</v>
      </c>
      <c r="E71" s="83">
        <v>1.3671192422389928</v>
      </c>
      <c r="H71" s="78"/>
      <c r="I71" s="79"/>
      <c r="J71" s="79"/>
      <c r="K71" s="78"/>
      <c r="L71" s="83"/>
    </row>
    <row r="72" spans="1:12" x14ac:dyDescent="0.3">
      <c r="A72" s="78">
        <v>183</v>
      </c>
      <c r="B72" s="79">
        <v>41795</v>
      </c>
      <c r="C72" s="79">
        <v>42089</v>
      </c>
      <c r="D72" s="78" t="s">
        <v>28</v>
      </c>
      <c r="E72" s="83">
        <v>1.3671192422389928</v>
      </c>
      <c r="H72" s="78"/>
      <c r="I72" s="79"/>
      <c r="J72" s="79"/>
      <c r="K72" s="78"/>
      <c r="L72" s="83"/>
    </row>
    <row r="73" spans="1:12" x14ac:dyDescent="0.3">
      <c r="A73" s="78">
        <v>184</v>
      </c>
      <c r="B73" s="79">
        <v>41795</v>
      </c>
      <c r="C73" s="79">
        <v>42089</v>
      </c>
      <c r="D73" s="78" t="s">
        <v>28</v>
      </c>
      <c r="E73" s="83">
        <v>1.3671192422389928</v>
      </c>
      <c r="H73" s="78"/>
      <c r="I73" s="79"/>
      <c r="J73" s="79"/>
      <c r="K73" s="78"/>
      <c r="L73" s="83"/>
    </row>
    <row r="74" spans="1:12" x14ac:dyDescent="0.3">
      <c r="A74" s="78">
        <v>185</v>
      </c>
      <c r="B74" s="79">
        <v>41795</v>
      </c>
      <c r="C74" s="79">
        <v>42031</v>
      </c>
      <c r="D74" s="78" t="s">
        <v>28</v>
      </c>
      <c r="E74" s="83">
        <v>1.3670369482711553</v>
      </c>
      <c r="H74" s="78"/>
      <c r="I74" s="79"/>
      <c r="J74" s="79"/>
      <c r="K74" s="78"/>
      <c r="L74" s="83"/>
    </row>
    <row r="75" spans="1:12" x14ac:dyDescent="0.3">
      <c r="A75" s="78">
        <v>186</v>
      </c>
      <c r="B75" s="79">
        <v>41795</v>
      </c>
      <c r="C75" s="79">
        <v>42031</v>
      </c>
      <c r="D75" s="78" t="s">
        <v>28</v>
      </c>
      <c r="E75" s="83">
        <v>1.3670369482711553</v>
      </c>
      <c r="H75" s="78"/>
      <c r="I75" s="79"/>
      <c r="J75" s="79"/>
      <c r="K75" s="78"/>
      <c r="L75" s="83"/>
    </row>
    <row r="76" spans="1:12" x14ac:dyDescent="0.3">
      <c r="A76" s="78">
        <v>187</v>
      </c>
      <c r="B76" s="79">
        <v>41795</v>
      </c>
      <c r="C76" s="79">
        <v>42031</v>
      </c>
      <c r="D76" s="78" t="s">
        <v>28</v>
      </c>
      <c r="E76" s="83">
        <v>1.3670369482711553</v>
      </c>
      <c r="H76" s="78"/>
      <c r="I76" s="79"/>
      <c r="J76" s="79"/>
      <c r="K76" s="78"/>
      <c r="L76" s="83"/>
    </row>
    <row r="77" spans="1:12" x14ac:dyDescent="0.3">
      <c r="A77" s="78">
        <v>188</v>
      </c>
      <c r="B77" s="79">
        <v>41795</v>
      </c>
      <c r="C77" s="79">
        <v>42060</v>
      </c>
      <c r="D77" s="78" t="s">
        <v>28</v>
      </c>
      <c r="E77" s="83">
        <v>1.367016312805807</v>
      </c>
      <c r="H77" s="78"/>
      <c r="I77" s="79"/>
      <c r="J77" s="79"/>
      <c r="K77" s="78"/>
      <c r="L77" s="83"/>
    </row>
    <row r="78" spans="1:12" x14ac:dyDescent="0.3">
      <c r="A78" s="78">
        <v>189</v>
      </c>
      <c r="B78" s="79">
        <v>41795</v>
      </c>
      <c r="C78" s="79">
        <v>42060</v>
      </c>
      <c r="D78" s="78" t="s">
        <v>28</v>
      </c>
      <c r="E78" s="83">
        <v>1.367016312805807</v>
      </c>
      <c r="H78" s="78"/>
      <c r="I78" s="79"/>
      <c r="J78" s="79"/>
      <c r="K78" s="78"/>
      <c r="L78" s="83"/>
    </row>
    <row r="79" spans="1:12" x14ac:dyDescent="0.3">
      <c r="A79" s="78">
        <v>190</v>
      </c>
      <c r="B79" s="79">
        <v>41795</v>
      </c>
      <c r="C79" s="79">
        <v>42060</v>
      </c>
      <c r="D79" s="78" t="s">
        <v>28</v>
      </c>
      <c r="E79" s="83">
        <v>1.367016312805807</v>
      </c>
      <c r="H79" s="78"/>
      <c r="I79" s="79"/>
      <c r="J79" s="79"/>
      <c r="K79" s="78"/>
      <c r="L79" s="83"/>
    </row>
    <row r="80" spans="1:12" x14ac:dyDescent="0.3">
      <c r="A80" s="78">
        <v>191</v>
      </c>
      <c r="B80" s="79">
        <v>41795</v>
      </c>
      <c r="C80" s="79">
        <v>42089</v>
      </c>
      <c r="D80" s="78" t="s">
        <v>28</v>
      </c>
      <c r="E80" s="83">
        <v>1.3671192422389928</v>
      </c>
      <c r="H80" s="78"/>
      <c r="I80" s="79"/>
      <c r="J80" s="79"/>
      <c r="K80" s="78"/>
      <c r="L80" s="83"/>
    </row>
    <row r="81" spans="1:12" x14ac:dyDescent="0.3">
      <c r="A81" s="78">
        <v>192</v>
      </c>
      <c r="B81" s="79">
        <v>41795</v>
      </c>
      <c r="C81" s="79">
        <v>42089</v>
      </c>
      <c r="D81" s="78" t="s">
        <v>28</v>
      </c>
      <c r="E81" s="83">
        <v>1.3671192422389928</v>
      </c>
      <c r="H81" s="78"/>
      <c r="I81" s="79"/>
      <c r="J81" s="79"/>
      <c r="K81" s="78"/>
      <c r="L81" s="83"/>
    </row>
    <row r="82" spans="1:12" x14ac:dyDescent="0.3">
      <c r="A82" s="78">
        <v>193</v>
      </c>
      <c r="B82" s="79">
        <v>41795</v>
      </c>
      <c r="C82" s="79">
        <v>42089</v>
      </c>
      <c r="D82" s="78" t="s">
        <v>28</v>
      </c>
      <c r="E82" s="83">
        <v>1.3671192422389928</v>
      </c>
      <c r="H82" s="78"/>
      <c r="I82" s="79"/>
      <c r="J82" s="79"/>
      <c r="K82" s="78"/>
      <c r="L82" s="83"/>
    </row>
    <row r="83" spans="1:12" x14ac:dyDescent="0.3">
      <c r="A83" s="78">
        <v>220</v>
      </c>
      <c r="B83" s="79">
        <v>41856</v>
      </c>
      <c r="C83" s="79">
        <v>42185</v>
      </c>
      <c r="D83" s="78" t="s">
        <v>28</v>
      </c>
      <c r="E83" s="83">
        <v>1.3393999999999999</v>
      </c>
      <c r="H83" s="78"/>
      <c r="I83" s="79"/>
      <c r="J83" s="79"/>
      <c r="K83" s="78"/>
      <c r="L83" s="83"/>
    </row>
    <row r="84" spans="1:12" x14ac:dyDescent="0.3">
      <c r="A84" s="78">
        <v>221</v>
      </c>
      <c r="B84" s="79">
        <v>41856</v>
      </c>
      <c r="C84" s="79">
        <v>42185</v>
      </c>
      <c r="D84" s="78" t="s">
        <v>28</v>
      </c>
      <c r="E84" s="83">
        <v>1.3393999999999999</v>
      </c>
      <c r="H84" s="78"/>
      <c r="I84" s="79"/>
      <c r="J84" s="79"/>
      <c r="K84" s="78"/>
      <c r="L84" s="83"/>
    </row>
    <row r="85" spans="1:12" x14ac:dyDescent="0.3">
      <c r="A85" s="78">
        <v>222</v>
      </c>
      <c r="B85" s="79">
        <v>41856</v>
      </c>
      <c r="C85" s="79">
        <v>42185</v>
      </c>
      <c r="D85" s="78" t="s">
        <v>28</v>
      </c>
      <c r="E85" s="83">
        <v>1.3393999999999999</v>
      </c>
      <c r="H85" s="78"/>
      <c r="I85" s="79"/>
      <c r="J85" s="79"/>
      <c r="K85" s="78"/>
      <c r="L85" s="83"/>
    </row>
    <row r="86" spans="1:12" x14ac:dyDescent="0.3">
      <c r="A86" s="78">
        <v>223</v>
      </c>
      <c r="B86" s="79">
        <v>41856</v>
      </c>
      <c r="C86" s="79">
        <v>42215</v>
      </c>
      <c r="D86" s="78" t="s">
        <v>28</v>
      </c>
      <c r="E86" s="83">
        <v>1.3398000000000001</v>
      </c>
      <c r="H86" s="78"/>
      <c r="I86" s="79"/>
      <c r="J86" s="79"/>
      <c r="K86" s="78"/>
      <c r="L86" s="83"/>
    </row>
    <row r="87" spans="1:12" x14ac:dyDescent="0.3">
      <c r="A87" s="78">
        <v>224</v>
      </c>
      <c r="B87" s="79">
        <v>41856</v>
      </c>
      <c r="C87" s="79">
        <v>42215</v>
      </c>
      <c r="D87" s="78" t="s">
        <v>28</v>
      </c>
      <c r="E87" s="83">
        <v>1.3398000000000001</v>
      </c>
      <c r="H87" s="78"/>
      <c r="I87" s="79"/>
      <c r="J87" s="79"/>
      <c r="K87" s="78"/>
      <c r="L87" s="83"/>
    </row>
    <row r="88" spans="1:12" x14ac:dyDescent="0.3">
      <c r="A88" s="78">
        <v>225</v>
      </c>
      <c r="B88" s="79">
        <v>41856</v>
      </c>
      <c r="C88" s="79">
        <v>42215</v>
      </c>
      <c r="D88" s="78" t="s">
        <v>28</v>
      </c>
      <c r="E88" s="83">
        <v>1.3398000000000001</v>
      </c>
      <c r="H88" s="78"/>
      <c r="I88" s="79"/>
      <c r="J88" s="79"/>
      <c r="K88" s="78"/>
      <c r="L88" s="83"/>
    </row>
    <row r="89" spans="1:12" x14ac:dyDescent="0.3">
      <c r="A89" s="78">
        <v>226</v>
      </c>
      <c r="B89" s="79">
        <v>41856</v>
      </c>
      <c r="C89" s="79">
        <v>42151</v>
      </c>
      <c r="D89" s="78" t="s">
        <v>28</v>
      </c>
      <c r="E89" s="83">
        <v>1.3389</v>
      </c>
      <c r="H89" s="78"/>
      <c r="I89" s="79"/>
      <c r="J89" s="79"/>
      <c r="K89" s="78"/>
      <c r="L89" s="83"/>
    </row>
    <row r="90" spans="1:12" x14ac:dyDescent="0.3">
      <c r="A90" s="78">
        <v>227</v>
      </c>
      <c r="B90" s="79">
        <v>41856</v>
      </c>
      <c r="C90" s="79">
        <v>42151</v>
      </c>
      <c r="D90" s="78" t="s">
        <v>28</v>
      </c>
      <c r="E90" s="83">
        <v>1.3389</v>
      </c>
      <c r="H90" s="78"/>
      <c r="I90" s="79"/>
      <c r="J90" s="79"/>
      <c r="K90" s="78"/>
      <c r="L90" s="83"/>
    </row>
    <row r="91" spans="1:12" x14ac:dyDescent="0.3">
      <c r="A91" s="78">
        <v>228</v>
      </c>
      <c r="B91" s="79">
        <v>41856</v>
      </c>
      <c r="C91" s="79">
        <v>42151</v>
      </c>
      <c r="D91" s="78" t="s">
        <v>28</v>
      </c>
      <c r="E91" s="83">
        <v>1.3389</v>
      </c>
      <c r="H91" s="78"/>
      <c r="I91" s="79"/>
      <c r="J91" s="79"/>
      <c r="K91" s="78"/>
      <c r="L91" s="83"/>
    </row>
    <row r="92" spans="1:12" x14ac:dyDescent="0.3">
      <c r="A92" s="78">
        <v>229</v>
      </c>
      <c r="B92" s="79">
        <v>41856</v>
      </c>
      <c r="C92" s="79">
        <v>42151</v>
      </c>
      <c r="D92" s="78" t="s">
        <v>28</v>
      </c>
      <c r="E92" s="83">
        <v>1.3389</v>
      </c>
      <c r="H92" s="78"/>
      <c r="I92" s="79"/>
      <c r="J92" s="79"/>
      <c r="K92" s="78"/>
      <c r="L92" s="83"/>
    </row>
    <row r="93" spans="1:12" x14ac:dyDescent="0.3">
      <c r="A93" s="78">
        <v>230</v>
      </c>
      <c r="B93" s="79">
        <v>41856</v>
      </c>
      <c r="C93" s="79">
        <v>42151</v>
      </c>
      <c r="D93" s="78" t="s">
        <v>28</v>
      </c>
      <c r="E93" s="83">
        <v>1.3389</v>
      </c>
      <c r="H93" s="78"/>
      <c r="I93" s="79"/>
      <c r="J93" s="79"/>
      <c r="K93" s="78"/>
      <c r="L93" s="83"/>
    </row>
    <row r="94" spans="1:12" x14ac:dyDescent="0.3">
      <c r="A94" s="78">
        <v>231</v>
      </c>
      <c r="B94" s="79">
        <v>41856</v>
      </c>
      <c r="C94" s="79">
        <v>42184</v>
      </c>
      <c r="D94" s="78" t="s">
        <v>28</v>
      </c>
      <c r="E94" s="83">
        <v>1.3393999999999999</v>
      </c>
      <c r="H94" s="78"/>
      <c r="I94" s="79"/>
      <c r="J94" s="79"/>
      <c r="K94" s="78"/>
      <c r="L94" s="83"/>
    </row>
    <row r="95" spans="1:12" x14ac:dyDescent="0.3">
      <c r="A95" s="78">
        <v>232</v>
      </c>
      <c r="B95" s="79">
        <v>41856</v>
      </c>
      <c r="C95" s="79">
        <v>42184</v>
      </c>
      <c r="D95" s="78" t="s">
        <v>28</v>
      </c>
      <c r="E95" s="83">
        <v>1.3393999999999999</v>
      </c>
      <c r="H95" s="78"/>
      <c r="I95" s="79"/>
      <c r="J95" s="79"/>
      <c r="K95" s="78"/>
      <c r="L95" s="83"/>
    </row>
    <row r="96" spans="1:12" x14ac:dyDescent="0.3">
      <c r="A96" s="78">
        <v>233</v>
      </c>
      <c r="B96" s="79">
        <v>41856</v>
      </c>
      <c r="C96" s="79">
        <v>42184</v>
      </c>
      <c r="D96" s="78" t="s">
        <v>28</v>
      </c>
      <c r="E96" s="83">
        <v>1.3393999999999999</v>
      </c>
      <c r="H96" s="78"/>
      <c r="I96" s="79"/>
      <c r="J96" s="79"/>
      <c r="K96" s="78"/>
      <c r="L96" s="83"/>
    </row>
    <row r="97" spans="1:12" x14ac:dyDescent="0.3">
      <c r="A97" s="78">
        <v>234</v>
      </c>
      <c r="B97" s="79">
        <v>41856</v>
      </c>
      <c r="C97" s="79">
        <v>42184</v>
      </c>
      <c r="D97" s="78" t="s">
        <v>28</v>
      </c>
      <c r="E97" s="83">
        <v>1.3393999999999999</v>
      </c>
      <c r="H97" s="78"/>
      <c r="I97" s="79"/>
      <c r="J97" s="79"/>
      <c r="K97" s="78"/>
      <c r="L97" s="83"/>
    </row>
    <row r="98" spans="1:12" x14ac:dyDescent="0.3">
      <c r="A98" s="78">
        <v>235</v>
      </c>
      <c r="B98" s="79">
        <v>41856</v>
      </c>
      <c r="C98" s="79">
        <v>42184</v>
      </c>
      <c r="D98" s="78" t="s">
        <v>28</v>
      </c>
      <c r="E98" s="83">
        <v>1.3393999999999999</v>
      </c>
      <c r="H98" s="78"/>
      <c r="I98" s="79"/>
      <c r="J98" s="79"/>
      <c r="K98" s="78"/>
      <c r="L98" s="83"/>
    </row>
    <row r="99" spans="1:12" x14ac:dyDescent="0.3">
      <c r="A99" s="78">
        <v>236</v>
      </c>
      <c r="B99" s="79">
        <v>41856</v>
      </c>
      <c r="C99" s="79">
        <v>42184</v>
      </c>
      <c r="D99" s="78" t="s">
        <v>28</v>
      </c>
      <c r="E99" s="83">
        <v>1.3393999999999999</v>
      </c>
      <c r="H99" s="78"/>
      <c r="I99" s="79"/>
      <c r="J99" s="79"/>
      <c r="K99" s="78"/>
      <c r="L99" s="83"/>
    </row>
    <row r="100" spans="1:12" x14ac:dyDescent="0.3">
      <c r="A100" s="78">
        <v>237</v>
      </c>
      <c r="B100" s="79">
        <v>41856</v>
      </c>
      <c r="C100" s="79">
        <v>42184</v>
      </c>
      <c r="D100" s="78" t="s">
        <v>28</v>
      </c>
      <c r="E100" s="83">
        <v>1.3393999999999999</v>
      </c>
      <c r="H100" s="78"/>
      <c r="I100" s="79"/>
      <c r="J100" s="79"/>
      <c r="K100" s="78"/>
      <c r="L100" s="83"/>
    </row>
    <row r="101" spans="1:12" x14ac:dyDescent="0.3">
      <c r="A101" s="78">
        <v>238</v>
      </c>
      <c r="B101" s="79">
        <v>41856</v>
      </c>
      <c r="C101" s="79">
        <v>42184</v>
      </c>
      <c r="D101" s="78" t="s">
        <v>28</v>
      </c>
      <c r="E101" s="83">
        <v>1.3393999999999999</v>
      </c>
      <c r="H101" s="78"/>
      <c r="I101" s="79"/>
      <c r="J101" s="79"/>
      <c r="K101" s="78"/>
      <c r="L101" s="83"/>
    </row>
    <row r="102" spans="1:12" x14ac:dyDescent="0.3">
      <c r="A102" s="78">
        <v>239</v>
      </c>
      <c r="B102" s="79">
        <v>41856</v>
      </c>
      <c r="C102" s="79">
        <v>42184</v>
      </c>
      <c r="D102" s="78" t="s">
        <v>28</v>
      </c>
      <c r="E102" s="83">
        <v>1.3393999999999999</v>
      </c>
      <c r="H102" s="78"/>
      <c r="I102" s="79"/>
      <c r="J102" s="79"/>
      <c r="K102" s="78"/>
      <c r="L102" s="83"/>
    </row>
    <row r="103" spans="1:12" x14ac:dyDescent="0.3">
      <c r="A103" s="78">
        <v>240</v>
      </c>
      <c r="B103" s="79">
        <v>41856</v>
      </c>
      <c r="C103" s="79">
        <v>42184</v>
      </c>
      <c r="D103" s="78" t="s">
        <v>28</v>
      </c>
      <c r="E103" s="83">
        <v>1.3393999999999999</v>
      </c>
      <c r="H103" s="78"/>
      <c r="I103" s="79"/>
      <c r="J103" s="79"/>
      <c r="K103" s="78"/>
      <c r="L103" s="83"/>
    </row>
    <row r="104" spans="1:12" x14ac:dyDescent="0.3">
      <c r="A104" s="78">
        <v>241</v>
      </c>
      <c r="B104" s="79">
        <v>41876</v>
      </c>
      <c r="C104" s="79">
        <v>42215</v>
      </c>
      <c r="D104" s="78" t="s">
        <v>28</v>
      </c>
      <c r="E104" s="83">
        <v>1.3237000000000001</v>
      </c>
      <c r="H104" s="78"/>
      <c r="I104" s="79"/>
      <c r="J104" s="79"/>
      <c r="K104" s="78"/>
      <c r="L104" s="83"/>
    </row>
    <row r="105" spans="1:12" x14ac:dyDescent="0.3">
      <c r="A105" s="78">
        <v>242</v>
      </c>
      <c r="B105" s="79">
        <v>41876</v>
      </c>
      <c r="C105" s="79">
        <v>42215</v>
      </c>
      <c r="D105" s="78" t="s">
        <v>28</v>
      </c>
      <c r="E105" s="83">
        <v>1.3237000000000001</v>
      </c>
      <c r="H105" s="78"/>
      <c r="I105" s="79"/>
      <c r="J105" s="79"/>
      <c r="K105" s="78"/>
      <c r="L105" s="83"/>
    </row>
    <row r="106" spans="1:12" x14ac:dyDescent="0.3">
      <c r="A106" s="78">
        <v>243</v>
      </c>
      <c r="B106" s="79">
        <v>41876</v>
      </c>
      <c r="C106" s="79">
        <v>42215</v>
      </c>
      <c r="D106" s="78" t="s">
        <v>28</v>
      </c>
      <c r="E106" s="83">
        <v>1.3237000000000001</v>
      </c>
      <c r="H106" s="78"/>
      <c r="I106" s="79"/>
      <c r="J106" s="79"/>
      <c r="K106" s="78"/>
      <c r="L106" s="83"/>
    </row>
    <row r="107" spans="1:12" x14ac:dyDescent="0.3">
      <c r="A107" s="78">
        <v>244</v>
      </c>
      <c r="B107" s="79">
        <v>41876</v>
      </c>
      <c r="C107" s="79">
        <v>42215</v>
      </c>
      <c r="D107" s="78" t="s">
        <v>28</v>
      </c>
      <c r="E107" s="83">
        <v>1.3237000000000001</v>
      </c>
      <c r="H107" s="78"/>
      <c r="I107" s="79"/>
      <c r="J107" s="79"/>
      <c r="K107" s="78"/>
      <c r="L107" s="83"/>
    </row>
    <row r="108" spans="1:12" x14ac:dyDescent="0.3">
      <c r="A108" s="78">
        <v>245</v>
      </c>
      <c r="B108" s="79">
        <v>41876</v>
      </c>
      <c r="C108" s="79">
        <v>42215</v>
      </c>
      <c r="D108" s="78" t="s">
        <v>28</v>
      </c>
      <c r="E108" s="83">
        <v>1.3237000000000001</v>
      </c>
      <c r="H108" s="78"/>
      <c r="I108" s="79"/>
      <c r="J108" s="79"/>
      <c r="K108" s="78"/>
      <c r="L108" s="83"/>
    </row>
    <row r="109" spans="1:12" x14ac:dyDescent="0.3">
      <c r="A109" s="78">
        <v>246</v>
      </c>
      <c r="B109" s="79">
        <v>41876</v>
      </c>
      <c r="C109" s="79">
        <v>42215</v>
      </c>
      <c r="D109" s="78" t="s">
        <v>28</v>
      </c>
      <c r="E109" s="83">
        <v>1.3237000000000001</v>
      </c>
      <c r="H109" s="78"/>
      <c r="I109" s="79"/>
      <c r="J109" s="79"/>
      <c r="K109" s="78"/>
      <c r="L109" s="83"/>
    </row>
    <row r="110" spans="1:12" x14ac:dyDescent="0.3">
      <c r="A110" s="78">
        <v>247</v>
      </c>
      <c r="B110" s="79">
        <v>41876</v>
      </c>
      <c r="C110" s="79">
        <v>42215</v>
      </c>
      <c r="D110" s="78" t="s">
        <v>28</v>
      </c>
      <c r="E110" s="83">
        <v>1.3237000000000001</v>
      </c>
      <c r="H110" s="78"/>
      <c r="I110" s="79"/>
      <c r="J110" s="79"/>
      <c r="K110" s="78"/>
      <c r="L110" s="83"/>
    </row>
    <row r="111" spans="1:12" x14ac:dyDescent="0.3">
      <c r="A111" s="78">
        <v>248</v>
      </c>
      <c r="B111" s="79">
        <v>41876</v>
      </c>
      <c r="C111" s="79">
        <v>42215</v>
      </c>
      <c r="D111" s="78" t="s">
        <v>28</v>
      </c>
      <c r="E111" s="83">
        <v>1.3237000000000001</v>
      </c>
      <c r="H111" s="78"/>
      <c r="I111" s="79"/>
      <c r="J111" s="79"/>
      <c r="K111" s="78"/>
      <c r="L111" s="83"/>
    </row>
    <row r="112" spans="1:12" x14ac:dyDescent="0.3">
      <c r="A112" s="78">
        <v>249</v>
      </c>
      <c r="B112" s="79">
        <v>41876</v>
      </c>
      <c r="C112" s="79">
        <v>42215</v>
      </c>
      <c r="D112" s="78" t="s">
        <v>28</v>
      </c>
      <c r="E112" s="83">
        <v>1.3237000000000001</v>
      </c>
      <c r="H112" s="78"/>
      <c r="I112" s="79"/>
      <c r="J112" s="79"/>
      <c r="K112" s="78"/>
      <c r="L112" s="83"/>
    </row>
    <row r="113" spans="1:12" x14ac:dyDescent="0.3">
      <c r="A113" s="78">
        <v>250</v>
      </c>
      <c r="B113" s="79">
        <v>41876</v>
      </c>
      <c r="C113" s="79">
        <v>42244</v>
      </c>
      <c r="D113" s="78" t="s">
        <v>28</v>
      </c>
      <c r="E113" s="83">
        <v>1.3242</v>
      </c>
      <c r="H113" s="78"/>
      <c r="I113" s="79"/>
      <c r="J113" s="79"/>
      <c r="K113" s="78"/>
      <c r="L113" s="83"/>
    </row>
    <row r="114" spans="1:12" x14ac:dyDescent="0.3">
      <c r="A114" s="78">
        <v>251</v>
      </c>
      <c r="B114" s="79">
        <v>41876</v>
      </c>
      <c r="C114" s="79">
        <v>42244</v>
      </c>
      <c r="D114" s="78" t="s">
        <v>28</v>
      </c>
      <c r="E114" s="83">
        <v>1.3242</v>
      </c>
      <c r="H114" s="78"/>
      <c r="I114" s="79"/>
      <c r="J114" s="79"/>
      <c r="K114" s="78"/>
      <c r="L114" s="83"/>
    </row>
    <row r="115" spans="1:12" x14ac:dyDescent="0.3">
      <c r="A115" s="78">
        <v>252</v>
      </c>
      <c r="B115" s="79">
        <v>41876</v>
      </c>
      <c r="C115" s="79">
        <v>42244</v>
      </c>
      <c r="D115" s="78" t="s">
        <v>28</v>
      </c>
      <c r="E115" s="83">
        <v>1.3242</v>
      </c>
      <c r="H115" s="78"/>
      <c r="I115" s="79"/>
      <c r="J115" s="79"/>
      <c r="K115" s="78"/>
      <c r="L115" s="83"/>
    </row>
    <row r="116" spans="1:12" x14ac:dyDescent="0.3">
      <c r="A116" s="78">
        <v>253</v>
      </c>
      <c r="B116" s="79">
        <v>41876</v>
      </c>
      <c r="C116" s="79">
        <v>42244</v>
      </c>
      <c r="D116" s="78" t="s">
        <v>28</v>
      </c>
      <c r="E116" s="83">
        <v>1.3242</v>
      </c>
      <c r="H116" s="78"/>
      <c r="I116" s="79"/>
      <c r="J116" s="79"/>
      <c r="K116" s="78"/>
      <c r="L116" s="83"/>
    </row>
    <row r="117" spans="1:12" x14ac:dyDescent="0.3">
      <c r="A117" s="78">
        <v>254</v>
      </c>
      <c r="B117" s="79">
        <v>41876</v>
      </c>
      <c r="C117" s="79">
        <v>42244</v>
      </c>
      <c r="D117" s="78" t="s">
        <v>28</v>
      </c>
      <c r="E117" s="83">
        <v>1.3242</v>
      </c>
      <c r="H117" s="78"/>
      <c r="I117" s="79"/>
      <c r="J117" s="79"/>
      <c r="K117" s="78"/>
      <c r="L117" s="83"/>
    </row>
    <row r="118" spans="1:12" x14ac:dyDescent="0.3">
      <c r="A118" s="78">
        <v>255</v>
      </c>
      <c r="B118" s="79">
        <v>41876</v>
      </c>
      <c r="C118" s="79">
        <v>42244</v>
      </c>
      <c r="D118" s="78" t="s">
        <v>28</v>
      </c>
      <c r="E118" s="83">
        <v>1.3242</v>
      </c>
      <c r="H118" s="78"/>
      <c r="I118" s="79"/>
      <c r="J118" s="79"/>
      <c r="K118" s="78"/>
      <c r="L118" s="83"/>
    </row>
    <row r="119" spans="1:12" x14ac:dyDescent="0.3">
      <c r="A119" s="78">
        <v>256</v>
      </c>
      <c r="B119" s="79">
        <v>41876</v>
      </c>
      <c r="C119" s="79">
        <v>42244</v>
      </c>
      <c r="D119" s="78" t="s">
        <v>28</v>
      </c>
      <c r="E119" s="83">
        <v>1.3242</v>
      </c>
      <c r="H119" s="78"/>
      <c r="I119" s="79"/>
      <c r="J119" s="79"/>
      <c r="K119" s="78"/>
      <c r="L119" s="83"/>
    </row>
    <row r="120" spans="1:12" x14ac:dyDescent="0.3">
      <c r="A120" s="78">
        <v>257</v>
      </c>
      <c r="B120" s="79">
        <v>41876</v>
      </c>
      <c r="C120" s="79">
        <v>42244</v>
      </c>
      <c r="D120" s="78" t="s">
        <v>28</v>
      </c>
      <c r="E120" s="83">
        <v>1.3242</v>
      </c>
      <c r="H120" s="78"/>
      <c r="I120" s="79"/>
      <c r="J120" s="79"/>
      <c r="K120" s="78"/>
      <c r="L120" s="83"/>
    </row>
    <row r="121" spans="1:12" x14ac:dyDescent="0.3">
      <c r="A121" s="78">
        <v>258</v>
      </c>
      <c r="B121" s="79">
        <v>41876</v>
      </c>
      <c r="C121" s="79">
        <v>42244</v>
      </c>
      <c r="D121" s="78" t="s">
        <v>28</v>
      </c>
      <c r="E121" s="83">
        <v>1.3242</v>
      </c>
      <c r="H121" s="78"/>
      <c r="I121" s="79"/>
      <c r="J121" s="79"/>
      <c r="K121" s="78"/>
      <c r="L121" s="83"/>
    </row>
    <row r="122" spans="1:12" x14ac:dyDescent="0.3">
      <c r="A122" s="78">
        <v>259</v>
      </c>
      <c r="B122" s="79">
        <v>41876</v>
      </c>
      <c r="C122" s="79">
        <v>42244</v>
      </c>
      <c r="D122" s="78" t="s">
        <v>28</v>
      </c>
      <c r="E122" s="83">
        <v>1.3242</v>
      </c>
      <c r="H122" s="78"/>
      <c r="I122" s="79"/>
      <c r="J122" s="79"/>
      <c r="K122" s="78"/>
      <c r="L122" s="83"/>
    </row>
    <row r="123" spans="1:12" x14ac:dyDescent="0.3">
      <c r="A123" s="78">
        <v>260</v>
      </c>
      <c r="B123" s="79">
        <v>41876</v>
      </c>
      <c r="C123" s="79">
        <v>42244</v>
      </c>
      <c r="D123" s="78" t="s">
        <v>28</v>
      </c>
      <c r="E123" s="83">
        <v>1.3242</v>
      </c>
      <c r="H123" s="78"/>
      <c r="I123" s="79"/>
      <c r="J123" s="79"/>
      <c r="K123" s="78"/>
      <c r="L123" s="83"/>
    </row>
    <row r="124" spans="1:12" x14ac:dyDescent="0.3">
      <c r="A124" s="78">
        <v>261</v>
      </c>
      <c r="B124" s="79">
        <v>41876</v>
      </c>
      <c r="C124" s="79">
        <v>42244</v>
      </c>
      <c r="D124" s="78" t="s">
        <v>28</v>
      </c>
      <c r="E124" s="83">
        <v>1.3242</v>
      </c>
      <c r="H124" s="78"/>
      <c r="I124" s="79"/>
      <c r="J124" s="79"/>
      <c r="K124" s="78"/>
      <c r="L124" s="83"/>
    </row>
    <row r="125" spans="1:12" x14ac:dyDescent="0.3">
      <c r="A125" s="78">
        <v>262</v>
      </c>
      <c r="B125" s="79">
        <v>41876</v>
      </c>
      <c r="C125" s="79">
        <v>42276</v>
      </c>
      <c r="D125" s="78" t="s">
        <v>28</v>
      </c>
      <c r="E125" s="83">
        <v>1.3188</v>
      </c>
      <c r="H125" s="78"/>
      <c r="I125" s="79"/>
      <c r="J125" s="79"/>
      <c r="K125" s="78"/>
      <c r="L125" s="83"/>
    </row>
    <row r="126" spans="1:12" x14ac:dyDescent="0.3">
      <c r="A126" s="78">
        <v>263</v>
      </c>
      <c r="B126" s="79">
        <v>41876</v>
      </c>
      <c r="C126" s="79">
        <v>42276</v>
      </c>
      <c r="D126" s="78" t="s">
        <v>28</v>
      </c>
      <c r="E126" s="83">
        <v>1.3188</v>
      </c>
      <c r="H126" s="78"/>
      <c r="I126" s="79"/>
      <c r="J126" s="79"/>
      <c r="K126" s="78"/>
      <c r="L126" s="83"/>
    </row>
    <row r="127" spans="1:12" x14ac:dyDescent="0.3">
      <c r="A127" s="78">
        <v>264</v>
      </c>
      <c r="B127" s="79">
        <v>41876</v>
      </c>
      <c r="C127" s="79">
        <v>42276</v>
      </c>
      <c r="D127" s="78" t="s">
        <v>28</v>
      </c>
      <c r="E127" s="83">
        <v>1.3188</v>
      </c>
      <c r="H127" s="78"/>
      <c r="I127" s="79"/>
      <c r="J127" s="79"/>
      <c r="K127" s="78"/>
      <c r="L127" s="83"/>
    </row>
    <row r="128" spans="1:12" x14ac:dyDescent="0.3">
      <c r="A128" s="78">
        <v>269</v>
      </c>
      <c r="B128" s="79">
        <v>41880</v>
      </c>
      <c r="C128" s="79">
        <v>42276</v>
      </c>
      <c r="D128" s="78" t="s">
        <v>28</v>
      </c>
      <c r="E128" s="83">
        <v>1.3188</v>
      </c>
      <c r="H128" s="78"/>
      <c r="I128" s="79"/>
      <c r="J128" s="79"/>
      <c r="K128" s="78"/>
      <c r="L128" s="83"/>
    </row>
    <row r="129" spans="1:12" x14ac:dyDescent="0.3">
      <c r="A129" s="78">
        <v>270</v>
      </c>
      <c r="B129" s="79">
        <v>41880</v>
      </c>
      <c r="C129" s="79">
        <v>42276</v>
      </c>
      <c r="D129" s="78" t="s">
        <v>28</v>
      </c>
      <c r="E129" s="83">
        <v>1.3188</v>
      </c>
      <c r="H129" s="78"/>
      <c r="I129" s="79"/>
      <c r="J129" s="79"/>
      <c r="K129" s="78"/>
      <c r="L129" s="83"/>
    </row>
    <row r="130" spans="1:12" x14ac:dyDescent="0.3">
      <c r="A130" s="78">
        <v>271</v>
      </c>
      <c r="B130" s="79">
        <v>41880</v>
      </c>
      <c r="C130" s="79">
        <v>42276</v>
      </c>
      <c r="D130" s="78" t="s">
        <v>28</v>
      </c>
      <c r="E130" s="83">
        <v>1.3188</v>
      </c>
      <c r="H130" s="78"/>
      <c r="I130" s="79"/>
      <c r="J130" s="79"/>
      <c r="K130" s="78"/>
      <c r="L130" s="83"/>
    </row>
    <row r="131" spans="1:12" x14ac:dyDescent="0.3">
      <c r="A131" s="78">
        <v>272</v>
      </c>
      <c r="B131" s="79">
        <v>41880</v>
      </c>
      <c r="C131" s="79">
        <v>42276</v>
      </c>
      <c r="D131" s="78" t="s">
        <v>28</v>
      </c>
      <c r="E131" s="83">
        <v>1.3188</v>
      </c>
      <c r="H131" s="78"/>
      <c r="I131" s="79"/>
      <c r="J131" s="79"/>
      <c r="K131" s="78"/>
      <c r="L131" s="83"/>
    </row>
    <row r="132" spans="1:12" x14ac:dyDescent="0.3">
      <c r="A132" s="78">
        <v>273</v>
      </c>
      <c r="B132" s="79">
        <v>41880</v>
      </c>
      <c r="C132" s="79">
        <v>42276</v>
      </c>
      <c r="D132" s="78" t="s">
        <v>28</v>
      </c>
      <c r="E132" s="83">
        <v>1.3188</v>
      </c>
      <c r="H132" s="78"/>
      <c r="I132" s="79"/>
      <c r="J132" s="79"/>
      <c r="K132" s="78"/>
      <c r="L132" s="83"/>
    </row>
    <row r="133" spans="1:12" x14ac:dyDescent="0.3">
      <c r="A133" s="78">
        <v>274</v>
      </c>
      <c r="B133" s="79">
        <v>41880</v>
      </c>
      <c r="C133" s="79">
        <v>42276</v>
      </c>
      <c r="D133" s="78" t="s">
        <v>28</v>
      </c>
      <c r="E133" s="83">
        <v>1.3188</v>
      </c>
      <c r="F133" s="76"/>
      <c r="H133" s="78"/>
      <c r="I133" s="79"/>
      <c r="J133" s="79"/>
      <c r="K133" s="78"/>
      <c r="L133" s="83"/>
    </row>
    <row r="134" spans="1:12" x14ac:dyDescent="0.3">
      <c r="A134" s="78">
        <v>275</v>
      </c>
      <c r="B134" s="79">
        <v>41880</v>
      </c>
      <c r="C134" s="79">
        <v>42276</v>
      </c>
      <c r="D134" s="78" t="s">
        <v>28</v>
      </c>
      <c r="E134" s="83">
        <v>1.3188</v>
      </c>
      <c r="F134" s="76"/>
      <c r="H134" s="78"/>
      <c r="I134" s="79"/>
      <c r="J134" s="79"/>
      <c r="K134" s="78"/>
      <c r="L134" s="83"/>
    </row>
    <row r="135" spans="1:12" x14ac:dyDescent="0.3">
      <c r="A135" s="78">
        <v>276</v>
      </c>
      <c r="B135" s="79">
        <v>41880</v>
      </c>
      <c r="C135" s="79">
        <v>42276</v>
      </c>
      <c r="D135" s="78" t="s">
        <v>28</v>
      </c>
      <c r="E135" s="83">
        <v>1.3188</v>
      </c>
      <c r="F135" s="76"/>
      <c r="H135" s="78"/>
      <c r="I135" s="79"/>
      <c r="J135" s="79"/>
      <c r="K135" s="78"/>
      <c r="L135" s="83"/>
    </row>
    <row r="136" spans="1:12" x14ac:dyDescent="0.3">
      <c r="A136" s="78">
        <v>277</v>
      </c>
      <c r="B136" s="79">
        <v>41880</v>
      </c>
      <c r="C136" s="79">
        <v>42276</v>
      </c>
      <c r="D136" s="78" t="s">
        <v>28</v>
      </c>
      <c r="E136" s="83">
        <v>1.3188</v>
      </c>
      <c r="F136" s="76"/>
      <c r="H136" s="78"/>
      <c r="I136" s="79"/>
      <c r="J136" s="79"/>
      <c r="K136" s="78"/>
      <c r="L136" s="83"/>
    </row>
    <row r="137" spans="1:12" x14ac:dyDescent="0.3">
      <c r="A137" s="78">
        <v>278</v>
      </c>
      <c r="B137" s="79">
        <v>41880</v>
      </c>
      <c r="C137" s="79">
        <v>42306</v>
      </c>
      <c r="D137" s="78" t="s">
        <v>28</v>
      </c>
      <c r="E137" s="83">
        <v>1.3197000000000001</v>
      </c>
      <c r="F137" s="76"/>
      <c r="H137" s="78"/>
      <c r="I137" s="79"/>
      <c r="J137" s="79"/>
      <c r="K137" s="78"/>
      <c r="L137" s="83"/>
    </row>
    <row r="138" spans="1:12" x14ac:dyDescent="0.3">
      <c r="A138" s="78">
        <v>279</v>
      </c>
      <c r="B138" s="79">
        <v>41880</v>
      </c>
      <c r="C138" s="79">
        <v>42306</v>
      </c>
      <c r="D138" s="78" t="s">
        <v>28</v>
      </c>
      <c r="E138" s="83">
        <v>1.3197000000000001</v>
      </c>
      <c r="F138" s="76"/>
      <c r="H138" s="78"/>
      <c r="I138" s="79"/>
      <c r="J138" s="79"/>
      <c r="K138" s="78"/>
      <c r="L138" s="83"/>
    </row>
    <row r="139" spans="1:12" x14ac:dyDescent="0.3">
      <c r="A139" s="78">
        <v>280</v>
      </c>
      <c r="B139" s="79">
        <v>41880</v>
      </c>
      <c r="C139" s="79">
        <v>42306</v>
      </c>
      <c r="D139" s="78" t="s">
        <v>28</v>
      </c>
      <c r="E139" s="83">
        <v>1.3197000000000001</v>
      </c>
      <c r="F139" s="76"/>
      <c r="H139" s="78"/>
      <c r="I139" s="79"/>
      <c r="J139" s="79"/>
      <c r="K139" s="78"/>
      <c r="L139" s="83"/>
    </row>
    <row r="140" spans="1:12" x14ac:dyDescent="0.3">
      <c r="A140" s="78">
        <v>281</v>
      </c>
      <c r="B140" s="79">
        <v>41880</v>
      </c>
      <c r="C140" s="79">
        <v>42306</v>
      </c>
      <c r="D140" s="78" t="s">
        <v>28</v>
      </c>
      <c r="E140" s="83">
        <v>1.3197000000000001</v>
      </c>
      <c r="F140" s="76"/>
      <c r="H140" s="78"/>
      <c r="I140" s="79"/>
      <c r="J140" s="79"/>
      <c r="K140" s="78"/>
      <c r="L140" s="83"/>
    </row>
    <row r="141" spans="1:12" x14ac:dyDescent="0.3">
      <c r="A141" s="78">
        <v>282</v>
      </c>
      <c r="B141" s="79">
        <v>41880</v>
      </c>
      <c r="C141" s="79">
        <v>42306</v>
      </c>
      <c r="D141" s="78" t="s">
        <v>28</v>
      </c>
      <c r="E141" s="83">
        <v>1.3197000000000001</v>
      </c>
      <c r="F141" s="76"/>
      <c r="H141" s="78"/>
      <c r="I141" s="79"/>
      <c r="J141" s="79"/>
      <c r="K141" s="78"/>
      <c r="L141" s="83"/>
    </row>
    <row r="142" spans="1:12" x14ac:dyDescent="0.3">
      <c r="A142" s="78">
        <v>283</v>
      </c>
      <c r="B142" s="79">
        <v>41880</v>
      </c>
      <c r="C142" s="79">
        <v>42306</v>
      </c>
      <c r="D142" s="78" t="s">
        <v>28</v>
      </c>
      <c r="E142" s="83">
        <v>1.3197000000000001</v>
      </c>
      <c r="F142" s="76"/>
      <c r="H142" s="78"/>
      <c r="I142" s="79"/>
      <c r="J142" s="79"/>
      <c r="K142" s="78"/>
      <c r="L142" s="83"/>
    </row>
    <row r="143" spans="1:12" x14ac:dyDescent="0.3">
      <c r="A143" s="78">
        <v>284</v>
      </c>
      <c r="B143" s="79">
        <v>41880</v>
      </c>
      <c r="C143" s="79">
        <v>42306</v>
      </c>
      <c r="D143" s="78" t="s">
        <v>28</v>
      </c>
      <c r="E143" s="83">
        <v>1.3197000000000001</v>
      </c>
      <c r="F143" s="76"/>
      <c r="H143" s="78"/>
      <c r="I143" s="79"/>
      <c r="J143" s="79"/>
      <c r="K143" s="78"/>
      <c r="L143" s="83"/>
    </row>
    <row r="144" spans="1:12" x14ac:dyDescent="0.3">
      <c r="A144" s="78">
        <v>285</v>
      </c>
      <c r="B144" s="79">
        <v>41880</v>
      </c>
      <c r="C144" s="79">
        <v>42306</v>
      </c>
      <c r="D144" s="78" t="s">
        <v>28</v>
      </c>
      <c r="E144" s="83">
        <v>1.3197000000000001</v>
      </c>
      <c r="F144" s="76"/>
      <c r="H144" s="78"/>
      <c r="I144" s="79"/>
      <c r="J144" s="79"/>
      <c r="K144" s="78"/>
      <c r="L144" s="83"/>
    </row>
    <row r="145" spans="1:12" x14ac:dyDescent="0.3">
      <c r="A145" s="78">
        <v>286</v>
      </c>
      <c r="B145" s="79">
        <v>41880</v>
      </c>
      <c r="C145" s="79">
        <v>42306</v>
      </c>
      <c r="D145" s="78" t="s">
        <v>28</v>
      </c>
      <c r="E145" s="83">
        <v>1.3197000000000001</v>
      </c>
      <c r="F145" s="76"/>
      <c r="H145" s="78"/>
      <c r="I145" s="79"/>
      <c r="J145" s="79"/>
      <c r="K145" s="78"/>
      <c r="L145" s="83"/>
    </row>
    <row r="146" spans="1:12" x14ac:dyDescent="0.3">
      <c r="A146" s="78">
        <v>287</v>
      </c>
      <c r="B146" s="79">
        <v>41880</v>
      </c>
      <c r="C146" s="79">
        <v>42306</v>
      </c>
      <c r="D146" s="78" t="s">
        <v>28</v>
      </c>
      <c r="E146" s="83">
        <v>1.3197000000000001</v>
      </c>
      <c r="F146" s="76"/>
      <c r="H146" s="78"/>
      <c r="I146" s="79"/>
      <c r="J146" s="79"/>
      <c r="K146" s="78"/>
      <c r="L146" s="83"/>
    </row>
    <row r="147" spans="1:12" x14ac:dyDescent="0.3">
      <c r="A147" s="78">
        <v>288</v>
      </c>
      <c r="B147" s="79">
        <v>41880</v>
      </c>
      <c r="C147" s="79">
        <v>42306</v>
      </c>
      <c r="D147" s="78" t="s">
        <v>28</v>
      </c>
      <c r="E147" s="83">
        <v>1.3197000000000001</v>
      </c>
      <c r="F147" s="76"/>
      <c r="H147" s="78"/>
      <c r="I147" s="79"/>
      <c r="J147" s="79"/>
      <c r="K147" s="78"/>
      <c r="L147" s="83"/>
    </row>
    <row r="148" spans="1:12" x14ac:dyDescent="0.3">
      <c r="A148" s="78">
        <v>289</v>
      </c>
      <c r="B148" s="79">
        <v>41880</v>
      </c>
      <c r="C148" s="79">
        <v>42306</v>
      </c>
      <c r="D148" s="78" t="s">
        <v>28</v>
      </c>
      <c r="E148" s="83">
        <v>1.3197000000000001</v>
      </c>
      <c r="F148" s="76"/>
      <c r="H148" s="78"/>
      <c r="I148" s="79"/>
      <c r="J148" s="79"/>
      <c r="K148" s="78"/>
      <c r="L148" s="83"/>
    </row>
    <row r="149" spans="1:12" x14ac:dyDescent="0.3">
      <c r="A149" s="78">
        <v>290</v>
      </c>
      <c r="B149" s="79">
        <v>41886</v>
      </c>
      <c r="C149" s="79">
        <v>42368</v>
      </c>
      <c r="D149" s="78" t="s">
        <v>28</v>
      </c>
      <c r="E149" s="83">
        <v>1.3042</v>
      </c>
      <c r="F149" s="76"/>
      <c r="H149" s="78"/>
      <c r="I149" s="79"/>
      <c r="J149" s="79"/>
      <c r="K149" s="78"/>
      <c r="L149" s="83"/>
    </row>
    <row r="150" spans="1:12" x14ac:dyDescent="0.3">
      <c r="A150" s="78">
        <v>291</v>
      </c>
      <c r="B150" s="79">
        <v>41886</v>
      </c>
      <c r="C150" s="79">
        <v>42368</v>
      </c>
      <c r="D150" s="78" t="s">
        <v>28</v>
      </c>
      <c r="E150" s="83">
        <v>1.3042</v>
      </c>
      <c r="F150" s="76"/>
      <c r="H150" s="78"/>
      <c r="I150" s="79"/>
      <c r="J150" s="79"/>
      <c r="K150" s="78"/>
      <c r="L150" s="83"/>
    </row>
    <row r="151" spans="1:12" x14ac:dyDescent="0.3">
      <c r="A151" s="78">
        <v>292</v>
      </c>
      <c r="B151" s="79">
        <v>41886</v>
      </c>
      <c r="C151" s="79">
        <v>42368</v>
      </c>
      <c r="D151" s="78" t="s">
        <v>28</v>
      </c>
      <c r="E151" s="83">
        <v>1.3042</v>
      </c>
      <c r="F151" s="76"/>
      <c r="H151" s="78"/>
      <c r="I151" s="79"/>
      <c r="J151" s="79"/>
      <c r="K151" s="78"/>
      <c r="L151" s="83"/>
    </row>
    <row r="152" spans="1:12" x14ac:dyDescent="0.3">
      <c r="A152" s="78">
        <v>293</v>
      </c>
      <c r="B152" s="79">
        <v>41886</v>
      </c>
      <c r="C152" s="79">
        <v>42368</v>
      </c>
      <c r="D152" s="78" t="s">
        <v>28</v>
      </c>
      <c r="E152" s="83">
        <v>1.3042</v>
      </c>
      <c r="F152" s="76"/>
      <c r="H152" s="78"/>
      <c r="I152" s="79"/>
      <c r="J152" s="79"/>
      <c r="K152" s="78"/>
      <c r="L152" s="83"/>
    </row>
    <row r="153" spans="1:12" x14ac:dyDescent="0.3">
      <c r="A153" s="78">
        <v>294</v>
      </c>
      <c r="B153" s="79">
        <v>41886</v>
      </c>
      <c r="C153" s="79">
        <v>42368</v>
      </c>
      <c r="D153" s="78" t="s">
        <v>28</v>
      </c>
      <c r="E153" s="83">
        <v>1.3042</v>
      </c>
      <c r="F153" s="76"/>
      <c r="H153" s="78"/>
      <c r="I153" s="79"/>
      <c r="J153" s="79"/>
      <c r="K153" s="78"/>
      <c r="L153" s="83"/>
    </row>
    <row r="154" spans="1:12" x14ac:dyDescent="0.3">
      <c r="A154" s="78">
        <v>295</v>
      </c>
      <c r="B154" s="79">
        <v>41886</v>
      </c>
      <c r="C154" s="79">
        <v>42368</v>
      </c>
      <c r="D154" s="78" t="s">
        <v>28</v>
      </c>
      <c r="E154" s="83">
        <v>1.3042</v>
      </c>
      <c r="F154" s="76"/>
      <c r="H154" s="78"/>
      <c r="I154" s="79"/>
      <c r="J154" s="79"/>
      <c r="K154" s="78"/>
      <c r="L154" s="83"/>
    </row>
    <row r="155" spans="1:12" x14ac:dyDescent="0.3">
      <c r="A155" s="78">
        <v>296</v>
      </c>
      <c r="B155" s="79">
        <v>41886</v>
      </c>
      <c r="C155" s="79">
        <v>42368</v>
      </c>
      <c r="D155" s="78" t="s">
        <v>28</v>
      </c>
      <c r="E155" s="83">
        <v>1.3042</v>
      </c>
      <c r="F155" s="76"/>
      <c r="H155" s="78"/>
      <c r="I155" s="79"/>
      <c r="J155" s="79"/>
      <c r="K155" s="78"/>
      <c r="L155" s="83"/>
    </row>
    <row r="156" spans="1:12" x14ac:dyDescent="0.3">
      <c r="A156" s="78">
        <v>297</v>
      </c>
      <c r="B156" s="79">
        <v>41886</v>
      </c>
      <c r="C156" s="79">
        <v>42368</v>
      </c>
      <c r="D156" s="78" t="s">
        <v>28</v>
      </c>
      <c r="E156" s="83">
        <v>1.3042</v>
      </c>
      <c r="F156" s="76"/>
      <c r="H156" s="78"/>
      <c r="I156" s="79"/>
      <c r="J156" s="79"/>
      <c r="K156" s="78"/>
      <c r="L156" s="83"/>
    </row>
    <row r="157" spans="1:12" x14ac:dyDescent="0.3">
      <c r="A157" s="78">
        <v>298</v>
      </c>
      <c r="B157" s="79">
        <v>41886</v>
      </c>
      <c r="C157" s="79">
        <v>42368</v>
      </c>
      <c r="D157" s="78" t="s">
        <v>28</v>
      </c>
      <c r="E157" s="83">
        <v>1.3042</v>
      </c>
      <c r="F157" s="76"/>
      <c r="H157" s="78"/>
      <c r="I157" s="79"/>
      <c r="J157" s="79"/>
      <c r="K157" s="78"/>
      <c r="L157" s="83"/>
    </row>
    <row r="158" spans="1:12" x14ac:dyDescent="0.3">
      <c r="A158" s="78">
        <v>299</v>
      </c>
      <c r="B158" s="79">
        <v>41886</v>
      </c>
      <c r="C158" s="79">
        <v>42368</v>
      </c>
      <c r="D158" s="78" t="s">
        <v>28</v>
      </c>
      <c r="E158" s="83">
        <v>1.3042</v>
      </c>
      <c r="F158" s="76"/>
      <c r="H158" s="78"/>
      <c r="I158" s="79"/>
      <c r="J158" s="79"/>
      <c r="K158" s="78"/>
      <c r="L158" s="83"/>
    </row>
    <row r="159" spans="1:12" x14ac:dyDescent="0.3">
      <c r="A159" s="78">
        <v>300</v>
      </c>
      <c r="B159" s="79">
        <v>41886</v>
      </c>
      <c r="C159" s="79">
        <v>42368</v>
      </c>
      <c r="D159" s="78" t="s">
        <v>28</v>
      </c>
      <c r="E159" s="83">
        <v>1.3042</v>
      </c>
      <c r="F159" s="76"/>
      <c r="H159" s="78"/>
      <c r="I159" s="79"/>
      <c r="J159" s="79"/>
      <c r="K159" s="78"/>
      <c r="L159" s="83"/>
    </row>
    <row r="160" spans="1:12" x14ac:dyDescent="0.3">
      <c r="A160" s="78">
        <v>301</v>
      </c>
      <c r="B160" s="79">
        <v>41886</v>
      </c>
      <c r="C160" s="79">
        <v>42368</v>
      </c>
      <c r="D160" s="78" t="s">
        <v>28</v>
      </c>
      <c r="E160" s="83">
        <v>1.3042</v>
      </c>
      <c r="F160" s="76"/>
      <c r="H160" s="78"/>
      <c r="I160" s="79"/>
      <c r="J160" s="79"/>
      <c r="K160" s="78"/>
      <c r="L160" s="83"/>
    </row>
    <row r="161" spans="1:12" x14ac:dyDescent="0.3">
      <c r="A161" s="78">
        <v>302</v>
      </c>
      <c r="B161" s="79">
        <v>41886</v>
      </c>
      <c r="C161" s="79">
        <v>42368</v>
      </c>
      <c r="D161" s="78" t="s">
        <v>28</v>
      </c>
      <c r="E161" s="83">
        <v>1.3042</v>
      </c>
      <c r="F161" s="76"/>
      <c r="H161" s="78"/>
      <c r="I161" s="79"/>
      <c r="J161" s="79"/>
      <c r="K161" s="78"/>
      <c r="L161" s="83"/>
    </row>
    <row r="162" spans="1:12" x14ac:dyDescent="0.3">
      <c r="A162" s="78">
        <v>303</v>
      </c>
      <c r="B162" s="79">
        <v>41886</v>
      </c>
      <c r="C162" s="79">
        <v>42368</v>
      </c>
      <c r="D162" s="78" t="s">
        <v>28</v>
      </c>
      <c r="E162" s="83">
        <v>1.3042</v>
      </c>
      <c r="F162" s="76"/>
      <c r="H162" s="78"/>
      <c r="I162" s="79"/>
      <c r="J162" s="79"/>
      <c r="K162" s="78"/>
      <c r="L162" s="83"/>
    </row>
    <row r="163" spans="1:12" x14ac:dyDescent="0.3">
      <c r="A163" s="78">
        <v>304</v>
      </c>
      <c r="B163" s="79">
        <v>41886</v>
      </c>
      <c r="C163" s="79">
        <v>42368</v>
      </c>
      <c r="D163" s="78" t="s">
        <v>28</v>
      </c>
      <c r="E163" s="83">
        <v>1.3042</v>
      </c>
      <c r="F163" s="76"/>
      <c r="H163" s="78"/>
      <c r="I163" s="79"/>
      <c r="J163" s="79"/>
      <c r="K163" s="78"/>
      <c r="L163" s="83"/>
    </row>
    <row r="164" spans="1:12" x14ac:dyDescent="0.3">
      <c r="A164" s="78">
        <v>305</v>
      </c>
      <c r="B164" s="79">
        <v>41886</v>
      </c>
      <c r="C164" s="79">
        <v>42368</v>
      </c>
      <c r="D164" s="78" t="s">
        <v>28</v>
      </c>
      <c r="E164" s="83">
        <v>1.3042</v>
      </c>
      <c r="F164" s="76"/>
      <c r="H164" s="78"/>
      <c r="I164" s="79"/>
      <c r="J164" s="79"/>
      <c r="K164" s="78"/>
      <c r="L164" s="83"/>
    </row>
    <row r="165" spans="1:12" x14ac:dyDescent="0.3">
      <c r="A165" s="78">
        <v>306</v>
      </c>
      <c r="B165" s="79">
        <v>41886</v>
      </c>
      <c r="C165" s="79">
        <v>42368</v>
      </c>
      <c r="D165" s="78" t="s">
        <v>28</v>
      </c>
      <c r="E165" s="83">
        <v>1.3042</v>
      </c>
      <c r="F165" s="76"/>
      <c r="H165" s="78"/>
      <c r="I165" s="79"/>
      <c r="J165" s="79"/>
      <c r="K165" s="78"/>
      <c r="L165" s="83"/>
    </row>
    <row r="166" spans="1:12" x14ac:dyDescent="0.3">
      <c r="A166" s="78">
        <v>307</v>
      </c>
      <c r="B166" s="79">
        <v>41886</v>
      </c>
      <c r="C166" s="79">
        <v>42368</v>
      </c>
      <c r="D166" s="78" t="s">
        <v>28</v>
      </c>
      <c r="E166" s="83">
        <v>1.3042</v>
      </c>
      <c r="F166" s="76"/>
      <c r="H166" s="78"/>
      <c r="I166" s="79"/>
      <c r="J166" s="79"/>
      <c r="K166" s="78"/>
      <c r="L166" s="83"/>
    </row>
    <row r="167" spans="1:12" x14ac:dyDescent="0.3">
      <c r="A167" s="78">
        <v>308</v>
      </c>
      <c r="B167" s="79">
        <v>41886</v>
      </c>
      <c r="C167" s="79">
        <v>42368</v>
      </c>
      <c r="D167" s="78" t="s">
        <v>28</v>
      </c>
      <c r="E167" s="83">
        <v>1.3042</v>
      </c>
      <c r="F167" s="76"/>
      <c r="H167" s="78"/>
      <c r="I167" s="79"/>
      <c r="J167" s="79"/>
      <c r="K167" s="78"/>
      <c r="L167" s="83"/>
    </row>
    <row r="168" spans="1:12" x14ac:dyDescent="0.3">
      <c r="A168" s="78">
        <v>309</v>
      </c>
      <c r="B168" s="79">
        <v>41886</v>
      </c>
      <c r="C168" s="79">
        <v>42368</v>
      </c>
      <c r="D168" s="78" t="s">
        <v>28</v>
      </c>
      <c r="E168" s="83">
        <v>1.3042</v>
      </c>
      <c r="F168" s="76"/>
      <c r="H168" s="78"/>
      <c r="I168" s="79"/>
      <c r="J168" s="79"/>
      <c r="K168" s="78"/>
      <c r="L168" s="83"/>
    </row>
    <row r="169" spans="1:12" x14ac:dyDescent="0.3">
      <c r="A169" s="78">
        <v>310</v>
      </c>
      <c r="B169" s="79">
        <v>41886</v>
      </c>
      <c r="C169" s="79">
        <v>42368</v>
      </c>
      <c r="D169" s="78" t="s">
        <v>28</v>
      </c>
      <c r="E169" s="83">
        <v>1.3042</v>
      </c>
      <c r="F169" s="76"/>
      <c r="H169" s="78"/>
      <c r="I169" s="79"/>
      <c r="J169" s="79"/>
      <c r="K169" s="78"/>
      <c r="L169" s="83"/>
    </row>
    <row r="170" spans="1:12" x14ac:dyDescent="0.3">
      <c r="A170" s="78">
        <v>311</v>
      </c>
      <c r="B170" s="79">
        <v>41886</v>
      </c>
      <c r="C170" s="79">
        <v>42368</v>
      </c>
      <c r="D170" s="78" t="s">
        <v>28</v>
      </c>
      <c r="E170" s="83">
        <v>1.3042</v>
      </c>
      <c r="F170" s="76"/>
      <c r="H170" s="78"/>
      <c r="I170" s="79"/>
      <c r="J170" s="79"/>
      <c r="K170" s="78"/>
      <c r="L170" s="83"/>
    </row>
    <row r="171" spans="1:12" x14ac:dyDescent="0.3">
      <c r="A171" s="78">
        <v>312</v>
      </c>
      <c r="B171" s="79">
        <v>41886</v>
      </c>
      <c r="C171" s="79">
        <v>42368</v>
      </c>
      <c r="D171" s="78" t="s">
        <v>28</v>
      </c>
      <c r="E171" s="83">
        <v>1.3042</v>
      </c>
      <c r="F171" s="76"/>
      <c r="H171" s="78"/>
      <c r="I171" s="79"/>
      <c r="J171" s="79"/>
      <c r="K171" s="78"/>
      <c r="L171" s="83"/>
    </row>
    <row r="172" spans="1:12" x14ac:dyDescent="0.3">
      <c r="A172" s="78">
        <v>313</v>
      </c>
      <c r="B172" s="79">
        <v>41886</v>
      </c>
      <c r="C172" s="79">
        <v>42368</v>
      </c>
      <c r="D172" s="78" t="s">
        <v>28</v>
      </c>
      <c r="E172" s="83">
        <v>1.3042</v>
      </c>
      <c r="F172" s="76"/>
      <c r="H172" s="78"/>
      <c r="I172" s="79"/>
      <c r="J172" s="79"/>
      <c r="K172" s="78"/>
      <c r="L172" s="83"/>
    </row>
    <row r="173" spans="1:12" x14ac:dyDescent="0.3">
      <c r="A173" s="78">
        <v>314</v>
      </c>
      <c r="B173" s="79">
        <v>41886</v>
      </c>
      <c r="C173" s="79">
        <v>42368</v>
      </c>
      <c r="D173" s="78" t="s">
        <v>28</v>
      </c>
      <c r="E173" s="83">
        <v>1.3042</v>
      </c>
      <c r="F173" s="76"/>
      <c r="H173" s="78"/>
      <c r="I173" s="79"/>
      <c r="J173" s="79"/>
      <c r="K173" s="78"/>
      <c r="L173" s="83"/>
    </row>
    <row r="174" spans="1:12" x14ac:dyDescent="0.3">
      <c r="A174" s="78">
        <v>315</v>
      </c>
      <c r="B174" s="79">
        <v>41886</v>
      </c>
      <c r="C174" s="79">
        <v>42368</v>
      </c>
      <c r="D174" s="78" t="s">
        <v>28</v>
      </c>
      <c r="E174" s="83">
        <v>1.3042</v>
      </c>
      <c r="F174" s="76"/>
      <c r="H174" s="78"/>
      <c r="I174" s="79"/>
      <c r="J174" s="79"/>
      <c r="K174" s="78"/>
      <c r="L174" s="83"/>
    </row>
    <row r="175" spans="1:12" x14ac:dyDescent="0.3">
      <c r="A175" s="78">
        <v>316</v>
      </c>
      <c r="B175" s="79">
        <v>41886</v>
      </c>
      <c r="C175" s="79">
        <v>42368</v>
      </c>
      <c r="D175" s="78" t="s">
        <v>28</v>
      </c>
      <c r="E175" s="83">
        <v>1.3042</v>
      </c>
      <c r="F175" s="76"/>
      <c r="H175" s="78"/>
      <c r="I175" s="79"/>
      <c r="J175" s="79"/>
      <c r="K175" s="78"/>
      <c r="L175" s="83"/>
    </row>
    <row r="176" spans="1:12" x14ac:dyDescent="0.3">
      <c r="A176" s="78">
        <v>317</v>
      </c>
      <c r="B176" s="79">
        <v>41886</v>
      </c>
      <c r="C176" s="79">
        <v>42368</v>
      </c>
      <c r="D176" s="78" t="s">
        <v>28</v>
      </c>
      <c r="E176" s="83">
        <v>1.3042</v>
      </c>
      <c r="F176" s="76"/>
      <c r="H176" s="78"/>
      <c r="I176" s="79"/>
      <c r="J176" s="79"/>
      <c r="K176" s="78"/>
      <c r="L176" s="83"/>
    </row>
    <row r="177" spans="1:12" x14ac:dyDescent="0.3">
      <c r="A177" s="78">
        <v>318</v>
      </c>
      <c r="B177" s="79">
        <v>41886</v>
      </c>
      <c r="C177" s="79">
        <v>42368</v>
      </c>
      <c r="D177" s="78" t="s">
        <v>28</v>
      </c>
      <c r="E177" s="83">
        <v>1.3042</v>
      </c>
      <c r="F177" s="76"/>
      <c r="H177" s="78"/>
      <c r="I177" s="79"/>
      <c r="J177" s="79"/>
      <c r="K177" s="78"/>
      <c r="L177" s="83"/>
    </row>
    <row r="178" spans="1:12" x14ac:dyDescent="0.3">
      <c r="A178" s="78">
        <v>319</v>
      </c>
      <c r="B178" s="79">
        <v>41886</v>
      </c>
      <c r="C178" s="79">
        <v>42368</v>
      </c>
      <c r="D178" s="78" t="s">
        <v>28</v>
      </c>
      <c r="E178" s="83">
        <v>1.3042</v>
      </c>
      <c r="F178" s="76"/>
      <c r="H178" s="78"/>
      <c r="I178" s="79"/>
      <c r="J178" s="79"/>
      <c r="K178" s="78"/>
      <c r="L178" s="83"/>
    </row>
    <row r="179" spans="1:12" x14ac:dyDescent="0.3">
      <c r="A179" s="78">
        <v>320</v>
      </c>
      <c r="B179" s="79">
        <v>41886</v>
      </c>
      <c r="C179" s="79">
        <v>42368</v>
      </c>
      <c r="D179" s="78" t="s">
        <v>28</v>
      </c>
      <c r="E179" s="83">
        <v>1.3042</v>
      </c>
      <c r="F179" s="76"/>
      <c r="H179" s="78"/>
      <c r="I179" s="79"/>
      <c r="J179" s="79"/>
      <c r="K179" s="78"/>
      <c r="L179" s="83"/>
    </row>
    <row r="180" spans="1:12" x14ac:dyDescent="0.3">
      <c r="A180" s="78">
        <v>321</v>
      </c>
      <c r="B180" s="79">
        <v>41886</v>
      </c>
      <c r="C180" s="79">
        <v>42368</v>
      </c>
      <c r="D180" s="78" t="s">
        <v>28</v>
      </c>
      <c r="E180" s="83">
        <v>1.3042</v>
      </c>
      <c r="F180" s="76"/>
      <c r="H180" s="78"/>
      <c r="I180" s="79"/>
      <c r="J180" s="79"/>
      <c r="K180" s="78"/>
      <c r="L180" s="83"/>
    </row>
    <row r="181" spans="1:12" x14ac:dyDescent="0.3">
      <c r="A181" s="78">
        <v>322</v>
      </c>
      <c r="B181" s="79">
        <v>41886</v>
      </c>
      <c r="C181" s="79">
        <v>42368</v>
      </c>
      <c r="D181" s="78" t="s">
        <v>28</v>
      </c>
      <c r="E181" s="83">
        <v>1.3042</v>
      </c>
      <c r="F181" s="76"/>
      <c r="H181" s="78"/>
      <c r="I181" s="79"/>
      <c r="J181" s="79"/>
      <c r="K181" s="78"/>
      <c r="L181" s="83"/>
    </row>
    <row r="182" spans="1:12" x14ac:dyDescent="0.3">
      <c r="A182" s="78">
        <v>323</v>
      </c>
      <c r="B182" s="79">
        <v>41886</v>
      </c>
      <c r="C182" s="79">
        <v>42368</v>
      </c>
      <c r="D182" s="78" t="s">
        <v>28</v>
      </c>
      <c r="E182" s="83">
        <v>1.3042</v>
      </c>
      <c r="F182" s="76"/>
      <c r="H182" s="78"/>
      <c r="I182" s="79"/>
      <c r="J182" s="79"/>
      <c r="K182" s="78"/>
      <c r="L182" s="83"/>
    </row>
    <row r="183" spans="1:12" x14ac:dyDescent="0.3">
      <c r="A183" s="78">
        <v>324</v>
      </c>
      <c r="B183" s="79">
        <v>41886</v>
      </c>
      <c r="C183" s="79">
        <v>42368</v>
      </c>
      <c r="D183" s="78" t="s">
        <v>28</v>
      </c>
      <c r="E183" s="83">
        <v>1.3042</v>
      </c>
      <c r="F183" s="76"/>
      <c r="H183" s="78"/>
      <c r="I183" s="79"/>
      <c r="J183" s="79"/>
      <c r="K183" s="78"/>
      <c r="L183" s="83"/>
    </row>
    <row r="184" spans="1:12" x14ac:dyDescent="0.3">
      <c r="A184" s="78">
        <v>325</v>
      </c>
      <c r="B184" s="79">
        <v>41886</v>
      </c>
      <c r="C184" s="79">
        <v>42368</v>
      </c>
      <c r="D184" s="78" t="s">
        <v>28</v>
      </c>
      <c r="E184" s="83">
        <v>1.3042</v>
      </c>
      <c r="F184" s="76"/>
      <c r="H184" s="78"/>
      <c r="I184" s="79"/>
      <c r="J184" s="79"/>
      <c r="K184" s="78"/>
      <c r="L184" s="83"/>
    </row>
    <row r="185" spans="1:12" x14ac:dyDescent="0.3">
      <c r="A185" s="78">
        <v>326</v>
      </c>
      <c r="B185" s="79">
        <v>41886</v>
      </c>
      <c r="C185" s="79">
        <v>42368</v>
      </c>
      <c r="D185" s="78" t="s">
        <v>28</v>
      </c>
      <c r="E185" s="83">
        <v>1.3042</v>
      </c>
      <c r="F185" s="76"/>
      <c r="H185" s="78"/>
      <c r="I185" s="79"/>
      <c r="J185" s="79"/>
      <c r="K185" s="78"/>
      <c r="L185" s="83"/>
    </row>
    <row r="186" spans="1:12" x14ac:dyDescent="0.3">
      <c r="A186" s="78">
        <v>327</v>
      </c>
      <c r="B186" s="79">
        <v>41886</v>
      </c>
      <c r="C186" s="79">
        <v>42368</v>
      </c>
      <c r="D186" s="78" t="s">
        <v>28</v>
      </c>
      <c r="E186" s="83">
        <v>1.3042</v>
      </c>
      <c r="F186" s="76"/>
      <c r="H186" s="78"/>
      <c r="I186" s="79"/>
      <c r="J186" s="79"/>
      <c r="K186" s="78"/>
      <c r="L186" s="83"/>
    </row>
    <row r="187" spans="1:12" x14ac:dyDescent="0.3">
      <c r="A187" s="78">
        <v>328</v>
      </c>
      <c r="B187" s="79">
        <v>41886</v>
      </c>
      <c r="C187" s="79">
        <v>42368</v>
      </c>
      <c r="D187" s="78" t="s">
        <v>28</v>
      </c>
      <c r="E187" s="83">
        <v>1.3042</v>
      </c>
      <c r="F187" s="76"/>
      <c r="H187" s="78"/>
      <c r="I187" s="79"/>
      <c r="J187" s="79"/>
      <c r="K187" s="78"/>
      <c r="L187" s="83"/>
    </row>
    <row r="188" spans="1:12" x14ac:dyDescent="0.3">
      <c r="A188" s="78">
        <v>363</v>
      </c>
      <c r="B188" s="79">
        <v>41968</v>
      </c>
      <c r="C188" s="79">
        <v>42355</v>
      </c>
      <c r="D188" s="78" t="s">
        <v>28</v>
      </c>
      <c r="E188" s="83">
        <v>1.2516</v>
      </c>
      <c r="F188" s="76"/>
    </row>
    <row r="189" spans="1:12" x14ac:dyDescent="0.3">
      <c r="A189" s="78">
        <v>364</v>
      </c>
      <c r="B189" s="79">
        <v>41968</v>
      </c>
      <c r="C189" s="79">
        <v>42355</v>
      </c>
      <c r="D189" s="78" t="s">
        <v>28</v>
      </c>
      <c r="E189" s="83">
        <v>1.2516</v>
      </c>
      <c r="F189" s="76"/>
    </row>
    <row r="190" spans="1:12" x14ac:dyDescent="0.3">
      <c r="A190" s="78">
        <v>365</v>
      </c>
      <c r="B190" s="79">
        <v>41968</v>
      </c>
      <c r="C190" s="79">
        <v>42355</v>
      </c>
      <c r="D190" s="78" t="s">
        <v>28</v>
      </c>
      <c r="E190" s="83">
        <v>1.2516</v>
      </c>
      <c r="F190" s="76"/>
    </row>
    <row r="191" spans="1:12" x14ac:dyDescent="0.3">
      <c r="A191" s="78">
        <v>369</v>
      </c>
      <c r="B191" s="79">
        <v>41976</v>
      </c>
      <c r="C191" s="79">
        <v>42355</v>
      </c>
      <c r="D191" s="78" t="s">
        <v>28</v>
      </c>
      <c r="E191" s="83">
        <v>1.2364999999999999</v>
      </c>
      <c r="F191" s="76"/>
    </row>
    <row r="192" spans="1:12" x14ac:dyDescent="0.3">
      <c r="A192" s="78">
        <v>370</v>
      </c>
      <c r="B192" s="79">
        <v>41976</v>
      </c>
      <c r="C192" s="79">
        <v>42355</v>
      </c>
      <c r="D192" s="78" t="s">
        <v>28</v>
      </c>
      <c r="E192" s="83">
        <v>1.2364999999999999</v>
      </c>
      <c r="F192" s="76"/>
    </row>
    <row r="193" spans="1:6" x14ac:dyDescent="0.3">
      <c r="A193" s="78">
        <v>371</v>
      </c>
      <c r="B193" s="79">
        <v>41976</v>
      </c>
      <c r="C193" s="79">
        <v>42355</v>
      </c>
      <c r="D193" s="78" t="s">
        <v>28</v>
      </c>
      <c r="E193" s="83">
        <v>1.2364999999999999</v>
      </c>
      <c r="F193" s="76"/>
    </row>
    <row r="194" spans="1:6" x14ac:dyDescent="0.3">
      <c r="A194" s="78">
        <v>372</v>
      </c>
      <c r="B194" s="79">
        <v>41992</v>
      </c>
      <c r="C194" s="79">
        <v>42355</v>
      </c>
      <c r="D194" s="78" t="s">
        <v>28</v>
      </c>
      <c r="E194" s="83">
        <v>1.2293000000000001</v>
      </c>
      <c r="F194" s="76"/>
    </row>
    <row r="195" spans="1:6" x14ac:dyDescent="0.3">
      <c r="A195" s="78">
        <v>373</v>
      </c>
      <c r="B195" s="79">
        <v>41992</v>
      </c>
      <c r="C195" s="79">
        <v>42355</v>
      </c>
      <c r="D195" s="78" t="s">
        <v>28</v>
      </c>
      <c r="E195" s="83">
        <v>1.2293000000000001</v>
      </c>
      <c r="F195" s="76"/>
    </row>
    <row r="196" spans="1:6" x14ac:dyDescent="0.3">
      <c r="A196" s="78">
        <v>374</v>
      </c>
      <c r="B196" s="79">
        <v>41992</v>
      </c>
      <c r="C196" s="79">
        <v>42355</v>
      </c>
      <c r="D196" s="78" t="s">
        <v>28</v>
      </c>
      <c r="E196" s="83">
        <v>1.2293000000000001</v>
      </c>
      <c r="F196" s="76"/>
    </row>
    <row r="197" spans="1:6" x14ac:dyDescent="0.3">
      <c r="A197" s="78">
        <v>375</v>
      </c>
      <c r="B197" s="79">
        <v>41996</v>
      </c>
      <c r="C197" s="79">
        <v>42359</v>
      </c>
      <c r="D197" s="78" t="s">
        <v>28</v>
      </c>
      <c r="E197" s="83">
        <v>1.2241</v>
      </c>
      <c r="F197" s="76"/>
    </row>
    <row r="198" spans="1:6" x14ac:dyDescent="0.3">
      <c r="A198" s="78">
        <v>376</v>
      </c>
      <c r="B198" s="79">
        <v>41996</v>
      </c>
      <c r="C198" s="79">
        <v>42359</v>
      </c>
      <c r="D198" s="78" t="s">
        <v>28</v>
      </c>
      <c r="E198" s="83">
        <v>1.2241</v>
      </c>
      <c r="F198" s="76"/>
    </row>
    <row r="199" spans="1:6" x14ac:dyDescent="0.3">
      <c r="A199" s="78">
        <v>377</v>
      </c>
      <c r="B199" s="79">
        <v>41996</v>
      </c>
      <c r="C199" s="79">
        <v>42359</v>
      </c>
      <c r="D199" s="78" t="s">
        <v>28</v>
      </c>
      <c r="E199" s="83">
        <v>1.2241</v>
      </c>
      <c r="F199" s="76"/>
    </row>
    <row r="200" spans="1:6" x14ac:dyDescent="0.3">
      <c r="A200" s="78">
        <v>381</v>
      </c>
      <c r="B200" s="79">
        <v>42009</v>
      </c>
      <c r="C200" s="79">
        <v>42355</v>
      </c>
      <c r="D200" s="78" t="s">
        <v>28</v>
      </c>
      <c r="E200" s="83">
        <v>1.1988000000000001</v>
      </c>
      <c r="F200" s="76"/>
    </row>
    <row r="201" spans="1:6" x14ac:dyDescent="0.3">
      <c r="A201" s="78">
        <v>382</v>
      </c>
      <c r="B201" s="79">
        <v>42009</v>
      </c>
      <c r="C201" s="79">
        <v>42355</v>
      </c>
      <c r="D201" s="78" t="s">
        <v>28</v>
      </c>
      <c r="E201" s="83">
        <v>1.1988000000000001</v>
      </c>
      <c r="F201" s="76"/>
    </row>
    <row r="202" spans="1:6" x14ac:dyDescent="0.3">
      <c r="A202" s="78">
        <v>383</v>
      </c>
      <c r="B202" s="79">
        <v>42009</v>
      </c>
      <c r="C202" s="79">
        <v>42355</v>
      </c>
      <c r="D202" s="78" t="s">
        <v>28</v>
      </c>
      <c r="E202" s="83">
        <v>1.1988000000000001</v>
      </c>
      <c r="F202" s="76"/>
    </row>
    <row r="203" spans="1:6" x14ac:dyDescent="0.3">
      <c r="A203" s="78">
        <v>384</v>
      </c>
      <c r="B203" s="79">
        <v>42011</v>
      </c>
      <c r="C203" s="79">
        <v>42355</v>
      </c>
      <c r="D203" s="78" t="s">
        <v>28</v>
      </c>
      <c r="E203" s="83">
        <v>1.1892</v>
      </c>
      <c r="F203" s="76"/>
    </row>
    <row r="204" spans="1:6" x14ac:dyDescent="0.3">
      <c r="A204" s="78">
        <v>385</v>
      </c>
      <c r="B204" s="79">
        <v>42011</v>
      </c>
      <c r="C204" s="79">
        <v>42355</v>
      </c>
      <c r="D204" s="78" t="s">
        <v>28</v>
      </c>
      <c r="E204" s="83">
        <v>1.1892</v>
      </c>
      <c r="F204" s="76"/>
    </row>
    <row r="205" spans="1:6" x14ac:dyDescent="0.3">
      <c r="A205" s="78">
        <v>386</v>
      </c>
      <c r="B205" s="79">
        <v>42011</v>
      </c>
      <c r="C205" s="79">
        <v>42355</v>
      </c>
      <c r="D205" s="78" t="s">
        <v>28</v>
      </c>
      <c r="E205" s="83">
        <v>1.1892</v>
      </c>
      <c r="F205" s="76"/>
    </row>
    <row r="206" spans="1:6" x14ac:dyDescent="0.3">
      <c r="A206" s="78">
        <v>387</v>
      </c>
      <c r="B206" s="79">
        <v>42018</v>
      </c>
      <c r="C206" s="79">
        <v>42388</v>
      </c>
      <c r="D206" s="78" t="s">
        <v>28</v>
      </c>
      <c r="E206" s="83">
        <v>1.1852</v>
      </c>
      <c r="F206" s="76"/>
    </row>
    <row r="207" spans="1:6" x14ac:dyDescent="0.3">
      <c r="A207" s="78">
        <v>388</v>
      </c>
      <c r="B207" s="79">
        <v>42018</v>
      </c>
      <c r="C207" s="79">
        <v>42388</v>
      </c>
      <c r="D207" s="78" t="s">
        <v>28</v>
      </c>
      <c r="E207" s="83">
        <v>1.1852</v>
      </c>
      <c r="F207" s="76"/>
    </row>
    <row r="208" spans="1:6" x14ac:dyDescent="0.3">
      <c r="A208" s="78">
        <v>389</v>
      </c>
      <c r="B208" s="79">
        <v>42018</v>
      </c>
      <c r="C208" s="79">
        <v>42388</v>
      </c>
      <c r="D208" s="78" t="s">
        <v>28</v>
      </c>
      <c r="E208" s="83">
        <v>1.1852</v>
      </c>
      <c r="F208" s="76"/>
    </row>
    <row r="209" spans="1:6" x14ac:dyDescent="0.3">
      <c r="A209" s="78">
        <v>390</v>
      </c>
      <c r="B209" s="79">
        <v>42031</v>
      </c>
      <c r="C209" s="79">
        <v>42489</v>
      </c>
      <c r="D209" s="78" t="s">
        <v>45</v>
      </c>
      <c r="E209" s="83">
        <v>27.7608</v>
      </c>
      <c r="F209" s="76"/>
    </row>
    <row r="210" spans="1:6" x14ac:dyDescent="0.3">
      <c r="A210" s="78">
        <v>391</v>
      </c>
      <c r="B210" s="79">
        <v>42031</v>
      </c>
      <c r="C210" s="79">
        <v>42489</v>
      </c>
      <c r="D210" s="78" t="s">
        <v>45</v>
      </c>
      <c r="E210" s="83">
        <v>27.7608</v>
      </c>
      <c r="F210" s="76"/>
    </row>
    <row r="211" spans="1:6" x14ac:dyDescent="0.3">
      <c r="A211" s="78">
        <v>392</v>
      </c>
      <c r="B211" s="79">
        <v>42031</v>
      </c>
      <c r="C211" s="79">
        <v>42489</v>
      </c>
      <c r="D211" s="78" t="s">
        <v>45</v>
      </c>
      <c r="E211" s="83">
        <v>27.7608</v>
      </c>
      <c r="F211" s="76"/>
    </row>
    <row r="212" spans="1:6" x14ac:dyDescent="0.3">
      <c r="A212" s="78">
        <v>393</v>
      </c>
      <c r="B212" s="79">
        <v>42031</v>
      </c>
      <c r="C212" s="79">
        <v>42398</v>
      </c>
      <c r="D212" s="78" t="s">
        <v>45</v>
      </c>
      <c r="E212" s="83">
        <v>27.7971</v>
      </c>
      <c r="F212" s="76"/>
    </row>
    <row r="213" spans="1:6" x14ac:dyDescent="0.3">
      <c r="A213" s="78">
        <v>394</v>
      </c>
      <c r="B213" s="79">
        <v>42031</v>
      </c>
      <c r="C213" s="79">
        <v>42398</v>
      </c>
      <c r="D213" s="78" t="s">
        <v>45</v>
      </c>
      <c r="E213" s="83">
        <v>27.7971</v>
      </c>
      <c r="F213" s="76"/>
    </row>
    <row r="214" spans="1:6" x14ac:dyDescent="0.3">
      <c r="A214" s="78">
        <v>395</v>
      </c>
      <c r="B214" s="79">
        <v>42031</v>
      </c>
      <c r="C214" s="79">
        <v>42398</v>
      </c>
      <c r="D214" s="78" t="s">
        <v>45</v>
      </c>
      <c r="E214" s="83">
        <v>27.7971</v>
      </c>
      <c r="F214" s="76"/>
    </row>
    <row r="215" spans="1:6" x14ac:dyDescent="0.3">
      <c r="A215" s="78">
        <v>396</v>
      </c>
      <c r="B215" s="79">
        <v>42031</v>
      </c>
      <c r="C215" s="79">
        <v>42429</v>
      </c>
      <c r="D215" s="78" t="s">
        <v>45</v>
      </c>
      <c r="E215" s="83">
        <v>27.784800000000001</v>
      </c>
      <c r="F215" s="76"/>
    </row>
    <row r="216" spans="1:6" x14ac:dyDescent="0.3">
      <c r="A216" s="78">
        <v>397</v>
      </c>
      <c r="B216" s="79">
        <v>42031</v>
      </c>
      <c r="C216" s="79">
        <v>42429</v>
      </c>
      <c r="D216" s="78" t="s">
        <v>45</v>
      </c>
      <c r="E216" s="83">
        <v>27.784800000000001</v>
      </c>
      <c r="F216" s="76"/>
    </row>
    <row r="217" spans="1:6" x14ac:dyDescent="0.3">
      <c r="A217" s="78">
        <v>398</v>
      </c>
      <c r="B217" s="79">
        <v>42031</v>
      </c>
      <c r="C217" s="79">
        <v>42429</v>
      </c>
      <c r="D217" s="78" t="s">
        <v>45</v>
      </c>
      <c r="E217" s="83">
        <v>27.784800000000001</v>
      </c>
      <c r="F217" s="76"/>
    </row>
    <row r="218" spans="1:6" x14ac:dyDescent="0.3">
      <c r="A218" s="78">
        <v>399</v>
      </c>
      <c r="B218" s="79">
        <v>42031</v>
      </c>
      <c r="C218" s="79">
        <v>42460</v>
      </c>
      <c r="D218" s="78" t="s">
        <v>45</v>
      </c>
      <c r="E218" s="83">
        <v>27.772400000000001</v>
      </c>
      <c r="F218" s="76"/>
    </row>
    <row r="219" spans="1:6" x14ac:dyDescent="0.3">
      <c r="A219" s="78">
        <v>400</v>
      </c>
      <c r="B219" s="79">
        <v>42031</v>
      </c>
      <c r="C219" s="79">
        <v>42460</v>
      </c>
      <c r="D219" s="78" t="s">
        <v>45</v>
      </c>
      <c r="E219" s="83">
        <v>27.772400000000001</v>
      </c>
      <c r="F219" s="76"/>
    </row>
    <row r="220" spans="1:6" x14ac:dyDescent="0.3">
      <c r="A220" s="78">
        <v>401</v>
      </c>
      <c r="B220" s="79">
        <v>42031</v>
      </c>
      <c r="C220" s="79">
        <v>42460</v>
      </c>
      <c r="D220" s="78" t="s">
        <v>45</v>
      </c>
      <c r="E220" s="83">
        <v>27.772400000000001</v>
      </c>
      <c r="F220" s="76"/>
    </row>
    <row r="221" spans="1:6" x14ac:dyDescent="0.3">
      <c r="A221" s="78">
        <v>402</v>
      </c>
      <c r="B221" s="79">
        <v>42031</v>
      </c>
      <c r="C221" s="79">
        <v>42521</v>
      </c>
      <c r="D221" s="78" t="s">
        <v>45</v>
      </c>
      <c r="E221" s="83">
        <v>27.748000000000001</v>
      </c>
      <c r="F221" s="76"/>
    </row>
    <row r="222" spans="1:6" x14ac:dyDescent="0.3">
      <c r="A222" s="78">
        <v>403</v>
      </c>
      <c r="B222" s="79">
        <v>42031</v>
      </c>
      <c r="C222" s="79">
        <v>42521</v>
      </c>
      <c r="D222" s="78" t="s">
        <v>45</v>
      </c>
      <c r="E222" s="83">
        <v>27.748000000000001</v>
      </c>
      <c r="F222" s="76"/>
    </row>
    <row r="223" spans="1:6" x14ac:dyDescent="0.3">
      <c r="A223" s="78">
        <v>404</v>
      </c>
      <c r="B223" s="79">
        <v>42031</v>
      </c>
      <c r="C223" s="79">
        <v>42521</v>
      </c>
      <c r="D223" s="78" t="s">
        <v>45</v>
      </c>
      <c r="E223" s="83">
        <v>27.748000000000001</v>
      </c>
      <c r="F223" s="76"/>
    </row>
    <row r="224" spans="1:6" x14ac:dyDescent="0.3">
      <c r="A224" s="78">
        <v>405</v>
      </c>
      <c r="B224" s="79">
        <v>42031</v>
      </c>
      <c r="C224" s="79">
        <v>42551</v>
      </c>
      <c r="D224" s="78" t="s">
        <v>45</v>
      </c>
      <c r="E224" s="83">
        <v>27.736000000000001</v>
      </c>
      <c r="F224" s="76"/>
    </row>
    <row r="225" spans="1:10" x14ac:dyDescent="0.3">
      <c r="A225" s="78">
        <v>406</v>
      </c>
      <c r="B225" s="79">
        <v>42031</v>
      </c>
      <c r="C225" s="79">
        <v>42551</v>
      </c>
      <c r="D225" s="78" t="s">
        <v>45</v>
      </c>
      <c r="E225" s="83">
        <v>27.736000000000001</v>
      </c>
      <c r="F225" s="76"/>
    </row>
    <row r="226" spans="1:10" x14ac:dyDescent="0.3">
      <c r="A226" s="78">
        <v>407</v>
      </c>
      <c r="B226" s="79">
        <v>42031</v>
      </c>
      <c r="C226" s="79">
        <v>42551</v>
      </c>
      <c r="D226" s="78" t="s">
        <v>45</v>
      </c>
      <c r="E226" s="83">
        <v>27.736000000000001</v>
      </c>
      <c r="F226" s="76"/>
    </row>
    <row r="227" spans="1:10" x14ac:dyDescent="0.3">
      <c r="A227" s="78">
        <v>418</v>
      </c>
      <c r="B227" s="79">
        <v>42055</v>
      </c>
      <c r="C227" s="79">
        <v>42355</v>
      </c>
      <c r="D227" s="78" t="s">
        <v>28</v>
      </c>
      <c r="E227" s="83">
        <v>1.1445000000000001</v>
      </c>
      <c r="F227" s="76"/>
    </row>
    <row r="228" spans="1:10" x14ac:dyDescent="0.3">
      <c r="A228" s="78">
        <v>419</v>
      </c>
      <c r="B228" s="79">
        <v>42055</v>
      </c>
      <c r="C228" s="79">
        <v>42355</v>
      </c>
      <c r="D228" s="78" t="s">
        <v>28</v>
      </c>
      <c r="E228" s="83">
        <v>1.1445000000000001</v>
      </c>
      <c r="F228" s="76"/>
    </row>
    <row r="229" spans="1:10" x14ac:dyDescent="0.3">
      <c r="A229" s="78">
        <v>420</v>
      </c>
      <c r="B229" s="79">
        <v>42055</v>
      </c>
      <c r="C229" s="79">
        <v>42355</v>
      </c>
      <c r="D229" s="78" t="s">
        <v>28</v>
      </c>
      <c r="E229" s="83">
        <v>1.1445000000000001</v>
      </c>
      <c r="F229" s="76"/>
    </row>
    <row r="230" spans="1:10" x14ac:dyDescent="0.3">
      <c r="A230" s="78">
        <v>421</v>
      </c>
      <c r="B230" s="79">
        <v>42058</v>
      </c>
      <c r="C230" s="79">
        <v>42355</v>
      </c>
      <c r="D230" s="78" t="s">
        <v>28</v>
      </c>
      <c r="E230" s="83">
        <v>1.1393</v>
      </c>
      <c r="F230" s="76"/>
    </row>
    <row r="231" spans="1:10" x14ac:dyDescent="0.3">
      <c r="A231" s="78">
        <v>422</v>
      </c>
      <c r="B231" s="79">
        <v>42058</v>
      </c>
      <c r="C231" s="79">
        <v>42355</v>
      </c>
      <c r="D231" s="78" t="s">
        <v>28</v>
      </c>
      <c r="E231" s="83">
        <v>1.1393</v>
      </c>
      <c r="F231" s="76"/>
    </row>
    <row r="232" spans="1:10" x14ac:dyDescent="0.3">
      <c r="A232" s="78">
        <v>423</v>
      </c>
      <c r="B232" s="79">
        <v>42058</v>
      </c>
      <c r="C232" s="79">
        <v>42355</v>
      </c>
      <c r="D232" s="78" t="s">
        <v>28</v>
      </c>
      <c r="E232" s="83">
        <v>1.1393</v>
      </c>
      <c r="F232" s="76"/>
    </row>
    <row r="233" spans="1:10" x14ac:dyDescent="0.3">
      <c r="A233" s="78">
        <v>424</v>
      </c>
      <c r="B233" s="79">
        <v>42058</v>
      </c>
      <c r="C233" s="79">
        <v>42355</v>
      </c>
      <c r="D233" s="78" t="s">
        <v>28</v>
      </c>
      <c r="E233" s="83">
        <v>1.1393</v>
      </c>
      <c r="F233" s="76"/>
    </row>
    <row r="234" spans="1:10" x14ac:dyDescent="0.3">
      <c r="A234" s="78">
        <v>425</v>
      </c>
      <c r="B234" s="79">
        <v>42058</v>
      </c>
      <c r="C234" s="79">
        <v>42355</v>
      </c>
      <c r="D234" s="78" t="s">
        <v>28</v>
      </c>
      <c r="E234" s="83">
        <v>1.1393</v>
      </c>
      <c r="F234" s="76"/>
    </row>
    <row r="235" spans="1:10" x14ac:dyDescent="0.3">
      <c r="A235" s="78">
        <v>426</v>
      </c>
      <c r="B235" s="79">
        <v>42058</v>
      </c>
      <c r="C235" s="79">
        <v>42355</v>
      </c>
      <c r="D235" s="78" t="s">
        <v>28</v>
      </c>
      <c r="E235" s="83">
        <v>1.1393</v>
      </c>
      <c r="F235" s="76"/>
    </row>
    <row r="236" spans="1:10" x14ac:dyDescent="0.3">
      <c r="A236" s="78">
        <v>432</v>
      </c>
      <c r="B236" s="79">
        <v>42068</v>
      </c>
      <c r="C236" s="79">
        <v>42549</v>
      </c>
      <c r="D236" s="78" t="s">
        <v>28</v>
      </c>
      <c r="E236" s="83">
        <v>1.1910000000000001</v>
      </c>
      <c r="F236" s="76"/>
    </row>
    <row r="237" spans="1:10" x14ac:dyDescent="0.3">
      <c r="A237" s="78">
        <v>433</v>
      </c>
      <c r="B237" s="79">
        <v>42068</v>
      </c>
      <c r="C237" s="79">
        <v>42549</v>
      </c>
      <c r="D237" s="78" t="s">
        <v>28</v>
      </c>
      <c r="E237" s="83">
        <v>1.1910000000000001</v>
      </c>
      <c r="F237" s="76"/>
    </row>
    <row r="238" spans="1:10" x14ac:dyDescent="0.3">
      <c r="A238" s="78">
        <v>434</v>
      </c>
      <c r="B238" s="79">
        <v>42068</v>
      </c>
      <c r="C238" s="79">
        <v>42549</v>
      </c>
      <c r="D238" s="78" t="s">
        <v>28</v>
      </c>
      <c r="E238" s="83">
        <v>1.1910000000000001</v>
      </c>
    </row>
    <row r="239" spans="1:10" x14ac:dyDescent="0.3">
      <c r="A239" s="78">
        <v>444</v>
      </c>
      <c r="B239" s="79">
        <v>42095</v>
      </c>
      <c r="C239" s="79">
        <v>42397</v>
      </c>
      <c r="D239" s="78" t="s">
        <v>28</v>
      </c>
      <c r="E239" s="82">
        <v>1.0840000000000001</v>
      </c>
      <c r="G239" s="43"/>
      <c r="H239" s="80"/>
      <c r="I239" s="80"/>
      <c r="J239" s="80"/>
    </row>
    <row r="240" spans="1:10" x14ac:dyDescent="0.3">
      <c r="A240" s="78">
        <v>445</v>
      </c>
      <c r="B240" s="79">
        <v>42095</v>
      </c>
      <c r="C240" s="79">
        <v>42426</v>
      </c>
      <c r="D240" s="78" t="s">
        <v>28</v>
      </c>
      <c r="E240" s="82">
        <v>1.0849</v>
      </c>
      <c r="G240" s="43"/>
      <c r="H240" s="80"/>
      <c r="I240" s="80"/>
      <c r="J240" s="80"/>
    </row>
    <row r="241" spans="1:10" x14ac:dyDescent="0.3">
      <c r="A241" s="78">
        <v>467</v>
      </c>
      <c r="B241" s="79">
        <v>42131</v>
      </c>
      <c r="C241" s="79">
        <v>42669</v>
      </c>
      <c r="D241" s="78" t="s">
        <v>89</v>
      </c>
      <c r="E241" s="82">
        <v>3.5252497329787222</v>
      </c>
      <c r="G241" s="43"/>
      <c r="H241" s="80"/>
      <c r="I241" s="80"/>
      <c r="J241" s="80"/>
    </row>
    <row r="242" spans="1:10" x14ac:dyDescent="0.3">
      <c r="A242" s="78">
        <v>468</v>
      </c>
      <c r="B242" s="79">
        <v>42131</v>
      </c>
      <c r="C242" s="79">
        <v>42669</v>
      </c>
      <c r="D242" s="78" t="s">
        <v>89</v>
      </c>
      <c r="E242" s="82">
        <v>3.5252497329787222</v>
      </c>
      <c r="G242" s="43"/>
      <c r="H242" s="80"/>
      <c r="I242" s="80"/>
      <c r="J242" s="80"/>
    </row>
    <row r="243" spans="1:10" x14ac:dyDescent="0.3">
      <c r="A243" s="78">
        <v>469</v>
      </c>
      <c r="B243" s="79">
        <v>42131</v>
      </c>
      <c r="C243" s="79">
        <v>42703</v>
      </c>
      <c r="D243" s="78" t="s">
        <v>89</v>
      </c>
      <c r="E243" s="82">
        <v>3.5550050918206368</v>
      </c>
      <c r="G243" s="43"/>
      <c r="H243" s="80"/>
      <c r="I243" s="80"/>
      <c r="J243" s="80"/>
    </row>
    <row r="244" spans="1:10" x14ac:dyDescent="0.3">
      <c r="A244" s="78">
        <v>470</v>
      </c>
      <c r="B244" s="79">
        <v>42131</v>
      </c>
      <c r="C244" s="79">
        <v>42703</v>
      </c>
      <c r="D244" s="78" t="s">
        <v>89</v>
      </c>
      <c r="E244" s="82">
        <v>3.5550050918206368</v>
      </c>
    </row>
    <row r="245" spans="1:10" x14ac:dyDescent="0.3">
      <c r="A245" s="78">
        <v>471</v>
      </c>
      <c r="B245" s="79">
        <v>42131</v>
      </c>
      <c r="C245" s="79">
        <v>42734</v>
      </c>
      <c r="D245" s="78" t="s">
        <v>89</v>
      </c>
      <c r="E245" s="82">
        <v>3.5830116979624869</v>
      </c>
    </row>
    <row r="246" spans="1:10" x14ac:dyDescent="0.3">
      <c r="A246" s="78">
        <v>472</v>
      </c>
      <c r="B246" s="79">
        <v>42131</v>
      </c>
      <c r="C246" s="79">
        <v>42734</v>
      </c>
      <c r="D246" s="78" t="s">
        <v>89</v>
      </c>
      <c r="E246" s="82">
        <v>3.5830116979624869</v>
      </c>
    </row>
    <row r="247" spans="1:10" x14ac:dyDescent="0.3">
      <c r="A247" s="78">
        <v>473</v>
      </c>
      <c r="B247" s="79">
        <v>42143</v>
      </c>
      <c r="C247" s="79">
        <v>42460</v>
      </c>
      <c r="D247" s="78" t="s">
        <v>28</v>
      </c>
      <c r="E247" s="82">
        <v>1.1213</v>
      </c>
    </row>
    <row r="248" spans="1:10" x14ac:dyDescent="0.3">
      <c r="A248" s="78">
        <v>474</v>
      </c>
      <c r="B248" s="79">
        <v>42143</v>
      </c>
      <c r="C248" s="79">
        <v>42489</v>
      </c>
      <c r="D248" s="78" t="s">
        <v>28</v>
      </c>
      <c r="E248" s="82">
        <v>1.1222000000000001</v>
      </c>
    </row>
    <row r="249" spans="1:10" x14ac:dyDescent="0.3">
      <c r="A249" s="78">
        <v>475</v>
      </c>
      <c r="B249" s="79">
        <v>42143</v>
      </c>
      <c r="C249" s="79">
        <v>42521</v>
      </c>
      <c r="D249" s="78" t="s">
        <v>28</v>
      </c>
      <c r="E249" s="82">
        <v>1.1233</v>
      </c>
    </row>
    <row r="250" spans="1:10" x14ac:dyDescent="0.3">
      <c r="A250" s="78">
        <v>480</v>
      </c>
      <c r="B250" s="79">
        <v>42160</v>
      </c>
      <c r="C250" s="79">
        <v>42580</v>
      </c>
      <c r="D250" s="78" t="s">
        <v>45</v>
      </c>
      <c r="E250" s="82">
        <v>27.468</v>
      </c>
    </row>
    <row r="251" spans="1:10" x14ac:dyDescent="0.3">
      <c r="A251" s="78">
        <v>481</v>
      </c>
      <c r="B251" s="79">
        <v>42160</v>
      </c>
      <c r="C251" s="79">
        <v>42580</v>
      </c>
      <c r="D251" s="78" t="s">
        <v>45</v>
      </c>
      <c r="E251" s="82">
        <v>27.468</v>
      </c>
    </row>
    <row r="252" spans="1:10" x14ac:dyDescent="0.3">
      <c r="A252" s="78">
        <v>482</v>
      </c>
      <c r="B252" s="79">
        <v>42160</v>
      </c>
      <c r="C252" s="79">
        <v>42580</v>
      </c>
      <c r="D252" s="78" t="s">
        <v>45</v>
      </c>
      <c r="E252" s="82">
        <v>27.468</v>
      </c>
    </row>
    <row r="253" spans="1:10" x14ac:dyDescent="0.3">
      <c r="A253" s="78">
        <v>483</v>
      </c>
      <c r="B253" s="79">
        <v>42160</v>
      </c>
      <c r="C253" s="79">
        <v>42613</v>
      </c>
      <c r="D253" s="78" t="s">
        <v>45</v>
      </c>
      <c r="E253" s="82">
        <v>27.48</v>
      </c>
    </row>
    <row r="254" spans="1:10" x14ac:dyDescent="0.3">
      <c r="A254" s="78">
        <v>484</v>
      </c>
      <c r="B254" s="79">
        <v>42160</v>
      </c>
      <c r="C254" s="79">
        <v>42613</v>
      </c>
      <c r="D254" s="78" t="s">
        <v>45</v>
      </c>
      <c r="E254" s="82">
        <v>27.48</v>
      </c>
    </row>
    <row r="255" spans="1:10" x14ac:dyDescent="0.3">
      <c r="A255" s="78">
        <v>485</v>
      </c>
      <c r="B255" s="79">
        <v>42160</v>
      </c>
      <c r="C255" s="79">
        <v>42613</v>
      </c>
      <c r="D255" s="78" t="s">
        <v>45</v>
      </c>
      <c r="E255" s="82">
        <v>27.48</v>
      </c>
    </row>
    <row r="256" spans="1:10" x14ac:dyDescent="0.3">
      <c r="A256" s="78">
        <v>486</v>
      </c>
      <c r="B256" s="79">
        <v>42160</v>
      </c>
      <c r="C256" s="79">
        <v>42643</v>
      </c>
      <c r="D256" s="78" t="s">
        <v>45</v>
      </c>
      <c r="E256" s="82">
        <v>27.49</v>
      </c>
    </row>
    <row r="257" spans="1:6" x14ac:dyDescent="0.3">
      <c r="A257" s="78">
        <v>487</v>
      </c>
      <c r="B257" s="79">
        <v>42160</v>
      </c>
      <c r="C257" s="79">
        <v>42643</v>
      </c>
      <c r="D257" s="78" t="s">
        <v>45</v>
      </c>
      <c r="E257" s="82">
        <v>27.49</v>
      </c>
    </row>
    <row r="258" spans="1:6" x14ac:dyDescent="0.3">
      <c r="A258" s="78">
        <v>488</v>
      </c>
      <c r="B258" s="79">
        <v>42160</v>
      </c>
      <c r="C258" s="79">
        <v>42643</v>
      </c>
      <c r="D258" s="78" t="s">
        <v>45</v>
      </c>
      <c r="E258" s="82">
        <v>27.49</v>
      </c>
    </row>
    <row r="259" spans="1:6" x14ac:dyDescent="0.3">
      <c r="A259" s="78">
        <v>489</v>
      </c>
      <c r="B259" s="79">
        <v>42160</v>
      </c>
      <c r="C259" s="79">
        <v>42674</v>
      </c>
      <c r="D259" s="78" t="s">
        <v>45</v>
      </c>
      <c r="E259" s="82">
        <v>27.501000000000001</v>
      </c>
    </row>
    <row r="260" spans="1:6" x14ac:dyDescent="0.3">
      <c r="A260" s="78">
        <v>490</v>
      </c>
      <c r="B260" s="79">
        <v>42160</v>
      </c>
      <c r="C260" s="79">
        <v>42674</v>
      </c>
      <c r="D260" s="78" t="s">
        <v>45</v>
      </c>
      <c r="E260" s="82">
        <v>27.501000000000001</v>
      </c>
    </row>
    <row r="261" spans="1:6" x14ac:dyDescent="0.3">
      <c r="A261" s="78">
        <v>491</v>
      </c>
      <c r="B261" s="79">
        <v>42160</v>
      </c>
      <c r="C261" s="79">
        <v>42674</v>
      </c>
      <c r="D261" s="78" t="s">
        <v>45</v>
      </c>
      <c r="E261" s="82">
        <v>27.501000000000001</v>
      </c>
    </row>
    <row r="262" spans="1:6" x14ac:dyDescent="0.3">
      <c r="A262" s="78">
        <v>492</v>
      </c>
      <c r="B262" s="79">
        <v>42160</v>
      </c>
      <c r="C262" s="79">
        <v>42704</v>
      </c>
      <c r="D262" s="78" t="s">
        <v>45</v>
      </c>
      <c r="E262" s="82">
        <v>27.512</v>
      </c>
    </row>
    <row r="263" spans="1:6" x14ac:dyDescent="0.3">
      <c r="A263" s="78">
        <v>493</v>
      </c>
      <c r="B263" s="79">
        <v>42160</v>
      </c>
      <c r="C263" s="79">
        <v>42704</v>
      </c>
      <c r="D263" s="78" t="s">
        <v>45</v>
      </c>
      <c r="E263" s="82">
        <v>27.512</v>
      </c>
    </row>
    <row r="264" spans="1:6" x14ac:dyDescent="0.3">
      <c r="A264" s="78">
        <v>494</v>
      </c>
      <c r="B264" s="79">
        <v>42160</v>
      </c>
      <c r="C264" s="79">
        <v>42704</v>
      </c>
      <c r="D264" s="78" t="s">
        <v>45</v>
      </c>
      <c r="E264" s="82">
        <v>27.512</v>
      </c>
    </row>
    <row r="265" spans="1:6" x14ac:dyDescent="0.3">
      <c r="A265" s="78">
        <v>495</v>
      </c>
      <c r="B265" s="79">
        <v>42160</v>
      </c>
      <c r="C265" s="79">
        <v>42734</v>
      </c>
      <c r="D265" s="78" t="s">
        <v>45</v>
      </c>
      <c r="E265" s="82">
        <v>27.523</v>
      </c>
    </row>
    <row r="266" spans="1:6" x14ac:dyDescent="0.3">
      <c r="A266" s="78">
        <v>496</v>
      </c>
      <c r="B266" s="79">
        <v>42160</v>
      </c>
      <c r="C266" s="79">
        <v>42734</v>
      </c>
      <c r="D266" s="78" t="s">
        <v>45</v>
      </c>
      <c r="E266" s="82">
        <v>27.523</v>
      </c>
    </row>
    <row r="267" spans="1:6" x14ac:dyDescent="0.3">
      <c r="A267" s="78">
        <v>497</v>
      </c>
      <c r="B267" s="79">
        <v>42160</v>
      </c>
      <c r="C267" s="79">
        <v>42734</v>
      </c>
      <c r="D267" s="78" t="s">
        <v>45</v>
      </c>
      <c r="E267" s="82">
        <v>27.523</v>
      </c>
    </row>
    <row r="268" spans="1:6" x14ac:dyDescent="0.3">
      <c r="A268" s="78">
        <v>504</v>
      </c>
      <c r="B268" s="79">
        <v>42188</v>
      </c>
      <c r="C268" s="79">
        <v>42823</v>
      </c>
      <c r="D268" s="78" t="s">
        <v>28</v>
      </c>
      <c r="E268" s="82">
        <v>1.1167</v>
      </c>
      <c r="F268" s="76"/>
    </row>
    <row r="269" spans="1:6" x14ac:dyDescent="0.3">
      <c r="A269" s="78">
        <v>505</v>
      </c>
      <c r="B269" s="79">
        <v>42188</v>
      </c>
      <c r="C269" s="79">
        <v>42823</v>
      </c>
      <c r="D269" s="78" t="s">
        <v>28</v>
      </c>
      <c r="E269" s="82">
        <v>1.1167</v>
      </c>
      <c r="F269" s="76"/>
    </row>
    <row r="270" spans="1:6" x14ac:dyDescent="0.3">
      <c r="A270" s="78">
        <v>506</v>
      </c>
      <c r="B270" s="79">
        <v>42188</v>
      </c>
      <c r="C270" s="79">
        <v>42823</v>
      </c>
      <c r="D270" s="78" t="s">
        <v>28</v>
      </c>
      <c r="E270" s="82">
        <v>1.1167</v>
      </c>
      <c r="F270" s="76"/>
    </row>
    <row r="271" spans="1:6" x14ac:dyDescent="0.3">
      <c r="A271" s="78">
        <v>507</v>
      </c>
      <c r="B271" s="79">
        <v>42178</v>
      </c>
      <c r="C271" s="79">
        <v>42912</v>
      </c>
      <c r="D271" s="78" t="s">
        <v>28</v>
      </c>
      <c r="E271" s="82">
        <v>1.1422000000000001</v>
      </c>
      <c r="F271" s="76"/>
    </row>
    <row r="272" spans="1:6" x14ac:dyDescent="0.3">
      <c r="A272" s="78">
        <v>508</v>
      </c>
      <c r="B272" s="79">
        <v>42187</v>
      </c>
      <c r="C272" s="79">
        <v>42885</v>
      </c>
      <c r="D272" s="78" t="s">
        <v>28</v>
      </c>
      <c r="E272" s="82">
        <v>1.1323000000000001</v>
      </c>
      <c r="F272" s="76"/>
    </row>
    <row r="273" spans="1:6" x14ac:dyDescent="0.3">
      <c r="A273" s="78">
        <v>509</v>
      </c>
      <c r="B273" s="79">
        <v>42188</v>
      </c>
      <c r="C273" s="79">
        <v>42853</v>
      </c>
      <c r="D273" s="78" t="s">
        <v>28</v>
      </c>
      <c r="E273" s="82">
        <v>1.1335</v>
      </c>
      <c r="F273" s="76"/>
    </row>
    <row r="274" spans="1:6" x14ac:dyDescent="0.3">
      <c r="A274" s="78">
        <v>510</v>
      </c>
      <c r="B274" s="79">
        <v>42192</v>
      </c>
      <c r="C274" s="79">
        <v>42734</v>
      </c>
      <c r="D274" s="78" t="s">
        <v>28</v>
      </c>
      <c r="E274" s="82">
        <v>1.1167</v>
      </c>
      <c r="F274" s="76"/>
    </row>
    <row r="275" spans="1:6" x14ac:dyDescent="0.3">
      <c r="A275" s="78">
        <v>511</v>
      </c>
      <c r="B275" s="79">
        <v>42192</v>
      </c>
      <c r="C275" s="79">
        <v>42734</v>
      </c>
      <c r="D275" s="78" t="s">
        <v>28</v>
      </c>
      <c r="E275" s="82">
        <v>1.1167</v>
      </c>
      <c r="F275" s="76"/>
    </row>
    <row r="276" spans="1:6" x14ac:dyDescent="0.3">
      <c r="A276" s="78">
        <v>512</v>
      </c>
      <c r="B276" s="79">
        <v>42192</v>
      </c>
      <c r="C276" s="79">
        <v>42734</v>
      </c>
      <c r="D276" s="78" t="s">
        <v>28</v>
      </c>
      <c r="E276" s="82">
        <v>1.1167</v>
      </c>
      <c r="F276" s="76"/>
    </row>
    <row r="277" spans="1:6" x14ac:dyDescent="0.3">
      <c r="A277" s="78">
        <v>513</v>
      </c>
      <c r="B277" s="79">
        <v>42202</v>
      </c>
      <c r="C277" s="79">
        <v>42724</v>
      </c>
      <c r="D277" s="78" t="s">
        <v>28</v>
      </c>
      <c r="E277" s="82">
        <v>1.0980000000000001</v>
      </c>
      <c r="F277" s="76"/>
    </row>
    <row r="278" spans="1:6" x14ac:dyDescent="0.3">
      <c r="A278" s="78">
        <v>514</v>
      </c>
      <c r="B278" s="79">
        <v>42202</v>
      </c>
      <c r="C278" s="79">
        <v>42724</v>
      </c>
      <c r="D278" s="78" t="s">
        <v>28</v>
      </c>
      <c r="E278" s="82">
        <v>1.0980000000000001</v>
      </c>
      <c r="F278" s="76"/>
    </row>
    <row r="279" spans="1:6" x14ac:dyDescent="0.3">
      <c r="A279" s="78">
        <v>515</v>
      </c>
      <c r="B279" s="79">
        <v>42202</v>
      </c>
      <c r="C279" s="79">
        <v>42724</v>
      </c>
      <c r="D279" s="78" t="s">
        <v>28</v>
      </c>
      <c r="E279" s="82">
        <v>1.0980000000000001</v>
      </c>
      <c r="F279" s="76"/>
    </row>
    <row r="280" spans="1:6" x14ac:dyDescent="0.3">
      <c r="A280" s="78">
        <v>516</v>
      </c>
      <c r="B280" s="79">
        <v>42202</v>
      </c>
      <c r="C280" s="79">
        <v>42724</v>
      </c>
      <c r="D280" s="78" t="s">
        <v>28</v>
      </c>
      <c r="E280" s="82">
        <v>1.0980000000000001</v>
      </c>
      <c r="F280" s="76"/>
    </row>
    <row r="281" spans="1:6" x14ac:dyDescent="0.3">
      <c r="A281" s="78">
        <v>517</v>
      </c>
      <c r="B281" s="79">
        <v>42202</v>
      </c>
      <c r="C281" s="79">
        <v>42724</v>
      </c>
      <c r="D281" s="78" t="s">
        <v>28</v>
      </c>
      <c r="E281" s="82">
        <v>1.0980000000000001</v>
      </c>
      <c r="F281" s="76"/>
    </row>
    <row r="282" spans="1:6" x14ac:dyDescent="0.3">
      <c r="A282" s="78">
        <v>518</v>
      </c>
      <c r="B282" s="79">
        <v>42202</v>
      </c>
      <c r="C282" s="79">
        <v>42724</v>
      </c>
      <c r="D282" s="78" t="s">
        <v>28</v>
      </c>
      <c r="E282" s="82">
        <v>1.0980000000000001</v>
      </c>
      <c r="F282" s="76"/>
    </row>
    <row r="283" spans="1:6" x14ac:dyDescent="0.3">
      <c r="A283" s="78">
        <v>525</v>
      </c>
      <c r="B283" s="79">
        <v>42221</v>
      </c>
      <c r="C283" s="79">
        <v>42978</v>
      </c>
      <c r="D283" s="78" t="s">
        <v>28</v>
      </c>
      <c r="E283" s="82">
        <v>1.1195999999999999</v>
      </c>
      <c r="F283" s="76"/>
    </row>
    <row r="284" spans="1:6" x14ac:dyDescent="0.3">
      <c r="A284" s="78">
        <v>526</v>
      </c>
      <c r="B284" s="79">
        <v>42221</v>
      </c>
      <c r="C284" s="79">
        <v>42978</v>
      </c>
      <c r="D284" s="78" t="s">
        <v>28</v>
      </c>
      <c r="E284" s="82">
        <v>1.1195999999999999</v>
      </c>
      <c r="F284" s="76"/>
    </row>
    <row r="285" spans="1:6" x14ac:dyDescent="0.3">
      <c r="A285" s="78">
        <v>527</v>
      </c>
      <c r="B285" s="79">
        <v>42221</v>
      </c>
      <c r="C285" s="79">
        <v>42978</v>
      </c>
      <c r="D285" s="78" t="s">
        <v>28</v>
      </c>
      <c r="E285" s="82">
        <v>1.1195999999999999</v>
      </c>
      <c r="F285" s="76"/>
    </row>
    <row r="286" spans="1:6" x14ac:dyDescent="0.3">
      <c r="A286" s="78">
        <v>528</v>
      </c>
      <c r="B286" s="79">
        <v>42221</v>
      </c>
      <c r="C286" s="79">
        <v>43007</v>
      </c>
      <c r="D286" s="78" t="s">
        <v>28</v>
      </c>
      <c r="E286" s="82">
        <v>1.121</v>
      </c>
      <c r="F286" s="76"/>
    </row>
    <row r="287" spans="1:6" x14ac:dyDescent="0.3">
      <c r="A287" s="78">
        <v>529</v>
      </c>
      <c r="B287" s="79">
        <v>42221</v>
      </c>
      <c r="C287" s="79">
        <v>43007</v>
      </c>
      <c r="D287" s="78" t="s">
        <v>28</v>
      </c>
      <c r="E287" s="82">
        <v>1.121</v>
      </c>
      <c r="F287" s="76"/>
    </row>
    <row r="288" spans="1:6" x14ac:dyDescent="0.3">
      <c r="A288" s="78">
        <v>530</v>
      </c>
      <c r="B288" s="79">
        <v>42221</v>
      </c>
      <c r="C288" s="79">
        <v>43007</v>
      </c>
      <c r="D288" s="78" t="s">
        <v>28</v>
      </c>
      <c r="E288" s="82">
        <v>1.121</v>
      </c>
      <c r="F288" s="76"/>
    </row>
    <row r="289" spans="1:6" x14ac:dyDescent="0.3">
      <c r="A289" s="78">
        <v>531</v>
      </c>
      <c r="B289" s="79">
        <v>42221</v>
      </c>
      <c r="C289" s="79">
        <v>43038</v>
      </c>
      <c r="D289" s="78" t="s">
        <v>28</v>
      </c>
      <c r="E289" s="82">
        <v>1.1232</v>
      </c>
      <c r="F289" s="76"/>
    </row>
    <row r="290" spans="1:6" x14ac:dyDescent="0.3">
      <c r="A290" s="78">
        <v>532</v>
      </c>
      <c r="B290" s="79">
        <v>42221</v>
      </c>
      <c r="C290" s="79">
        <v>43038</v>
      </c>
      <c r="D290" s="78" t="s">
        <v>28</v>
      </c>
      <c r="E290" s="82">
        <v>1.1232</v>
      </c>
      <c r="F290" s="76"/>
    </row>
    <row r="291" spans="1:6" x14ac:dyDescent="0.3">
      <c r="A291" s="78">
        <v>533</v>
      </c>
      <c r="B291" s="79">
        <v>42221</v>
      </c>
      <c r="C291" s="79">
        <v>43038</v>
      </c>
      <c r="D291" s="78" t="s">
        <v>28</v>
      </c>
      <c r="E291" s="82">
        <v>1.1232</v>
      </c>
      <c r="F291" s="76"/>
    </row>
    <row r="292" spans="1:6" x14ac:dyDescent="0.3">
      <c r="A292" s="78">
        <v>534</v>
      </c>
      <c r="B292" s="79">
        <v>42221</v>
      </c>
      <c r="C292" s="79">
        <v>43069</v>
      </c>
      <c r="D292" s="78" t="s">
        <v>28</v>
      </c>
      <c r="E292" s="82">
        <v>1.125</v>
      </c>
      <c r="F292" s="76"/>
    </row>
    <row r="293" spans="1:6" x14ac:dyDescent="0.3">
      <c r="A293" s="78">
        <v>535</v>
      </c>
      <c r="B293" s="79">
        <v>42221</v>
      </c>
      <c r="C293" s="79">
        <v>43069</v>
      </c>
      <c r="D293" s="78" t="s">
        <v>28</v>
      </c>
      <c r="E293" s="82">
        <v>1.125</v>
      </c>
      <c r="F293" s="76"/>
    </row>
    <row r="294" spans="1:6" x14ac:dyDescent="0.3">
      <c r="A294" s="78">
        <v>536</v>
      </c>
      <c r="B294" s="79">
        <v>42221</v>
      </c>
      <c r="C294" s="79">
        <v>43069</v>
      </c>
      <c r="D294" s="78" t="s">
        <v>28</v>
      </c>
      <c r="E294" s="82">
        <v>1.125</v>
      </c>
      <c r="F294" s="76"/>
    </row>
    <row r="295" spans="1:6" x14ac:dyDescent="0.3">
      <c r="A295" s="78">
        <v>537</v>
      </c>
      <c r="B295" s="79">
        <v>42221</v>
      </c>
      <c r="C295" s="79">
        <v>43098</v>
      </c>
      <c r="D295" s="78" t="s">
        <v>28</v>
      </c>
      <c r="E295" s="82">
        <v>1.1268</v>
      </c>
      <c r="F295" s="76"/>
    </row>
    <row r="296" spans="1:6" x14ac:dyDescent="0.3">
      <c r="A296" s="78">
        <v>538</v>
      </c>
      <c r="B296" s="79">
        <v>42221</v>
      </c>
      <c r="C296" s="79">
        <v>43098</v>
      </c>
      <c r="D296" s="78" t="s">
        <v>28</v>
      </c>
      <c r="E296" s="82">
        <v>1.1268</v>
      </c>
      <c r="F296" s="76"/>
    </row>
    <row r="297" spans="1:6" x14ac:dyDescent="0.3">
      <c r="A297" s="78">
        <v>539</v>
      </c>
      <c r="B297" s="79">
        <v>42221</v>
      </c>
      <c r="C297" s="79">
        <v>43098</v>
      </c>
      <c r="D297" s="78" t="s">
        <v>28</v>
      </c>
      <c r="E297" s="82">
        <v>1.1268</v>
      </c>
      <c r="F297" s="76"/>
    </row>
    <row r="298" spans="1:6" x14ac:dyDescent="0.3">
      <c r="A298" s="78">
        <v>540</v>
      </c>
      <c r="B298" s="79">
        <v>42221</v>
      </c>
      <c r="C298" s="79">
        <v>43131</v>
      </c>
      <c r="D298" s="78" t="s">
        <v>28</v>
      </c>
      <c r="E298" s="82">
        <v>1.129</v>
      </c>
      <c r="F298" s="76"/>
    </row>
    <row r="299" spans="1:6" x14ac:dyDescent="0.3">
      <c r="A299" s="78">
        <v>541</v>
      </c>
      <c r="B299" s="79">
        <v>42221</v>
      </c>
      <c r="C299" s="79">
        <v>43131</v>
      </c>
      <c r="D299" s="78" t="s">
        <v>28</v>
      </c>
      <c r="E299" s="82">
        <v>1.129</v>
      </c>
      <c r="F299" s="76"/>
    </row>
    <row r="300" spans="1:6" x14ac:dyDescent="0.3">
      <c r="A300" s="78">
        <v>542</v>
      </c>
      <c r="B300" s="79">
        <v>42221</v>
      </c>
      <c r="C300" s="79">
        <v>43131</v>
      </c>
      <c r="D300" s="78" t="s">
        <v>28</v>
      </c>
      <c r="E300" s="82">
        <v>1.129</v>
      </c>
      <c r="F300" s="76"/>
    </row>
    <row r="301" spans="1:6" x14ac:dyDescent="0.3">
      <c r="A301" s="78">
        <v>543</v>
      </c>
      <c r="B301" s="79">
        <v>42221</v>
      </c>
      <c r="C301" s="79">
        <v>43159</v>
      </c>
      <c r="D301" s="78" t="s">
        <v>28</v>
      </c>
      <c r="E301" s="82">
        <v>1.1307</v>
      </c>
      <c r="F301" s="76"/>
    </row>
    <row r="302" spans="1:6" x14ac:dyDescent="0.3">
      <c r="A302" s="78">
        <v>544</v>
      </c>
      <c r="B302" s="79">
        <v>42221</v>
      </c>
      <c r="C302" s="79">
        <v>43159</v>
      </c>
      <c r="D302" s="78" t="s">
        <v>28</v>
      </c>
      <c r="E302" s="82">
        <v>1.1307</v>
      </c>
      <c r="F302" s="76"/>
    </row>
    <row r="303" spans="1:6" x14ac:dyDescent="0.3">
      <c r="A303" s="78">
        <v>545</v>
      </c>
      <c r="B303" s="79">
        <v>42221</v>
      </c>
      <c r="C303" s="79">
        <v>43159</v>
      </c>
      <c r="D303" s="78" t="s">
        <v>28</v>
      </c>
      <c r="E303" s="82">
        <v>1.1307</v>
      </c>
      <c r="F303" s="76"/>
    </row>
    <row r="304" spans="1:6" x14ac:dyDescent="0.3">
      <c r="A304" s="78">
        <v>546</v>
      </c>
      <c r="B304" s="79">
        <v>42221</v>
      </c>
      <c r="C304" s="79">
        <v>43189</v>
      </c>
      <c r="D304" s="78" t="s">
        <v>28</v>
      </c>
      <c r="E304" s="82">
        <v>1.1328</v>
      </c>
      <c r="F304" s="76"/>
    </row>
    <row r="305" spans="1:6" x14ac:dyDescent="0.3">
      <c r="A305" s="78">
        <v>547</v>
      </c>
      <c r="B305" s="79">
        <v>42221</v>
      </c>
      <c r="C305" s="79">
        <v>43189</v>
      </c>
      <c r="D305" s="78" t="s">
        <v>28</v>
      </c>
      <c r="E305" s="82">
        <v>1.1328</v>
      </c>
      <c r="F305" s="76"/>
    </row>
    <row r="306" spans="1:6" x14ac:dyDescent="0.3">
      <c r="A306" s="78">
        <v>548</v>
      </c>
      <c r="B306" s="79">
        <v>42221</v>
      </c>
      <c r="C306" s="79">
        <v>43189</v>
      </c>
      <c r="D306" s="78" t="s">
        <v>28</v>
      </c>
      <c r="E306" s="82">
        <v>1.1328</v>
      </c>
      <c r="F306" s="76"/>
    </row>
    <row r="307" spans="1:6" x14ac:dyDescent="0.3">
      <c r="A307" s="78">
        <v>549</v>
      </c>
      <c r="B307" s="79">
        <v>42221</v>
      </c>
      <c r="C307" s="79">
        <v>43220</v>
      </c>
      <c r="D307" s="78" t="s">
        <v>28</v>
      </c>
      <c r="E307" s="82">
        <v>1.1346000000000001</v>
      </c>
      <c r="F307" s="76"/>
    </row>
    <row r="308" spans="1:6" x14ac:dyDescent="0.3">
      <c r="A308" s="78">
        <v>550</v>
      </c>
      <c r="B308" s="79">
        <v>42221</v>
      </c>
      <c r="C308" s="79">
        <v>43220</v>
      </c>
      <c r="D308" s="78" t="s">
        <v>28</v>
      </c>
      <c r="E308" s="82">
        <v>1.1346000000000001</v>
      </c>
      <c r="F308" s="76"/>
    </row>
    <row r="309" spans="1:6" x14ac:dyDescent="0.3">
      <c r="A309" s="78">
        <v>551</v>
      </c>
      <c r="B309" s="79">
        <v>42221</v>
      </c>
      <c r="C309" s="79">
        <v>43220</v>
      </c>
      <c r="D309" s="78" t="s">
        <v>28</v>
      </c>
      <c r="E309" s="82">
        <v>1.1346000000000001</v>
      </c>
      <c r="F309" s="76"/>
    </row>
    <row r="310" spans="1:6" x14ac:dyDescent="0.3">
      <c r="A310" s="78">
        <v>552</v>
      </c>
      <c r="B310" s="79">
        <v>42221</v>
      </c>
      <c r="C310" s="79">
        <v>43251</v>
      </c>
      <c r="D310" s="78" t="s">
        <v>28</v>
      </c>
      <c r="E310" s="82">
        <v>1.1366000000000001</v>
      </c>
      <c r="F310" s="76"/>
    </row>
    <row r="311" spans="1:6" x14ac:dyDescent="0.3">
      <c r="A311" s="78">
        <v>553</v>
      </c>
      <c r="B311" s="79">
        <v>42221</v>
      </c>
      <c r="C311" s="79">
        <v>43251</v>
      </c>
      <c r="D311" s="78" t="s">
        <v>28</v>
      </c>
      <c r="E311" s="82">
        <v>1.1366000000000001</v>
      </c>
      <c r="F311" s="76"/>
    </row>
    <row r="312" spans="1:6" x14ac:dyDescent="0.3">
      <c r="A312" s="78">
        <v>554</v>
      </c>
      <c r="B312" s="79">
        <v>42221</v>
      </c>
      <c r="C312" s="79">
        <v>43251</v>
      </c>
      <c r="D312" s="78" t="s">
        <v>28</v>
      </c>
      <c r="E312" s="82">
        <v>1.1366000000000001</v>
      </c>
      <c r="F312" s="76"/>
    </row>
    <row r="313" spans="1:6" x14ac:dyDescent="0.3">
      <c r="A313" s="78">
        <v>555</v>
      </c>
      <c r="B313" s="79">
        <v>42221</v>
      </c>
      <c r="C313" s="79">
        <v>43280</v>
      </c>
      <c r="D313" s="78" t="s">
        <v>28</v>
      </c>
      <c r="E313" s="82">
        <v>1.1383000000000001</v>
      </c>
      <c r="F313" s="76"/>
    </row>
    <row r="314" spans="1:6" x14ac:dyDescent="0.3">
      <c r="A314" s="78">
        <v>556</v>
      </c>
      <c r="B314" s="79">
        <v>42221</v>
      </c>
      <c r="C314" s="79">
        <v>43280</v>
      </c>
      <c r="D314" s="78" t="s">
        <v>28</v>
      </c>
      <c r="E314" s="82">
        <v>1.1383000000000001</v>
      </c>
      <c r="F314" s="76"/>
    </row>
    <row r="315" spans="1:6" x14ac:dyDescent="0.3">
      <c r="A315" s="78">
        <v>557</v>
      </c>
      <c r="B315" s="79">
        <v>42221</v>
      </c>
      <c r="C315" s="79">
        <v>43280</v>
      </c>
      <c r="D315" s="78" t="s">
        <v>28</v>
      </c>
      <c r="E315" s="82">
        <v>1.1383000000000001</v>
      </c>
      <c r="F315" s="76"/>
    </row>
    <row r="316" spans="1:6" x14ac:dyDescent="0.3">
      <c r="A316" s="78">
        <v>558</v>
      </c>
      <c r="B316" s="79">
        <v>42221</v>
      </c>
      <c r="C316" s="79">
        <v>43312</v>
      </c>
      <c r="D316" s="78" t="s">
        <v>28</v>
      </c>
      <c r="E316" s="82">
        <v>1.1405000000000001</v>
      </c>
      <c r="F316" s="76"/>
    </row>
    <row r="317" spans="1:6" x14ac:dyDescent="0.3">
      <c r="A317" s="78">
        <v>559</v>
      </c>
      <c r="B317" s="79">
        <v>42221</v>
      </c>
      <c r="C317" s="79">
        <v>43312</v>
      </c>
      <c r="D317" s="78" t="s">
        <v>28</v>
      </c>
      <c r="E317" s="82">
        <v>1.1405000000000001</v>
      </c>
      <c r="F317" s="76"/>
    </row>
    <row r="318" spans="1:6" x14ac:dyDescent="0.3">
      <c r="A318" s="78">
        <v>560</v>
      </c>
      <c r="B318" s="79">
        <v>42221</v>
      </c>
      <c r="C318" s="79">
        <v>43312</v>
      </c>
      <c r="D318" s="78" t="s">
        <v>28</v>
      </c>
      <c r="E318" s="82">
        <v>1.1405000000000001</v>
      </c>
      <c r="F318" s="76"/>
    </row>
    <row r="319" spans="1:6" x14ac:dyDescent="0.3">
      <c r="A319" s="78">
        <v>561</v>
      </c>
      <c r="B319" s="79">
        <v>42221</v>
      </c>
      <c r="C319" s="79">
        <v>43343</v>
      </c>
      <c r="D319" s="78" t="s">
        <v>28</v>
      </c>
      <c r="E319" s="82">
        <v>1.1426000000000001</v>
      </c>
      <c r="F319" s="76"/>
    </row>
    <row r="320" spans="1:6" x14ac:dyDescent="0.3">
      <c r="A320" s="78">
        <v>562</v>
      </c>
      <c r="B320" s="79">
        <v>42221</v>
      </c>
      <c r="C320" s="79">
        <v>43343</v>
      </c>
      <c r="D320" s="78" t="s">
        <v>28</v>
      </c>
      <c r="E320" s="82">
        <v>1.1426000000000001</v>
      </c>
      <c r="F320" s="76"/>
    </row>
    <row r="321" spans="1:8" x14ac:dyDescent="0.3">
      <c r="A321" s="78">
        <v>563</v>
      </c>
      <c r="B321" s="79">
        <v>42221</v>
      </c>
      <c r="C321" s="79">
        <v>43343</v>
      </c>
      <c r="D321" s="78" t="s">
        <v>28</v>
      </c>
      <c r="E321" s="82">
        <v>1.1426000000000001</v>
      </c>
      <c r="F321" s="76"/>
    </row>
    <row r="322" spans="1:8" x14ac:dyDescent="0.3">
      <c r="A322" s="78">
        <v>564</v>
      </c>
      <c r="B322" s="79">
        <v>42221</v>
      </c>
      <c r="C322" s="79">
        <v>43371</v>
      </c>
      <c r="D322" s="78" t="s">
        <v>28</v>
      </c>
      <c r="E322" s="82">
        <v>1.1443000000000001</v>
      </c>
      <c r="F322" s="76"/>
    </row>
    <row r="323" spans="1:8" x14ac:dyDescent="0.3">
      <c r="A323" s="78">
        <v>565</v>
      </c>
      <c r="B323" s="79">
        <v>42221</v>
      </c>
      <c r="C323" s="79">
        <v>43371</v>
      </c>
      <c r="D323" s="78" t="s">
        <v>28</v>
      </c>
      <c r="E323" s="82">
        <v>1.1443000000000001</v>
      </c>
      <c r="F323" s="76"/>
    </row>
    <row r="324" spans="1:8" x14ac:dyDescent="0.3">
      <c r="A324" s="78">
        <v>566</v>
      </c>
      <c r="B324" s="79">
        <v>42221</v>
      </c>
      <c r="C324" s="79">
        <v>43371</v>
      </c>
      <c r="D324" s="78" t="s">
        <v>28</v>
      </c>
      <c r="E324" s="82">
        <v>1.1443000000000001</v>
      </c>
      <c r="F324" s="76"/>
    </row>
    <row r="325" spans="1:8" x14ac:dyDescent="0.3">
      <c r="A325" s="78">
        <v>567</v>
      </c>
      <c r="B325" s="79">
        <v>42221</v>
      </c>
      <c r="C325" s="79">
        <v>43404</v>
      </c>
      <c r="D325" s="78" t="s">
        <v>28</v>
      </c>
      <c r="E325" s="82">
        <v>1.1465000000000001</v>
      </c>
      <c r="F325" s="76"/>
    </row>
    <row r="326" spans="1:8" x14ac:dyDescent="0.3">
      <c r="A326" s="78">
        <v>568</v>
      </c>
      <c r="B326" s="79">
        <v>42221</v>
      </c>
      <c r="C326" s="79">
        <v>43404</v>
      </c>
      <c r="D326" s="78" t="s">
        <v>28</v>
      </c>
      <c r="E326" s="82">
        <v>1.1465000000000001</v>
      </c>
      <c r="F326" s="76"/>
    </row>
    <row r="327" spans="1:8" x14ac:dyDescent="0.3">
      <c r="A327" s="78">
        <v>569</v>
      </c>
      <c r="B327" s="79">
        <v>42221</v>
      </c>
      <c r="C327" s="79">
        <v>43404</v>
      </c>
      <c r="D327" s="78" t="s">
        <v>28</v>
      </c>
      <c r="E327" s="82">
        <v>1.1465000000000001</v>
      </c>
      <c r="F327" s="76"/>
    </row>
    <row r="328" spans="1:8" x14ac:dyDescent="0.3">
      <c r="A328" s="78">
        <v>570</v>
      </c>
      <c r="B328" s="79">
        <v>42221</v>
      </c>
      <c r="C328" s="79">
        <v>43434</v>
      </c>
      <c r="D328" s="78" t="s">
        <v>28</v>
      </c>
      <c r="E328" s="82">
        <v>1.1487000000000001</v>
      </c>
      <c r="F328" s="76"/>
    </row>
    <row r="329" spans="1:8" x14ac:dyDescent="0.3">
      <c r="A329" s="78">
        <v>571</v>
      </c>
      <c r="B329" s="79">
        <v>42221</v>
      </c>
      <c r="C329" s="79">
        <v>43434</v>
      </c>
      <c r="D329" s="78" t="s">
        <v>28</v>
      </c>
      <c r="E329" s="82">
        <v>1.1487000000000001</v>
      </c>
      <c r="F329" s="76"/>
    </row>
    <row r="330" spans="1:8" x14ac:dyDescent="0.3">
      <c r="A330" s="78">
        <v>572</v>
      </c>
      <c r="B330" s="79">
        <v>42221</v>
      </c>
      <c r="C330" s="79">
        <v>43434</v>
      </c>
      <c r="D330" s="78" t="s">
        <v>28</v>
      </c>
      <c r="E330" s="82">
        <v>1.1487000000000001</v>
      </c>
      <c r="F330" s="76"/>
    </row>
    <row r="331" spans="1:8" x14ac:dyDescent="0.3">
      <c r="A331" s="78">
        <v>579</v>
      </c>
      <c r="B331" s="79">
        <v>42268</v>
      </c>
      <c r="C331" s="79">
        <v>42355</v>
      </c>
      <c r="D331" s="78" t="s">
        <v>28</v>
      </c>
      <c r="E331" s="82">
        <v>1.1206</v>
      </c>
      <c r="F331" s="76"/>
    </row>
    <row r="332" spans="1:8" x14ac:dyDescent="0.3">
      <c r="A332" s="78">
        <v>580</v>
      </c>
      <c r="B332" s="79">
        <v>42268</v>
      </c>
      <c r="C332" s="79">
        <v>42355</v>
      </c>
      <c r="D332" s="78" t="s">
        <v>28</v>
      </c>
      <c r="E332" s="82">
        <v>1.1206</v>
      </c>
      <c r="F332" s="76"/>
    </row>
    <row r="333" spans="1:8" x14ac:dyDescent="0.3">
      <c r="A333" s="78">
        <v>581</v>
      </c>
      <c r="B333" s="79">
        <v>42268</v>
      </c>
      <c r="C333" s="79">
        <v>42355</v>
      </c>
      <c r="D333" s="78" t="s">
        <v>28</v>
      </c>
      <c r="E333" s="82">
        <v>1.1206</v>
      </c>
      <c r="F333" s="76"/>
    </row>
    <row r="334" spans="1:8" x14ac:dyDescent="0.3">
      <c r="A334" s="78">
        <v>582</v>
      </c>
      <c r="B334" s="79">
        <v>42268</v>
      </c>
      <c r="C334" s="79">
        <v>42355</v>
      </c>
      <c r="D334" s="78" t="s">
        <v>28</v>
      </c>
      <c r="E334" s="82">
        <v>1.1206</v>
      </c>
      <c r="F334" s="76"/>
    </row>
    <row r="335" spans="1:8" x14ac:dyDescent="0.3">
      <c r="A335" s="78">
        <v>583</v>
      </c>
      <c r="B335" s="79">
        <v>42268</v>
      </c>
      <c r="C335" s="79">
        <v>42355</v>
      </c>
      <c r="D335" s="78" t="s">
        <v>28</v>
      </c>
      <c r="E335" s="82">
        <v>1.1206</v>
      </c>
      <c r="F335" s="76"/>
      <c r="H335" s="109"/>
    </row>
    <row r="336" spans="1:8" x14ac:dyDescent="0.3">
      <c r="A336" s="78">
        <v>584</v>
      </c>
      <c r="B336" s="79">
        <v>42268</v>
      </c>
      <c r="C336" s="79">
        <v>42355</v>
      </c>
      <c r="D336" s="78" t="s">
        <v>28</v>
      </c>
      <c r="E336" s="82">
        <v>1.1206</v>
      </c>
      <c r="F336" s="76"/>
      <c r="H336" s="109"/>
    </row>
    <row r="337" spans="1:8" x14ac:dyDescent="0.3">
      <c r="A337" s="78">
        <v>585</v>
      </c>
      <c r="B337" s="79">
        <v>42268</v>
      </c>
      <c r="C337" s="79">
        <v>42460</v>
      </c>
      <c r="D337" s="78" t="s">
        <v>28</v>
      </c>
      <c r="E337" s="82">
        <v>1.1231500000000001</v>
      </c>
      <c r="F337" s="76"/>
      <c r="H337" s="109"/>
    </row>
    <row r="338" spans="1:8" x14ac:dyDescent="0.3">
      <c r="A338" s="78">
        <v>586</v>
      </c>
      <c r="B338" s="79">
        <v>42268</v>
      </c>
      <c r="C338" s="79">
        <v>42460</v>
      </c>
      <c r="D338" s="78" t="s">
        <v>28</v>
      </c>
      <c r="E338" s="82">
        <v>1.1231500000000001</v>
      </c>
      <c r="F338" s="76"/>
      <c r="H338" s="109"/>
    </row>
    <row r="339" spans="1:8" x14ac:dyDescent="0.3">
      <c r="A339" s="78">
        <v>587</v>
      </c>
      <c r="B339" s="79">
        <v>42268</v>
      </c>
      <c r="C339" s="79">
        <v>42551</v>
      </c>
      <c r="D339" s="78" t="s">
        <v>28</v>
      </c>
      <c r="E339" s="82">
        <v>1.1257999999999999</v>
      </c>
      <c r="F339" s="76"/>
      <c r="H339" s="109"/>
    </row>
    <row r="340" spans="1:8" x14ac:dyDescent="0.3">
      <c r="A340" s="78">
        <v>588</v>
      </c>
      <c r="B340" s="79">
        <v>42268</v>
      </c>
      <c r="C340" s="79">
        <v>42551</v>
      </c>
      <c r="D340" s="78" t="s">
        <v>28</v>
      </c>
      <c r="E340" s="82">
        <v>1.1257999999999999</v>
      </c>
      <c r="F340" s="76"/>
      <c r="H340" s="109"/>
    </row>
    <row r="341" spans="1:8" x14ac:dyDescent="0.3">
      <c r="A341" s="107">
        <v>598</v>
      </c>
      <c r="B341" s="79">
        <v>42290</v>
      </c>
      <c r="C341" s="79">
        <v>42521</v>
      </c>
      <c r="D341" s="78" t="s">
        <v>28</v>
      </c>
      <c r="E341" s="110">
        <v>1.144112</v>
      </c>
      <c r="F341" s="79"/>
      <c r="H341" s="109"/>
    </row>
    <row r="342" spans="1:8" x14ac:dyDescent="0.3">
      <c r="A342" s="107">
        <v>599</v>
      </c>
      <c r="B342" s="79">
        <v>42290</v>
      </c>
      <c r="C342" s="79">
        <v>42521</v>
      </c>
      <c r="D342" s="78" t="s">
        <v>28</v>
      </c>
      <c r="E342" s="110">
        <v>1.144112</v>
      </c>
      <c r="F342" s="79"/>
      <c r="H342" s="109"/>
    </row>
    <row r="343" spans="1:8" x14ac:dyDescent="0.3">
      <c r="A343" s="107">
        <v>600</v>
      </c>
      <c r="B343" s="79">
        <v>42290</v>
      </c>
      <c r="C343" s="79">
        <v>42521</v>
      </c>
      <c r="D343" s="78" t="s">
        <v>28</v>
      </c>
      <c r="E343" s="110">
        <v>1.144112</v>
      </c>
      <c r="F343" s="79"/>
      <c r="H343" s="109"/>
    </row>
    <row r="344" spans="1:8" x14ac:dyDescent="0.3">
      <c r="A344" s="107">
        <v>601</v>
      </c>
      <c r="B344" s="79">
        <v>42290</v>
      </c>
      <c r="C344" s="79">
        <v>42643</v>
      </c>
      <c r="D344" s="78" t="s">
        <v>28</v>
      </c>
      <c r="E344" s="110">
        <v>1.1478250000000001</v>
      </c>
      <c r="F344" s="79"/>
      <c r="H344" s="109"/>
    </row>
    <row r="345" spans="1:8" x14ac:dyDescent="0.3">
      <c r="A345" s="107">
        <v>602</v>
      </c>
      <c r="B345" s="79">
        <v>42290</v>
      </c>
      <c r="C345" s="79">
        <v>42643</v>
      </c>
      <c r="D345" s="78" t="s">
        <v>28</v>
      </c>
      <c r="E345" s="110">
        <v>1.1478250000000001</v>
      </c>
      <c r="F345" s="79"/>
      <c r="H345" s="109"/>
    </row>
    <row r="346" spans="1:8" x14ac:dyDescent="0.3">
      <c r="A346" s="107">
        <v>603</v>
      </c>
      <c r="B346" s="79">
        <v>42290</v>
      </c>
      <c r="C346" s="79">
        <v>42643</v>
      </c>
      <c r="D346" s="78" t="s">
        <v>28</v>
      </c>
      <c r="E346" s="110">
        <v>1.1478250000000001</v>
      </c>
      <c r="F346" s="79"/>
      <c r="H346" s="109"/>
    </row>
    <row r="347" spans="1:8" x14ac:dyDescent="0.3">
      <c r="A347" s="107">
        <v>604</v>
      </c>
      <c r="B347" s="79">
        <v>42290</v>
      </c>
      <c r="C347" s="79">
        <v>42643</v>
      </c>
      <c r="D347" s="78" t="s">
        <v>28</v>
      </c>
      <c r="E347" s="110">
        <v>1.1478250000000001</v>
      </c>
      <c r="F347" s="79"/>
      <c r="H347" s="109"/>
    </row>
    <row r="348" spans="1:8" x14ac:dyDescent="0.3">
      <c r="A348" s="107">
        <v>605</v>
      </c>
      <c r="B348" s="79">
        <v>42290</v>
      </c>
      <c r="C348" s="79">
        <v>42643</v>
      </c>
      <c r="D348" s="78" t="s">
        <v>28</v>
      </c>
      <c r="E348" s="110">
        <v>1.1478250000000001</v>
      </c>
      <c r="F348" s="79"/>
      <c r="H348" s="109"/>
    </row>
    <row r="349" spans="1:8" x14ac:dyDescent="0.3">
      <c r="A349" s="107">
        <v>606</v>
      </c>
      <c r="B349" s="79">
        <v>42290</v>
      </c>
      <c r="C349" s="79">
        <v>42643</v>
      </c>
      <c r="D349" s="78" t="s">
        <v>28</v>
      </c>
      <c r="E349" s="110">
        <v>1.1478250000000001</v>
      </c>
      <c r="F349" s="79"/>
      <c r="H349" s="109"/>
    </row>
    <row r="350" spans="1:8" x14ac:dyDescent="0.3">
      <c r="A350" s="107">
        <v>607</v>
      </c>
      <c r="B350" s="79">
        <v>42290</v>
      </c>
      <c r="C350" s="79">
        <v>42704</v>
      </c>
      <c r="D350" s="78" t="s">
        <v>28</v>
      </c>
      <c r="E350" s="110">
        <v>1.0846100000000001</v>
      </c>
      <c r="F350" s="79"/>
      <c r="H350" s="109"/>
    </row>
    <row r="351" spans="1:8" x14ac:dyDescent="0.3">
      <c r="A351" s="107">
        <v>608</v>
      </c>
      <c r="B351" s="79">
        <v>42290</v>
      </c>
      <c r="C351" s="79">
        <v>42704</v>
      </c>
      <c r="D351" s="78" t="s">
        <v>28</v>
      </c>
      <c r="E351" s="110">
        <v>1.0846100000000001</v>
      </c>
      <c r="F351" s="79"/>
      <c r="H351" s="109"/>
    </row>
    <row r="352" spans="1:8" x14ac:dyDescent="0.3">
      <c r="A352" s="107">
        <v>609</v>
      </c>
      <c r="B352" s="79">
        <v>42290</v>
      </c>
      <c r="C352" s="79">
        <v>42704</v>
      </c>
      <c r="D352" s="78" t="s">
        <v>28</v>
      </c>
      <c r="E352" s="110">
        <v>1.0846100000000001</v>
      </c>
      <c r="F352" s="79"/>
      <c r="H352" s="109"/>
    </row>
    <row r="353" spans="1:8" x14ac:dyDescent="0.3">
      <c r="A353" s="107">
        <v>625</v>
      </c>
      <c r="B353" s="79">
        <v>42307</v>
      </c>
      <c r="C353" s="79">
        <v>42734</v>
      </c>
      <c r="D353" s="78" t="s">
        <v>28</v>
      </c>
      <c r="E353" s="110">
        <v>1.099119</v>
      </c>
      <c r="F353" s="79"/>
      <c r="H353" s="109"/>
    </row>
    <row r="354" spans="1:8" x14ac:dyDescent="0.3">
      <c r="A354" s="107">
        <v>626</v>
      </c>
      <c r="B354" s="79">
        <v>42307</v>
      </c>
      <c r="C354" s="79">
        <v>42734</v>
      </c>
      <c r="D354" s="78" t="s">
        <v>28</v>
      </c>
      <c r="E354" s="110">
        <v>1.099119</v>
      </c>
      <c r="F354" s="79"/>
      <c r="G354" s="108"/>
    </row>
    <row r="355" spans="1:8" x14ac:dyDescent="0.3">
      <c r="A355" s="107">
        <v>627</v>
      </c>
      <c r="B355" s="79">
        <v>42307</v>
      </c>
      <c r="C355" s="79">
        <v>42734</v>
      </c>
      <c r="D355" s="78" t="s">
        <v>28</v>
      </c>
      <c r="E355" s="110">
        <v>1.099119</v>
      </c>
      <c r="F355" s="79"/>
      <c r="G355" s="108"/>
    </row>
    <row r="356" spans="1:8" x14ac:dyDescent="0.3">
      <c r="A356" s="107">
        <v>628</v>
      </c>
      <c r="B356" s="79">
        <v>42299</v>
      </c>
      <c r="C356" s="79">
        <v>42613</v>
      </c>
      <c r="D356" s="78" t="s">
        <v>28</v>
      </c>
      <c r="E356" s="110">
        <v>1.1215040000000001</v>
      </c>
      <c r="F356" s="79"/>
      <c r="G356" s="108"/>
    </row>
    <row r="357" spans="1:8" x14ac:dyDescent="0.3">
      <c r="A357" s="107">
        <v>629</v>
      </c>
      <c r="B357" s="79">
        <v>42299</v>
      </c>
      <c r="C357" s="79">
        <v>42613</v>
      </c>
      <c r="D357" s="78" t="s">
        <v>28</v>
      </c>
      <c r="E357" s="110">
        <v>1.1215040000000001</v>
      </c>
      <c r="F357" s="79"/>
      <c r="G357" s="108"/>
    </row>
    <row r="358" spans="1:8" x14ac:dyDescent="0.3">
      <c r="A358" s="107">
        <v>630</v>
      </c>
      <c r="B358" s="79">
        <v>42303</v>
      </c>
      <c r="C358" s="79">
        <v>43007</v>
      </c>
      <c r="D358" s="78" t="s">
        <v>28</v>
      </c>
      <c r="E358" s="110">
        <v>1.1222030000000001</v>
      </c>
      <c r="G358" s="108"/>
    </row>
    <row r="359" spans="1:8" x14ac:dyDescent="0.3">
      <c r="A359" s="107">
        <v>631</v>
      </c>
      <c r="B359" s="79">
        <v>42303</v>
      </c>
      <c r="C359" s="79">
        <v>43007</v>
      </c>
      <c r="D359" s="78" t="s">
        <v>28</v>
      </c>
      <c r="E359" s="110">
        <v>1.1222030000000001</v>
      </c>
      <c r="G359" s="108"/>
    </row>
    <row r="360" spans="1:8" x14ac:dyDescent="0.3">
      <c r="A360" s="107">
        <v>632</v>
      </c>
      <c r="B360" s="79">
        <v>42303</v>
      </c>
      <c r="C360" s="79">
        <v>43007</v>
      </c>
      <c r="D360" s="78" t="s">
        <v>28</v>
      </c>
      <c r="E360" s="110">
        <v>1.1222030000000001</v>
      </c>
      <c r="G360" s="108"/>
    </row>
    <row r="361" spans="1:8" x14ac:dyDescent="0.3">
      <c r="A361" s="107">
        <v>633</v>
      </c>
      <c r="B361" s="79">
        <v>42306</v>
      </c>
      <c r="C361" s="79">
        <v>42977</v>
      </c>
      <c r="D361" s="78" t="s">
        <v>28</v>
      </c>
      <c r="E361" s="110">
        <v>1.1241220000000001</v>
      </c>
      <c r="G361" s="108"/>
    </row>
    <row r="362" spans="1:8" x14ac:dyDescent="0.3">
      <c r="A362" s="107">
        <v>634</v>
      </c>
      <c r="B362" s="79">
        <v>42306</v>
      </c>
      <c r="C362" s="79">
        <v>42977</v>
      </c>
      <c r="D362" s="78" t="s">
        <v>28</v>
      </c>
      <c r="E362" s="110">
        <v>1.1241220000000001</v>
      </c>
      <c r="G362" s="108"/>
    </row>
    <row r="363" spans="1:8" x14ac:dyDescent="0.3">
      <c r="A363" s="107">
        <v>635</v>
      </c>
      <c r="B363" s="79">
        <v>42306</v>
      </c>
      <c r="C363" s="79">
        <v>42977</v>
      </c>
      <c r="D363" s="78" t="s">
        <v>28</v>
      </c>
      <c r="E363" s="110">
        <v>1.1241220000000001</v>
      </c>
      <c r="G363" s="108"/>
    </row>
    <row r="364" spans="1:8" x14ac:dyDescent="0.3">
      <c r="A364" s="107">
        <v>636</v>
      </c>
      <c r="B364" s="79">
        <v>42306</v>
      </c>
      <c r="C364" s="79">
        <v>43038</v>
      </c>
      <c r="D364" s="78" t="s">
        <v>28</v>
      </c>
      <c r="E364" s="110">
        <v>1.1311009999999999</v>
      </c>
      <c r="G364" s="108"/>
    </row>
    <row r="365" spans="1:8" x14ac:dyDescent="0.3">
      <c r="A365" s="107">
        <v>637</v>
      </c>
      <c r="B365" s="79">
        <v>42306</v>
      </c>
      <c r="C365" s="79">
        <v>43038</v>
      </c>
      <c r="D365" s="78" t="s">
        <v>28</v>
      </c>
      <c r="E365" s="110">
        <v>1.1311009999999999</v>
      </c>
    </row>
    <row r="366" spans="1:8" x14ac:dyDescent="0.3">
      <c r="A366" s="107">
        <v>638</v>
      </c>
      <c r="B366" s="79">
        <v>42306</v>
      </c>
      <c r="C366" s="79">
        <v>43038</v>
      </c>
      <c r="D366" s="78" t="s">
        <v>28</v>
      </c>
      <c r="E366" s="110">
        <v>1.125407</v>
      </c>
    </row>
    <row r="367" spans="1:8" x14ac:dyDescent="0.3">
      <c r="A367" s="107">
        <v>639</v>
      </c>
      <c r="B367" s="79">
        <v>42300</v>
      </c>
      <c r="C367" s="79">
        <v>42794</v>
      </c>
      <c r="D367" s="78" t="s">
        <v>28</v>
      </c>
      <c r="E367" s="110">
        <v>1.115294</v>
      </c>
      <c r="F367" s="79"/>
    </row>
    <row r="368" spans="1:8" x14ac:dyDescent="0.3">
      <c r="A368" s="107">
        <v>640</v>
      </c>
      <c r="B368" s="79">
        <v>42300</v>
      </c>
      <c r="C368" s="79">
        <v>42794</v>
      </c>
      <c r="D368" s="78" t="s">
        <v>28</v>
      </c>
      <c r="E368" s="110">
        <v>1.115294</v>
      </c>
      <c r="F368" s="79"/>
    </row>
    <row r="369" spans="1:6" x14ac:dyDescent="0.3">
      <c r="A369" s="107">
        <v>641</v>
      </c>
      <c r="B369" s="79">
        <v>42300</v>
      </c>
      <c r="C369" s="79">
        <v>42794</v>
      </c>
      <c r="D369" s="78" t="s">
        <v>28</v>
      </c>
      <c r="E369" s="110">
        <v>1.115294</v>
      </c>
      <c r="F369" s="79"/>
    </row>
    <row r="370" spans="1:6" x14ac:dyDescent="0.3">
      <c r="A370" s="107">
        <v>642</v>
      </c>
      <c r="B370" s="79">
        <v>42300</v>
      </c>
      <c r="C370" s="79">
        <v>42853</v>
      </c>
      <c r="D370" s="78" t="s">
        <v>28</v>
      </c>
      <c r="E370" s="110">
        <v>1.103564</v>
      </c>
      <c r="F370" s="79"/>
    </row>
    <row r="371" spans="1:6" x14ac:dyDescent="0.3">
      <c r="A371" s="107">
        <v>643</v>
      </c>
      <c r="B371" s="79">
        <v>42300</v>
      </c>
      <c r="C371" s="79">
        <v>42853</v>
      </c>
      <c r="D371" s="78" t="s">
        <v>28</v>
      </c>
      <c r="E371" s="110">
        <v>1.103564</v>
      </c>
      <c r="F371" s="79"/>
    </row>
    <row r="372" spans="1:6" x14ac:dyDescent="0.3">
      <c r="A372" s="107">
        <v>644</v>
      </c>
      <c r="B372" s="79">
        <v>42300</v>
      </c>
      <c r="C372" s="79">
        <v>42853</v>
      </c>
      <c r="D372" s="78" t="s">
        <v>28</v>
      </c>
      <c r="E372" s="110">
        <v>1.103564</v>
      </c>
      <c r="F372" s="79"/>
    </row>
    <row r="373" spans="1:6" x14ac:dyDescent="0.3">
      <c r="A373" s="107">
        <v>645</v>
      </c>
      <c r="B373" s="79">
        <v>42300</v>
      </c>
      <c r="C373" s="79">
        <v>42886</v>
      </c>
      <c r="D373" s="78" t="s">
        <v>28</v>
      </c>
      <c r="E373" s="110">
        <v>1.119499</v>
      </c>
    </row>
    <row r="374" spans="1:6" x14ac:dyDescent="0.3">
      <c r="A374" s="107">
        <v>646</v>
      </c>
      <c r="B374" s="79">
        <v>42300</v>
      </c>
      <c r="C374" s="79">
        <v>42886</v>
      </c>
      <c r="D374" s="78" t="s">
        <v>28</v>
      </c>
      <c r="E374" s="110">
        <v>1.119499</v>
      </c>
    </row>
    <row r="375" spans="1:6" x14ac:dyDescent="0.3">
      <c r="A375" s="107">
        <v>647</v>
      </c>
      <c r="B375" s="79">
        <v>42300</v>
      </c>
      <c r="C375" s="79">
        <v>42886</v>
      </c>
      <c r="D375" s="78" t="s">
        <v>28</v>
      </c>
      <c r="E375" s="110">
        <v>1.119499</v>
      </c>
    </row>
    <row r="376" spans="1:6" x14ac:dyDescent="0.3">
      <c r="A376" s="107">
        <v>648</v>
      </c>
      <c r="B376" s="79">
        <v>42300</v>
      </c>
      <c r="C376" s="79">
        <v>42916</v>
      </c>
      <c r="D376" s="78" t="s">
        <v>28</v>
      </c>
      <c r="E376" s="110">
        <v>1.121122</v>
      </c>
    </row>
    <row r="377" spans="1:6" x14ac:dyDescent="0.3">
      <c r="A377" s="107">
        <v>649</v>
      </c>
      <c r="B377" s="79">
        <v>42300</v>
      </c>
      <c r="C377" s="79">
        <v>42916</v>
      </c>
      <c r="D377" s="78" t="s">
        <v>28</v>
      </c>
      <c r="E377" s="110">
        <v>1.121122</v>
      </c>
    </row>
    <row r="378" spans="1:6" x14ac:dyDescent="0.3">
      <c r="A378" s="107">
        <v>650</v>
      </c>
      <c r="B378" s="79">
        <v>42300</v>
      </c>
      <c r="C378" s="79">
        <v>42916</v>
      </c>
      <c r="D378" s="78" t="s">
        <v>28</v>
      </c>
      <c r="E378" s="110">
        <v>1.121122</v>
      </c>
    </row>
    <row r="379" spans="1:6" x14ac:dyDescent="0.3">
      <c r="A379" s="107">
        <v>651</v>
      </c>
      <c r="B379" s="79">
        <v>42300</v>
      </c>
      <c r="C379" s="79">
        <v>42947</v>
      </c>
      <c r="D379" s="78" t="s">
        <v>28</v>
      </c>
      <c r="E379" s="110">
        <v>1.122598</v>
      </c>
    </row>
    <row r="380" spans="1:6" x14ac:dyDescent="0.3">
      <c r="A380" s="107">
        <v>652</v>
      </c>
      <c r="B380" s="79">
        <v>42300</v>
      </c>
      <c r="C380" s="79">
        <v>42947</v>
      </c>
      <c r="D380" s="78" t="s">
        <v>28</v>
      </c>
      <c r="E380" s="110">
        <v>1.122598</v>
      </c>
    </row>
    <row r="381" spans="1:6" x14ac:dyDescent="0.3">
      <c r="A381" s="107">
        <v>653</v>
      </c>
      <c r="B381" s="79">
        <v>42300</v>
      </c>
      <c r="C381" s="79">
        <v>42947</v>
      </c>
      <c r="D381" s="78" t="s">
        <v>28</v>
      </c>
      <c r="E381" s="110">
        <v>1.122598</v>
      </c>
    </row>
    <row r="382" spans="1:6" x14ac:dyDescent="0.3">
      <c r="A382" s="107">
        <v>654</v>
      </c>
      <c r="B382" s="79">
        <v>42299</v>
      </c>
      <c r="C382" s="79">
        <v>42643</v>
      </c>
      <c r="D382" s="78" t="s">
        <v>28</v>
      </c>
      <c r="E382" s="110">
        <v>1.1225080000000001</v>
      </c>
      <c r="F382" s="79"/>
    </row>
    <row r="383" spans="1:6" x14ac:dyDescent="0.3">
      <c r="A383" s="107">
        <v>655</v>
      </c>
      <c r="B383" s="79">
        <v>42299</v>
      </c>
      <c r="C383" s="79">
        <v>42643</v>
      </c>
      <c r="D383" s="78" t="s">
        <v>28</v>
      </c>
      <c r="E383" s="110">
        <v>1.1225080000000001</v>
      </c>
      <c r="F383" s="79"/>
    </row>
    <row r="384" spans="1:6" x14ac:dyDescent="0.3">
      <c r="A384" s="107">
        <v>656</v>
      </c>
      <c r="B384" s="79">
        <v>42313</v>
      </c>
      <c r="C384" s="79">
        <v>42704</v>
      </c>
      <c r="D384" s="78" t="s">
        <v>28</v>
      </c>
      <c r="E384" s="110">
        <v>1.150064</v>
      </c>
      <c r="F384" s="79"/>
    </row>
    <row r="385" spans="1:6" x14ac:dyDescent="0.3">
      <c r="A385" s="107">
        <v>657</v>
      </c>
      <c r="B385" s="79">
        <v>42313</v>
      </c>
      <c r="C385" s="79">
        <v>42794</v>
      </c>
      <c r="D385" s="78" t="s">
        <v>28</v>
      </c>
      <c r="E385" s="110">
        <v>1.1168400000000001</v>
      </c>
      <c r="F385" s="79"/>
    </row>
    <row r="386" spans="1:6" x14ac:dyDescent="0.3">
      <c r="A386" s="107">
        <v>670</v>
      </c>
      <c r="B386" s="79">
        <v>42327</v>
      </c>
      <c r="C386" s="79">
        <v>42489</v>
      </c>
      <c r="D386" s="78" t="s">
        <v>28</v>
      </c>
      <c r="E386" s="110">
        <v>1.0771200000000001</v>
      </c>
      <c r="F386" s="79"/>
    </row>
    <row r="387" spans="1:6" x14ac:dyDescent="0.3">
      <c r="A387" s="107">
        <v>671</v>
      </c>
      <c r="B387" s="79">
        <v>42327</v>
      </c>
      <c r="C387" s="79">
        <v>42521</v>
      </c>
      <c r="D387" s="78" t="s">
        <v>28</v>
      </c>
      <c r="E387" s="110">
        <v>1.0782419999999999</v>
      </c>
      <c r="F387" s="79"/>
    </row>
    <row r="388" spans="1:6" x14ac:dyDescent="0.3">
      <c r="A388" s="107">
        <v>672</v>
      </c>
      <c r="B388" s="79">
        <v>42327</v>
      </c>
      <c r="C388" s="79">
        <v>42674</v>
      </c>
      <c r="D388" s="78" t="s">
        <v>28</v>
      </c>
      <c r="E388" s="110">
        <v>1.0846100000000001</v>
      </c>
      <c r="F388" s="79"/>
    </row>
    <row r="389" spans="1:6" x14ac:dyDescent="0.3">
      <c r="A389" s="107">
        <v>679</v>
      </c>
      <c r="B389" s="79">
        <v>42338</v>
      </c>
      <c r="C389" s="79">
        <v>43188</v>
      </c>
      <c r="D389" s="78" t="s">
        <v>28</v>
      </c>
      <c r="E389" s="110">
        <v>1.0764659999999999</v>
      </c>
    </row>
    <row r="390" spans="1:6" x14ac:dyDescent="0.3">
      <c r="A390" s="107">
        <v>680</v>
      </c>
      <c r="B390" s="79">
        <v>42338</v>
      </c>
      <c r="C390" s="79">
        <v>43220</v>
      </c>
      <c r="D390" s="78" t="s">
        <v>28</v>
      </c>
      <c r="E390" s="110">
        <v>1.1014360000000001</v>
      </c>
    </row>
    <row r="391" spans="1:6" x14ac:dyDescent="0.3">
      <c r="A391" s="78">
        <v>696</v>
      </c>
      <c r="B391" s="79">
        <v>42424</v>
      </c>
      <c r="C391" s="79">
        <v>43279</v>
      </c>
      <c r="D391" s="78" t="s">
        <v>28</v>
      </c>
      <c r="E391" s="82">
        <v>1.1413</v>
      </c>
    </row>
    <row r="392" spans="1:6" x14ac:dyDescent="0.3">
      <c r="A392" s="78">
        <v>697</v>
      </c>
      <c r="B392" s="79">
        <v>42424</v>
      </c>
      <c r="C392" s="79">
        <v>43279</v>
      </c>
      <c r="D392" s="78" t="s">
        <v>28</v>
      </c>
      <c r="E392" s="82">
        <v>1.1413</v>
      </c>
    </row>
    <row r="393" spans="1:6" x14ac:dyDescent="0.3">
      <c r="A393" s="78">
        <v>698</v>
      </c>
      <c r="B393" s="79">
        <v>42424</v>
      </c>
      <c r="C393" s="79">
        <v>43279</v>
      </c>
      <c r="D393" s="78" t="s">
        <v>28</v>
      </c>
      <c r="E393" s="82">
        <v>1.1413</v>
      </c>
    </row>
    <row r="394" spans="1:6" x14ac:dyDescent="0.3">
      <c r="A394" s="78">
        <v>699</v>
      </c>
      <c r="B394" s="79">
        <v>42424</v>
      </c>
      <c r="C394" s="79">
        <v>43279</v>
      </c>
      <c r="D394" s="78" t="s">
        <v>28</v>
      </c>
      <c r="E394" s="82">
        <v>1.1413</v>
      </c>
    </row>
    <row r="395" spans="1:6" x14ac:dyDescent="0.3">
      <c r="A395" s="78">
        <v>700</v>
      </c>
      <c r="B395" s="79">
        <v>42424</v>
      </c>
      <c r="C395" s="79">
        <v>43279</v>
      </c>
      <c r="D395" s="78" t="s">
        <v>28</v>
      </c>
      <c r="E395" s="82">
        <v>1.1413</v>
      </c>
    </row>
    <row r="396" spans="1:6" x14ac:dyDescent="0.3">
      <c r="A396" s="78">
        <v>701</v>
      </c>
      <c r="B396" s="79">
        <v>42424</v>
      </c>
      <c r="C396" s="79">
        <v>43279</v>
      </c>
      <c r="D396" s="78" t="s">
        <v>28</v>
      </c>
      <c r="E396" s="82">
        <v>1.1413</v>
      </c>
    </row>
    <row r="397" spans="1:6" x14ac:dyDescent="0.3">
      <c r="A397" s="107">
        <v>705</v>
      </c>
      <c r="B397" s="79">
        <v>42429</v>
      </c>
      <c r="C397" s="79">
        <v>43159</v>
      </c>
      <c r="D397" s="78" t="s">
        <v>28</v>
      </c>
      <c r="E397" s="82">
        <v>1.1223000000000001</v>
      </c>
    </row>
    <row r="398" spans="1:6" x14ac:dyDescent="0.3">
      <c r="A398" s="107">
        <v>706</v>
      </c>
      <c r="B398" s="79">
        <v>42429</v>
      </c>
      <c r="C398" s="79">
        <v>43159</v>
      </c>
      <c r="D398" s="78" t="s">
        <v>28</v>
      </c>
      <c r="E398" s="82">
        <v>1.1223000000000001</v>
      </c>
    </row>
    <row r="399" spans="1:6" x14ac:dyDescent="0.3">
      <c r="A399" s="107">
        <v>707</v>
      </c>
      <c r="B399" s="79">
        <v>42429</v>
      </c>
      <c r="C399" s="79">
        <v>43159</v>
      </c>
      <c r="D399" s="78" t="s">
        <v>28</v>
      </c>
      <c r="E399" s="82">
        <v>1.1223000000000001</v>
      </c>
    </row>
    <row r="400" spans="1:6" x14ac:dyDescent="0.3">
      <c r="A400" s="107">
        <v>708</v>
      </c>
      <c r="B400" s="79">
        <v>42429</v>
      </c>
      <c r="C400" s="79">
        <v>43188</v>
      </c>
      <c r="D400" s="78" t="s">
        <v>28</v>
      </c>
      <c r="E400" s="82">
        <v>1.1240000000000001</v>
      </c>
    </row>
    <row r="401" spans="1:5" x14ac:dyDescent="0.3">
      <c r="A401" s="107">
        <v>709</v>
      </c>
      <c r="B401" s="79">
        <v>42429</v>
      </c>
      <c r="C401" s="79">
        <v>43188</v>
      </c>
      <c r="D401" s="78" t="s">
        <v>28</v>
      </c>
      <c r="E401" s="82">
        <v>1.1240000000000001</v>
      </c>
    </row>
    <row r="402" spans="1:5" x14ac:dyDescent="0.3">
      <c r="A402" s="107">
        <v>710</v>
      </c>
      <c r="B402" s="79">
        <v>42429</v>
      </c>
      <c r="C402" s="79">
        <v>43188</v>
      </c>
      <c r="D402" s="78" t="s">
        <v>28</v>
      </c>
      <c r="E402" s="82">
        <v>1.1240000000000001</v>
      </c>
    </row>
    <row r="403" spans="1:5" x14ac:dyDescent="0.3">
      <c r="A403" s="78">
        <v>711</v>
      </c>
      <c r="B403" s="79">
        <v>42426</v>
      </c>
      <c r="C403" s="79">
        <v>42738</v>
      </c>
      <c r="D403" s="78" t="s">
        <v>88</v>
      </c>
      <c r="E403" s="82">
        <v>0.79533539329269065</v>
      </c>
    </row>
    <row r="404" spans="1:5" x14ac:dyDescent="0.3">
      <c r="A404" s="78">
        <v>712</v>
      </c>
      <c r="B404" s="79">
        <v>42426</v>
      </c>
      <c r="C404" s="79">
        <v>42738</v>
      </c>
      <c r="D404" s="78" t="s">
        <v>88</v>
      </c>
      <c r="E404" s="82">
        <v>0.79533539329269065</v>
      </c>
    </row>
    <row r="405" spans="1:5" x14ac:dyDescent="0.3">
      <c r="A405" s="78">
        <v>713</v>
      </c>
      <c r="B405" s="79">
        <v>42426</v>
      </c>
      <c r="C405" s="79">
        <v>42948</v>
      </c>
      <c r="D405" s="78" t="s">
        <v>88</v>
      </c>
      <c r="E405" s="82">
        <v>0.80075156660456082</v>
      </c>
    </row>
    <row r="406" spans="1:5" x14ac:dyDescent="0.3">
      <c r="A406" s="78">
        <v>714</v>
      </c>
      <c r="B406" s="79">
        <v>42426</v>
      </c>
      <c r="C406" s="79">
        <v>42948</v>
      </c>
      <c r="D406" s="78" t="s">
        <v>88</v>
      </c>
      <c r="E406" s="82">
        <v>0.80075156660456082</v>
      </c>
    </row>
    <row r="407" spans="1:5" x14ac:dyDescent="0.3">
      <c r="A407" s="78">
        <v>720</v>
      </c>
      <c r="B407" s="79">
        <v>42496</v>
      </c>
      <c r="C407" s="79">
        <v>42766</v>
      </c>
      <c r="D407" s="78" t="s">
        <v>89</v>
      </c>
      <c r="E407" s="82">
        <v>3.7801035826608871</v>
      </c>
    </row>
    <row r="408" spans="1:5" x14ac:dyDescent="0.3">
      <c r="A408" s="78">
        <v>721</v>
      </c>
      <c r="B408" s="79">
        <v>42496</v>
      </c>
      <c r="C408" s="79">
        <v>42766</v>
      </c>
      <c r="D408" s="78" t="s">
        <v>89</v>
      </c>
      <c r="E408" s="82">
        <v>3.7801035826608871</v>
      </c>
    </row>
    <row r="409" spans="1:5" x14ac:dyDescent="0.3">
      <c r="A409" s="78">
        <v>722</v>
      </c>
      <c r="B409" s="79">
        <v>42496</v>
      </c>
      <c r="C409" s="79">
        <v>42766</v>
      </c>
      <c r="D409" s="78" t="s">
        <v>89</v>
      </c>
      <c r="E409" s="82">
        <v>3.7801035826608871</v>
      </c>
    </row>
    <row r="410" spans="1:5" x14ac:dyDescent="0.3">
      <c r="A410" s="78">
        <v>723</v>
      </c>
      <c r="B410" s="79">
        <v>42496</v>
      </c>
      <c r="C410" s="79">
        <v>42790</v>
      </c>
      <c r="D410" s="78" t="s">
        <v>89</v>
      </c>
      <c r="E410" s="82">
        <v>3.8017129533275225</v>
      </c>
    </row>
    <row r="411" spans="1:5" x14ac:dyDescent="0.3">
      <c r="A411" s="78">
        <v>724</v>
      </c>
      <c r="B411" s="79">
        <v>42496</v>
      </c>
      <c r="C411" s="79">
        <v>42790</v>
      </c>
      <c r="D411" s="78" t="s">
        <v>89</v>
      </c>
      <c r="E411" s="82">
        <v>3.8017129533275225</v>
      </c>
    </row>
    <row r="412" spans="1:5" x14ac:dyDescent="0.3">
      <c r="A412" s="78">
        <v>725</v>
      </c>
      <c r="B412" s="79">
        <v>42496</v>
      </c>
      <c r="C412" s="79">
        <v>42790</v>
      </c>
      <c r="D412" s="78" t="s">
        <v>89</v>
      </c>
      <c r="E412" s="82">
        <v>3.8017129533275225</v>
      </c>
    </row>
    <row r="413" spans="1:5" x14ac:dyDescent="0.3">
      <c r="A413" s="78">
        <v>726</v>
      </c>
      <c r="B413" s="79">
        <v>42496</v>
      </c>
      <c r="C413" s="79">
        <v>42825</v>
      </c>
      <c r="D413" s="78" t="s">
        <v>89</v>
      </c>
      <c r="E413" s="82">
        <v>3.8310238810630786</v>
      </c>
    </row>
    <row r="414" spans="1:5" x14ac:dyDescent="0.3">
      <c r="A414" s="78">
        <v>727</v>
      </c>
      <c r="B414" s="79">
        <v>42496</v>
      </c>
      <c r="C414" s="79">
        <v>42825</v>
      </c>
      <c r="D414" s="78" t="s">
        <v>89</v>
      </c>
      <c r="E414" s="82">
        <v>3.8310238810630786</v>
      </c>
    </row>
    <row r="415" spans="1:5" x14ac:dyDescent="0.3">
      <c r="A415" s="78">
        <v>728</v>
      </c>
      <c r="B415" s="79">
        <v>42496</v>
      </c>
      <c r="C415" s="79">
        <v>42825</v>
      </c>
      <c r="D415" s="78" t="s">
        <v>89</v>
      </c>
      <c r="E415" s="82">
        <v>3.8310238810630786</v>
      </c>
    </row>
    <row r="416" spans="1:5" x14ac:dyDescent="0.3">
      <c r="A416" s="78">
        <v>729</v>
      </c>
      <c r="B416" s="79">
        <v>42496</v>
      </c>
      <c r="C416" s="79">
        <v>42853</v>
      </c>
      <c r="D416" s="78" t="s">
        <v>89</v>
      </c>
      <c r="E416" s="82">
        <v>3.8532787560390451</v>
      </c>
    </row>
    <row r="417" spans="1:5" x14ac:dyDescent="0.3">
      <c r="A417" s="78">
        <v>730</v>
      </c>
      <c r="B417" s="79">
        <v>42496</v>
      </c>
      <c r="C417" s="79">
        <v>42853</v>
      </c>
      <c r="D417" s="78" t="s">
        <v>89</v>
      </c>
      <c r="E417" s="82">
        <v>3.8532787560390451</v>
      </c>
    </row>
    <row r="418" spans="1:5" x14ac:dyDescent="0.3">
      <c r="A418" s="78">
        <v>731</v>
      </c>
      <c r="B418" s="79">
        <v>42496</v>
      </c>
      <c r="C418" s="79">
        <v>42853</v>
      </c>
      <c r="D418" s="78" t="s">
        <v>89</v>
      </c>
      <c r="E418" s="82">
        <v>3.8532787560390451</v>
      </c>
    </row>
    <row r="419" spans="1:5" x14ac:dyDescent="0.3">
      <c r="A419" s="78">
        <v>732</v>
      </c>
      <c r="B419" s="79">
        <v>42496</v>
      </c>
      <c r="C419" s="79">
        <v>42885</v>
      </c>
      <c r="D419" s="78" t="s">
        <v>89</v>
      </c>
      <c r="E419" s="82">
        <v>3.8804581793150135</v>
      </c>
    </row>
    <row r="420" spans="1:5" x14ac:dyDescent="0.3">
      <c r="A420" s="78">
        <v>733</v>
      </c>
      <c r="B420" s="79">
        <v>42496</v>
      </c>
      <c r="C420" s="79">
        <v>42885</v>
      </c>
      <c r="D420" s="78" t="s">
        <v>89</v>
      </c>
      <c r="E420" s="82">
        <v>3.8804581793150135</v>
      </c>
    </row>
    <row r="421" spans="1:5" x14ac:dyDescent="0.3">
      <c r="A421" s="78">
        <v>734</v>
      </c>
      <c r="B421" s="79">
        <v>42496</v>
      </c>
      <c r="C421" s="79">
        <v>42885</v>
      </c>
      <c r="D421" s="78" t="s">
        <v>89</v>
      </c>
      <c r="E421" s="82">
        <v>3.8804581793150135</v>
      </c>
    </row>
    <row r="422" spans="1:5" x14ac:dyDescent="0.3">
      <c r="A422" s="78">
        <v>735</v>
      </c>
      <c r="B422" s="79">
        <v>42496</v>
      </c>
      <c r="C422" s="79">
        <v>42916</v>
      </c>
      <c r="D422" s="78" t="s">
        <v>89</v>
      </c>
      <c r="E422" s="82">
        <v>3.907733374294617</v>
      </c>
    </row>
    <row r="423" spans="1:5" x14ac:dyDescent="0.3">
      <c r="A423" s="78">
        <v>736</v>
      </c>
      <c r="B423" s="79">
        <v>42496</v>
      </c>
      <c r="C423" s="79">
        <v>42916</v>
      </c>
      <c r="D423" s="78" t="s">
        <v>89</v>
      </c>
      <c r="E423" s="82">
        <v>3.907733374294617</v>
      </c>
    </row>
    <row r="424" spans="1:5" x14ac:dyDescent="0.3">
      <c r="A424" s="78">
        <v>737</v>
      </c>
      <c r="B424" s="79">
        <v>42496</v>
      </c>
      <c r="C424" s="79">
        <v>42916</v>
      </c>
      <c r="D424" s="78" t="s">
        <v>89</v>
      </c>
      <c r="E424" s="82">
        <v>3.907733374294617</v>
      </c>
    </row>
    <row r="425" spans="1:5" x14ac:dyDescent="0.3">
      <c r="A425" s="78">
        <v>738</v>
      </c>
      <c r="B425" s="79">
        <v>42496</v>
      </c>
      <c r="C425" s="79">
        <v>42947</v>
      </c>
      <c r="D425" s="78" t="s">
        <v>89</v>
      </c>
      <c r="E425" s="82">
        <v>3.9341823402423013</v>
      </c>
    </row>
    <row r="426" spans="1:5" x14ac:dyDescent="0.3">
      <c r="A426" s="78">
        <v>739</v>
      </c>
      <c r="B426" s="79">
        <v>42496</v>
      </c>
      <c r="C426" s="79">
        <v>42947</v>
      </c>
      <c r="D426" s="78" t="s">
        <v>89</v>
      </c>
      <c r="E426" s="82">
        <v>3.9341823402423013</v>
      </c>
    </row>
    <row r="427" spans="1:5" x14ac:dyDescent="0.3">
      <c r="A427" s="78">
        <v>740</v>
      </c>
      <c r="B427" s="79">
        <v>42496</v>
      </c>
      <c r="C427" s="79">
        <v>42947</v>
      </c>
      <c r="D427" s="78" t="s">
        <v>89</v>
      </c>
      <c r="E427" s="82">
        <v>3.9341823402423013</v>
      </c>
    </row>
    <row r="428" spans="1:5" x14ac:dyDescent="0.3">
      <c r="A428" s="78">
        <v>741</v>
      </c>
      <c r="B428" s="79">
        <v>42496</v>
      </c>
      <c r="C428" s="79">
        <v>42978</v>
      </c>
      <c r="D428" s="78" t="s">
        <v>89</v>
      </c>
      <c r="E428" s="82">
        <v>3.9611339329750006</v>
      </c>
    </row>
    <row r="429" spans="1:5" x14ac:dyDescent="0.3">
      <c r="A429" s="78">
        <v>742</v>
      </c>
      <c r="B429" s="79">
        <v>42496</v>
      </c>
      <c r="C429" s="79">
        <v>42978</v>
      </c>
      <c r="D429" s="78" t="s">
        <v>89</v>
      </c>
      <c r="E429" s="82">
        <v>3.9611339329750006</v>
      </c>
    </row>
    <row r="430" spans="1:5" x14ac:dyDescent="0.3">
      <c r="A430" s="78">
        <v>743</v>
      </c>
      <c r="B430" s="79">
        <v>42496</v>
      </c>
      <c r="C430" s="79">
        <v>42978</v>
      </c>
      <c r="D430" s="78" t="s">
        <v>89</v>
      </c>
      <c r="E430" s="82">
        <v>3.9611339329750006</v>
      </c>
    </row>
    <row r="431" spans="1:5" x14ac:dyDescent="0.3">
      <c r="A431" s="78">
        <v>744</v>
      </c>
      <c r="B431" s="79">
        <v>42496</v>
      </c>
      <c r="C431" s="79">
        <v>43007</v>
      </c>
      <c r="D431" s="78" t="s">
        <v>89</v>
      </c>
      <c r="E431" s="82">
        <v>3.9866045658538654</v>
      </c>
    </row>
    <row r="432" spans="1:5" x14ac:dyDescent="0.3">
      <c r="A432" s="78">
        <v>745</v>
      </c>
      <c r="B432" s="79">
        <v>42496</v>
      </c>
      <c r="C432" s="79">
        <v>43007</v>
      </c>
      <c r="D432" s="78" t="s">
        <v>89</v>
      </c>
      <c r="E432" s="82">
        <v>3.9866045658538654</v>
      </c>
    </row>
    <row r="433" spans="1:5" x14ac:dyDescent="0.3">
      <c r="A433" s="78">
        <v>746</v>
      </c>
      <c r="B433" s="79">
        <v>42496</v>
      </c>
      <c r="C433" s="79">
        <v>43007</v>
      </c>
      <c r="D433" s="78" t="s">
        <v>89</v>
      </c>
      <c r="E433" s="82">
        <v>3.9866045658538654</v>
      </c>
    </row>
    <row r="434" spans="1:5" x14ac:dyDescent="0.3">
      <c r="A434" s="78">
        <v>747</v>
      </c>
      <c r="B434" s="79">
        <v>42496</v>
      </c>
      <c r="C434" s="79">
        <v>43039</v>
      </c>
      <c r="D434" s="78" t="s">
        <v>89</v>
      </c>
      <c r="E434" s="82">
        <v>4.0141062439378521</v>
      </c>
    </row>
    <row r="435" spans="1:5" x14ac:dyDescent="0.3">
      <c r="A435" s="78">
        <v>748</v>
      </c>
      <c r="B435" s="79">
        <v>42496</v>
      </c>
      <c r="C435" s="79">
        <v>43039</v>
      </c>
      <c r="D435" s="78" t="s">
        <v>89</v>
      </c>
      <c r="E435" s="82">
        <v>4.0141062439378521</v>
      </c>
    </row>
    <row r="436" spans="1:5" x14ac:dyDescent="0.3">
      <c r="A436" s="78">
        <v>749</v>
      </c>
      <c r="B436" s="79">
        <v>42496</v>
      </c>
      <c r="C436" s="79">
        <v>43039</v>
      </c>
      <c r="D436" s="78" t="s">
        <v>89</v>
      </c>
      <c r="E436" s="82">
        <v>4.0141062439378521</v>
      </c>
    </row>
    <row r="437" spans="1:5" x14ac:dyDescent="0.3">
      <c r="A437" s="78">
        <v>750</v>
      </c>
      <c r="B437" s="79">
        <v>42496</v>
      </c>
      <c r="C437" s="79">
        <v>43069</v>
      </c>
      <c r="D437" s="78" t="s">
        <v>89</v>
      </c>
      <c r="E437" s="82">
        <v>4.0402040958808554</v>
      </c>
    </row>
    <row r="438" spans="1:5" x14ac:dyDescent="0.3">
      <c r="A438" s="78">
        <v>751</v>
      </c>
      <c r="B438" s="79">
        <v>42496</v>
      </c>
      <c r="C438" s="79">
        <v>43069</v>
      </c>
      <c r="D438" s="78" t="s">
        <v>89</v>
      </c>
      <c r="E438" s="82">
        <v>4.0402040958808554</v>
      </c>
    </row>
    <row r="439" spans="1:5" x14ac:dyDescent="0.3">
      <c r="A439" s="78">
        <v>752</v>
      </c>
      <c r="B439" s="79">
        <v>42496</v>
      </c>
      <c r="C439" s="79">
        <v>43069</v>
      </c>
      <c r="D439" s="78" t="s">
        <v>89</v>
      </c>
      <c r="E439" s="82">
        <v>4.0402040958808554</v>
      </c>
    </row>
    <row r="440" spans="1:5" x14ac:dyDescent="0.3">
      <c r="A440" s="78">
        <v>753</v>
      </c>
      <c r="B440" s="79">
        <v>42496</v>
      </c>
      <c r="C440" s="79">
        <v>43098</v>
      </c>
      <c r="D440" s="78" t="s">
        <v>89</v>
      </c>
      <c r="E440" s="82">
        <v>4.0656127073222628</v>
      </c>
    </row>
    <row r="441" spans="1:5" x14ac:dyDescent="0.3">
      <c r="A441" s="78">
        <v>754</v>
      </c>
      <c r="B441" s="79">
        <v>42496</v>
      </c>
      <c r="C441" s="79">
        <v>43098</v>
      </c>
      <c r="D441" s="78" t="s">
        <v>89</v>
      </c>
      <c r="E441" s="82">
        <v>4.0656127073222628</v>
      </c>
    </row>
    <row r="442" spans="1:5" x14ac:dyDescent="0.3">
      <c r="A442" s="78">
        <v>755</v>
      </c>
      <c r="B442" s="79">
        <v>42496</v>
      </c>
      <c r="C442" s="79">
        <v>43098</v>
      </c>
      <c r="D442" s="78" t="s">
        <v>89</v>
      </c>
      <c r="E442" s="82">
        <v>4.0656127073222628</v>
      </c>
    </row>
    <row r="443" spans="1:5" x14ac:dyDescent="0.3">
      <c r="A443" s="78">
        <v>756</v>
      </c>
      <c r="B443" s="79">
        <v>42473</v>
      </c>
      <c r="C443" s="79">
        <v>42767</v>
      </c>
      <c r="D443" s="78" t="s">
        <v>90</v>
      </c>
      <c r="E443" s="82">
        <v>17.861611797107429</v>
      </c>
    </row>
    <row r="444" spans="1:5" x14ac:dyDescent="0.3">
      <c r="A444" s="78">
        <v>757</v>
      </c>
      <c r="B444" s="79">
        <v>42473</v>
      </c>
      <c r="C444" s="79">
        <v>42767</v>
      </c>
      <c r="D444" s="78" t="s">
        <v>90</v>
      </c>
      <c r="E444" s="82">
        <v>17.861611797107429</v>
      </c>
    </row>
    <row r="445" spans="1:5" x14ac:dyDescent="0.3">
      <c r="A445" s="78">
        <v>758</v>
      </c>
      <c r="B445" s="79">
        <v>42473</v>
      </c>
      <c r="C445" s="79">
        <v>42767</v>
      </c>
      <c r="D445" s="78" t="s">
        <v>90</v>
      </c>
      <c r="E445" s="82">
        <v>17.861611797107429</v>
      </c>
    </row>
    <row r="446" spans="1:5" x14ac:dyDescent="0.3">
      <c r="A446" s="78">
        <v>759</v>
      </c>
      <c r="B446" s="79">
        <v>42473</v>
      </c>
      <c r="C446" s="79">
        <v>42796</v>
      </c>
      <c r="D446" s="78" t="s">
        <v>90</v>
      </c>
      <c r="E446" s="82">
        <v>17.902376465942737</v>
      </c>
    </row>
    <row r="447" spans="1:5" x14ac:dyDescent="0.3">
      <c r="A447" s="78">
        <v>760</v>
      </c>
      <c r="B447" s="79">
        <v>42473</v>
      </c>
      <c r="C447" s="79">
        <v>42796</v>
      </c>
      <c r="D447" s="78" t="s">
        <v>90</v>
      </c>
      <c r="E447" s="82">
        <v>17.902376465942737</v>
      </c>
    </row>
    <row r="448" spans="1:5" x14ac:dyDescent="0.3">
      <c r="A448" s="78">
        <v>761</v>
      </c>
      <c r="B448" s="79">
        <v>42473</v>
      </c>
      <c r="C448" s="79">
        <v>42796</v>
      </c>
      <c r="D448" s="78" t="s">
        <v>90</v>
      </c>
      <c r="E448" s="82">
        <v>17.902376465942737</v>
      </c>
    </row>
    <row r="449" spans="1:5" x14ac:dyDescent="0.3">
      <c r="A449" s="78">
        <v>762</v>
      </c>
      <c r="B449" s="79">
        <v>42473</v>
      </c>
      <c r="C449" s="79">
        <v>42828</v>
      </c>
      <c r="D449" s="78" t="s">
        <v>90</v>
      </c>
      <c r="E449" s="82">
        <v>17.946554830287109</v>
      </c>
    </row>
    <row r="450" spans="1:5" x14ac:dyDescent="0.3">
      <c r="A450" s="78">
        <v>763</v>
      </c>
      <c r="B450" s="79">
        <v>42473</v>
      </c>
      <c r="C450" s="79">
        <v>42828</v>
      </c>
      <c r="D450" s="78" t="s">
        <v>90</v>
      </c>
      <c r="E450" s="82">
        <v>17.946554830287109</v>
      </c>
    </row>
    <row r="451" spans="1:5" x14ac:dyDescent="0.3">
      <c r="A451" s="78">
        <v>764</v>
      </c>
      <c r="B451" s="79">
        <v>42473</v>
      </c>
      <c r="C451" s="79">
        <v>42828</v>
      </c>
      <c r="D451" s="78" t="s">
        <v>90</v>
      </c>
      <c r="E451" s="82">
        <v>17.946554830287109</v>
      </c>
    </row>
    <row r="452" spans="1:5" x14ac:dyDescent="0.3">
      <c r="A452" s="78">
        <v>765</v>
      </c>
      <c r="B452" s="79">
        <v>42473</v>
      </c>
      <c r="C452" s="79">
        <v>42857</v>
      </c>
      <c r="D452" s="78" t="s">
        <v>90</v>
      </c>
      <c r="E452" s="82">
        <v>17.990411556518346</v>
      </c>
    </row>
    <row r="453" spans="1:5" x14ac:dyDescent="0.3">
      <c r="A453" s="78">
        <v>766</v>
      </c>
      <c r="B453" s="79">
        <v>42473</v>
      </c>
      <c r="C453" s="79">
        <v>42857</v>
      </c>
      <c r="D453" s="78" t="s">
        <v>90</v>
      </c>
      <c r="E453" s="82">
        <v>17.990411556518346</v>
      </c>
    </row>
    <row r="454" spans="1:5" x14ac:dyDescent="0.3">
      <c r="A454" s="78">
        <v>767</v>
      </c>
      <c r="B454" s="79">
        <v>42473</v>
      </c>
      <c r="C454" s="79">
        <v>42857</v>
      </c>
      <c r="D454" s="78" t="s">
        <v>90</v>
      </c>
      <c r="E454" s="82">
        <v>17.990411556518346</v>
      </c>
    </row>
    <row r="455" spans="1:5" x14ac:dyDescent="0.3">
      <c r="A455" s="78">
        <v>768</v>
      </c>
      <c r="B455" s="79">
        <v>42473</v>
      </c>
      <c r="C455" s="79">
        <v>42887</v>
      </c>
      <c r="D455" s="78" t="s">
        <v>90</v>
      </c>
      <c r="E455" s="82">
        <v>18.039770008208333</v>
      </c>
    </row>
    <row r="456" spans="1:5" x14ac:dyDescent="0.3">
      <c r="A456" s="78">
        <v>769</v>
      </c>
      <c r="B456" s="79">
        <v>42473</v>
      </c>
      <c r="C456" s="79">
        <v>42887</v>
      </c>
      <c r="D456" s="78" t="s">
        <v>90</v>
      </c>
      <c r="E456" s="82">
        <v>18.039770008208333</v>
      </c>
    </row>
    <row r="457" spans="1:5" x14ac:dyDescent="0.3">
      <c r="A457" s="78">
        <v>770</v>
      </c>
      <c r="B457" s="79">
        <v>42473</v>
      </c>
      <c r="C457" s="79">
        <v>42887</v>
      </c>
      <c r="D457" s="78" t="s">
        <v>90</v>
      </c>
      <c r="E457" s="82">
        <v>18.039770008208333</v>
      </c>
    </row>
    <row r="458" spans="1:5" x14ac:dyDescent="0.3">
      <c r="A458" s="78">
        <v>771</v>
      </c>
      <c r="B458" s="79">
        <v>42473</v>
      </c>
      <c r="C458" s="79">
        <v>42920</v>
      </c>
      <c r="D458" s="78" t="s">
        <v>90</v>
      </c>
      <c r="E458" s="82">
        <v>18.093792224610539</v>
      </c>
    </row>
    <row r="459" spans="1:5" x14ac:dyDescent="0.3">
      <c r="A459" s="78">
        <v>772</v>
      </c>
      <c r="B459" s="79">
        <v>42473</v>
      </c>
      <c r="C459" s="79">
        <v>42920</v>
      </c>
      <c r="D459" s="78" t="s">
        <v>90</v>
      </c>
      <c r="E459" s="82">
        <v>18.093792224610539</v>
      </c>
    </row>
    <row r="460" spans="1:5" x14ac:dyDescent="0.3">
      <c r="A460" s="78">
        <v>773</v>
      </c>
      <c r="B460" s="79">
        <v>42473</v>
      </c>
      <c r="C460" s="79">
        <v>42920</v>
      </c>
      <c r="D460" s="78" t="s">
        <v>90</v>
      </c>
      <c r="E460" s="82">
        <v>18.093792224610539</v>
      </c>
    </row>
    <row r="461" spans="1:5" x14ac:dyDescent="0.3">
      <c r="A461" s="78">
        <v>774</v>
      </c>
      <c r="B461" s="79">
        <v>42473</v>
      </c>
      <c r="C461" s="79">
        <v>42948</v>
      </c>
      <c r="D461" s="78" t="s">
        <v>90</v>
      </c>
      <c r="E461" s="82">
        <v>18.139487526961691</v>
      </c>
    </row>
    <row r="462" spans="1:5" x14ac:dyDescent="0.3">
      <c r="A462" s="78">
        <v>775</v>
      </c>
      <c r="B462" s="79">
        <v>42473</v>
      </c>
      <c r="C462" s="79">
        <v>42948</v>
      </c>
      <c r="D462" s="78" t="s">
        <v>90</v>
      </c>
      <c r="E462" s="82">
        <v>18.139487526961691</v>
      </c>
    </row>
    <row r="463" spans="1:5" x14ac:dyDescent="0.3">
      <c r="A463" s="78">
        <v>776</v>
      </c>
      <c r="B463" s="79">
        <v>42473</v>
      </c>
      <c r="C463" s="79">
        <v>42948</v>
      </c>
      <c r="D463" s="78" t="s">
        <v>90</v>
      </c>
      <c r="E463" s="82">
        <v>18.139487526961691</v>
      </c>
    </row>
    <row r="464" spans="1:5" x14ac:dyDescent="0.3">
      <c r="A464" s="78">
        <v>777</v>
      </c>
      <c r="B464" s="79">
        <v>42473</v>
      </c>
      <c r="C464" s="79">
        <v>42979</v>
      </c>
      <c r="D464" s="78" t="s">
        <v>90</v>
      </c>
      <c r="E464" s="82">
        <v>18.190213377887723</v>
      </c>
    </row>
    <row r="465" spans="1:5" x14ac:dyDescent="0.3">
      <c r="A465" s="78">
        <v>778</v>
      </c>
      <c r="B465" s="79">
        <v>42473</v>
      </c>
      <c r="C465" s="79">
        <v>42979</v>
      </c>
      <c r="D465" s="78" t="s">
        <v>90</v>
      </c>
      <c r="E465" s="82">
        <v>18.190213377887723</v>
      </c>
    </row>
    <row r="466" spans="1:5" x14ac:dyDescent="0.3">
      <c r="A466" s="78">
        <v>779</v>
      </c>
      <c r="B466" s="79">
        <v>42473</v>
      </c>
      <c r="C466" s="79">
        <v>42979</v>
      </c>
      <c r="D466" s="78" t="s">
        <v>90</v>
      </c>
      <c r="E466" s="82">
        <v>18.190213377887723</v>
      </c>
    </row>
    <row r="467" spans="1:5" x14ac:dyDescent="0.3">
      <c r="A467" s="78">
        <v>780</v>
      </c>
      <c r="B467" s="79">
        <v>42473</v>
      </c>
      <c r="C467" s="79">
        <v>43011</v>
      </c>
      <c r="D467" s="78" t="s">
        <v>90</v>
      </c>
      <c r="E467" s="82">
        <v>18.242398804077634</v>
      </c>
    </row>
    <row r="468" spans="1:5" x14ac:dyDescent="0.3">
      <c r="A468" s="78">
        <v>781</v>
      </c>
      <c r="B468" s="79">
        <v>42473</v>
      </c>
      <c r="C468" s="79">
        <v>43011</v>
      </c>
      <c r="D468" s="78" t="s">
        <v>90</v>
      </c>
      <c r="E468" s="82">
        <v>18.242398804077634</v>
      </c>
    </row>
    <row r="469" spans="1:5" x14ac:dyDescent="0.3">
      <c r="A469" s="78">
        <v>782</v>
      </c>
      <c r="B469" s="79">
        <v>42473</v>
      </c>
      <c r="C469" s="79">
        <v>43011</v>
      </c>
      <c r="D469" s="78" t="s">
        <v>90</v>
      </c>
      <c r="E469" s="82">
        <v>18.242398804077634</v>
      </c>
    </row>
    <row r="470" spans="1:5" x14ac:dyDescent="0.3">
      <c r="A470" s="78">
        <v>783</v>
      </c>
      <c r="B470" s="79">
        <v>42473</v>
      </c>
      <c r="C470" s="79">
        <v>43040</v>
      </c>
      <c r="D470" s="78" t="s">
        <v>90</v>
      </c>
      <c r="E470" s="82">
        <v>18.289328190737386</v>
      </c>
    </row>
    <row r="471" spans="1:5" x14ac:dyDescent="0.3">
      <c r="A471" s="78">
        <v>784</v>
      </c>
      <c r="B471" s="79">
        <v>42473</v>
      </c>
      <c r="C471" s="79">
        <v>43040</v>
      </c>
      <c r="D471" s="78" t="s">
        <v>90</v>
      </c>
      <c r="E471" s="82">
        <v>18.289328190737386</v>
      </c>
    </row>
    <row r="472" spans="1:5" x14ac:dyDescent="0.3">
      <c r="A472" s="78">
        <v>785</v>
      </c>
      <c r="B472" s="79">
        <v>42473</v>
      </c>
      <c r="C472" s="79">
        <v>43040</v>
      </c>
      <c r="D472" s="78" t="s">
        <v>90</v>
      </c>
      <c r="E472" s="82">
        <v>18.289328190737386</v>
      </c>
    </row>
    <row r="473" spans="1:5" x14ac:dyDescent="0.3">
      <c r="A473" s="78">
        <v>786</v>
      </c>
      <c r="B473" s="79">
        <v>42473</v>
      </c>
      <c r="C473" s="79">
        <v>43073</v>
      </c>
      <c r="D473" s="78" t="s">
        <v>90</v>
      </c>
      <c r="E473" s="82">
        <v>18.342877468170947</v>
      </c>
    </row>
    <row r="474" spans="1:5" x14ac:dyDescent="0.3">
      <c r="A474" s="78">
        <v>787</v>
      </c>
      <c r="B474" s="79">
        <v>42473</v>
      </c>
      <c r="C474" s="79">
        <v>43073</v>
      </c>
      <c r="D474" s="78" t="s">
        <v>90</v>
      </c>
      <c r="E474" s="82">
        <v>18.342877468170947</v>
      </c>
    </row>
    <row r="475" spans="1:5" x14ac:dyDescent="0.3">
      <c r="A475" s="78">
        <v>788</v>
      </c>
      <c r="B475" s="79">
        <v>42473</v>
      </c>
      <c r="C475" s="79">
        <v>43073</v>
      </c>
      <c r="D475" s="78" t="s">
        <v>90</v>
      </c>
      <c r="E475" s="82">
        <v>18.342877468170947</v>
      </c>
    </row>
    <row r="476" spans="1:5" x14ac:dyDescent="0.3">
      <c r="A476" s="78">
        <v>789</v>
      </c>
      <c r="B476" s="79">
        <v>42473</v>
      </c>
      <c r="C476" s="79">
        <v>43102</v>
      </c>
      <c r="D476" s="78" t="s">
        <v>90</v>
      </c>
      <c r="E476" s="82">
        <v>18.38978711513354</v>
      </c>
    </row>
    <row r="477" spans="1:5" x14ac:dyDescent="0.3">
      <c r="A477" s="78">
        <v>790</v>
      </c>
      <c r="B477" s="79">
        <v>42473</v>
      </c>
      <c r="C477" s="79">
        <v>43102</v>
      </c>
      <c r="D477" s="78" t="s">
        <v>90</v>
      </c>
      <c r="E477" s="82">
        <v>18.38978711513354</v>
      </c>
    </row>
    <row r="478" spans="1:5" x14ac:dyDescent="0.3">
      <c r="A478" s="78">
        <v>791</v>
      </c>
      <c r="B478" s="79">
        <v>42473</v>
      </c>
      <c r="C478" s="79">
        <v>43102</v>
      </c>
      <c r="D478" s="78" t="s">
        <v>90</v>
      </c>
      <c r="E478" s="82">
        <v>18.38978711513354</v>
      </c>
    </row>
    <row r="479" spans="1:5" x14ac:dyDescent="0.3">
      <c r="A479" s="78">
        <v>795</v>
      </c>
      <c r="B479" s="79">
        <v>42509</v>
      </c>
      <c r="C479" s="79">
        <v>42580</v>
      </c>
      <c r="D479" s="78" t="s">
        <v>28</v>
      </c>
      <c r="E479" s="82">
        <v>1.1212</v>
      </c>
    </row>
    <row r="480" spans="1:5" x14ac:dyDescent="0.3">
      <c r="A480" s="78">
        <v>798</v>
      </c>
      <c r="B480" s="79">
        <v>42517</v>
      </c>
      <c r="C480" s="79">
        <v>42766</v>
      </c>
      <c r="D480" s="78" t="s">
        <v>45</v>
      </c>
      <c r="E480" s="82">
        <v>26.888999999999999</v>
      </c>
    </row>
    <row r="481" spans="1:5" x14ac:dyDescent="0.3">
      <c r="A481" s="78">
        <v>799</v>
      </c>
      <c r="B481" s="79">
        <v>42517</v>
      </c>
      <c r="C481" s="79">
        <v>42794</v>
      </c>
      <c r="D481" s="78" t="s">
        <v>45</v>
      </c>
      <c r="E481" s="82">
        <v>26.888000000000002</v>
      </c>
    </row>
    <row r="482" spans="1:5" x14ac:dyDescent="0.3">
      <c r="A482" s="78">
        <v>800</v>
      </c>
      <c r="B482" s="79">
        <v>42517</v>
      </c>
      <c r="C482" s="79">
        <v>42825</v>
      </c>
      <c r="D482" s="78" t="s">
        <v>45</v>
      </c>
      <c r="E482" s="82">
        <v>26.885000000000002</v>
      </c>
    </row>
    <row r="483" spans="1:5" x14ac:dyDescent="0.3">
      <c r="A483" s="78">
        <v>801</v>
      </c>
      <c r="B483" s="79">
        <v>42517</v>
      </c>
      <c r="C483" s="79">
        <v>42853</v>
      </c>
      <c r="D483" s="78" t="s">
        <v>45</v>
      </c>
      <c r="E483" s="82">
        <v>26.885000000000002</v>
      </c>
    </row>
    <row r="484" spans="1:5" x14ac:dyDescent="0.3">
      <c r="A484" s="78">
        <v>802</v>
      </c>
      <c r="B484" s="79">
        <v>42517</v>
      </c>
      <c r="C484" s="79">
        <v>42886</v>
      </c>
      <c r="D484" s="78" t="s">
        <v>45</v>
      </c>
      <c r="E484" s="82">
        <v>26.884</v>
      </c>
    </row>
    <row r="485" spans="1:5" x14ac:dyDescent="0.3">
      <c r="A485" s="78">
        <v>803</v>
      </c>
      <c r="B485" s="79">
        <v>42517</v>
      </c>
      <c r="C485" s="79">
        <v>42916</v>
      </c>
      <c r="D485" s="78" t="s">
        <v>45</v>
      </c>
      <c r="E485" s="82">
        <v>26.875</v>
      </c>
    </row>
    <row r="486" spans="1:5" x14ac:dyDescent="0.3">
      <c r="A486" s="78">
        <v>804</v>
      </c>
      <c r="B486" s="79">
        <v>42517</v>
      </c>
      <c r="C486" s="79">
        <v>42947</v>
      </c>
      <c r="D486" s="78" t="s">
        <v>45</v>
      </c>
      <c r="E486" s="82">
        <v>26.873000000000001</v>
      </c>
    </row>
    <row r="487" spans="1:5" x14ac:dyDescent="0.3">
      <c r="A487" s="78">
        <v>805</v>
      </c>
      <c r="B487" s="79">
        <v>42517</v>
      </c>
      <c r="C487" s="79">
        <v>42978</v>
      </c>
      <c r="D487" s="78" t="s">
        <v>45</v>
      </c>
      <c r="E487" s="82">
        <v>26.872</v>
      </c>
    </row>
    <row r="488" spans="1:5" x14ac:dyDescent="0.3">
      <c r="A488" s="78">
        <v>806</v>
      </c>
      <c r="B488" s="79">
        <v>42517</v>
      </c>
      <c r="C488" s="79">
        <v>43007</v>
      </c>
      <c r="D488" s="78" t="s">
        <v>45</v>
      </c>
      <c r="E488" s="82">
        <v>26.864999999999998</v>
      </c>
    </row>
    <row r="489" spans="1:5" x14ac:dyDescent="0.3">
      <c r="A489" s="78">
        <v>807</v>
      </c>
      <c r="B489" s="79">
        <v>42517</v>
      </c>
      <c r="C489" s="79">
        <v>43039</v>
      </c>
      <c r="D489" s="78" t="s">
        <v>45</v>
      </c>
      <c r="E489" s="82">
        <v>26.863</v>
      </c>
    </row>
    <row r="490" spans="1:5" x14ac:dyDescent="0.3">
      <c r="A490" s="78">
        <v>808</v>
      </c>
      <c r="B490" s="79">
        <v>42517</v>
      </c>
      <c r="C490" s="79">
        <v>43069</v>
      </c>
      <c r="D490" s="78" t="s">
        <v>45</v>
      </c>
      <c r="E490" s="82">
        <v>26.855</v>
      </c>
    </row>
    <row r="491" spans="1:5" x14ac:dyDescent="0.3">
      <c r="A491" s="78">
        <v>809</v>
      </c>
      <c r="B491" s="79">
        <v>42517</v>
      </c>
      <c r="C491" s="79">
        <v>43098</v>
      </c>
      <c r="D491" s="78" t="s">
        <v>45</v>
      </c>
      <c r="E491" s="82">
        <v>26.844000000000001</v>
      </c>
    </row>
    <row r="492" spans="1:5" x14ac:dyDescent="0.3">
      <c r="A492" s="78">
        <v>810</v>
      </c>
      <c r="B492" s="79">
        <v>42548</v>
      </c>
      <c r="C492" s="79">
        <v>43280</v>
      </c>
      <c r="D492" s="78" t="s">
        <v>28</v>
      </c>
      <c r="E492" s="82">
        <v>1.1355999999999999</v>
      </c>
    </row>
    <row r="493" spans="1:5" x14ac:dyDescent="0.3">
      <c r="A493" s="78">
        <v>811</v>
      </c>
      <c r="B493" s="79">
        <v>42548</v>
      </c>
      <c r="C493" s="79">
        <v>43280</v>
      </c>
      <c r="D493" s="78" t="s">
        <v>28</v>
      </c>
      <c r="E493" s="82">
        <v>1.1355999999999999</v>
      </c>
    </row>
    <row r="494" spans="1:5" x14ac:dyDescent="0.3">
      <c r="A494" s="78">
        <v>812</v>
      </c>
      <c r="B494" s="79">
        <v>42548</v>
      </c>
      <c r="C494" s="79">
        <v>43280</v>
      </c>
      <c r="D494" s="78" t="s">
        <v>28</v>
      </c>
      <c r="E494" s="82">
        <v>1.1355999999999999</v>
      </c>
    </row>
    <row r="495" spans="1:5" x14ac:dyDescent="0.3">
      <c r="A495" s="78">
        <v>815</v>
      </c>
      <c r="B495" s="79">
        <v>42545</v>
      </c>
      <c r="C495" s="79">
        <v>43251</v>
      </c>
      <c r="D495" s="78" t="s">
        <v>28</v>
      </c>
      <c r="E495" s="82">
        <v>1.1447000000000001</v>
      </c>
    </row>
    <row r="496" spans="1:5" x14ac:dyDescent="0.3">
      <c r="A496" s="78">
        <v>817</v>
      </c>
      <c r="B496" s="79">
        <v>42548</v>
      </c>
      <c r="C496" s="79">
        <v>43312</v>
      </c>
      <c r="D496" s="78" t="s">
        <v>28</v>
      </c>
      <c r="E496" s="82">
        <v>1.1373</v>
      </c>
    </row>
    <row r="497" spans="1:5" x14ac:dyDescent="0.3">
      <c r="A497" s="78">
        <v>818</v>
      </c>
      <c r="B497" s="79">
        <v>42548</v>
      </c>
      <c r="C497" s="79">
        <v>43312</v>
      </c>
      <c r="D497" s="78" t="s">
        <v>28</v>
      </c>
      <c r="E497" s="82">
        <v>1.1373</v>
      </c>
    </row>
    <row r="498" spans="1:5" x14ac:dyDescent="0.3">
      <c r="A498" s="78">
        <v>819</v>
      </c>
      <c r="B498" s="79">
        <v>42548</v>
      </c>
      <c r="C498" s="79">
        <v>43312</v>
      </c>
      <c r="D498" s="78" t="s">
        <v>28</v>
      </c>
      <c r="E498" s="82">
        <v>1.1373</v>
      </c>
    </row>
    <row r="499" spans="1:5" x14ac:dyDescent="0.3">
      <c r="A499" s="78">
        <v>821</v>
      </c>
      <c r="B499" s="79">
        <v>42573</v>
      </c>
      <c r="C499" s="79">
        <v>43220</v>
      </c>
      <c r="D499" s="78" t="s">
        <v>28</v>
      </c>
      <c r="E499" s="82">
        <v>1.1318875232000136</v>
      </c>
    </row>
    <row r="500" spans="1:5" x14ac:dyDescent="0.3">
      <c r="A500" s="78">
        <v>822</v>
      </c>
      <c r="B500" s="79">
        <v>42573</v>
      </c>
      <c r="C500" s="79">
        <v>43250</v>
      </c>
      <c r="D500" s="78" t="s">
        <v>28</v>
      </c>
      <c r="E500" s="82">
        <v>1.1336480315347803</v>
      </c>
    </row>
    <row r="501" spans="1:5" x14ac:dyDescent="0.3">
      <c r="A501" s="78">
        <v>833</v>
      </c>
      <c r="B501" s="79">
        <v>42655</v>
      </c>
      <c r="C501" s="79">
        <v>43371</v>
      </c>
      <c r="D501" s="78" t="s">
        <v>28</v>
      </c>
      <c r="E501" s="82">
        <v>1.4</v>
      </c>
    </row>
    <row r="502" spans="1:5" x14ac:dyDescent="0.3">
      <c r="A502" s="78">
        <v>834</v>
      </c>
      <c r="B502" s="79">
        <v>42655</v>
      </c>
      <c r="C502" s="79">
        <v>43371</v>
      </c>
      <c r="D502" s="78" t="s">
        <v>28</v>
      </c>
      <c r="E502" s="82">
        <v>1.4</v>
      </c>
    </row>
    <row r="503" spans="1:5" x14ac:dyDescent="0.3">
      <c r="A503" s="78">
        <v>835</v>
      </c>
      <c r="B503" s="79">
        <v>42655</v>
      </c>
      <c r="C503" s="79">
        <v>43371</v>
      </c>
      <c r="D503" s="78" t="s">
        <v>28</v>
      </c>
      <c r="E503" s="82">
        <v>1.4</v>
      </c>
    </row>
    <row r="504" spans="1:5" x14ac:dyDescent="0.3">
      <c r="A504" s="78">
        <v>836</v>
      </c>
      <c r="B504" s="79">
        <v>42662</v>
      </c>
      <c r="C504" s="79">
        <v>43131</v>
      </c>
      <c r="D504" s="78" t="s">
        <v>28</v>
      </c>
      <c r="E504" s="82">
        <v>1.1213</v>
      </c>
    </row>
    <row r="505" spans="1:5" x14ac:dyDescent="0.3">
      <c r="A505" s="78">
        <v>837</v>
      </c>
      <c r="B505" s="79">
        <v>42662</v>
      </c>
      <c r="C505" s="79">
        <v>43131</v>
      </c>
      <c r="D505" s="78" t="s">
        <v>28</v>
      </c>
      <c r="E505" s="82">
        <v>1.1213</v>
      </c>
    </row>
    <row r="506" spans="1:5" x14ac:dyDescent="0.3">
      <c r="A506" s="78">
        <v>838</v>
      </c>
      <c r="B506" s="79">
        <v>42662</v>
      </c>
      <c r="C506" s="79">
        <v>43131</v>
      </c>
      <c r="D506" s="78" t="s">
        <v>28</v>
      </c>
      <c r="E506" s="82">
        <v>1.1213</v>
      </c>
    </row>
    <row r="507" spans="1:5" x14ac:dyDescent="0.3">
      <c r="A507" s="78">
        <v>839</v>
      </c>
      <c r="B507" s="79">
        <v>42664</v>
      </c>
      <c r="C507" s="79">
        <v>43252</v>
      </c>
      <c r="D507" s="78" t="s">
        <v>28</v>
      </c>
      <c r="E507" s="82">
        <v>1.1208</v>
      </c>
    </row>
    <row r="508" spans="1:5" x14ac:dyDescent="0.3">
      <c r="A508" s="78">
        <v>840</v>
      </c>
      <c r="B508" s="79">
        <v>42664</v>
      </c>
      <c r="C508" s="79">
        <v>43252</v>
      </c>
      <c r="D508" s="78" t="s">
        <v>28</v>
      </c>
      <c r="E508" s="82">
        <v>1.1208</v>
      </c>
    </row>
    <row r="509" spans="1:5" x14ac:dyDescent="0.3">
      <c r="A509" s="78">
        <v>841</v>
      </c>
      <c r="B509" s="79">
        <v>42664</v>
      </c>
      <c r="C509" s="79">
        <v>43252</v>
      </c>
      <c r="D509" s="78" t="s">
        <v>28</v>
      </c>
      <c r="E509" s="82">
        <v>1.1208</v>
      </c>
    </row>
    <row r="510" spans="1:5" x14ac:dyDescent="0.3">
      <c r="A510" s="78">
        <v>850</v>
      </c>
      <c r="B510" s="79">
        <v>42664</v>
      </c>
      <c r="C510" s="79">
        <v>43434</v>
      </c>
      <c r="D510" s="78" t="s">
        <v>28</v>
      </c>
      <c r="E510" s="82">
        <v>1.1308</v>
      </c>
    </row>
    <row r="511" spans="1:5" x14ac:dyDescent="0.3">
      <c r="A511" s="78">
        <v>851</v>
      </c>
      <c r="B511" s="79">
        <v>42664</v>
      </c>
      <c r="C511" s="79">
        <v>43434</v>
      </c>
      <c r="D511" s="78" t="s">
        <v>28</v>
      </c>
      <c r="E511" s="82">
        <v>1.1308</v>
      </c>
    </row>
    <row r="512" spans="1:5" x14ac:dyDescent="0.3">
      <c r="A512" s="78">
        <v>852</v>
      </c>
      <c r="B512" s="79">
        <v>42664</v>
      </c>
      <c r="C512" s="79">
        <v>43434</v>
      </c>
      <c r="D512" s="78" t="s">
        <v>28</v>
      </c>
      <c r="E512" s="82">
        <v>1.1308</v>
      </c>
    </row>
    <row r="513" spans="1:5" x14ac:dyDescent="0.3">
      <c r="A513" s="78">
        <v>855</v>
      </c>
      <c r="B513" s="79">
        <v>42688</v>
      </c>
      <c r="C513" s="79">
        <v>43496</v>
      </c>
      <c r="D513" s="78" t="s">
        <v>28</v>
      </c>
      <c r="E513" s="82">
        <v>1.1211</v>
      </c>
    </row>
    <row r="514" spans="1:5" x14ac:dyDescent="0.3">
      <c r="A514" s="78">
        <v>856</v>
      </c>
      <c r="B514" s="79">
        <v>42688</v>
      </c>
      <c r="C514" s="79">
        <v>43496</v>
      </c>
      <c r="D514" s="78" t="s">
        <v>28</v>
      </c>
      <c r="E514" s="82">
        <v>1.1211</v>
      </c>
    </row>
    <row r="515" spans="1:5" x14ac:dyDescent="0.3">
      <c r="A515" s="78">
        <v>857</v>
      </c>
      <c r="B515" s="79">
        <v>42688</v>
      </c>
      <c r="C515" s="79">
        <v>43496</v>
      </c>
      <c r="D515" s="78" t="s">
        <v>28</v>
      </c>
      <c r="E515" s="82">
        <v>1.1211</v>
      </c>
    </row>
    <row r="516" spans="1:5" x14ac:dyDescent="0.3">
      <c r="A516" s="78">
        <v>858</v>
      </c>
      <c r="B516" s="79">
        <v>42688</v>
      </c>
      <c r="C516" s="79">
        <v>43515</v>
      </c>
      <c r="D516" s="78" t="s">
        <v>28</v>
      </c>
      <c r="E516" s="82">
        <v>1.1224000000000001</v>
      </c>
    </row>
    <row r="517" spans="1:5" x14ac:dyDescent="0.3">
      <c r="A517" s="78">
        <v>859</v>
      </c>
      <c r="B517" s="79">
        <v>42688</v>
      </c>
      <c r="C517" s="79">
        <v>43515</v>
      </c>
      <c r="D517" s="78" t="s">
        <v>28</v>
      </c>
      <c r="E517" s="82">
        <v>1.1224000000000001</v>
      </c>
    </row>
    <row r="518" spans="1:5" x14ac:dyDescent="0.3">
      <c r="A518" s="78">
        <v>860</v>
      </c>
      <c r="B518" s="79">
        <v>42688</v>
      </c>
      <c r="C518" s="79">
        <v>43515</v>
      </c>
      <c r="D518" s="78" t="s">
        <v>28</v>
      </c>
      <c r="E518" s="82">
        <v>1.1224000000000001</v>
      </c>
    </row>
    <row r="519" spans="1:5" x14ac:dyDescent="0.3">
      <c r="A519" s="78">
        <v>861</v>
      </c>
      <c r="B519" s="79">
        <v>42655</v>
      </c>
      <c r="C519" s="79">
        <v>43343</v>
      </c>
      <c r="D519" s="78" t="s">
        <v>28</v>
      </c>
      <c r="E519" s="82">
        <v>1.1383000000000001</v>
      </c>
    </row>
    <row r="520" spans="1:5" x14ac:dyDescent="0.3">
      <c r="A520" s="78">
        <v>862</v>
      </c>
      <c r="B520" s="79">
        <v>42655</v>
      </c>
      <c r="C520" s="79">
        <v>43343</v>
      </c>
      <c r="D520" s="78" t="s">
        <v>28</v>
      </c>
      <c r="E520" s="82">
        <v>1.1383000000000001</v>
      </c>
    </row>
    <row r="521" spans="1:5" x14ac:dyDescent="0.3">
      <c r="A521" s="78">
        <v>863</v>
      </c>
      <c r="B521" s="79">
        <v>42655</v>
      </c>
      <c r="C521" s="79">
        <v>43343</v>
      </c>
      <c r="D521" s="78" t="s">
        <v>28</v>
      </c>
      <c r="E521" s="82">
        <v>1.1383000000000001</v>
      </c>
    </row>
    <row r="522" spans="1:5" x14ac:dyDescent="0.3">
      <c r="A522" s="78">
        <v>864</v>
      </c>
      <c r="B522" s="79">
        <v>42690</v>
      </c>
      <c r="C522" s="79">
        <v>43496</v>
      </c>
      <c r="D522" s="78" t="s">
        <v>28</v>
      </c>
      <c r="E522" s="82">
        <v>1.1165</v>
      </c>
    </row>
    <row r="523" spans="1:5" x14ac:dyDescent="0.3">
      <c r="A523" s="78">
        <v>865</v>
      </c>
      <c r="B523" s="79">
        <v>42690</v>
      </c>
      <c r="C523" s="79">
        <v>43496</v>
      </c>
      <c r="D523" s="78" t="s">
        <v>28</v>
      </c>
      <c r="E523" s="82">
        <v>1.1165</v>
      </c>
    </row>
    <row r="524" spans="1:5" x14ac:dyDescent="0.3">
      <c r="A524" s="78">
        <v>866</v>
      </c>
      <c r="B524" s="79">
        <v>42690</v>
      </c>
      <c r="C524" s="79">
        <v>43496</v>
      </c>
      <c r="D524" s="78" t="s">
        <v>28</v>
      </c>
      <c r="E524" s="82">
        <v>1.1165</v>
      </c>
    </row>
    <row r="525" spans="1:5" x14ac:dyDescent="0.3">
      <c r="A525" s="78">
        <v>867</v>
      </c>
      <c r="B525" s="79">
        <v>42690</v>
      </c>
      <c r="C525" s="79">
        <v>43515</v>
      </c>
      <c r="D525" s="78" t="s">
        <v>28</v>
      </c>
      <c r="E525" s="82">
        <v>1.1177999999999999</v>
      </c>
    </row>
    <row r="526" spans="1:5" x14ac:dyDescent="0.3">
      <c r="A526" s="78">
        <v>868</v>
      </c>
      <c r="B526" s="79">
        <v>42690</v>
      </c>
      <c r="C526" s="79">
        <v>43515</v>
      </c>
      <c r="D526" s="78" t="s">
        <v>28</v>
      </c>
      <c r="E526" s="82">
        <v>1.1177999999999999</v>
      </c>
    </row>
    <row r="527" spans="1:5" x14ac:dyDescent="0.3">
      <c r="A527" s="78">
        <v>869</v>
      </c>
      <c r="B527" s="79">
        <v>42690</v>
      </c>
      <c r="C527" s="79">
        <v>43515</v>
      </c>
      <c r="D527" s="78" t="s">
        <v>28</v>
      </c>
      <c r="E527" s="82">
        <v>1.1177999999999999</v>
      </c>
    </row>
    <row r="528" spans="1:5" x14ac:dyDescent="0.3">
      <c r="A528" s="78">
        <v>870</v>
      </c>
      <c r="B528" s="79">
        <v>42692</v>
      </c>
      <c r="C528" s="79">
        <v>43465</v>
      </c>
      <c r="D528" s="78" t="s">
        <v>28</v>
      </c>
      <c r="E528" s="82">
        <v>1.1054999999999999</v>
      </c>
    </row>
    <row r="529" spans="1:5" x14ac:dyDescent="0.3">
      <c r="A529" s="78">
        <v>871</v>
      </c>
      <c r="B529" s="79">
        <v>42692</v>
      </c>
      <c r="C529" s="79">
        <v>43465</v>
      </c>
      <c r="D529" s="78" t="s">
        <v>28</v>
      </c>
      <c r="E529" s="82">
        <v>1.1054999999999999</v>
      </c>
    </row>
    <row r="530" spans="1:5" x14ac:dyDescent="0.3">
      <c r="A530" s="78">
        <v>872</v>
      </c>
      <c r="B530" s="79">
        <v>42692</v>
      </c>
      <c r="C530" s="79">
        <v>43465</v>
      </c>
      <c r="D530" s="78" t="s">
        <v>28</v>
      </c>
      <c r="E530" s="82">
        <v>1.1054999999999999</v>
      </c>
    </row>
    <row r="531" spans="1:5" x14ac:dyDescent="0.3">
      <c r="A531" s="78">
        <v>873</v>
      </c>
      <c r="B531" s="79">
        <v>42691</v>
      </c>
      <c r="C531" s="79">
        <v>43465</v>
      </c>
      <c r="D531" s="78" t="s">
        <v>28</v>
      </c>
      <c r="E531" s="82">
        <v>1.1088</v>
      </c>
    </row>
    <row r="532" spans="1:5" x14ac:dyDescent="0.3">
      <c r="A532" s="78">
        <v>874</v>
      </c>
      <c r="B532" s="79">
        <v>42691</v>
      </c>
      <c r="C532" s="79">
        <v>43465</v>
      </c>
      <c r="D532" s="78" t="s">
        <v>28</v>
      </c>
      <c r="E532" s="82">
        <v>1.1088</v>
      </c>
    </row>
    <row r="533" spans="1:5" x14ac:dyDescent="0.3">
      <c r="A533" s="78">
        <v>875</v>
      </c>
      <c r="B533" s="79">
        <v>42691</v>
      </c>
      <c r="C533" s="79">
        <v>43465</v>
      </c>
      <c r="D533" s="78" t="s">
        <v>28</v>
      </c>
      <c r="E533" s="82">
        <v>1.1088</v>
      </c>
    </row>
    <row r="534" spans="1:5" x14ac:dyDescent="0.3">
      <c r="A534" s="78">
        <v>876</v>
      </c>
      <c r="B534" s="79">
        <v>42692</v>
      </c>
      <c r="C534" s="79">
        <v>43496</v>
      </c>
      <c r="D534" s="78" t="s">
        <v>28</v>
      </c>
      <c r="E534" s="82">
        <v>1.1077999999999999</v>
      </c>
    </row>
    <row r="535" spans="1:5" x14ac:dyDescent="0.3">
      <c r="A535" s="78">
        <v>877</v>
      </c>
      <c r="B535" s="79">
        <v>42692</v>
      </c>
      <c r="C535" s="79">
        <v>43496</v>
      </c>
      <c r="D535" s="78" t="s">
        <v>28</v>
      </c>
      <c r="E535" s="82">
        <v>1.1077999999999999</v>
      </c>
    </row>
    <row r="536" spans="1:5" x14ac:dyDescent="0.3">
      <c r="A536" s="78">
        <v>878</v>
      </c>
      <c r="B536" s="79">
        <v>42692</v>
      </c>
      <c r="C536" s="79">
        <v>43496</v>
      </c>
      <c r="D536" s="78" t="s">
        <v>28</v>
      </c>
      <c r="E536" s="82">
        <v>1.1077999999999999</v>
      </c>
    </row>
    <row r="537" spans="1:5" x14ac:dyDescent="0.3">
      <c r="A537" s="78">
        <v>879</v>
      </c>
      <c r="B537" s="79">
        <v>42692</v>
      </c>
      <c r="C537" s="79">
        <v>43453</v>
      </c>
      <c r="D537" s="78" t="s">
        <v>28</v>
      </c>
      <c r="E537" s="82">
        <v>1.1046</v>
      </c>
    </row>
    <row r="538" spans="1:5" x14ac:dyDescent="0.3">
      <c r="A538" s="78">
        <v>880</v>
      </c>
      <c r="B538" s="79">
        <v>42692</v>
      </c>
      <c r="C538" s="79">
        <v>43453</v>
      </c>
      <c r="D538" s="78" t="s">
        <v>28</v>
      </c>
      <c r="E538" s="82">
        <v>1.1046</v>
      </c>
    </row>
    <row r="539" spans="1:5" x14ac:dyDescent="0.3">
      <c r="A539" s="78">
        <v>881</v>
      </c>
      <c r="B539" s="79">
        <v>42692</v>
      </c>
      <c r="C539" s="79">
        <v>43453</v>
      </c>
      <c r="D539" s="78" t="s">
        <v>28</v>
      </c>
      <c r="E539" s="82">
        <v>1.1046</v>
      </c>
    </row>
    <row r="540" spans="1:5" x14ac:dyDescent="0.3">
      <c r="A540" s="78">
        <v>888</v>
      </c>
      <c r="B540" s="79">
        <v>42718</v>
      </c>
      <c r="C540" s="79">
        <v>43069</v>
      </c>
      <c r="D540" s="78" t="s">
        <v>28</v>
      </c>
      <c r="E540" s="82">
        <v>1.0940000000000001</v>
      </c>
    </row>
    <row r="541" spans="1:5" x14ac:dyDescent="0.3">
      <c r="A541" s="78">
        <v>889</v>
      </c>
      <c r="B541" s="79">
        <v>42718</v>
      </c>
      <c r="C541" s="79">
        <v>43098</v>
      </c>
      <c r="D541" s="78" t="s">
        <v>28</v>
      </c>
      <c r="E541" s="82">
        <v>1.0940000000000001</v>
      </c>
    </row>
    <row r="542" spans="1:5" x14ac:dyDescent="0.3">
      <c r="A542" s="78">
        <v>890</v>
      </c>
      <c r="B542" s="79">
        <v>42719</v>
      </c>
      <c r="C542" s="79">
        <v>43553</v>
      </c>
      <c r="D542" s="78" t="s">
        <v>28</v>
      </c>
      <c r="E542" s="82">
        <v>1.0986</v>
      </c>
    </row>
    <row r="543" spans="1:5" x14ac:dyDescent="0.3">
      <c r="A543" s="78">
        <v>891</v>
      </c>
      <c r="B543" s="79">
        <v>42719</v>
      </c>
      <c r="C543" s="79">
        <v>43553</v>
      </c>
      <c r="D543" s="78" t="s">
        <v>28</v>
      </c>
      <c r="E543" s="82">
        <v>1.0986</v>
      </c>
    </row>
    <row r="544" spans="1:5" x14ac:dyDescent="0.3">
      <c r="A544" s="78">
        <v>892</v>
      </c>
      <c r="B544" s="79">
        <v>42719</v>
      </c>
      <c r="C544" s="79">
        <v>43553</v>
      </c>
      <c r="D544" s="78" t="s">
        <v>28</v>
      </c>
      <c r="E544" s="82">
        <v>1.0986</v>
      </c>
    </row>
    <row r="545" spans="1:6" x14ac:dyDescent="0.3">
      <c r="A545" s="78">
        <v>901</v>
      </c>
      <c r="B545" s="79">
        <v>42789</v>
      </c>
      <c r="C545" s="79">
        <v>43521</v>
      </c>
      <c r="D545" s="78" t="s">
        <v>28</v>
      </c>
      <c r="E545" s="82">
        <v>1.1067</v>
      </c>
    </row>
    <row r="546" spans="1:6" x14ac:dyDescent="0.3">
      <c r="A546" s="78">
        <v>902</v>
      </c>
      <c r="B546" s="79">
        <v>42789</v>
      </c>
      <c r="C546" s="79">
        <v>43521</v>
      </c>
      <c r="D546" s="78" t="s">
        <v>28</v>
      </c>
      <c r="E546" s="112">
        <v>1.1067</v>
      </c>
    </row>
    <row r="547" spans="1:6" x14ac:dyDescent="0.3">
      <c r="A547" s="78">
        <v>903</v>
      </c>
      <c r="B547" s="79">
        <v>42789</v>
      </c>
      <c r="C547" s="79">
        <v>43521</v>
      </c>
      <c r="D547" s="78" t="s">
        <v>28</v>
      </c>
      <c r="E547" s="112">
        <v>1.1067</v>
      </c>
    </row>
    <row r="548" spans="1:6" x14ac:dyDescent="0.3">
      <c r="A548" s="78">
        <v>905</v>
      </c>
      <c r="B548" s="79">
        <v>42825</v>
      </c>
      <c r="C548" s="79">
        <v>43312</v>
      </c>
      <c r="D548" s="78" t="s">
        <v>45</v>
      </c>
      <c r="E548" s="112">
        <v>26.51</v>
      </c>
    </row>
    <row r="549" spans="1:6" x14ac:dyDescent="0.3">
      <c r="A549" s="78">
        <v>906</v>
      </c>
      <c r="B549" s="79">
        <v>42825</v>
      </c>
      <c r="C549" s="79">
        <v>43131</v>
      </c>
      <c r="D549" s="78" t="s">
        <v>45</v>
      </c>
      <c r="E549" s="112">
        <v>26.62</v>
      </c>
    </row>
    <row r="550" spans="1:6" x14ac:dyDescent="0.3">
      <c r="A550" s="78">
        <v>919</v>
      </c>
      <c r="B550" s="79">
        <v>42944</v>
      </c>
      <c r="C550" s="79">
        <v>43769</v>
      </c>
      <c r="D550" s="78" t="s">
        <v>28</v>
      </c>
      <c r="E550" s="112">
        <v>1.2332000000000001</v>
      </c>
      <c r="F550" s="76"/>
    </row>
    <row r="551" spans="1:6" x14ac:dyDescent="0.3">
      <c r="A551" s="78">
        <v>920</v>
      </c>
      <c r="B551" s="79">
        <v>42944</v>
      </c>
      <c r="C551" s="79">
        <v>43769</v>
      </c>
      <c r="D551" s="78" t="s">
        <v>28</v>
      </c>
      <c r="E551" s="112">
        <v>1.2332000000000001</v>
      </c>
      <c r="F551" s="76"/>
    </row>
    <row r="552" spans="1:6" x14ac:dyDescent="0.3">
      <c r="A552" s="78">
        <v>921</v>
      </c>
      <c r="B552" s="79">
        <v>42944</v>
      </c>
      <c r="C552" s="79">
        <v>43769</v>
      </c>
      <c r="D552" s="78" t="s">
        <v>28</v>
      </c>
      <c r="E552" s="112">
        <v>1.2332000000000001</v>
      </c>
      <c r="F552" s="76"/>
    </row>
    <row r="553" spans="1:6" x14ac:dyDescent="0.3">
      <c r="A553" s="78">
        <v>922</v>
      </c>
      <c r="B553" s="79">
        <v>42943</v>
      </c>
      <c r="C553" s="79">
        <v>43767</v>
      </c>
      <c r="D553" s="78" t="s">
        <v>28</v>
      </c>
      <c r="E553" s="112">
        <v>1.2345999999999999</v>
      </c>
      <c r="F553" s="76"/>
    </row>
    <row r="554" spans="1:6" x14ac:dyDescent="0.3">
      <c r="A554" s="78">
        <v>923</v>
      </c>
      <c r="B554" s="79">
        <v>42943</v>
      </c>
      <c r="C554" s="79">
        <v>43795</v>
      </c>
      <c r="D554" s="78" t="s">
        <v>28</v>
      </c>
      <c r="E554" s="112">
        <v>1.2345999999999999</v>
      </c>
      <c r="F554" s="76"/>
    </row>
    <row r="555" spans="1:6" x14ac:dyDescent="0.3">
      <c r="A555" s="78">
        <v>924</v>
      </c>
      <c r="B555" s="79">
        <v>42943</v>
      </c>
      <c r="C555" s="79">
        <v>43826</v>
      </c>
      <c r="D555" s="78" t="s">
        <v>28</v>
      </c>
      <c r="E555" s="112">
        <v>1.2345999999999999</v>
      </c>
      <c r="F555" s="76"/>
    </row>
    <row r="556" spans="1:6" x14ac:dyDescent="0.3">
      <c r="A556" s="78">
        <v>925</v>
      </c>
      <c r="B556" s="79">
        <v>42944</v>
      </c>
      <c r="C556" s="79">
        <v>43798</v>
      </c>
      <c r="D556" s="78" t="s">
        <v>28</v>
      </c>
      <c r="E556" s="112">
        <v>1.2353000000000001</v>
      </c>
      <c r="F556" s="76"/>
    </row>
    <row r="557" spans="1:6" x14ac:dyDescent="0.3">
      <c r="A557" s="78">
        <v>926</v>
      </c>
      <c r="B557" s="79">
        <v>42944</v>
      </c>
      <c r="C557" s="79">
        <v>43798</v>
      </c>
      <c r="D557" s="78" t="s">
        <v>28</v>
      </c>
      <c r="E557" s="112">
        <v>1.2353000000000001</v>
      </c>
      <c r="F557" s="76"/>
    </row>
    <row r="558" spans="1:6" x14ac:dyDescent="0.3">
      <c r="A558" s="78">
        <v>927</v>
      </c>
      <c r="B558" s="79">
        <v>42944</v>
      </c>
      <c r="C558" s="79">
        <v>43798</v>
      </c>
      <c r="D558" s="78" t="s">
        <v>28</v>
      </c>
      <c r="E558" s="112">
        <v>1.2353000000000001</v>
      </c>
      <c r="F558" s="76"/>
    </row>
    <row r="559" spans="1:6" x14ac:dyDescent="0.3">
      <c r="A559" s="78">
        <v>928</v>
      </c>
      <c r="B559" s="79">
        <v>42944</v>
      </c>
      <c r="C559" s="79">
        <v>43830</v>
      </c>
      <c r="D559" s="78" t="s">
        <v>28</v>
      </c>
      <c r="E559" s="112">
        <v>1.2376</v>
      </c>
      <c r="F559" s="76"/>
    </row>
    <row r="560" spans="1:6" x14ac:dyDescent="0.3">
      <c r="A560" s="78">
        <v>929</v>
      </c>
      <c r="B560" s="79">
        <v>42944</v>
      </c>
      <c r="C560" s="79">
        <v>43830</v>
      </c>
      <c r="D560" s="78" t="s">
        <v>28</v>
      </c>
      <c r="E560" s="112">
        <v>1.2376</v>
      </c>
      <c r="F560" s="76"/>
    </row>
    <row r="561" spans="1:6" x14ac:dyDescent="0.3">
      <c r="A561" s="78">
        <v>930</v>
      </c>
      <c r="B561" s="79">
        <v>42944</v>
      </c>
      <c r="C561" s="79">
        <v>43830</v>
      </c>
      <c r="D561" s="78" t="s">
        <v>28</v>
      </c>
      <c r="E561" s="112">
        <v>1.2376</v>
      </c>
      <c r="F561" s="76"/>
    </row>
    <row r="562" spans="1:6" x14ac:dyDescent="0.3">
      <c r="A562" s="78">
        <v>939</v>
      </c>
      <c r="B562" s="79">
        <v>43014</v>
      </c>
      <c r="C562" s="79">
        <v>43861</v>
      </c>
      <c r="D562" s="78" t="s">
        <v>28</v>
      </c>
      <c r="E562" s="112">
        <v>1.2095</v>
      </c>
      <c r="F562" s="76"/>
    </row>
    <row r="563" spans="1:6" x14ac:dyDescent="0.3">
      <c r="A563" s="78">
        <v>940</v>
      </c>
      <c r="B563" s="79">
        <v>43014</v>
      </c>
      <c r="C563" s="79">
        <v>43861</v>
      </c>
      <c r="D563" s="78" t="s">
        <v>28</v>
      </c>
      <c r="E563" s="112">
        <v>1.2386999999999999</v>
      </c>
      <c r="F563" s="76"/>
    </row>
    <row r="564" spans="1:6" x14ac:dyDescent="0.3">
      <c r="A564" s="78">
        <v>941</v>
      </c>
      <c r="B564" s="79">
        <v>43014</v>
      </c>
      <c r="C564" s="79">
        <v>43889</v>
      </c>
      <c r="D564" s="78" t="s">
        <v>28</v>
      </c>
      <c r="E564" s="112">
        <v>1.2095</v>
      </c>
      <c r="F564" s="76"/>
    </row>
    <row r="565" spans="1:6" x14ac:dyDescent="0.3">
      <c r="A565" s="78">
        <v>942</v>
      </c>
      <c r="B565" s="79">
        <v>43014</v>
      </c>
      <c r="C565" s="79">
        <v>43889</v>
      </c>
      <c r="D565" s="78" t="s">
        <v>28</v>
      </c>
      <c r="E565" s="112">
        <v>1.2408999999999999</v>
      </c>
      <c r="F565" s="76"/>
    </row>
    <row r="566" spans="1:6" x14ac:dyDescent="0.3">
      <c r="A566" s="78">
        <v>943</v>
      </c>
      <c r="B566" s="79">
        <v>43014</v>
      </c>
      <c r="C566" s="79">
        <v>43921</v>
      </c>
      <c r="D566" s="78" t="s">
        <v>28</v>
      </c>
      <c r="E566" s="112">
        <v>1.2095</v>
      </c>
      <c r="F566" s="76"/>
    </row>
    <row r="567" spans="1:6" x14ac:dyDescent="0.3">
      <c r="A567" s="78">
        <v>944</v>
      </c>
      <c r="B567" s="79">
        <v>43014</v>
      </c>
      <c r="C567" s="79">
        <v>43921</v>
      </c>
      <c r="D567" s="78" t="s">
        <v>28</v>
      </c>
      <c r="E567" s="112">
        <v>1.2435</v>
      </c>
      <c r="F567" s="76"/>
    </row>
    <row r="568" spans="1:6" x14ac:dyDescent="0.3">
      <c r="A568" s="78">
        <v>945</v>
      </c>
      <c r="B568" s="79">
        <v>43025</v>
      </c>
      <c r="C568" s="79">
        <v>43861</v>
      </c>
      <c r="D568" s="78" t="s">
        <v>28</v>
      </c>
      <c r="E568" s="112">
        <v>1.2457</v>
      </c>
      <c r="F568" s="76"/>
    </row>
    <row r="569" spans="1:6" x14ac:dyDescent="0.3">
      <c r="A569" s="78">
        <v>946</v>
      </c>
      <c r="B569" s="79">
        <v>43025</v>
      </c>
      <c r="C569" s="79">
        <v>43861</v>
      </c>
      <c r="D569" s="78" t="s">
        <v>28</v>
      </c>
      <c r="E569" s="112">
        <v>1.2457</v>
      </c>
      <c r="F569" s="76"/>
    </row>
    <row r="570" spans="1:6" x14ac:dyDescent="0.3">
      <c r="A570" s="78">
        <v>947</v>
      </c>
      <c r="B570" s="79">
        <v>43025</v>
      </c>
      <c r="C570" s="79">
        <v>43889</v>
      </c>
      <c r="D570" s="78" t="s">
        <v>28</v>
      </c>
      <c r="E570" s="112">
        <v>1.2484</v>
      </c>
      <c r="F570" s="76"/>
    </row>
    <row r="571" spans="1:6" x14ac:dyDescent="0.3">
      <c r="A571" s="78">
        <v>948</v>
      </c>
      <c r="B571" s="79">
        <v>43025</v>
      </c>
      <c r="C571" s="79">
        <v>43889</v>
      </c>
      <c r="D571" s="78" t="s">
        <v>28</v>
      </c>
      <c r="E571" s="112">
        <v>1.2484</v>
      </c>
      <c r="F571" s="76"/>
    </row>
    <row r="572" spans="1:6" x14ac:dyDescent="0.3">
      <c r="A572" s="78">
        <v>949</v>
      </c>
      <c r="B572" s="79">
        <v>43025</v>
      </c>
      <c r="C572" s="79">
        <v>43889</v>
      </c>
      <c r="D572" s="78" t="s">
        <v>28</v>
      </c>
      <c r="E572" s="112">
        <v>1.2070000000000001</v>
      </c>
      <c r="F572" s="76"/>
    </row>
    <row r="573" spans="1:6" x14ac:dyDescent="0.3">
      <c r="A573" s="78">
        <v>950</v>
      </c>
      <c r="B573" s="79">
        <v>43025</v>
      </c>
      <c r="C573" s="79">
        <v>43889</v>
      </c>
      <c r="D573" s="78" t="s">
        <v>28</v>
      </c>
      <c r="E573" s="112">
        <v>1.2452000000000001</v>
      </c>
      <c r="F573" s="76"/>
    </row>
    <row r="574" spans="1:6" x14ac:dyDescent="0.3">
      <c r="A574" s="78">
        <v>951</v>
      </c>
      <c r="B574" s="79">
        <v>43025</v>
      </c>
      <c r="C574" s="79">
        <v>43921</v>
      </c>
      <c r="D574" s="78" t="s">
        <v>28</v>
      </c>
      <c r="E574" s="112">
        <v>1.2090000000000001</v>
      </c>
      <c r="F574" s="76"/>
    </row>
    <row r="575" spans="1:6" x14ac:dyDescent="0.3">
      <c r="A575" s="78">
        <v>952</v>
      </c>
      <c r="B575" s="79">
        <v>43025</v>
      </c>
      <c r="C575" s="79">
        <v>43921</v>
      </c>
      <c r="D575" s="78" t="s">
        <v>28</v>
      </c>
      <c r="E575" s="112">
        <v>1.2478</v>
      </c>
      <c r="F575" s="76"/>
    </row>
    <row r="576" spans="1:6" x14ac:dyDescent="0.3">
      <c r="A576" s="78">
        <v>953</v>
      </c>
      <c r="B576" s="79">
        <v>43025</v>
      </c>
      <c r="C576" s="79">
        <v>43921</v>
      </c>
      <c r="D576" s="78" t="s">
        <v>28</v>
      </c>
      <c r="E576" s="112">
        <v>1.2084999999999999</v>
      </c>
      <c r="F576" s="76"/>
    </row>
    <row r="577" spans="1:6" x14ac:dyDescent="0.3">
      <c r="A577" s="78">
        <v>954</v>
      </c>
      <c r="B577" s="79">
        <v>43025</v>
      </c>
      <c r="C577" s="79">
        <v>43921</v>
      </c>
      <c r="D577" s="78" t="s">
        <v>28</v>
      </c>
      <c r="E577" s="112">
        <v>1.2478</v>
      </c>
      <c r="F577" s="76"/>
    </row>
    <row r="578" spans="1:6" x14ac:dyDescent="0.3">
      <c r="A578" s="78">
        <v>955</v>
      </c>
      <c r="B578" s="79">
        <v>43035</v>
      </c>
      <c r="C578" s="79">
        <v>43980</v>
      </c>
      <c r="D578" s="78" t="s">
        <v>28</v>
      </c>
      <c r="E578" s="112">
        <v>1.2370000000000001</v>
      </c>
      <c r="F578" s="76"/>
    </row>
    <row r="579" spans="1:6" x14ac:dyDescent="0.3">
      <c r="A579" s="78">
        <v>956</v>
      </c>
      <c r="B579" s="79">
        <v>43035</v>
      </c>
      <c r="C579" s="79">
        <v>43980</v>
      </c>
      <c r="D579" s="78" t="s">
        <v>28</v>
      </c>
      <c r="E579" s="112">
        <v>1.2370000000000001</v>
      </c>
      <c r="F579" s="76"/>
    </row>
    <row r="580" spans="1:6" x14ac:dyDescent="0.3">
      <c r="A580" s="78">
        <v>957</v>
      </c>
      <c r="B580" s="79">
        <v>43035</v>
      </c>
      <c r="C580" s="79">
        <v>43951</v>
      </c>
      <c r="D580" s="78" t="s">
        <v>28</v>
      </c>
      <c r="E580" s="112">
        <v>1.2344999999999999</v>
      </c>
      <c r="F580" s="76"/>
    </row>
    <row r="581" spans="1:6" x14ac:dyDescent="0.3">
      <c r="A581" s="78">
        <v>958</v>
      </c>
      <c r="B581" s="79">
        <v>43035</v>
      </c>
      <c r="C581" s="79">
        <v>43951</v>
      </c>
      <c r="D581" s="78" t="s">
        <v>28</v>
      </c>
      <c r="E581" s="112">
        <v>1.2344999999999999</v>
      </c>
      <c r="F581" s="76"/>
    </row>
    <row r="582" spans="1:6" x14ac:dyDescent="0.3">
      <c r="A582" s="78">
        <v>959</v>
      </c>
      <c r="B582" s="79">
        <v>43035</v>
      </c>
      <c r="C582" s="79">
        <v>43980</v>
      </c>
      <c r="D582" s="78" t="s">
        <v>28</v>
      </c>
      <c r="E582" s="112">
        <v>1.2370000000000001</v>
      </c>
      <c r="F582" s="76"/>
    </row>
    <row r="583" spans="1:6" x14ac:dyDescent="0.3">
      <c r="A583" s="78">
        <v>960</v>
      </c>
      <c r="B583" s="79">
        <v>43035</v>
      </c>
      <c r="C583" s="79">
        <v>43980</v>
      </c>
      <c r="D583" s="78" t="s">
        <v>28</v>
      </c>
      <c r="E583" s="112">
        <v>1.2430000000000001</v>
      </c>
      <c r="F583" s="76"/>
    </row>
    <row r="584" spans="1:6" x14ac:dyDescent="0.3">
      <c r="A584" s="78">
        <v>964</v>
      </c>
      <c r="B584" s="79">
        <v>43077</v>
      </c>
      <c r="C584" s="79">
        <v>43951</v>
      </c>
      <c r="D584" s="78" t="s">
        <v>28</v>
      </c>
      <c r="E584" s="112">
        <v>1.2533000000000001</v>
      </c>
      <c r="F584" s="76"/>
    </row>
    <row r="585" spans="1:6" x14ac:dyDescent="0.3">
      <c r="A585" s="78">
        <v>965</v>
      </c>
      <c r="B585" s="79">
        <v>43077</v>
      </c>
      <c r="C585" s="79">
        <v>43951</v>
      </c>
      <c r="D585" s="78" t="s">
        <v>28</v>
      </c>
      <c r="E585" s="112">
        <v>1.2533000000000001</v>
      </c>
      <c r="F585" s="76"/>
    </row>
    <row r="586" spans="1:6" x14ac:dyDescent="0.3">
      <c r="A586" s="78">
        <v>966</v>
      </c>
      <c r="B586" s="79">
        <v>43077</v>
      </c>
      <c r="C586" s="79">
        <v>43980</v>
      </c>
      <c r="D586" s="78" t="s">
        <v>28</v>
      </c>
      <c r="E586" s="112">
        <v>1.2564</v>
      </c>
      <c r="F586" s="76"/>
    </row>
    <row r="587" spans="1:6" x14ac:dyDescent="0.3">
      <c r="A587" s="78">
        <v>967</v>
      </c>
      <c r="B587" s="79">
        <v>43077</v>
      </c>
      <c r="C587" s="79">
        <v>43980</v>
      </c>
      <c r="D587" s="78" t="s">
        <v>28</v>
      </c>
      <c r="E587" s="112">
        <v>1.2564</v>
      </c>
      <c r="F587" s="76"/>
    </row>
    <row r="588" spans="1:6" x14ac:dyDescent="0.3">
      <c r="A588" s="78">
        <v>968</v>
      </c>
      <c r="B588" s="79">
        <v>43077</v>
      </c>
      <c r="C588" s="79">
        <v>44012</v>
      </c>
      <c r="D588" s="78" t="s">
        <v>28</v>
      </c>
      <c r="E588" s="112">
        <v>1.2784909514698437</v>
      </c>
      <c r="F588" s="76"/>
    </row>
    <row r="589" spans="1:6" x14ac:dyDescent="0.3">
      <c r="A589" s="78">
        <v>969</v>
      </c>
      <c r="B589" s="79">
        <v>43077</v>
      </c>
      <c r="C589" s="79">
        <v>44012</v>
      </c>
      <c r="D589" s="78" t="s">
        <v>28</v>
      </c>
      <c r="E589" s="112">
        <v>1.2784909514698437</v>
      </c>
      <c r="F589" s="76"/>
    </row>
    <row r="590" spans="1:6" x14ac:dyDescent="0.3">
      <c r="A590" s="78">
        <v>970</v>
      </c>
      <c r="B590" s="79">
        <v>42825</v>
      </c>
      <c r="C590" s="79">
        <v>43159</v>
      </c>
      <c r="D590" s="78" t="s">
        <v>45</v>
      </c>
      <c r="E590" s="112">
        <v>26.6</v>
      </c>
      <c r="F590" s="76"/>
    </row>
    <row r="591" spans="1:6" x14ac:dyDescent="0.3">
      <c r="A591" s="78">
        <v>971</v>
      </c>
      <c r="B591" s="79">
        <v>42825</v>
      </c>
      <c r="C591" s="79">
        <v>43188</v>
      </c>
      <c r="D591" s="78" t="s">
        <v>45</v>
      </c>
      <c r="E591" s="112">
        <v>26.606000000000002</v>
      </c>
      <c r="F591" s="76"/>
    </row>
    <row r="592" spans="1:6" x14ac:dyDescent="0.3">
      <c r="A592" s="78">
        <v>972</v>
      </c>
      <c r="B592" s="79">
        <v>42825</v>
      </c>
      <c r="C592" s="79">
        <v>43220</v>
      </c>
      <c r="D592" s="78" t="s">
        <v>45</v>
      </c>
      <c r="E592" s="112">
        <v>26.58</v>
      </c>
      <c r="F592" s="76"/>
    </row>
    <row r="593" spans="1:6" x14ac:dyDescent="0.3">
      <c r="A593" s="78">
        <v>973</v>
      </c>
      <c r="B593" s="79">
        <v>42825</v>
      </c>
      <c r="C593" s="79">
        <v>43251</v>
      </c>
      <c r="D593" s="78" t="s">
        <v>45</v>
      </c>
      <c r="E593" s="112">
        <v>26.55</v>
      </c>
      <c r="F593" s="76"/>
    </row>
    <row r="594" spans="1:6" x14ac:dyDescent="0.3">
      <c r="A594" s="78">
        <v>974</v>
      </c>
      <c r="B594" s="79">
        <v>42825</v>
      </c>
      <c r="C594" s="79">
        <v>43280</v>
      </c>
      <c r="D594" s="78" t="s">
        <v>45</v>
      </c>
      <c r="E594" s="112">
        <v>26.53</v>
      </c>
      <c r="F594" s="76"/>
    </row>
    <row r="595" spans="1:6" x14ac:dyDescent="0.3">
      <c r="A595" s="78">
        <v>975</v>
      </c>
      <c r="B595" s="79">
        <v>42825</v>
      </c>
      <c r="C595" s="79">
        <v>43343</v>
      </c>
      <c r="D595" s="78" t="s">
        <v>45</v>
      </c>
      <c r="E595" s="112">
        <v>26.49</v>
      </c>
      <c r="F595" s="76"/>
    </row>
    <row r="596" spans="1:6" x14ac:dyDescent="0.3">
      <c r="A596" s="78">
        <v>976</v>
      </c>
      <c r="B596" s="79">
        <v>42825</v>
      </c>
      <c r="C596" s="79">
        <v>43370</v>
      </c>
      <c r="D596" s="78" t="s">
        <v>45</v>
      </c>
      <c r="E596" s="112">
        <v>26.47</v>
      </c>
      <c r="F596" s="76"/>
    </row>
    <row r="597" spans="1:6" x14ac:dyDescent="0.3">
      <c r="A597" s="78">
        <v>977</v>
      </c>
      <c r="B597" s="79">
        <v>42825</v>
      </c>
      <c r="C597" s="79">
        <v>43404</v>
      </c>
      <c r="D597" s="78" t="s">
        <v>45</v>
      </c>
      <c r="E597" s="112">
        <v>26.47</v>
      </c>
      <c r="F597" s="76"/>
    </row>
    <row r="598" spans="1:6" x14ac:dyDescent="0.3">
      <c r="A598" s="78">
        <v>978</v>
      </c>
      <c r="B598" s="79">
        <v>42825</v>
      </c>
      <c r="C598" s="79">
        <v>43434</v>
      </c>
      <c r="D598" s="78" t="s">
        <v>45</v>
      </c>
      <c r="E598" s="112">
        <v>26.46</v>
      </c>
      <c r="F598" s="76"/>
    </row>
    <row r="599" spans="1:6" x14ac:dyDescent="0.3">
      <c r="A599" s="78">
        <v>979</v>
      </c>
      <c r="B599" s="79">
        <v>42825</v>
      </c>
      <c r="C599" s="79">
        <v>43465</v>
      </c>
      <c r="D599" s="78" t="s">
        <v>45</v>
      </c>
      <c r="E599" s="112">
        <v>26.45</v>
      </c>
      <c r="F599" s="76"/>
    </row>
    <row r="600" spans="1:6" x14ac:dyDescent="0.3">
      <c r="A600" s="78">
        <v>983</v>
      </c>
      <c r="B600" s="79">
        <v>43088</v>
      </c>
      <c r="C600" s="79">
        <v>43496</v>
      </c>
      <c r="D600" s="78" t="s">
        <v>45</v>
      </c>
      <c r="E600" s="112">
        <v>25.681999999999999</v>
      </c>
      <c r="F600" s="76"/>
    </row>
    <row r="601" spans="1:6" x14ac:dyDescent="0.3">
      <c r="A601" s="78">
        <v>984</v>
      </c>
      <c r="B601" s="79">
        <v>43088</v>
      </c>
      <c r="C601" s="79">
        <v>43524</v>
      </c>
      <c r="D601" s="78" t="s">
        <v>45</v>
      </c>
      <c r="E601" s="112">
        <v>25.702999999999999</v>
      </c>
      <c r="F601" s="76"/>
    </row>
    <row r="602" spans="1:6" x14ac:dyDescent="0.3">
      <c r="A602" s="78">
        <v>985</v>
      </c>
      <c r="B602" s="79">
        <v>43088</v>
      </c>
      <c r="C602" s="79">
        <v>43553</v>
      </c>
      <c r="D602" s="78" t="s">
        <v>45</v>
      </c>
      <c r="E602" s="112">
        <v>25.723500000000001</v>
      </c>
      <c r="F602" s="76"/>
    </row>
    <row r="603" spans="1:6" x14ac:dyDescent="0.3">
      <c r="A603" s="78">
        <v>986</v>
      </c>
      <c r="B603" s="79">
        <v>43088</v>
      </c>
      <c r="C603" s="79">
        <v>43584</v>
      </c>
      <c r="D603" s="78" t="s">
        <v>45</v>
      </c>
      <c r="E603" s="112">
        <v>25.745750000000001</v>
      </c>
      <c r="F603" s="76"/>
    </row>
    <row r="604" spans="1:6" x14ac:dyDescent="0.3">
      <c r="A604" s="78">
        <v>987</v>
      </c>
      <c r="B604" s="79">
        <v>43088</v>
      </c>
      <c r="C604" s="79">
        <v>43615</v>
      </c>
      <c r="D604" s="78" t="s">
        <v>45</v>
      </c>
      <c r="E604" s="112">
        <v>25.765750000000001</v>
      </c>
      <c r="F604" s="76"/>
    </row>
    <row r="605" spans="1:6" x14ac:dyDescent="0.3">
      <c r="A605" s="78">
        <v>988</v>
      </c>
      <c r="B605" s="79">
        <v>43088</v>
      </c>
      <c r="C605" s="79">
        <v>43644</v>
      </c>
      <c r="D605" s="78" t="s">
        <v>45</v>
      </c>
      <c r="E605" s="112">
        <v>25.78425</v>
      </c>
      <c r="F605" s="76"/>
    </row>
    <row r="606" spans="1:6" x14ac:dyDescent="0.3">
      <c r="A606" s="78">
        <v>989</v>
      </c>
      <c r="B606" s="79">
        <v>43088</v>
      </c>
      <c r="C606" s="79">
        <v>43676</v>
      </c>
      <c r="D606" s="78" t="s">
        <v>45</v>
      </c>
      <c r="E606" s="112">
        <v>25.803249999999998</v>
      </c>
      <c r="F606" s="76"/>
    </row>
    <row r="607" spans="1:6" x14ac:dyDescent="0.3">
      <c r="A607" s="78">
        <v>990</v>
      </c>
      <c r="B607" s="79">
        <v>43088</v>
      </c>
      <c r="C607" s="79">
        <v>43707</v>
      </c>
      <c r="D607" s="78" t="s">
        <v>45</v>
      </c>
      <c r="E607" s="112">
        <v>25.821750000000002</v>
      </c>
      <c r="F607" s="76"/>
    </row>
    <row r="608" spans="1:6" x14ac:dyDescent="0.3">
      <c r="A608" s="78">
        <v>991</v>
      </c>
      <c r="B608" s="79">
        <v>43088</v>
      </c>
      <c r="C608" s="79">
        <v>43738</v>
      </c>
      <c r="D608" s="78" t="s">
        <v>45</v>
      </c>
      <c r="E608" s="112">
        <v>25.84</v>
      </c>
      <c r="F608" s="76"/>
    </row>
    <row r="609" spans="1:6" x14ac:dyDescent="0.3">
      <c r="A609" s="78">
        <v>992</v>
      </c>
      <c r="B609" s="79">
        <v>43088</v>
      </c>
      <c r="C609" s="79">
        <v>43768</v>
      </c>
      <c r="D609" s="78" t="s">
        <v>45</v>
      </c>
      <c r="E609" s="112">
        <v>25.857500000000002</v>
      </c>
      <c r="F609" s="76"/>
    </row>
    <row r="610" spans="1:6" x14ac:dyDescent="0.3">
      <c r="A610" s="78">
        <v>993</v>
      </c>
      <c r="B610" s="79">
        <v>43088</v>
      </c>
      <c r="C610" s="79">
        <v>43798</v>
      </c>
      <c r="D610" s="78" t="s">
        <v>45</v>
      </c>
      <c r="E610" s="112">
        <v>25.874500000000001</v>
      </c>
      <c r="F610" s="76"/>
    </row>
    <row r="611" spans="1:6" x14ac:dyDescent="0.3">
      <c r="A611" s="78">
        <v>994</v>
      </c>
      <c r="B611" s="79">
        <v>43088</v>
      </c>
      <c r="C611" s="79">
        <v>43829</v>
      </c>
      <c r="D611" s="78" t="s">
        <v>45</v>
      </c>
      <c r="E611" s="112">
        <v>25.8935</v>
      </c>
      <c r="F611" s="76"/>
    </row>
    <row r="612" spans="1:6" x14ac:dyDescent="0.3">
      <c r="A612" s="78">
        <v>995</v>
      </c>
      <c r="B612" s="79">
        <v>43035</v>
      </c>
      <c r="C612" s="79">
        <v>43951</v>
      </c>
      <c r="D612" s="78" t="s">
        <v>28</v>
      </c>
      <c r="E612" s="112">
        <v>1.24</v>
      </c>
      <c r="F612" s="76"/>
    </row>
    <row r="613" spans="1:6" x14ac:dyDescent="0.3">
      <c r="A613" s="78">
        <v>996</v>
      </c>
      <c r="B613" s="79">
        <v>43035</v>
      </c>
      <c r="C613" s="79">
        <v>43951</v>
      </c>
      <c r="D613" s="78" t="s">
        <v>28</v>
      </c>
      <c r="E613" s="112">
        <v>1.24</v>
      </c>
      <c r="F613" s="76"/>
    </row>
    <row r="614" spans="1:6" x14ac:dyDescent="0.3">
      <c r="A614" s="78">
        <v>998</v>
      </c>
      <c r="B614" s="79">
        <v>43077</v>
      </c>
      <c r="C614" s="79">
        <v>43951</v>
      </c>
      <c r="D614" s="78" t="s">
        <v>28</v>
      </c>
      <c r="E614" s="112">
        <v>1.2124999999999999</v>
      </c>
      <c r="F614" s="76"/>
    </row>
    <row r="615" spans="1:6" x14ac:dyDescent="0.3">
      <c r="A615" s="78">
        <v>997</v>
      </c>
      <c r="B615" s="79">
        <v>43035</v>
      </c>
      <c r="C615" s="79">
        <v>43980</v>
      </c>
      <c r="D615" s="78" t="s">
        <v>28</v>
      </c>
      <c r="E615" s="112">
        <v>1.2430000000000001</v>
      </c>
      <c r="F615" s="76"/>
    </row>
    <row r="616" spans="1:6" x14ac:dyDescent="0.3">
      <c r="A616" s="78">
        <v>1000</v>
      </c>
      <c r="B616" s="79">
        <v>43035</v>
      </c>
      <c r="C616" s="79">
        <v>43980</v>
      </c>
      <c r="D616" s="78" t="s">
        <v>28</v>
      </c>
      <c r="E616" s="112">
        <v>1.1995</v>
      </c>
      <c r="F616" s="76"/>
    </row>
  </sheetData>
  <autoFilter ref="A1:L615">
    <sortState ref="A2:L611">
      <sortCondition ref="A1"/>
    </sortState>
  </autoFilter>
  <sortState ref="A2:F649">
    <sortCondition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19</v>
      </c>
      <c r="B1" s="17"/>
      <c r="C1" s="18"/>
      <c r="D1" s="19"/>
      <c r="E1" s="19"/>
      <c r="F1" s="20"/>
      <c r="G1" s="21"/>
      <c r="H1" s="21"/>
      <c r="I1" s="22"/>
      <c r="J1" s="22"/>
    </row>
    <row r="2" spans="1:10" s="6" customFormat="1" ht="15.6" x14ac:dyDescent="0.3">
      <c r="A2" s="181" t="s">
        <v>20</v>
      </c>
      <c r="B2" s="182"/>
      <c r="C2" s="182"/>
      <c r="D2" s="24"/>
      <c r="E2" s="24"/>
      <c r="F2" s="23"/>
      <c r="G2" s="25"/>
      <c r="H2" s="25"/>
      <c r="I2" s="25"/>
      <c r="J2" s="25"/>
    </row>
    <row r="3" spans="1:10" s="6" customFormat="1" ht="15.6" x14ac:dyDescent="0.3">
      <c r="A3" s="183"/>
      <c r="B3" s="183"/>
      <c r="C3" s="183"/>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2018-01-05T09:04:13Z</dcterms:modified>
</cp:coreProperties>
</file>