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9188" yWindow="-12" windowWidth="9636" windowHeight="12840"/>
  </bookViews>
  <sheets>
    <sheet name="CVADVA FX" sheetId="10" r:id="rId1"/>
    <sheet name="Disclaimer" sheetId="2" r:id="rId2"/>
  </sheets>
  <definedNames>
    <definedName name="§AQ759" localSheetId="0">#REF!</definedName>
    <definedName name="§AQ759">#REF!</definedName>
    <definedName name="âa143" localSheetId="0">#REF!</definedName>
    <definedName name="âa143">#REF!</definedName>
    <definedName name="fxPortfolioInput" localSheetId="0">'CVADVA FX'!$A$1</definedName>
    <definedName name="fxPortfolioInput" localSheetId="1">Disclaimer!$A$1</definedName>
    <definedName name="fxPortfolioInput">#REF!</definedName>
    <definedName name="Myrange" localSheetId="0">#REF!</definedName>
    <definedName name="Myrange">#REF!</definedName>
    <definedName name="_xlnm.Print_Area" localSheetId="0">'CVADVA FX'!$A$1:$AB$189</definedName>
    <definedName name="_xlnm.Print_Area" localSheetId="1">Disclaimer!$A$1:$M$34</definedName>
  </definedNames>
  <calcPr calcId="162913"/>
  <fileRecoveryPr autoRecover="0"/>
</workbook>
</file>

<file path=xl/calcChain.xml><?xml version="1.0" encoding="utf-8"?>
<calcChain xmlns="http://schemas.openxmlformats.org/spreadsheetml/2006/main">
  <c r="AF40" i="10" l="1"/>
  <c r="AG40" i="10"/>
  <c r="AF41" i="10"/>
  <c r="AG41" i="10"/>
  <c r="AF42" i="10"/>
  <c r="AG42" i="10"/>
  <c r="AF43" i="10"/>
  <c r="AG43" i="10"/>
  <c r="AF44" i="10"/>
  <c r="AG44" i="10"/>
  <c r="AF45" i="10"/>
  <c r="AG45" i="10"/>
  <c r="AF25" i="10"/>
  <c r="AG25" i="10"/>
  <c r="AF26" i="10"/>
  <c r="AG26" i="10"/>
  <c r="AF27" i="10"/>
  <c r="AG27" i="10"/>
  <c r="AF28" i="10"/>
  <c r="AG28" i="10"/>
  <c r="AF29" i="10"/>
  <c r="AG29" i="10"/>
  <c r="AF30" i="10"/>
  <c r="AG30" i="10"/>
  <c r="AF31" i="10"/>
  <c r="AG31" i="10"/>
  <c r="AF32" i="10"/>
  <c r="AG32" i="10"/>
  <c r="AF33" i="10"/>
  <c r="AG33" i="10"/>
  <c r="AF34" i="10"/>
  <c r="AG34" i="10"/>
  <c r="AF35" i="10"/>
  <c r="AG35" i="10"/>
  <c r="AF174" i="10"/>
  <c r="AG174" i="10"/>
  <c r="AF175" i="10"/>
  <c r="AG175" i="10"/>
  <c r="AF176" i="10"/>
  <c r="AG176" i="10"/>
  <c r="AF177" i="10"/>
  <c r="AG177" i="10"/>
  <c r="AF178" i="10"/>
  <c r="AG178" i="10"/>
  <c r="AF179" i="10"/>
  <c r="AG179" i="10"/>
  <c r="AF180" i="10"/>
  <c r="AG180" i="10"/>
  <c r="AF181" i="10"/>
  <c r="AG181" i="10"/>
  <c r="AF182" i="10"/>
  <c r="AG182" i="10"/>
  <c r="AF183" i="10"/>
  <c r="AG183" i="10"/>
  <c r="AF184" i="10"/>
  <c r="AG184" i="10"/>
  <c r="AF185" i="10"/>
  <c r="AG185" i="10"/>
  <c r="AF186" i="10"/>
  <c r="AG186" i="10"/>
  <c r="AF187" i="10"/>
  <c r="AG187" i="10"/>
  <c r="AF188" i="10"/>
  <c r="AG188" i="10"/>
  <c r="AF189" i="10"/>
  <c r="AG189" i="10"/>
  <c r="AF190" i="10"/>
  <c r="AG190" i="10"/>
  <c r="AC190" i="10"/>
  <c r="AC189" i="10"/>
  <c r="AC188" i="10"/>
  <c r="AC187" i="10"/>
  <c r="AC186" i="10"/>
  <c r="AC185" i="10"/>
  <c r="AC184" i="10"/>
  <c r="AC183" i="10"/>
  <c r="AC182" i="10"/>
  <c r="AC181" i="10"/>
  <c r="AC180" i="10"/>
  <c r="AC179" i="10"/>
  <c r="AC178" i="10"/>
  <c r="AC177" i="10"/>
  <c r="AC176" i="10"/>
  <c r="AC175" i="10"/>
  <c r="AC174" i="10"/>
  <c r="AC173" i="10"/>
  <c r="AC172" i="10"/>
  <c r="AC171" i="10"/>
  <c r="AC170" i="10"/>
  <c r="AC169" i="10"/>
  <c r="AC168" i="10"/>
  <c r="AC167" i="10"/>
  <c r="AC166" i="10"/>
  <c r="AC165" i="10"/>
  <c r="AC164" i="10"/>
  <c r="AC163" i="10"/>
  <c r="AC162" i="10"/>
  <c r="AC161" i="10"/>
  <c r="AC160" i="10"/>
  <c r="AC159" i="10"/>
  <c r="AC158" i="10"/>
  <c r="AC157" i="10"/>
  <c r="AC156" i="10"/>
  <c r="AC155" i="10"/>
  <c r="AC154" i="10"/>
  <c r="AC153" i="10"/>
  <c r="AC152" i="10"/>
  <c r="AC151" i="10"/>
  <c r="AC150" i="10"/>
  <c r="AC149" i="10"/>
  <c r="AC148" i="10"/>
  <c r="AC147" i="10"/>
  <c r="AC146" i="10"/>
  <c r="AC145" i="10"/>
  <c r="AC144" i="10"/>
  <c r="AC143" i="10"/>
  <c r="AC142" i="10"/>
  <c r="AC141" i="10"/>
  <c r="AC140" i="10"/>
  <c r="AC139" i="10"/>
  <c r="AC138" i="10"/>
  <c r="AC137" i="10"/>
  <c r="AC136" i="10"/>
  <c r="AC135" i="10"/>
  <c r="AC134" i="10"/>
  <c r="AC133" i="10"/>
  <c r="AC131" i="10"/>
  <c r="AC130" i="10"/>
  <c r="AC129" i="10"/>
  <c r="AC128" i="10"/>
  <c r="AC127" i="10"/>
  <c r="AC126" i="10"/>
  <c r="AC125" i="10"/>
  <c r="AC124" i="10"/>
  <c r="AC123" i="10"/>
  <c r="AC122" i="10"/>
  <c r="AC121" i="10"/>
  <c r="AC120" i="10"/>
  <c r="AC119" i="10"/>
  <c r="AC118" i="10"/>
  <c r="AC117" i="10"/>
  <c r="AC116" i="10"/>
  <c r="AC115" i="10"/>
  <c r="AC114" i="10"/>
  <c r="AC113" i="10"/>
  <c r="AC112" i="10"/>
  <c r="AC111" i="10"/>
  <c r="AC110" i="10"/>
  <c r="AC109" i="10"/>
  <c r="AC108" i="10"/>
  <c r="AC107" i="10"/>
  <c r="AC106" i="10"/>
  <c r="AC105" i="10"/>
  <c r="AC104" i="10"/>
  <c r="AC103" i="10"/>
  <c r="AC102" i="10"/>
  <c r="AC101" i="10"/>
  <c r="AC100" i="10"/>
  <c r="AC99" i="10"/>
  <c r="AC98" i="10"/>
  <c r="AC97" i="10"/>
  <c r="AC96" i="10"/>
  <c r="AC95" i="10"/>
  <c r="AC94" i="10"/>
  <c r="AC93" i="10"/>
  <c r="AC92" i="10"/>
  <c r="AC91" i="10"/>
  <c r="AC90" i="10"/>
  <c r="AC89" i="10"/>
  <c r="AC88" i="10"/>
  <c r="AC87" i="10"/>
  <c r="AC86" i="10"/>
  <c r="AC85" i="10"/>
  <c r="AC84" i="10"/>
  <c r="AC83" i="10"/>
  <c r="AC82" i="10"/>
  <c r="AC81" i="10"/>
  <c r="AC80" i="10"/>
  <c r="AC79" i="10"/>
  <c r="AC77" i="10"/>
  <c r="AC76" i="10"/>
  <c r="AC75" i="10"/>
  <c r="AC74" i="10"/>
  <c r="AC73" i="10"/>
  <c r="AC72" i="10"/>
  <c r="AC71" i="10"/>
  <c r="AC70" i="10"/>
  <c r="AC69" i="10"/>
  <c r="AC68" i="10"/>
  <c r="AC67" i="10"/>
  <c r="AC66" i="10"/>
  <c r="AC65" i="10"/>
  <c r="AC64" i="10"/>
  <c r="AC63" i="10"/>
  <c r="AC62" i="10"/>
  <c r="AC61" i="10"/>
  <c r="AC60" i="10"/>
  <c r="AC59" i="10"/>
  <c r="AC58" i="10"/>
  <c r="AC57" i="10"/>
  <c r="AC56" i="10"/>
  <c r="AC55" i="10"/>
  <c r="AC54" i="10"/>
  <c r="AC53" i="10"/>
  <c r="AC52" i="10"/>
  <c r="AC51" i="10"/>
  <c r="AC50" i="10"/>
  <c r="AC49" i="10"/>
  <c r="AC48" i="10"/>
  <c r="AC47" i="10"/>
  <c r="AC46" i="10"/>
  <c r="AC45" i="10"/>
  <c r="AC44" i="10"/>
  <c r="AC43" i="10"/>
  <c r="AC42" i="10"/>
  <c r="AC41" i="10"/>
  <c r="AC40" i="10"/>
  <c r="AC35" i="10"/>
  <c r="AC34" i="10"/>
  <c r="AC33" i="10"/>
  <c r="AC32" i="10"/>
  <c r="AC31" i="10"/>
  <c r="AC30" i="10"/>
  <c r="AC29" i="10"/>
  <c r="AC28" i="10"/>
  <c r="AC27" i="10"/>
  <c r="AC26" i="10"/>
  <c r="AC25" i="10"/>
  <c r="AC24" i="10"/>
  <c r="AC21" i="10"/>
  <c r="AC20" i="10"/>
  <c r="AC19" i="10"/>
  <c r="AC18" i="10"/>
  <c r="AC17" i="10"/>
  <c r="AC16" i="10"/>
  <c r="AP22" i="10" l="1"/>
  <c r="AF46" i="10"/>
  <c r="AG46" i="10"/>
  <c r="AF47" i="10"/>
  <c r="AG47" i="10"/>
  <c r="AF48" i="10"/>
  <c r="AG48" i="10"/>
  <c r="AF49" i="10"/>
  <c r="AG49" i="10"/>
  <c r="AF50" i="10"/>
  <c r="AG50" i="10"/>
  <c r="AF51" i="10"/>
  <c r="AG51" i="10"/>
  <c r="AF52" i="10"/>
  <c r="AG52" i="10"/>
  <c r="AF53" i="10"/>
  <c r="AG53" i="10"/>
  <c r="AF54" i="10"/>
  <c r="AG54" i="10"/>
  <c r="AF55" i="10"/>
  <c r="AG55" i="10"/>
  <c r="AF56" i="10"/>
  <c r="AG56" i="10"/>
  <c r="AF57" i="10"/>
  <c r="AG57" i="10"/>
  <c r="AF58" i="10"/>
  <c r="AG58" i="10"/>
  <c r="AF59" i="10"/>
  <c r="AG59" i="10"/>
  <c r="AF60" i="10"/>
  <c r="AG60" i="10"/>
  <c r="AF61" i="10"/>
  <c r="AG61" i="10"/>
  <c r="AF62" i="10"/>
  <c r="AG62" i="10"/>
  <c r="AF63" i="10"/>
  <c r="AG63" i="10"/>
  <c r="AF64" i="10"/>
  <c r="AG64" i="10"/>
  <c r="AF65" i="10"/>
  <c r="AG65" i="10"/>
  <c r="AF66" i="10"/>
  <c r="AG66" i="10"/>
  <c r="AF67" i="10"/>
  <c r="AG67" i="10"/>
  <c r="AF68" i="10"/>
  <c r="AG68" i="10"/>
  <c r="AF69" i="10"/>
  <c r="AG69" i="10"/>
  <c r="AF70" i="10"/>
  <c r="AG70" i="10"/>
  <c r="AF71" i="10"/>
  <c r="AG71" i="10"/>
  <c r="AF72" i="10"/>
  <c r="AG72" i="10"/>
  <c r="AF73" i="10"/>
  <c r="AG73" i="10"/>
  <c r="AF74" i="10"/>
  <c r="AG74" i="10"/>
  <c r="AF75" i="10"/>
  <c r="AG75" i="10"/>
  <c r="AF76" i="10"/>
  <c r="AG76" i="10"/>
  <c r="AF77" i="10"/>
  <c r="AG77" i="10"/>
  <c r="AF79" i="10"/>
  <c r="AG79" i="10"/>
  <c r="AF80" i="10"/>
  <c r="AG80" i="10"/>
  <c r="AF81" i="10"/>
  <c r="AG81" i="10"/>
  <c r="AF82" i="10"/>
  <c r="AG82" i="10"/>
  <c r="AF83" i="10"/>
  <c r="AG83" i="10"/>
  <c r="AF84" i="10"/>
  <c r="AG84" i="10"/>
  <c r="AF85" i="10"/>
  <c r="AG85" i="10"/>
  <c r="AF86" i="10"/>
  <c r="AG86" i="10"/>
  <c r="AF87" i="10"/>
  <c r="AG87" i="10"/>
  <c r="AF88" i="10"/>
  <c r="AG88" i="10"/>
  <c r="AF89" i="10"/>
  <c r="AG89" i="10"/>
  <c r="AF90" i="10"/>
  <c r="AG90" i="10"/>
  <c r="AF91" i="10"/>
  <c r="AG91" i="10"/>
  <c r="AF92" i="10"/>
  <c r="AG92" i="10"/>
  <c r="AF93" i="10"/>
  <c r="AG93" i="10"/>
  <c r="AF94" i="10"/>
  <c r="AG94" i="10"/>
  <c r="AF95" i="10"/>
  <c r="AG95" i="10"/>
  <c r="AF96" i="10"/>
  <c r="AG96" i="10"/>
  <c r="AF99" i="10"/>
  <c r="AG99" i="10"/>
  <c r="AF100" i="10"/>
  <c r="AG100" i="10"/>
  <c r="AF101" i="10"/>
  <c r="AG101" i="10"/>
  <c r="AF102" i="10"/>
  <c r="AG102" i="10"/>
  <c r="AF103" i="10"/>
  <c r="AG103" i="10"/>
  <c r="AF104" i="10"/>
  <c r="AG104" i="10"/>
  <c r="AF105" i="10"/>
  <c r="AG105" i="10"/>
  <c r="AF106" i="10"/>
  <c r="AG106" i="10"/>
  <c r="AF107" i="10"/>
  <c r="AG107" i="10"/>
  <c r="AF108" i="10"/>
  <c r="AG108" i="10"/>
  <c r="AF109" i="10"/>
  <c r="AG109" i="10"/>
  <c r="AF110" i="10"/>
  <c r="AG110" i="10"/>
  <c r="AF111" i="10"/>
  <c r="AG111" i="10"/>
  <c r="AF112" i="10"/>
  <c r="AG112" i="10"/>
  <c r="AF113" i="10"/>
  <c r="AG113" i="10"/>
  <c r="AF114" i="10"/>
  <c r="AG114" i="10"/>
  <c r="AF115" i="10"/>
  <c r="AG115" i="10"/>
  <c r="AF116" i="10"/>
  <c r="AG116" i="10"/>
  <c r="AF117" i="10"/>
  <c r="AG117" i="10"/>
  <c r="AF118" i="10"/>
  <c r="AG118" i="10"/>
  <c r="AF119" i="10"/>
  <c r="AG119" i="10"/>
  <c r="AF120" i="10"/>
  <c r="AG120" i="10"/>
  <c r="AF121" i="10"/>
  <c r="AG121" i="10"/>
  <c r="AF122" i="10"/>
  <c r="AG122" i="10"/>
  <c r="AF123" i="10"/>
  <c r="AG123" i="10"/>
  <c r="AF124" i="10"/>
  <c r="AG124" i="10"/>
  <c r="AF125" i="10"/>
  <c r="AG125" i="10"/>
  <c r="AF126" i="10"/>
  <c r="AG126" i="10"/>
  <c r="AF127" i="10"/>
  <c r="AG127" i="10"/>
  <c r="AF128" i="10"/>
  <c r="AG128" i="10"/>
  <c r="AF129" i="10"/>
  <c r="AG129" i="10"/>
  <c r="AF130" i="10"/>
  <c r="AG130" i="10"/>
  <c r="AF131" i="10"/>
  <c r="AG131" i="10"/>
  <c r="AF133" i="10"/>
  <c r="AG133" i="10"/>
  <c r="AF134" i="10"/>
  <c r="AG134" i="10"/>
  <c r="AF135" i="10"/>
  <c r="AG135" i="10"/>
  <c r="AF136" i="10"/>
  <c r="AG136" i="10"/>
  <c r="AF137" i="10"/>
  <c r="AG137" i="10"/>
  <c r="AF138" i="10"/>
  <c r="AG138" i="10"/>
  <c r="AF139" i="10"/>
  <c r="AG139" i="10"/>
  <c r="AF142" i="10"/>
  <c r="AG142" i="10"/>
  <c r="AF143" i="10"/>
  <c r="AG143" i="10"/>
  <c r="AF144" i="10"/>
  <c r="AG144" i="10"/>
  <c r="AF145" i="10"/>
  <c r="AG145" i="10"/>
  <c r="AF146" i="10"/>
  <c r="AG146" i="10"/>
  <c r="AF147" i="10"/>
  <c r="AG147" i="10"/>
  <c r="AF148" i="10"/>
  <c r="AG148" i="10"/>
  <c r="AF149" i="10"/>
  <c r="AG149" i="10"/>
  <c r="AF150" i="10"/>
  <c r="AG150" i="10"/>
  <c r="AF151" i="10"/>
  <c r="AG151" i="10"/>
  <c r="AF152" i="10"/>
  <c r="AG152" i="10"/>
  <c r="AF153" i="10"/>
  <c r="AG153" i="10"/>
  <c r="AF154" i="10"/>
  <c r="AG154" i="10"/>
  <c r="AF155" i="10"/>
  <c r="AG155" i="10"/>
  <c r="AF156" i="10"/>
  <c r="AG156" i="10"/>
  <c r="AF157" i="10"/>
  <c r="AG157" i="10"/>
  <c r="AF158" i="10"/>
  <c r="AG158" i="10"/>
  <c r="AF159" i="10"/>
  <c r="AG159" i="10"/>
  <c r="AF160" i="10"/>
  <c r="AG160" i="10"/>
  <c r="AF161" i="10"/>
  <c r="AG161" i="10"/>
  <c r="AF162" i="10"/>
  <c r="AG162" i="10"/>
  <c r="AF163" i="10"/>
  <c r="AG163" i="10"/>
  <c r="AF164" i="10"/>
  <c r="AG164" i="10"/>
  <c r="AF165" i="10"/>
  <c r="AG165" i="10"/>
  <c r="AF166" i="10"/>
  <c r="AG166" i="10"/>
  <c r="AF167" i="10"/>
  <c r="AG167" i="10"/>
  <c r="AF168" i="10"/>
  <c r="AG168" i="10"/>
  <c r="AF169" i="10"/>
  <c r="AG169" i="10"/>
  <c r="AF170" i="10"/>
  <c r="AG170" i="10"/>
  <c r="AF171" i="10"/>
  <c r="AG171" i="10"/>
  <c r="AF172" i="10"/>
  <c r="AG172" i="10"/>
  <c r="AF173" i="10"/>
  <c r="AG173" i="10"/>
  <c r="AF17" i="10" l="1"/>
  <c r="AF18" i="10"/>
  <c r="AF19" i="10"/>
  <c r="AF20" i="10"/>
  <c r="AF21" i="10"/>
  <c r="AF24" i="10"/>
  <c r="AF16" i="10"/>
  <c r="AG17" i="10"/>
  <c r="AG18" i="10"/>
  <c r="AG19" i="10"/>
  <c r="AG20" i="10"/>
  <c r="AG21" i="10"/>
  <c r="AG24" i="10"/>
  <c r="AG16" i="10"/>
  <c r="AP23" i="10" l="1"/>
  <c r="AO18" i="10"/>
  <c r="AF7" i="10" l="1"/>
  <c r="AG7" i="10"/>
  <c r="AP21" i="10"/>
  <c r="AP20" i="10" l="1"/>
  <c r="AP19" i="10"/>
  <c r="AP18" i="10"/>
  <c r="AO19" i="10"/>
  <c r="AO20" i="10" s="1"/>
  <c r="AO21" i="10" s="1"/>
  <c r="AO22" i="10" l="1"/>
  <c r="AO23" i="10" s="1"/>
  <c r="AF8" i="10"/>
  <c r="AF9" i="10"/>
  <c r="AG9" i="10"/>
  <c r="AG10" i="10"/>
  <c r="AF6" i="10"/>
  <c r="AG6" i="10"/>
  <c r="AF10" i="10"/>
  <c r="AG8" i="10" l="1"/>
  <c r="AG4" i="10" s="1"/>
  <c r="AF4" i="10"/>
</calcChain>
</file>

<file path=xl/sharedStrings.xml><?xml version="1.0" encoding="utf-8"?>
<sst xmlns="http://schemas.openxmlformats.org/spreadsheetml/2006/main" count="1738" uniqueCount="181">
  <si>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</si>
  <si>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</si>
  <si>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</si>
  <si>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</si>
  <si>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</si>
  <si>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</si>
  <si>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</si>
  <si>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</si>
  <si>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</si>
  <si>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</si>
  <si>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</si>
  <si>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</si>
  <si>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</si>
  <si>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</si>
  <si>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</si>
  <si>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</si>
  <si>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</si>
  <si>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</si>
  <si>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</si>
  <si>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</si>
  <si>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</si>
  <si>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30/06/2014</t>
  </si>
  <si>
    <t>SG</t>
  </si>
  <si>
    <t>EUR</t>
  </si>
  <si>
    <t>EURCZK</t>
  </si>
  <si>
    <t>NOMURA</t>
  </si>
  <si>
    <t>EURUSD</t>
  </si>
  <si>
    <t>LCL</t>
  </si>
  <si>
    <t>HSBC</t>
  </si>
  <si>
    <t>NATIXIS</t>
  </si>
  <si>
    <t>USDBRL</t>
  </si>
  <si>
    <t>BNP</t>
  </si>
  <si>
    <t>CA</t>
  </si>
  <si>
    <t>CDS premium</t>
  </si>
  <si>
    <t>Default probability</t>
  </si>
  <si>
    <t>1Y</t>
  </si>
  <si>
    <t>2Y</t>
  </si>
  <si>
    <t>Markit Series</t>
  </si>
  <si>
    <t>Start Date</t>
  </si>
  <si>
    <t>Maturity Date</t>
  </si>
  <si>
    <t>Recovery</t>
  </si>
  <si>
    <t>Years</t>
  </si>
  <si>
    <t>Markit serie</t>
  </si>
  <si>
    <t xml:space="preserve">Value Date: </t>
  </si>
  <si>
    <t>CVA</t>
  </si>
  <si>
    <t>DVA</t>
  </si>
  <si>
    <t>MIN(SI((SOMMEPROD($G$13:$G$57,$K$13:$K$57)/SOMME($K$13:$K$57))&lt;$AI$14:$AI$20,$AG$14:$AG$20))</t>
  </si>
  <si>
    <t>Barrier</t>
  </si>
  <si>
    <t>CIC SO</t>
  </si>
  <si>
    <t>WU</t>
  </si>
  <si>
    <t>BECM</t>
  </si>
  <si>
    <t>CIC</t>
  </si>
  <si>
    <t>GS</t>
  </si>
  <si>
    <t>DB</t>
  </si>
  <si>
    <t>New Hedge</t>
  </si>
  <si>
    <t>Markit Series 3Y</t>
  </si>
  <si>
    <t>EURGBP</t>
  </si>
  <si>
    <t>TOTAL FX</t>
  </si>
  <si>
    <t>Initial Spot Rate</t>
  </si>
  <si>
    <t>BUY</t>
  </si>
  <si>
    <t>PUT</t>
  </si>
  <si>
    <t>CALL</t>
  </si>
  <si>
    <t>CZK</t>
  </si>
  <si>
    <t>SELL</t>
  </si>
  <si>
    <t>FORWARD</t>
  </si>
  <si>
    <t>USD</t>
  </si>
  <si>
    <t>254-D</t>
  </si>
  <si>
    <t>191-D</t>
  </si>
  <si>
    <t>192-D</t>
  </si>
  <si>
    <t>193-D</t>
  </si>
  <si>
    <t>194-D</t>
  </si>
  <si>
    <t>195-D</t>
  </si>
  <si>
    <t>USDMXN</t>
  </si>
  <si>
    <t>257-D</t>
  </si>
  <si>
    <t>256-D</t>
  </si>
  <si>
    <t>259-D</t>
  </si>
  <si>
    <t>263-D</t>
  </si>
  <si>
    <t>260-D</t>
  </si>
  <si>
    <t>269-D</t>
  </si>
  <si>
    <t>266-D</t>
  </si>
  <si>
    <t>267-D</t>
  </si>
  <si>
    <t>261-D</t>
  </si>
  <si>
    <t>264-D</t>
  </si>
  <si>
    <t>268-D</t>
  </si>
  <si>
    <t>262-D</t>
  </si>
  <si>
    <t>265-D</t>
  </si>
  <si>
    <t>270-D</t>
  </si>
  <si>
    <t>272-D</t>
  </si>
  <si>
    <t>271-D</t>
  </si>
  <si>
    <t>275-D</t>
  </si>
  <si>
    <t>274-D</t>
  </si>
  <si>
    <t>276-D</t>
  </si>
  <si>
    <t>278-D</t>
  </si>
  <si>
    <t>277-D</t>
  </si>
  <si>
    <t>279-D</t>
  </si>
  <si>
    <t xml:space="preserve">Calculation Date: </t>
  </si>
  <si>
    <t>305-D</t>
  </si>
  <si>
    <t>306-D</t>
  </si>
  <si>
    <t>307-D</t>
  </si>
  <si>
    <t>308-D</t>
  </si>
  <si>
    <t>309-D</t>
  </si>
  <si>
    <t>310-D</t>
  </si>
  <si>
    <t>BARCLAYS</t>
  </si>
  <si>
    <t>311-D</t>
  </si>
  <si>
    <t>312-D</t>
  </si>
  <si>
    <t>313-D</t>
  </si>
  <si>
    <t>314-D</t>
  </si>
  <si>
    <t>315-D</t>
  </si>
  <si>
    <t>316-D</t>
  </si>
  <si>
    <t>317-D</t>
  </si>
  <si>
    <t>318-D</t>
  </si>
  <si>
    <t>319-D</t>
  </si>
  <si>
    <t>320-D</t>
  </si>
  <si>
    <t>321-D</t>
  </si>
  <si>
    <t>280-D</t>
  </si>
  <si>
    <t>283-D</t>
  </si>
  <si>
    <t>CMCIC</t>
  </si>
  <si>
    <t>284-D</t>
  </si>
  <si>
    <t>281-D</t>
  </si>
  <si>
    <t>285-D</t>
  </si>
  <si>
    <t>286-D</t>
  </si>
  <si>
    <t>287-D</t>
  </si>
  <si>
    <t>282-D</t>
  </si>
  <si>
    <t>288-D</t>
  </si>
  <si>
    <t>289-D</t>
  </si>
  <si>
    <t>291-D</t>
  </si>
  <si>
    <t>292-D</t>
  </si>
  <si>
    <t>295-D</t>
  </si>
  <si>
    <t>290-D</t>
  </si>
  <si>
    <t>293-D</t>
  </si>
  <si>
    <t>294-D</t>
  </si>
  <si>
    <t>296-D</t>
  </si>
  <si>
    <t>297-D</t>
  </si>
  <si>
    <t>298-D</t>
  </si>
  <si>
    <t>299-D</t>
  </si>
  <si>
    <t>322-D</t>
  </si>
  <si>
    <t>323-D</t>
  </si>
  <si>
    <t>324-D</t>
  </si>
  <si>
    <t>Buy PUT KO</t>
  </si>
  <si>
    <t>Fwd Synth Buy PUT KI</t>
  </si>
  <si>
    <t>Fwd Synth Sell CALL KI</t>
  </si>
  <si>
    <t>Collar</t>
  </si>
  <si>
    <t>Binary</t>
  </si>
  <si>
    <t>350-D</t>
  </si>
  <si>
    <t>351-D</t>
  </si>
  <si>
    <t>352-D</t>
  </si>
  <si>
    <t>Restructuration (Trade 812)</t>
  </si>
  <si>
    <t>353-D</t>
  </si>
  <si>
    <t>354-D</t>
  </si>
  <si>
    <t>355-D</t>
  </si>
  <si>
    <t>356-D</t>
  </si>
  <si>
    <t>Restructuration (Trade 839)</t>
  </si>
  <si>
    <t>357-D</t>
  </si>
  <si>
    <t>358-D</t>
  </si>
  <si>
    <t>327-D</t>
  </si>
  <si>
    <t>328-D</t>
  </si>
  <si>
    <t>329-D</t>
  </si>
  <si>
    <t>330-D</t>
  </si>
  <si>
    <t>326-D</t>
  </si>
  <si>
    <t>Terme asymétrique</t>
  </si>
  <si>
    <t>331-D</t>
  </si>
  <si>
    <t>332-D</t>
  </si>
  <si>
    <t>325-D</t>
  </si>
  <si>
    <t>339-D</t>
  </si>
  <si>
    <t>340-D</t>
  </si>
  <si>
    <t>337-D</t>
  </si>
  <si>
    <t>333-D</t>
  </si>
  <si>
    <t>338-D</t>
  </si>
  <si>
    <t>335-D</t>
  </si>
  <si>
    <t>334-D</t>
  </si>
  <si>
    <t>336-D</t>
  </si>
  <si>
    <t>341-D</t>
  </si>
  <si>
    <t>344-D</t>
  </si>
  <si>
    <t>345-D</t>
  </si>
  <si>
    <t>346-D</t>
  </si>
  <si>
    <t>347-D</t>
  </si>
  <si>
    <t>342-D</t>
  </si>
  <si>
    <t>343-D</t>
  </si>
  <si>
    <t>348-D</t>
  </si>
  <si>
    <t>349-D</t>
  </si>
  <si>
    <t>390-D</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</si>
</sst>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 numFmtId="170" formatCode="#,##0.00_ ;\-#,##0.00\ "/>
    <numFmt numFmtId="172" formatCode="_ * #,##0_ ;_ * \-#,##0_ ;_ * &quot;-&quot;??_ ;_ @_ "/>
    <numFmt numFmtId="173" formatCode="0.000%"/>
  </numFmts>
  <fonts count="85"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color indexed="9"/>
      <name val="Arial"/>
      <family val="2"/>
    </font>
    <font>
      <b/>
      <sz val="12"/>
      <color indexed="9"/>
      <name val="Arial"/>
      <family val="2"/>
    </font>
    <font>
      <sz val="10"/>
      <color indexed="9"/>
      <name val="Arial"/>
      <family val="2"/>
    </font>
    <font>
      <sz val="8"/>
      <name val="Arial"/>
      <family val="2"/>
    </font>
    <font>
      <b/>
      <sz val="18"/>
      <name val="Calibri"/>
      <family val="2"/>
    </font>
    <font>
      <i/>
      <sz val="8"/>
      <name val="Arial"/>
      <family val="2"/>
    </font>
    <font>
      <sz val="10"/>
      <name val="Arial"/>
      <family val="2"/>
    </font>
    <font>
      <b/>
      <sz val="11"/>
      <color theme="1"/>
      <name val="Calibri"/>
      <family val="2"/>
      <scheme val="minor"/>
    </font>
    <font>
      <sz val="8"/>
      <color rgb="FFFF0000"/>
      <name val="Arial"/>
      <family val="2"/>
    </font>
    <font>
      <b/>
      <sz val="8"/>
      <name val="Arial"/>
      <family val="2"/>
    </font>
    <font>
      <b/>
      <sz val="8"/>
      <color rgb="FFFF0000"/>
      <name val="Arial"/>
      <family val="2"/>
    </font>
    <font>
      <b/>
      <sz val="24"/>
      <name val="Arial"/>
      <family val="2"/>
    </font>
    <font>
      <b/>
      <sz val="18"/>
      <name val="Calibri"/>
      <family val="2"/>
    </font>
    <font>
      <b/>
      <sz val="18"/>
      <color indexed="9"/>
      <name val="Arial"/>
      <family val="2"/>
    </font>
    <font>
      <b/>
      <sz val="18"/>
      <color indexed="9"/>
      <name val="Calibri"/>
      <family val="2"/>
      <scheme val="minor"/>
    </font>
    <font>
      <b/>
      <sz val="11"/>
      <color indexed="9"/>
      <name val="Calibri"/>
      <family val="2"/>
      <scheme val="minor"/>
    </font>
    <font>
      <sz val="10"/>
      <name val="Arial"/>
      <family val="2"/>
    </font>
    <font>
      <sz val="12"/>
      <name val="Arial"/>
      <family val="2"/>
    </font>
    <font>
      <sz val="12"/>
      <color indexed="9"/>
      <name val="Arial"/>
      <family val="2"/>
    </font>
    <font>
      <b/>
      <sz val="12"/>
      <color indexed="9"/>
      <name val="Arial"/>
      <family val="2"/>
    </font>
    <font>
      <b/>
      <sz val="12"/>
      <name val="Calibri"/>
      <family val="2"/>
      <scheme val="minor"/>
    </font>
    <font>
      <b/>
      <sz val="12"/>
      <color indexed="9"/>
      <name val="Calibri"/>
      <family val="2"/>
      <scheme val="minor"/>
    </font>
    <font>
      <b/>
      <sz val="11"/>
      <color rgb="FFFF0000"/>
      <name val="Calibri"/>
      <family val="2"/>
      <scheme val="minor"/>
    </font>
    <font>
      <b/>
      <sz val="12"/>
      <color indexed="10"/>
      <name val="Arial"/>
      <family val="2"/>
    </font>
    <font>
      <b/>
      <sz val="8"/>
      <name val="Arial"/>
      <family val="2"/>
    </font>
    <font>
      <sz val="8"/>
      <color indexed="9"/>
      <name val="Arial"/>
      <family val="2"/>
    </font>
    <font>
      <b/>
      <sz val="8"/>
      <name val="Calibri"/>
      <family val="2"/>
      <scheme val="minor"/>
    </font>
    <font>
      <sz val="11"/>
      <color indexed="9"/>
      <name val="Calibri"/>
      <family val="2"/>
      <scheme val="minor"/>
    </font>
    <font>
      <sz val="10"/>
      <color indexed="9"/>
      <name val="Calibri"/>
      <family val="2"/>
      <scheme val="minor"/>
    </font>
    <font>
      <sz val="10"/>
      <color indexed="9"/>
      <name val="Arial"/>
      <family val="2"/>
    </font>
    <font>
      <b/>
      <sz val="7"/>
      <name val="Arial"/>
      <family val="2"/>
    </font>
    <font>
      <sz val="8"/>
      <name val="Arial"/>
      <family val="2"/>
    </font>
    <font>
      <sz val="10"/>
      <name val="Calibri"/>
      <family val="2"/>
      <scheme val="minor"/>
    </font>
    <font>
      <sz val="11"/>
      <name val="Calibri"/>
      <family val="2"/>
      <scheme val="minor"/>
    </font>
    <font>
      <sz val="8"/>
      <name val="Calibri"/>
      <family val="2"/>
      <scheme val="minor"/>
    </font>
    <font>
      <sz val="12"/>
      <name val="Calibri"/>
      <family val="2"/>
      <scheme val="minor"/>
    </font>
    <font>
      <b/>
      <sz val="11"/>
      <color theme="1"/>
      <name val="Calibri"/>
      <family val="2"/>
      <scheme val="minor"/>
    </font>
    <font>
      <b/>
      <sz val="11"/>
      <name val="Calibri"/>
      <family val="2"/>
      <scheme val="minor"/>
    </font>
    <font>
      <sz val="11"/>
      <color theme="1"/>
      <name val="Calibri"/>
      <family val="2"/>
      <scheme val="minor"/>
    </font>
    <font>
      <b/>
      <sz val="10"/>
      <name val="Arial"/>
      <family val="2"/>
    </font>
    <font>
      <b/>
      <sz val="10"/>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5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4" fontId="3" fillId="0" borderId="0" applyFont="0" applyFill="0" applyBorder="0" applyAlignment="0" applyProtection="0"/>
    <xf numFmtId="164" fontId="3"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164"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9" fontId="50"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7" fillId="0" borderId="0">
      <alignment vertical="top"/>
    </xf>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197">
    <xf numFmtId="0" fontId="0" fillId="0" borderId="0" xfId="0"/>
    <xf numFmtId="0" fontId="43" fillId="27" borderId="0" xfId="0" applyFont="1" applyFill="1" applyBorder="1"/>
    <xf numFmtId="0" fontId="44" fillId="27" borderId="0" xfId="0" applyFont="1" applyFill="1"/>
    <xf numFmtId="0" fontId="45" fillId="27" borderId="0" xfId="0" applyFont="1" applyFill="1"/>
    <xf numFmtId="0" fontId="46" fillId="27" borderId="0" xfId="0" applyFont="1" applyFill="1"/>
    <xf numFmtId="0" fontId="47" fillId="27" borderId="0" xfId="0" applyFont="1" applyFill="1" applyBorder="1" applyAlignment="1" applyProtection="1">
      <alignment horizontal="center"/>
      <protection locked="0"/>
    </xf>
    <xf numFmtId="0" fontId="47" fillId="27" borderId="0" xfId="0" applyFont="1" applyFill="1" applyBorder="1" applyAlignment="1" applyProtection="1">
      <alignment horizontal="left"/>
      <protection locked="0"/>
    </xf>
    <xf numFmtId="164" fontId="47" fillId="27" borderId="0" xfId="106" applyFont="1" applyFill="1"/>
    <xf numFmtId="0" fontId="0" fillId="0" borderId="0" xfId="0" applyAlignment="1">
      <alignment horizontal="center"/>
    </xf>
    <xf numFmtId="0" fontId="48" fillId="27" borderId="0" xfId="0" applyFont="1" applyFill="1" applyBorder="1"/>
    <xf numFmtId="0" fontId="48" fillId="27" borderId="0" xfId="0" applyFont="1" applyFill="1" applyBorder="1" applyAlignment="1">
      <alignment horizontal="left"/>
    </xf>
    <xf numFmtId="0" fontId="48" fillId="27" borderId="0" xfId="0" applyFont="1" applyFill="1" applyBorder="1" applyAlignment="1">
      <alignment horizontal="center"/>
    </xf>
    <xf numFmtId="166" fontId="48" fillId="27" borderId="0" xfId="0" applyNumberFormat="1" applyFont="1" applyFill="1" applyBorder="1" applyAlignment="1">
      <alignment horizontal="left"/>
    </xf>
    <xf numFmtId="164" fontId="44" fillId="27" borderId="0" xfId="106" applyFont="1" applyFill="1" applyBorder="1"/>
    <xf numFmtId="164" fontId="44" fillId="27" borderId="0" xfId="106" applyFont="1" applyFill="1"/>
    <xf numFmtId="166" fontId="3" fillId="27" borderId="0" xfId="0" applyNumberFormat="1" applyFont="1" applyFill="1" applyBorder="1" applyAlignment="1">
      <alignment horizontal="left"/>
    </xf>
    <xf numFmtId="166" fontId="3" fillId="27" borderId="0" xfId="0" applyNumberFormat="1" applyFont="1" applyFill="1" applyBorder="1" applyAlignment="1">
      <alignment horizontal="center"/>
    </xf>
    <xf numFmtId="164" fontId="45" fillId="27" borderId="0" xfId="106" applyFont="1" applyFill="1"/>
    <xf numFmtId="0" fontId="3" fillId="27" borderId="0" xfId="0" applyFont="1" applyFill="1" applyBorder="1" applyAlignment="1">
      <alignment horizontal="left"/>
    </xf>
    <xf numFmtId="0" fontId="3" fillId="27" borderId="0" xfId="0" applyFont="1" applyFill="1" applyBorder="1" applyAlignment="1">
      <alignment horizontal="center"/>
    </xf>
    <xf numFmtId="166" fontId="47" fillId="27" borderId="0" xfId="0" applyNumberFormat="1" applyFont="1" applyFill="1" applyBorder="1" applyAlignment="1" applyProtection="1">
      <alignment horizontal="left"/>
      <protection locked="0"/>
    </xf>
    <xf numFmtId="164" fontId="49" fillId="27" borderId="0" xfId="106" applyFont="1" applyFill="1"/>
    <xf numFmtId="0" fontId="0" fillId="0" borderId="0" xfId="0" applyAlignment="1">
      <alignment horizontal="left"/>
    </xf>
    <xf numFmtId="166" fontId="0" fillId="0" borderId="0" xfId="0" applyNumberFormat="1" applyAlignment="1">
      <alignment horizontal="left"/>
    </xf>
    <xf numFmtId="164" fontId="3" fillId="0" borderId="0" xfId="106"/>
    <xf numFmtId="166" fontId="3" fillId="27" borderId="0" xfId="154" applyNumberFormat="1" applyFont="1" applyFill="1" applyBorder="1" applyAlignment="1">
      <alignment horizontal="left"/>
    </xf>
    <xf numFmtId="0" fontId="55" fillId="27" borderId="0" xfId="154" applyFont="1" applyFill="1" applyBorder="1"/>
    <xf numFmtId="0" fontId="56" fillId="27" borderId="0" xfId="154" applyFont="1" applyFill="1" applyBorder="1"/>
    <xf numFmtId="0" fontId="56" fillId="27" borderId="0" xfId="154" applyFont="1" applyFill="1" applyBorder="1" applyAlignment="1">
      <alignment horizontal="center"/>
    </xf>
    <xf numFmtId="166" fontId="56" fillId="27" borderId="0" xfId="154" applyNumberFormat="1" applyFont="1" applyFill="1" applyBorder="1"/>
    <xf numFmtId="164" fontId="56" fillId="27" borderId="0" xfId="154" applyNumberFormat="1" applyFont="1" applyFill="1" applyBorder="1"/>
    <xf numFmtId="169" fontId="56" fillId="27" borderId="0" xfId="154" applyNumberFormat="1" applyFont="1" applyFill="1" applyBorder="1" applyAlignment="1">
      <alignment horizontal="center"/>
    </xf>
    <xf numFmtId="164" fontId="56" fillId="27" borderId="0" xfId="154" applyNumberFormat="1" applyFont="1" applyFill="1" applyBorder="1" applyAlignment="1">
      <alignment horizontal="center"/>
    </xf>
    <xf numFmtId="0" fontId="57" fillId="27" borderId="0" xfId="154" applyFont="1" applyFill="1" applyBorder="1"/>
    <xf numFmtId="169" fontId="57" fillId="27" borderId="0" xfId="154" applyNumberFormat="1" applyFont="1" applyFill="1" applyBorder="1"/>
    <xf numFmtId="164" fontId="57" fillId="27" borderId="0" xfId="154" applyNumberFormat="1" applyFont="1" applyFill="1"/>
    <xf numFmtId="0" fontId="57" fillId="0" borderId="0" xfId="154" applyFont="1" applyFill="1" applyAlignment="1">
      <alignment horizontal="center"/>
    </xf>
    <xf numFmtId="0" fontId="57" fillId="27" borderId="0" xfId="154" applyFont="1" applyFill="1"/>
    <xf numFmtId="0" fontId="58" fillId="27" borderId="0" xfId="0" applyFont="1" applyFill="1"/>
    <xf numFmtId="0" fontId="59" fillId="27" borderId="0" xfId="0" applyFont="1" applyFill="1"/>
    <xf numFmtId="166" fontId="60" fillId="27" borderId="0" xfId="154" applyNumberFormat="1" applyFont="1" applyFill="1" applyBorder="1" applyAlignment="1">
      <alignment horizontal="left"/>
    </xf>
    <xf numFmtId="166" fontId="60" fillId="27" borderId="0" xfId="154" applyNumberFormat="1" applyFont="1" applyFill="1" applyBorder="1" applyAlignment="1">
      <alignment horizontal="center"/>
    </xf>
    <xf numFmtId="166" fontId="61" fillId="27" borderId="0" xfId="154" applyNumberFormat="1" applyFont="1" applyFill="1" applyBorder="1"/>
    <xf numFmtId="0" fontId="61" fillId="27" borderId="0" xfId="154" applyFont="1" applyFill="1" applyBorder="1"/>
    <xf numFmtId="164" fontId="61" fillId="27" borderId="0" xfId="154" applyNumberFormat="1" applyFont="1" applyFill="1" applyBorder="1"/>
    <xf numFmtId="169" fontId="61" fillId="27" borderId="0" xfId="154" applyNumberFormat="1" applyFont="1" applyFill="1" applyBorder="1" applyAlignment="1">
      <alignment horizontal="center"/>
    </xf>
    <xf numFmtId="164" fontId="61" fillId="27" borderId="0" xfId="154" applyNumberFormat="1" applyFont="1" applyFill="1" applyBorder="1" applyAlignment="1">
      <alignment horizontal="center"/>
    </xf>
    <xf numFmtId="0" fontId="62" fillId="27" borderId="0" xfId="154" applyFont="1" applyFill="1" applyBorder="1"/>
    <xf numFmtId="169" fontId="63" fillId="27" borderId="0" xfId="154" applyNumberFormat="1" applyFont="1" applyFill="1"/>
    <xf numFmtId="164" fontId="63" fillId="27" borderId="0" xfId="154" applyNumberFormat="1" applyFont="1" applyFill="1"/>
    <xf numFmtId="0" fontId="63" fillId="0" borderId="0" xfId="154" applyFont="1" applyFill="1" applyAlignment="1">
      <alignment horizontal="center"/>
    </xf>
    <xf numFmtId="0" fontId="63" fillId="27" borderId="0" xfId="154" applyFont="1" applyFill="1"/>
    <xf numFmtId="164" fontId="64" fillId="31" borderId="27" xfId="0" applyNumberFormat="1" applyFont="1" applyFill="1" applyBorder="1" applyAlignment="1">
      <alignment horizontal="center" vertical="center"/>
    </xf>
    <xf numFmtId="164" fontId="64" fillId="31" borderId="37" xfId="0" applyNumberFormat="1" applyFont="1" applyFill="1" applyBorder="1" applyAlignment="1">
      <alignment horizontal="center" vertical="center"/>
    </xf>
    <xf numFmtId="0" fontId="65" fillId="27" borderId="0" xfId="0" applyFont="1" applyFill="1"/>
    <xf numFmtId="0" fontId="60" fillId="27" borderId="0" xfId="154" applyFont="1" applyFill="1" applyBorder="1" applyAlignment="1"/>
    <xf numFmtId="164" fontId="64" fillId="31" borderId="26" xfId="0" applyNumberFormat="1" applyFont="1" applyFill="1" applyBorder="1" applyAlignment="1">
      <alignment horizontal="center" vertical="center"/>
    </xf>
    <xf numFmtId="172" fontId="64" fillId="31" borderId="27" xfId="0" applyNumberFormat="1" applyFont="1" applyFill="1" applyBorder="1" applyAlignment="1">
      <alignment horizontal="center" vertical="center"/>
    </xf>
    <xf numFmtId="172" fontId="64" fillId="31" borderId="37" xfId="0" applyNumberFormat="1" applyFont="1" applyFill="1" applyBorder="1" applyAlignment="1">
      <alignment horizontal="center" vertical="center"/>
    </xf>
    <xf numFmtId="0" fontId="66" fillId="27" borderId="0" xfId="0" applyFont="1" applyFill="1"/>
    <xf numFmtId="172" fontId="65" fillId="27" borderId="0" xfId="0" applyNumberFormat="1" applyFont="1" applyFill="1"/>
    <xf numFmtId="164" fontId="64" fillId="31" borderId="34" xfId="0" applyNumberFormat="1" applyFont="1" applyFill="1" applyBorder="1" applyAlignment="1">
      <alignment horizontal="center" vertical="center"/>
    </xf>
    <xf numFmtId="172" fontId="64" fillId="31" borderId="28" xfId="0" applyNumberFormat="1" applyFont="1" applyFill="1" applyBorder="1" applyAlignment="1">
      <alignment horizontal="center" vertical="center"/>
    </xf>
    <xf numFmtId="172" fontId="64" fillId="31" borderId="29" xfId="0" applyNumberFormat="1" applyFont="1" applyFill="1" applyBorder="1" applyAlignment="1">
      <alignment horizontal="center" vertical="center"/>
    </xf>
    <xf numFmtId="164" fontId="64" fillId="31" borderId="35" xfId="0" applyNumberFormat="1" applyFont="1" applyFill="1" applyBorder="1" applyAlignment="1">
      <alignment horizontal="center" vertical="center"/>
    </xf>
    <xf numFmtId="172" fontId="64" fillId="31" borderId="30" xfId="0" applyNumberFormat="1" applyFont="1" applyFill="1" applyBorder="1" applyAlignment="1">
      <alignment horizontal="center" vertical="center"/>
    </xf>
    <xf numFmtId="172" fontId="64" fillId="31" borderId="31" xfId="0" applyNumberFormat="1" applyFont="1" applyFill="1" applyBorder="1" applyAlignment="1">
      <alignment horizontal="center" vertical="center"/>
    </xf>
    <xf numFmtId="0" fontId="60" fillId="27" borderId="0" xfId="154" applyFont="1" applyFill="1" applyBorder="1" applyAlignment="1">
      <alignment horizontal="center"/>
    </xf>
    <xf numFmtId="0" fontId="60" fillId="27" borderId="0" xfId="154" applyFont="1" applyFill="1" applyBorder="1" applyAlignment="1">
      <alignment horizontal="left"/>
    </xf>
    <xf numFmtId="164" fontId="64" fillId="31" borderId="36" xfId="0" applyNumberFormat="1" applyFont="1" applyFill="1" applyBorder="1" applyAlignment="1">
      <alignment horizontal="center" vertical="center"/>
    </xf>
    <xf numFmtId="172" fontId="64" fillId="31" borderId="32" xfId="0" applyNumberFormat="1" applyFont="1" applyFill="1" applyBorder="1" applyAlignment="1">
      <alignment horizontal="center" vertical="center"/>
    </xf>
    <xf numFmtId="172" fontId="64" fillId="31" borderId="33" xfId="0" applyNumberFormat="1" applyFont="1" applyFill="1" applyBorder="1" applyAlignment="1">
      <alignment horizontal="center" vertical="center"/>
    </xf>
    <xf numFmtId="164" fontId="67" fillId="27" borderId="0" xfId="154" applyNumberFormat="1" applyFont="1" applyFill="1"/>
    <xf numFmtId="0" fontId="69" fillId="27" borderId="0" xfId="154" applyFont="1" applyFill="1"/>
    <xf numFmtId="0" fontId="71" fillId="27" borderId="0" xfId="0" applyFont="1" applyFill="1"/>
    <xf numFmtId="0" fontId="72" fillId="27" borderId="0" xfId="0" applyFont="1" applyFill="1"/>
    <xf numFmtId="0" fontId="73" fillId="27" borderId="0" xfId="154" applyFont="1" applyFill="1"/>
    <xf numFmtId="164" fontId="74" fillId="28" borderId="13" xfId="154" applyNumberFormat="1" applyFont="1" applyFill="1" applyBorder="1" applyAlignment="1">
      <alignment horizontal="center"/>
    </xf>
    <xf numFmtId="0" fontId="60" fillId="0" borderId="0" xfId="154" applyFont="1" applyFill="1" applyAlignment="1"/>
    <xf numFmtId="0" fontId="76" fillId="0" borderId="0" xfId="0" applyFont="1"/>
    <xf numFmtId="0" fontId="77" fillId="0" borderId="0" xfId="0" applyFont="1"/>
    <xf numFmtId="0" fontId="60" fillId="0" borderId="0" xfId="154" applyFont="1"/>
    <xf numFmtId="0" fontId="75" fillId="29" borderId="0" xfId="154" applyFont="1" applyFill="1" applyAlignment="1">
      <alignment horizontal="center" vertical="center"/>
    </xf>
    <xf numFmtId="0" fontId="78" fillId="29" borderId="0" xfId="154" applyFont="1" applyFill="1" applyAlignment="1">
      <alignment horizontal="center" vertical="center"/>
    </xf>
    <xf numFmtId="164" fontId="79" fillId="27" borderId="0" xfId="154" applyNumberFormat="1" applyFont="1" applyFill="1" applyBorder="1" applyAlignment="1">
      <alignment horizontal="center" vertical="center"/>
    </xf>
    <xf numFmtId="164" fontId="76" fillId="0" borderId="0" xfId="106" applyFont="1" applyAlignment="1">
      <alignment horizontal="center" vertical="center"/>
    </xf>
    <xf numFmtId="0" fontId="80" fillId="30" borderId="0" xfId="146" applyFont="1" applyFill="1" applyAlignment="1">
      <alignment horizontal="center"/>
    </xf>
    <xf numFmtId="0" fontId="80" fillId="30" borderId="0" xfId="147" applyFont="1" applyFill="1" applyAlignment="1">
      <alignment horizontal="center"/>
    </xf>
    <xf numFmtId="0" fontId="81" fillId="0" borderId="0" xfId="0" applyFont="1" applyAlignment="1">
      <alignment horizontal="center" vertical="center"/>
    </xf>
    <xf numFmtId="0" fontId="76" fillId="0" borderId="0" xfId="0" applyFont="1" applyAlignment="1">
      <alignment horizontal="center" vertical="center"/>
    </xf>
    <xf numFmtId="0" fontId="60" fillId="0" borderId="0" xfId="154" applyFont="1" applyAlignment="1">
      <alignment horizontal="center" vertical="center"/>
    </xf>
    <xf numFmtId="0" fontId="83" fillId="0" borderId="0" xfId="154" applyFont="1" applyAlignment="1">
      <alignment horizontal="center" vertical="center"/>
    </xf>
    <xf numFmtId="0" fontId="60" fillId="0" borderId="0" xfId="154" applyFont="1" applyFill="1" applyAlignment="1">
      <alignment horizontal="center" vertical="center"/>
    </xf>
    <xf numFmtId="0" fontId="77" fillId="0" borderId="0" xfId="0" applyFont="1" applyAlignment="1">
      <alignment horizontal="center" vertical="center"/>
    </xf>
    <xf numFmtId="0" fontId="82" fillId="0" borderId="0" xfId="0" applyFont="1" applyAlignment="1">
      <alignment horizontal="center" vertical="center"/>
    </xf>
    <xf numFmtId="0" fontId="80" fillId="30" borderId="0" xfId="0" applyFont="1" applyFill="1" applyBorder="1" applyAlignment="1">
      <alignment horizontal="center" vertical="center"/>
    </xf>
    <xf numFmtId="0" fontId="83" fillId="0" borderId="0" xfId="154" applyFont="1" applyFill="1" applyAlignment="1">
      <alignment horizontal="center" vertical="center"/>
    </xf>
    <xf numFmtId="0" fontId="80" fillId="0" borderId="0" xfId="0" applyFont="1" applyAlignment="1">
      <alignment horizontal="center" vertical="center"/>
    </xf>
    <xf numFmtId="173" fontId="76" fillId="0" borderId="0" xfId="142" applyNumberFormat="1" applyFont="1" applyAlignment="1">
      <alignment horizontal="center" vertical="center"/>
    </xf>
    <xf numFmtId="43" fontId="77" fillId="0" borderId="0" xfId="0" applyNumberFormat="1" applyFont="1" applyAlignment="1">
      <alignment horizontal="center" vertical="center"/>
    </xf>
    <xf numFmtId="10" fontId="77" fillId="0" borderId="0" xfId="142" applyNumberFormat="1" applyFont="1" applyAlignment="1">
      <alignment horizontal="center" vertical="center"/>
    </xf>
    <xf numFmtId="0" fontId="84" fillId="0" borderId="0" xfId="0" applyFont="1" applyAlignment="1">
      <alignment horizontal="center" vertical="center"/>
    </xf>
    <xf numFmtId="166" fontId="60" fillId="0" borderId="0" xfId="154" applyNumberFormat="1" applyFont="1"/>
    <xf numFmtId="164" fontId="60" fillId="0" borderId="0" xfId="154" applyNumberFormat="1" applyFont="1"/>
    <xf numFmtId="169" fontId="60" fillId="0" borderId="0" xfId="154" applyNumberFormat="1" applyFont="1"/>
    <xf numFmtId="0" fontId="78" fillId="29" borderId="0" xfId="0" applyFont="1" applyFill="1" applyAlignment="1">
      <alignment horizontal="center" vertical="center"/>
    </xf>
    <xf numFmtId="164" fontId="79" fillId="27" borderId="0" xfId="0" applyNumberFormat="1" applyFont="1" applyFill="1" applyBorder="1" applyAlignment="1">
      <alignment horizontal="center" vertical="center"/>
    </xf>
    <xf numFmtId="0" fontId="60" fillId="0" borderId="0" xfId="154" applyFont="1" applyFill="1" applyAlignment="1">
      <alignment horizontal="center"/>
    </xf>
    <xf numFmtId="0" fontId="60" fillId="0" borderId="0" xfId="154" applyFont="1" applyFill="1"/>
    <xf numFmtId="0" fontId="60" fillId="0" borderId="0" xfId="154" applyFont="1" applyAlignment="1">
      <alignment horizontal="center"/>
    </xf>
    <xf numFmtId="169" fontId="60" fillId="0" borderId="0" xfId="154" applyNumberFormat="1" applyFont="1" applyAlignment="1">
      <alignment horizontal="center"/>
    </xf>
    <xf numFmtId="164" fontId="60" fillId="0" borderId="0" xfId="154" applyNumberFormat="1" applyFont="1" applyAlignment="1">
      <alignment horizontal="center"/>
    </xf>
    <xf numFmtId="0" fontId="80" fillId="0" borderId="0" xfId="146" applyFont="1" applyFill="1" applyAlignment="1">
      <alignment horizontal="center"/>
    </xf>
    <xf numFmtId="170" fontId="82" fillId="32" borderId="17" xfId="106" applyNumberFormat="1" applyFont="1" applyFill="1" applyBorder="1" applyAlignment="1">
      <alignment horizontal="center" vertical="center"/>
    </xf>
    <xf numFmtId="170" fontId="82" fillId="32" borderId="18" xfId="106" applyNumberFormat="1" applyFont="1" applyFill="1" applyBorder="1" applyAlignment="1">
      <alignment horizontal="center" vertical="center"/>
    </xf>
    <xf numFmtId="10" fontId="82" fillId="32" borderId="17" xfId="157" applyNumberFormat="1" applyFont="1" applyFill="1" applyBorder="1" applyAlignment="1">
      <alignment horizontal="center" vertical="center"/>
    </xf>
    <xf numFmtId="10" fontId="82" fillId="32" borderId="18" xfId="157" applyNumberFormat="1" applyFont="1" applyFill="1" applyBorder="1" applyAlignment="1">
      <alignment horizontal="center" vertical="center"/>
    </xf>
    <xf numFmtId="170" fontId="82" fillId="32" borderId="19" xfId="106" applyNumberFormat="1" applyFont="1" applyFill="1" applyBorder="1" applyAlignment="1">
      <alignment horizontal="center" vertical="center"/>
    </xf>
    <xf numFmtId="170" fontId="82" fillId="32" borderId="20" xfId="106" applyNumberFormat="1" applyFont="1" applyFill="1" applyBorder="1" applyAlignment="1">
      <alignment horizontal="center" vertical="center"/>
    </xf>
    <xf numFmtId="10" fontId="82" fillId="32" borderId="19" xfId="157" applyNumberFormat="1" applyFont="1" applyFill="1" applyBorder="1" applyAlignment="1">
      <alignment horizontal="center" vertical="center"/>
    </xf>
    <xf numFmtId="10" fontId="82" fillId="32" borderId="20" xfId="157" applyNumberFormat="1" applyFont="1" applyFill="1" applyBorder="1" applyAlignment="1">
      <alignment horizontal="center" vertical="center"/>
    </xf>
    <xf numFmtId="170" fontId="82" fillId="32" borderId="21" xfId="106" applyNumberFormat="1" applyFont="1" applyFill="1" applyBorder="1" applyAlignment="1">
      <alignment horizontal="center" vertical="center"/>
    </xf>
    <xf numFmtId="170" fontId="82" fillId="32" borderId="22" xfId="106" applyNumberFormat="1" applyFont="1" applyFill="1" applyBorder="1" applyAlignment="1">
      <alignment horizontal="center" vertical="center"/>
    </xf>
    <xf numFmtId="10" fontId="82" fillId="32" borderId="22" xfId="157" applyNumberFormat="1" applyFont="1" applyFill="1" applyBorder="1" applyAlignment="1">
      <alignment horizontal="center" vertical="center"/>
    </xf>
    <xf numFmtId="0" fontId="80" fillId="32" borderId="0" xfId="146" applyFont="1" applyFill="1" applyAlignment="1">
      <alignment horizontal="center"/>
    </xf>
    <xf numFmtId="14" fontId="82" fillId="32" borderId="20" xfId="146" applyNumberFormat="1" applyFont="1" applyFill="1" applyBorder="1" applyAlignment="1">
      <alignment horizontal="center"/>
    </xf>
    <xf numFmtId="0" fontId="80" fillId="32" borderId="0" xfId="147" applyFont="1" applyFill="1" applyAlignment="1">
      <alignment horizontal="center"/>
    </xf>
    <xf numFmtId="0" fontId="81" fillId="32" borderId="0" xfId="0" applyFont="1" applyFill="1" applyAlignment="1">
      <alignment horizontal="center" vertical="center"/>
    </xf>
    <xf numFmtId="0" fontId="76" fillId="32" borderId="0" xfId="0" applyFont="1" applyFill="1" applyAlignment="1">
      <alignment horizontal="center" vertical="center"/>
    </xf>
    <xf numFmtId="14" fontId="82" fillId="32" borderId="19" xfId="146" applyNumberFormat="1" applyFont="1" applyFill="1" applyBorder="1" applyAlignment="1">
      <alignment horizontal="center"/>
    </xf>
    <xf numFmtId="0" fontId="82" fillId="32" borderId="0" xfId="0" applyFont="1" applyFill="1" applyBorder="1" applyAlignment="1">
      <alignment horizontal="center" vertical="center"/>
    </xf>
    <xf numFmtId="10" fontId="82" fillId="32" borderId="0" xfId="142" applyNumberFormat="1" applyFont="1" applyFill="1" applyBorder="1" applyAlignment="1">
      <alignment horizontal="center" vertical="center"/>
    </xf>
    <xf numFmtId="9" fontId="82" fillId="32" borderId="15" xfId="0" applyNumberFormat="1" applyFont="1" applyFill="1" applyBorder="1" applyAlignment="1">
      <alignment horizontal="center" vertical="center"/>
    </xf>
    <xf numFmtId="170" fontId="82" fillId="32" borderId="0" xfId="106" applyNumberFormat="1" applyFont="1" applyFill="1" applyAlignment="1">
      <alignment horizontal="center" vertical="center"/>
    </xf>
    <xf numFmtId="0" fontId="77" fillId="32" borderId="0" xfId="0" applyFont="1" applyFill="1" applyBorder="1" applyAlignment="1">
      <alignment horizontal="center" vertical="center"/>
    </xf>
    <xf numFmtId="10" fontId="77" fillId="32" borderId="0" xfId="142" applyNumberFormat="1" applyFont="1" applyFill="1" applyBorder="1" applyAlignment="1">
      <alignment horizontal="center" vertical="center"/>
    </xf>
    <xf numFmtId="0" fontId="3" fillId="27" borderId="0" xfId="154" applyFont="1" applyFill="1" applyBorder="1" applyAlignment="1"/>
    <xf numFmtId="0" fontId="42" fillId="29" borderId="0" xfId="0" applyFont="1" applyFill="1" applyAlignment="1">
      <alignment horizontal="center" vertical="center"/>
    </xf>
    <xf numFmtId="166" fontId="42" fillId="29" borderId="0" xfId="0" applyNumberFormat="1" applyFont="1" applyFill="1" applyAlignment="1">
      <alignment horizontal="center" vertical="center"/>
    </xf>
    <xf numFmtId="164" fontId="52" fillId="29" borderId="0" xfId="0" applyNumberFormat="1" applyFont="1" applyFill="1" applyAlignment="1">
      <alignment horizontal="center" vertical="center"/>
    </xf>
    <xf numFmtId="169" fontId="42" fillId="29" borderId="0" xfId="0" applyNumberFormat="1" applyFont="1" applyFill="1" applyAlignment="1">
      <alignment horizontal="center" vertical="center"/>
    </xf>
    <xf numFmtId="0" fontId="42" fillId="29" borderId="25" xfId="0" applyFont="1" applyFill="1" applyBorder="1" applyAlignment="1">
      <alignment horizontal="center" vertical="center"/>
    </xf>
    <xf numFmtId="166" fontId="42" fillId="29" borderId="25" xfId="0" applyNumberFormat="1" applyFont="1" applyFill="1" applyBorder="1" applyAlignment="1">
      <alignment horizontal="center" vertical="center"/>
    </xf>
    <xf numFmtId="164" fontId="52" fillId="29" borderId="25" xfId="0" applyNumberFormat="1" applyFont="1" applyFill="1" applyBorder="1" applyAlignment="1">
      <alignment horizontal="center" vertical="center"/>
    </xf>
    <xf numFmtId="169" fontId="42" fillId="29" borderId="25" xfId="0" applyNumberFormat="1" applyFont="1" applyFill="1" applyBorder="1" applyAlignment="1">
      <alignment horizontal="center" vertical="center"/>
    </xf>
    <xf numFmtId="0" fontId="53" fillId="29" borderId="0" xfId="0" applyFont="1" applyFill="1" applyBorder="1" applyAlignment="1">
      <alignment horizontal="center" vertical="center"/>
    </xf>
    <xf numFmtId="166" fontId="53" fillId="29" borderId="0" xfId="0" applyNumberFormat="1" applyFont="1" applyFill="1" applyBorder="1" applyAlignment="1">
      <alignment horizontal="center" vertical="center"/>
    </xf>
    <xf numFmtId="164" fontId="54"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53" fillId="29" borderId="0" xfId="0" applyNumberFormat="1" applyFont="1" applyFill="1" applyBorder="1" applyAlignment="1">
      <alignment horizontal="center" vertical="center"/>
    </xf>
    <xf numFmtId="164" fontId="54" fillId="29" borderId="12" xfId="0" applyNumberFormat="1" applyFont="1" applyFill="1" applyBorder="1" applyAlignment="1">
      <alignment horizontal="center" vertical="center"/>
    </xf>
    <xf numFmtId="0" fontId="53" fillId="29" borderId="12" xfId="0" applyFont="1" applyFill="1" applyBorder="1" applyAlignment="1">
      <alignment horizontal="center" vertical="center"/>
    </xf>
    <xf numFmtId="164" fontId="53" fillId="29" borderId="12" xfId="0" applyNumberFormat="1" applyFont="1" applyFill="1" applyBorder="1" applyAlignment="1">
      <alignment horizontal="center" vertical="center"/>
    </xf>
    <xf numFmtId="169" fontId="53" fillId="29" borderId="12" xfId="0" applyNumberFormat="1" applyFont="1" applyFill="1" applyBorder="1" applyAlignment="1">
      <alignment horizontal="center" vertical="center"/>
    </xf>
    <xf numFmtId="0" fontId="42" fillId="29" borderId="0" xfId="0" applyFont="1" applyFill="1" applyAlignment="1">
      <alignment horizontal="center"/>
    </xf>
    <xf numFmtId="166" fontId="42" fillId="29" borderId="0" xfId="0" applyNumberFormat="1" applyFont="1" applyFill="1" applyAlignment="1">
      <alignment horizontal="center"/>
    </xf>
    <xf numFmtId="164" fontId="42" fillId="29" borderId="0" xfId="0" applyNumberFormat="1" applyFont="1" applyFill="1" applyAlignment="1">
      <alignment horizontal="center"/>
    </xf>
    <xf numFmtId="169" fontId="42" fillId="29" borderId="0" xfId="0" applyNumberFormat="1" applyFont="1" applyFill="1" applyAlignment="1">
      <alignment horizontal="center"/>
    </xf>
    <xf numFmtId="166" fontId="0" fillId="0" borderId="0" xfId="0" applyNumberFormat="1"/>
    <xf numFmtId="164" fontId="0" fillId="0" borderId="0" xfId="0" applyNumberFormat="1"/>
    <xf numFmtId="169" fontId="0" fillId="0" borderId="0" xfId="0" applyNumberFormat="1"/>
    <xf numFmtId="164" fontId="42" fillId="29" borderId="0" xfId="0" applyNumberFormat="1" applyFont="1" applyFill="1" applyAlignment="1">
      <alignment horizontal="center" vertical="center"/>
    </xf>
    <xf numFmtId="164" fontId="42" fillId="29" borderId="25" xfId="0" applyNumberFormat="1" applyFont="1" applyFill="1" applyBorder="1" applyAlignment="1">
      <alignment horizontal="center" vertical="center"/>
    </xf>
    <xf numFmtId="10" fontId="1" fillId="32" borderId="21" xfId="157" applyNumberFormat="1" applyFont="1" applyFill="1" applyBorder="1" applyAlignment="1">
      <alignment horizontal="center" vertical="center"/>
    </xf>
    <xf numFmtId="0" fontId="83" fillId="0" borderId="0" xfId="0" applyFont="1" applyAlignment="1">
      <alignment horizontal="center" vertical="center"/>
    </xf>
    <xf numFmtId="172" fontId="3" fillId="0" borderId="0" xfId="106" applyNumberFormat="1" applyFont="1" applyAlignment="1">
      <alignment horizontal="center" vertical="center"/>
    </xf>
    <xf numFmtId="0" fontId="80" fillId="0" borderId="0" xfId="0" applyFont="1" applyFill="1" applyAlignment="1">
      <alignment horizontal="center" vertical="center"/>
    </xf>
    <xf numFmtId="0" fontId="51" fillId="0" borderId="0" xfId="0" applyFont="1" applyFill="1" applyAlignment="1">
      <alignment horizontal="center" vertical="center"/>
    </xf>
    <xf numFmtId="164" fontId="52" fillId="29" borderId="0" xfId="0" applyNumberFormat="1" applyFont="1" applyFill="1" applyAlignment="1">
      <alignment horizontal="center" vertical="center"/>
    </xf>
    <xf numFmtId="164" fontId="42" fillId="29" borderId="0" xfId="0" applyNumberFormat="1" applyFont="1" applyFill="1" applyAlignment="1">
      <alignment horizontal="center" vertical="center"/>
    </xf>
    <xf numFmtId="0" fontId="70" fillId="28" borderId="13" xfId="0" applyFont="1" applyFill="1" applyBorder="1" applyAlignment="1">
      <alignment horizontal="center" vertical="center"/>
    </xf>
    <xf numFmtId="166" fontId="68" fillId="28" borderId="14" xfId="154" applyNumberFormat="1" applyFont="1" applyFill="1" applyBorder="1" applyAlignment="1">
      <alignment horizontal="center" vertical="center"/>
    </xf>
    <xf numFmtId="166" fontId="68" fillId="28" borderId="15" xfId="154" applyNumberFormat="1" applyFont="1" applyFill="1" applyBorder="1" applyAlignment="1">
      <alignment horizontal="center" vertical="center"/>
    </xf>
    <xf numFmtId="166" fontId="68" fillId="28" borderId="16" xfId="154" applyNumberFormat="1" applyFont="1" applyFill="1" applyBorder="1" applyAlignment="1">
      <alignment horizontal="center" vertical="center"/>
    </xf>
    <xf numFmtId="0" fontId="68" fillId="28" borderId="13" xfId="154" applyFont="1" applyFill="1" applyBorder="1" applyAlignment="1">
      <alignment horizontal="center" vertical="center"/>
    </xf>
    <xf numFmtId="0" fontId="68" fillId="28" borderId="14" xfId="154" applyFont="1" applyFill="1" applyBorder="1" applyAlignment="1">
      <alignment horizontal="center" vertical="center"/>
    </xf>
    <xf numFmtId="0" fontId="68" fillId="28" borderId="15" xfId="154" applyFont="1" applyFill="1" applyBorder="1" applyAlignment="1">
      <alignment horizontal="center" vertical="center"/>
    </xf>
    <xf numFmtId="0" fontId="68" fillId="28" borderId="16" xfId="154" applyFont="1" applyFill="1" applyBorder="1" applyAlignment="1">
      <alignment horizontal="center" vertical="center"/>
    </xf>
    <xf numFmtId="0" fontId="68" fillId="28" borderId="17" xfId="154" applyFont="1" applyFill="1" applyBorder="1" applyAlignment="1">
      <alignment horizontal="center" vertical="center"/>
    </xf>
    <xf numFmtId="0" fontId="68" fillId="28" borderId="18" xfId="154" applyFont="1" applyFill="1" applyBorder="1" applyAlignment="1">
      <alignment horizontal="center" vertical="center"/>
    </xf>
    <xf numFmtId="0" fontId="68" fillId="28" borderId="19" xfId="154" applyFont="1" applyFill="1" applyBorder="1" applyAlignment="1">
      <alignment horizontal="center" vertical="center"/>
    </xf>
    <xf numFmtId="0" fontId="68" fillId="28" borderId="20" xfId="154" applyFont="1" applyFill="1" applyBorder="1" applyAlignment="1">
      <alignment horizontal="center" vertical="center"/>
    </xf>
    <xf numFmtId="0" fontId="68" fillId="28" borderId="21" xfId="154" applyFont="1" applyFill="1" applyBorder="1" applyAlignment="1">
      <alignment horizontal="center" vertical="center"/>
    </xf>
    <xf numFmtId="0" fontId="68" fillId="28" borderId="22" xfId="154" applyFont="1" applyFill="1" applyBorder="1" applyAlignment="1">
      <alignment horizontal="center" vertical="center"/>
    </xf>
    <xf numFmtId="0" fontId="68" fillId="28" borderId="14" xfId="154" applyFont="1" applyFill="1" applyBorder="1" applyAlignment="1">
      <alignment horizontal="center" vertical="center" wrapText="1"/>
    </xf>
    <xf numFmtId="0" fontId="68" fillId="28" borderId="15" xfId="154" applyFont="1" applyFill="1" applyBorder="1" applyAlignment="1">
      <alignment horizontal="center" vertical="center" wrapText="1"/>
    </xf>
    <xf numFmtId="0" fontId="68" fillId="28" borderId="16" xfId="154" applyFont="1" applyFill="1" applyBorder="1" applyAlignment="1">
      <alignment horizontal="center" vertical="center" wrapText="1"/>
    </xf>
    <xf numFmtId="169" fontId="68" fillId="28" borderId="14" xfId="154" applyNumberFormat="1" applyFont="1" applyFill="1" applyBorder="1" applyAlignment="1">
      <alignment horizontal="center" vertical="center" wrapText="1"/>
    </xf>
    <xf numFmtId="169" fontId="68" fillId="28" borderId="16" xfId="154" applyNumberFormat="1" applyFont="1" applyFill="1" applyBorder="1" applyAlignment="1">
      <alignment horizontal="center" vertical="center" wrapText="1"/>
    </xf>
    <xf numFmtId="0" fontId="68" fillId="28" borderId="23" xfId="154" applyFont="1" applyFill="1" applyBorder="1" applyAlignment="1">
      <alignment horizontal="center" vertical="center"/>
    </xf>
    <xf numFmtId="0" fontId="68" fillId="28" borderId="12" xfId="154" applyFont="1" applyFill="1" applyBorder="1" applyAlignment="1">
      <alignment horizontal="center" vertical="center"/>
    </xf>
    <xf numFmtId="0" fontId="68" fillId="28" borderId="24" xfId="154" applyFont="1" applyFill="1" applyBorder="1" applyAlignment="1">
      <alignment horizontal="center" vertical="center"/>
    </xf>
    <xf numFmtId="0" fontId="74" fillId="28" borderId="23" xfId="154" applyFont="1" applyFill="1" applyBorder="1" applyAlignment="1">
      <alignment horizontal="center"/>
    </xf>
    <xf numFmtId="0" fontId="74" fillId="28" borderId="24" xfId="154" applyFont="1" applyFill="1" applyBorder="1" applyAlignment="1">
      <alignment horizontal="center"/>
    </xf>
    <xf numFmtId="166" fontId="0" fillId="27" borderId="0" xfId="0" applyNumberFormat="1" applyFont="1" applyFill="1" applyBorder="1" applyAlignment="1">
      <alignment horizontal="left"/>
    </xf>
    <xf numFmtId="166" fontId="3" fillId="27" borderId="0" xfId="0" applyNumberFormat="1" applyFont="1" applyFill="1" applyBorder="1" applyAlignment="1">
      <alignment horizontal="left"/>
    </xf>
    <xf numFmtId="0" fontId="3" fillId="27" borderId="0" xfId="0" applyFont="1" applyFill="1" applyBorder="1" applyAlignment="1">
      <alignment horizontal="left"/>
    </xf>
  </cellXfs>
  <cellStyles count="15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50"/>
    <cellStyle name="Comma 4" xfId="75"/>
    <cellStyle name="Comma 4 2" xfId="151"/>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Milliers 2 2" xfId="152"/>
    <cellStyle name="Milliers 3" xfId="144"/>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3 2" xfId="153"/>
    <cellStyle name="Normal 4" xfId="115"/>
    <cellStyle name="Normal 4 2" xfId="154"/>
    <cellStyle name="Normal 5" xfId="143"/>
    <cellStyle name="Normal 6" xfId="146"/>
    <cellStyle name="Normal 7" xfId="147"/>
    <cellStyle name="Nota" xfId="116"/>
    <cellStyle name="Nota 2" xfId="117"/>
    <cellStyle name="Note 2" xfId="119"/>
    <cellStyle name="Output" xfId="120"/>
    <cellStyle name="Percent 2" xfId="121"/>
    <cellStyle name="Percent 2 2" xfId="122"/>
    <cellStyle name="Percent 3" xfId="123"/>
    <cellStyle name="Percent 3 2" xfId="155"/>
    <cellStyle name="Percent 4" xfId="124"/>
    <cellStyle name="Percent 4 2" xfId="156"/>
    <cellStyle name="Percent 5" xfId="125"/>
    <cellStyle name="Percent 6" xfId="126"/>
    <cellStyle name="Pourcentage" xfId="142" builtinId="5"/>
    <cellStyle name="Pourcentage 2" xfId="127"/>
    <cellStyle name="Pourcentage 2 2" xfId="157"/>
    <cellStyle name="Pourcentage 2 3" xfId="149"/>
    <cellStyle name="Pourcentage 3" xfId="145"/>
    <cellStyle name="Pourcentage 4" xfId="148"/>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9">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26</xdr:col>
      <xdr:colOff>566738</xdr:colOff>
      <xdr:row>2</xdr:row>
      <xdr:rowOff>5715</xdr:rowOff>
    </xdr:to>
    <xdr:pic>
      <xdr:nvPicPr>
        <xdr:cNvPr id="2" name="Picture 1" descr="kerius-logo-text">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5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46</xdr:col>
      <xdr:colOff>0</xdr:colOff>
      <xdr:row>18</xdr:row>
      <xdr:rowOff>0</xdr:rowOff>
    </xdr:from>
    <xdr:to>
      <xdr:col>55</xdr:col>
      <xdr:colOff>306460</xdr:colOff>
      <xdr:row>38</xdr:row>
      <xdr:rowOff>66161</xdr:rowOff>
    </xdr:to>
    <xdr:pic>
      <xdr:nvPicPr>
        <xdr:cNvPr id="4" name="Image 3">
          <a:extLst>
            <a:ext uri="{FF2B5EF4-FFF2-40B4-BE49-F238E27FC236}">
              <a16:creationId xmlns:a16="http://schemas.microsoft.com/office/drawing/2014/main" xmlns="" id="{E4B31BED-E8E7-469E-8F2E-E8D2277CD425}"/>
            </a:ext>
          </a:extLst>
        </xdr:cNvPr>
        <xdr:cNvPicPr>
          <a:picLocks noChangeAspect="1"/>
        </xdr:cNvPicPr>
      </xdr:nvPicPr>
      <xdr:blipFill>
        <a:blip xmlns:r="http://schemas.openxmlformats.org/officeDocument/2006/relationships" r:embed="rId2"/>
        <a:stretch>
          <a:fillRect/>
        </a:stretch>
      </xdr:blipFill>
      <xdr:spPr>
        <a:xfrm>
          <a:off x="36325969" y="4214813"/>
          <a:ext cx="5771429" cy="4114286"/>
        </a:xfrm>
        <a:prstGeom prst="rect">
          <a:avLst/>
        </a:prstGeom>
        <a:ln w="127000" cap="sq">
          <a:solidFill>
            <a:srgbClr val="000000"/>
          </a:solidFill>
          <a:miter lim="800000"/>
        </a:ln>
        <a:effectLst>
          <a:outerShdw blurRad="57150" dist="50800" dir="2700000" algn="tl" rotWithShape="0">
            <a:srgbClr val="000000">
              <a:alpha val="40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2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2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937"/>
  <sheetViews>
    <sheetView showGridLines="0" tabSelected="1" topLeftCell="R1" zoomScale="80" zoomScaleNormal="80" workbookViewId="0">
      <pane ySplit="14" topLeftCell="A15" activePane="bottomLeft" state="frozen"/>
      <selection pane="bottomLeft" activeCell="AA9" sqref="AA9"/>
    </sheetView>
  </sheetViews>
  <sheetFormatPr baseColWidth="10" defaultColWidth="9.109375" defaultRowHeight="13.2" x14ac:dyDescent="0.25"/>
  <cols>
    <col min="1" max="1" width="14.5546875" style="81" bestFit="1" customWidth="1"/>
    <col min="2" max="2" width="11.5546875" style="81" bestFit="1" customWidth="1"/>
    <col min="3" max="3" width="9.33203125" style="81" bestFit="1" customWidth="1"/>
    <col min="4" max="4" width="13.44140625" style="109" bestFit="1" customWidth="1"/>
    <col min="5" max="5" width="11.5546875" style="102" bestFit="1" customWidth="1"/>
    <col min="6" max="6" width="11.6640625" style="102" bestFit="1" customWidth="1"/>
    <col min="7" max="7" width="11.44140625" style="102" bestFit="1" customWidth="1"/>
    <col min="8" max="8" width="9.44140625" style="81" bestFit="1" customWidth="1"/>
    <col min="9" max="9" width="17" style="81" bestFit="1" customWidth="1"/>
    <col min="10" max="10" width="4" style="81" bestFit="1" customWidth="1"/>
    <col min="11" max="11" width="15.6640625" style="103" bestFit="1" customWidth="1"/>
    <col min="12" max="12" width="9.44140625" style="81" bestFit="1" customWidth="1"/>
    <col min="13" max="13" width="11.5546875" style="81" bestFit="1" customWidth="1"/>
    <col min="14" max="14" width="5.109375" style="81" bestFit="1" customWidth="1"/>
    <col min="15" max="15" width="16.6640625" style="103" bestFit="1" customWidth="1"/>
    <col min="16" max="16" width="16.33203125" style="103" bestFit="1" customWidth="1"/>
    <col min="17" max="17" width="8.5546875" style="81" bestFit="1" customWidth="1"/>
    <col min="18" max="18" width="15.6640625" style="110" bestFit="1" customWidth="1"/>
    <col min="19" max="19" width="7.88671875" style="110" bestFit="1" customWidth="1"/>
    <col min="20" max="20" width="8.44140625" style="111" customWidth="1"/>
    <col min="21" max="21" width="4.33203125" style="111" bestFit="1" customWidth="1"/>
    <col min="22" max="22" width="1.6640625" style="81" customWidth="1"/>
    <col min="23" max="23" width="10.6640625" style="104" bestFit="1" customWidth="1"/>
    <col min="24" max="24" width="13.6640625" style="104" bestFit="1" customWidth="1"/>
    <col min="25" max="26" width="15" style="103" bestFit="1" customWidth="1"/>
    <col min="27" max="27" width="14.5546875" style="103" bestFit="1" customWidth="1"/>
    <col min="28" max="28" width="13.5546875" style="103" bestFit="1" customWidth="1"/>
    <col min="29" max="29" width="15.109375" style="81" customWidth="1"/>
    <col min="30" max="30" width="33.88671875" style="81" customWidth="1"/>
    <col min="31" max="31" width="3.33203125" style="81" customWidth="1"/>
    <col min="32" max="33" width="14.6640625" style="81" customWidth="1"/>
    <col min="34" max="34" width="9.109375" style="81"/>
    <col min="35" max="35" width="10.88671875" style="81" customWidth="1"/>
    <col min="36" max="36" width="11.5546875" style="81" bestFit="1" customWidth="1"/>
    <col min="37" max="37" width="13.6640625" style="81" bestFit="1" customWidth="1"/>
    <col min="38" max="38" width="13.44140625" style="81" bestFit="1" customWidth="1"/>
    <col min="39" max="39" width="18" style="81" bestFit="1" customWidth="1"/>
    <col min="40" max="40" width="9.44140625" style="81" bestFit="1" customWidth="1"/>
    <col min="41" max="41" width="9.109375" style="81"/>
    <col min="42" max="42" width="13" style="81" bestFit="1" customWidth="1"/>
    <col min="43" max="16384" width="9.109375" style="81"/>
  </cols>
  <sheetData>
    <row r="1" spans="1:45" s="37" customFormat="1" ht="31.95" customHeight="1" thickBot="1" x14ac:dyDescent="0.55000000000000004">
      <c r="A1" s="26" t="s">
        <v>20</v>
      </c>
      <c r="B1" s="27"/>
      <c r="C1" s="27"/>
      <c r="D1" s="28"/>
      <c r="E1" s="29"/>
      <c r="F1" s="29"/>
      <c r="G1" s="29"/>
      <c r="H1" s="27"/>
      <c r="I1" s="27"/>
      <c r="J1" s="27"/>
      <c r="K1" s="30"/>
      <c r="L1" s="27"/>
      <c r="M1" s="27"/>
      <c r="N1" s="27"/>
      <c r="O1" s="30"/>
      <c r="P1" s="30"/>
      <c r="Q1" s="27"/>
      <c r="R1" s="31"/>
      <c r="S1" s="31"/>
      <c r="T1" s="32"/>
      <c r="U1" s="32"/>
      <c r="V1" s="33"/>
      <c r="W1" s="34"/>
      <c r="X1" s="34"/>
      <c r="Y1" s="35"/>
      <c r="Z1" s="35"/>
      <c r="AA1" s="35"/>
      <c r="AB1" s="35"/>
      <c r="AC1" s="36" t="s">
        <v>46</v>
      </c>
      <c r="AE1" s="38"/>
      <c r="AF1" s="38"/>
      <c r="AG1" s="38"/>
      <c r="AH1" s="38"/>
      <c r="AI1" s="39"/>
      <c r="AJ1" s="39"/>
      <c r="AK1" s="39"/>
      <c r="AL1" s="39"/>
      <c r="AM1" s="39"/>
      <c r="AN1" s="39"/>
      <c r="AO1" s="39"/>
      <c r="AP1" s="38"/>
      <c r="AQ1" s="38"/>
      <c r="AR1" s="38"/>
      <c r="AS1" s="38"/>
    </row>
    <row r="2" spans="1:45" s="51" customFormat="1" ht="24" thickBot="1" x14ac:dyDescent="0.5">
      <c r="A2" s="25" t="s">
        <v>43</v>
      </c>
      <c r="B2" s="25">
        <v>43280</v>
      </c>
      <c r="C2" s="40"/>
      <c r="D2" s="41"/>
      <c r="E2" s="42"/>
      <c r="F2" s="42"/>
      <c r="G2" s="42"/>
      <c r="H2" s="43"/>
      <c r="I2" s="43"/>
      <c r="J2" s="43"/>
      <c r="K2" s="44"/>
      <c r="L2" s="43"/>
      <c r="M2" s="43"/>
      <c r="N2" s="43"/>
      <c r="O2" s="44"/>
      <c r="P2" s="44"/>
      <c r="Q2" s="43"/>
      <c r="R2" s="45"/>
      <c r="S2" s="45"/>
      <c r="T2" s="46"/>
      <c r="U2" s="46"/>
      <c r="V2" s="47"/>
      <c r="W2" s="48"/>
      <c r="X2" s="48"/>
      <c r="Y2" s="49"/>
      <c r="Z2" s="49"/>
      <c r="AA2" s="49"/>
      <c r="AB2" s="49"/>
      <c r="AC2" s="50"/>
      <c r="AE2" s="38"/>
      <c r="AF2" s="52" t="s">
        <v>44</v>
      </c>
      <c r="AG2" s="53" t="s">
        <v>45</v>
      </c>
      <c r="AH2" s="54"/>
      <c r="AI2" s="39"/>
      <c r="AJ2" s="39"/>
      <c r="AK2" s="39"/>
      <c r="AL2" s="39"/>
      <c r="AM2" s="39"/>
      <c r="AN2" s="39"/>
      <c r="AO2" s="39"/>
      <c r="AP2" s="54"/>
      <c r="AQ2" s="54"/>
      <c r="AR2" s="54"/>
      <c r="AS2" s="54"/>
    </row>
    <row r="3" spans="1:45" s="51" customFormat="1" ht="6" customHeight="1" thickBot="1" x14ac:dyDescent="0.35">
      <c r="C3" s="40"/>
      <c r="D3" s="41"/>
      <c r="E3" s="42"/>
      <c r="F3" s="42"/>
      <c r="G3" s="42"/>
      <c r="H3" s="43"/>
      <c r="I3" s="43"/>
      <c r="J3" s="43"/>
      <c r="K3" s="44"/>
      <c r="L3" s="43"/>
      <c r="M3" s="43"/>
      <c r="N3" s="43"/>
      <c r="O3" s="44"/>
      <c r="P3" s="44"/>
      <c r="Q3" s="43"/>
      <c r="R3" s="45"/>
      <c r="S3" s="45"/>
      <c r="T3" s="46"/>
      <c r="U3" s="46"/>
      <c r="V3" s="47"/>
      <c r="W3" s="48"/>
      <c r="X3" s="48"/>
      <c r="Y3" s="49"/>
      <c r="Z3" s="49"/>
      <c r="AA3" s="49"/>
      <c r="AB3" s="49"/>
      <c r="AC3" s="50"/>
      <c r="AD3" s="55"/>
      <c r="AE3" s="54"/>
      <c r="AF3" s="54"/>
      <c r="AG3" s="54"/>
      <c r="AH3" s="54"/>
      <c r="AI3" s="54"/>
      <c r="AJ3" s="39"/>
      <c r="AK3" s="39"/>
      <c r="AL3" s="39"/>
      <c r="AM3" s="39"/>
      <c r="AN3" s="39"/>
      <c r="AO3" s="39"/>
      <c r="AP3" s="54"/>
      <c r="AQ3" s="54"/>
      <c r="AR3" s="54"/>
      <c r="AS3" s="54"/>
    </row>
    <row r="4" spans="1:45" s="51" customFormat="1" ht="24" thickBot="1" x14ac:dyDescent="0.5">
      <c r="A4" s="136" t="s">
        <v>95</v>
      </c>
      <c r="B4" s="25">
        <v>43285</v>
      </c>
      <c r="C4" s="40"/>
      <c r="D4" s="41"/>
      <c r="E4" s="42"/>
      <c r="F4" s="42"/>
      <c r="G4" s="42"/>
      <c r="H4" s="43"/>
      <c r="I4" s="43"/>
      <c r="J4" s="43"/>
      <c r="K4" s="44"/>
      <c r="L4" s="43"/>
      <c r="M4" s="43"/>
      <c r="N4" s="43"/>
      <c r="O4" s="44"/>
      <c r="P4" s="44"/>
      <c r="Q4" s="43"/>
      <c r="R4" s="45"/>
      <c r="S4" s="45"/>
      <c r="T4" s="46"/>
      <c r="U4" s="46"/>
      <c r="V4" s="47"/>
      <c r="W4" s="48"/>
      <c r="X4" s="48"/>
      <c r="Y4" s="49"/>
      <c r="Z4" s="49"/>
      <c r="AA4" s="49"/>
      <c r="AB4" s="49"/>
      <c r="AC4" s="50"/>
      <c r="AD4" s="56" t="s">
        <v>57</v>
      </c>
      <c r="AE4" s="38"/>
      <c r="AF4" s="57">
        <f>SUM(AF6:AF10)</f>
        <v>-122797.28007538326</v>
      </c>
      <c r="AG4" s="58">
        <f>SUM(AG6:AG10)</f>
        <v>462102.21919322858</v>
      </c>
      <c r="AH4" s="54"/>
      <c r="AI4" s="59"/>
      <c r="AJ4" s="39"/>
      <c r="AK4" s="39"/>
      <c r="AL4" s="39"/>
      <c r="AM4" s="39"/>
      <c r="AN4" s="39"/>
      <c r="AO4" s="39"/>
      <c r="AP4" s="54"/>
      <c r="AQ4" s="54"/>
      <c r="AR4" s="54"/>
      <c r="AS4" s="54"/>
    </row>
    <row r="5" spans="1:45" s="51" customFormat="1" ht="8.25" customHeight="1" thickBot="1" x14ac:dyDescent="0.5">
      <c r="A5" s="40"/>
      <c r="B5" s="40"/>
      <c r="C5" s="40"/>
      <c r="D5" s="41"/>
      <c r="E5" s="42"/>
      <c r="F5" s="42"/>
      <c r="G5" s="42"/>
      <c r="H5" s="43"/>
      <c r="I5" s="43"/>
      <c r="J5" s="43"/>
      <c r="K5" s="44"/>
      <c r="L5" s="43"/>
      <c r="M5" s="43"/>
      <c r="N5" s="43"/>
      <c r="O5" s="44"/>
      <c r="P5" s="44"/>
      <c r="Q5" s="43"/>
      <c r="R5" s="45"/>
      <c r="S5" s="45"/>
      <c r="T5" s="46"/>
      <c r="U5" s="46"/>
      <c r="V5" s="47"/>
      <c r="W5" s="48"/>
      <c r="X5" s="48"/>
      <c r="Y5" s="49"/>
      <c r="Z5" s="49"/>
      <c r="AA5" s="49"/>
      <c r="AB5" s="49"/>
      <c r="AC5" s="50"/>
      <c r="AD5" s="54"/>
      <c r="AE5" s="38"/>
      <c r="AF5" s="60"/>
      <c r="AG5" s="60"/>
      <c r="AH5" s="54"/>
      <c r="AI5" s="39"/>
      <c r="AJ5" s="39"/>
      <c r="AK5" s="39"/>
      <c r="AL5" s="39"/>
      <c r="AM5" s="39"/>
      <c r="AN5" s="39"/>
      <c r="AO5" s="39"/>
      <c r="AP5" s="54"/>
      <c r="AQ5" s="54"/>
      <c r="AR5" s="54"/>
      <c r="AS5" s="54"/>
    </row>
    <row r="6" spans="1:45" s="51" customFormat="1" ht="16.95" customHeight="1" x14ac:dyDescent="0.45">
      <c r="A6" s="40"/>
      <c r="B6" s="40"/>
      <c r="C6" s="40"/>
      <c r="D6" s="41"/>
      <c r="E6" s="42"/>
      <c r="F6" s="42"/>
      <c r="G6" s="42"/>
      <c r="H6" s="43"/>
      <c r="I6" s="43"/>
      <c r="J6" s="43"/>
      <c r="K6" s="44"/>
      <c r="L6" s="43"/>
      <c r="M6" s="43"/>
      <c r="N6" s="43"/>
      <c r="O6" s="44"/>
      <c r="P6" s="44"/>
      <c r="Q6" s="43"/>
      <c r="R6" s="45"/>
      <c r="S6" s="45"/>
      <c r="T6" s="46"/>
      <c r="U6" s="46"/>
      <c r="V6" s="47"/>
      <c r="W6" s="48"/>
      <c r="X6" s="48"/>
      <c r="Y6" s="49"/>
      <c r="Z6" s="49"/>
      <c r="AA6" s="49"/>
      <c r="AB6" s="49"/>
      <c r="AC6" s="50"/>
      <c r="AD6" s="61" t="s">
        <v>24</v>
      </c>
      <c r="AE6" s="38"/>
      <c r="AF6" s="62">
        <f>SUMIF($Q$15:$Q$416,$AD$6,$AF$15:$AF$416)</f>
        <v>-673.39599261237379</v>
      </c>
      <c r="AG6" s="63">
        <f>SUMIF($Q$15:$Q$416,$AD$6,$AG$15:$AG$416)</f>
        <v>11627.961481933058</v>
      </c>
      <c r="AH6" s="54"/>
      <c r="AI6" s="39"/>
      <c r="AJ6" s="39"/>
      <c r="AK6" s="39"/>
      <c r="AL6" s="39"/>
      <c r="AM6" s="39"/>
      <c r="AN6" s="39"/>
      <c r="AO6" s="39"/>
      <c r="AP6" s="54"/>
      <c r="AQ6" s="54"/>
      <c r="AR6" s="54"/>
      <c r="AS6" s="54"/>
    </row>
    <row r="7" spans="1:45" s="51" customFormat="1" ht="18" customHeight="1" x14ac:dyDescent="0.45">
      <c r="A7" s="40"/>
      <c r="B7" s="40"/>
      <c r="C7" s="40"/>
      <c r="D7" s="41"/>
      <c r="E7" s="42"/>
      <c r="F7" s="42"/>
      <c r="G7" s="42"/>
      <c r="H7" s="43"/>
      <c r="I7" s="43"/>
      <c r="J7" s="43"/>
      <c r="K7" s="44"/>
      <c r="L7" s="43"/>
      <c r="M7" s="43"/>
      <c r="N7" s="43"/>
      <c r="O7" s="44"/>
      <c r="P7" s="44"/>
      <c r="Q7" s="43"/>
      <c r="R7" s="45"/>
      <c r="S7" s="45"/>
      <c r="T7" s="46"/>
      <c r="U7" s="46"/>
      <c r="V7" s="47"/>
      <c r="W7" s="48"/>
      <c r="X7" s="48"/>
      <c r="Y7" s="49"/>
      <c r="Z7" s="49"/>
      <c r="AA7" s="49"/>
      <c r="AB7" s="49"/>
      <c r="AC7" s="50"/>
      <c r="AD7" s="64" t="s">
        <v>56</v>
      </c>
      <c r="AE7" s="38"/>
      <c r="AF7" s="65">
        <f>SUMIF($Q$15:$Q$416,$AD$7,$AF$15:$AF$416)</f>
        <v>0</v>
      </c>
      <c r="AG7" s="66">
        <f>SUMIF($Q$15:$Q$416,$AD$7,$AG$15:$AG$416)</f>
        <v>0</v>
      </c>
      <c r="AH7" s="54"/>
      <c r="AI7" s="39"/>
      <c r="AJ7" s="39"/>
      <c r="AK7" s="39"/>
      <c r="AL7" s="39"/>
      <c r="AM7" s="39"/>
      <c r="AN7" s="39"/>
      <c r="AO7" s="39"/>
      <c r="AP7" s="54"/>
      <c r="AQ7" s="54"/>
      <c r="AR7" s="54"/>
      <c r="AS7" s="54"/>
    </row>
    <row r="8" spans="1:45" s="51" customFormat="1" ht="17.399999999999999" customHeight="1" x14ac:dyDescent="0.45">
      <c r="A8" s="40"/>
      <c r="B8" s="40"/>
      <c r="C8" s="40"/>
      <c r="D8" s="41"/>
      <c r="E8" s="42"/>
      <c r="F8" s="42"/>
      <c r="G8" s="42"/>
      <c r="H8" s="43"/>
      <c r="I8" s="43"/>
      <c r="J8" s="43"/>
      <c r="K8" s="44"/>
      <c r="L8" s="43"/>
      <c r="M8" s="43"/>
      <c r="N8" s="43"/>
      <c r="O8" s="44"/>
      <c r="P8" s="44"/>
      <c r="Q8" s="43"/>
      <c r="R8" s="45"/>
      <c r="S8" s="45"/>
      <c r="T8" s="46"/>
      <c r="U8" s="46"/>
      <c r="V8" s="47"/>
      <c r="W8" s="48"/>
      <c r="X8" s="48"/>
      <c r="Y8" s="49"/>
      <c r="Z8" s="49"/>
      <c r="AA8" s="49"/>
      <c r="AB8" s="49"/>
      <c r="AC8" s="50"/>
      <c r="AD8" s="64" t="s">
        <v>26</v>
      </c>
      <c r="AE8" s="38"/>
      <c r="AF8" s="65">
        <f>SUMIF($Q$15:$Q$416,$AD$8,$AF$15:$AF$416)</f>
        <v>-122123.88408277088</v>
      </c>
      <c r="AG8" s="66">
        <f>SUMIF($Q$15:$Q$416,$AD$8,$AG$15:$AG$416)</f>
        <v>450474.2577112955</v>
      </c>
      <c r="AH8" s="54"/>
      <c r="AI8" s="39"/>
      <c r="AJ8" s="39"/>
      <c r="AK8" s="39"/>
      <c r="AL8" s="39"/>
      <c r="AM8" s="39"/>
      <c r="AN8" s="39"/>
      <c r="AO8" s="39"/>
      <c r="AP8" s="54"/>
      <c r="AQ8" s="54"/>
      <c r="AR8" s="54"/>
      <c r="AS8" s="54"/>
    </row>
    <row r="9" spans="1:45" s="51" customFormat="1" ht="14.4" customHeight="1" x14ac:dyDescent="0.45">
      <c r="B9" s="55"/>
      <c r="C9" s="55"/>
      <c r="D9" s="67"/>
      <c r="E9" s="42"/>
      <c r="F9" s="42"/>
      <c r="G9" s="42"/>
      <c r="H9" s="43"/>
      <c r="I9" s="43"/>
      <c r="J9" s="43"/>
      <c r="K9" s="44"/>
      <c r="L9" s="43"/>
      <c r="M9" s="43"/>
      <c r="N9" s="43"/>
      <c r="O9" s="44"/>
      <c r="P9" s="44"/>
      <c r="Q9" s="43"/>
      <c r="R9" s="45"/>
      <c r="S9" s="45"/>
      <c r="T9" s="46"/>
      <c r="U9" s="46"/>
      <c r="V9" s="47"/>
      <c r="W9" s="48"/>
      <c r="X9" s="48"/>
      <c r="Y9" s="49"/>
      <c r="Z9" s="49"/>
      <c r="AA9" s="49"/>
      <c r="AB9" s="49"/>
      <c r="AC9" s="50"/>
      <c r="AD9" s="64" t="s">
        <v>30</v>
      </c>
      <c r="AE9" s="38"/>
      <c r="AF9" s="65">
        <f>SUMIF($Q$15:$Q$416,$AD$9,$AF$15:$AF$416)</f>
        <v>0</v>
      </c>
      <c r="AG9" s="66">
        <f>SUMIF($Q$15:$Q$416,$AD$9,$AG$15:$AG$416)</f>
        <v>0</v>
      </c>
      <c r="AH9" s="54"/>
      <c r="AI9" s="39"/>
      <c r="AJ9" s="39"/>
      <c r="AK9" s="39"/>
      <c r="AL9" s="39"/>
      <c r="AM9" s="39"/>
      <c r="AN9" s="39"/>
      <c r="AO9" s="39"/>
      <c r="AP9" s="54"/>
      <c r="AQ9" s="54"/>
      <c r="AR9" s="54"/>
      <c r="AS9" s="54"/>
    </row>
    <row r="10" spans="1:45" s="51" customFormat="1" ht="24" thickBot="1" x14ac:dyDescent="0.5">
      <c r="B10" s="68"/>
      <c r="C10" s="68"/>
      <c r="D10" s="67"/>
      <c r="E10" s="42"/>
      <c r="F10" s="42"/>
      <c r="G10" s="42"/>
      <c r="H10" s="43"/>
      <c r="I10" s="43"/>
      <c r="J10" s="43"/>
      <c r="K10" s="44"/>
      <c r="L10" s="43"/>
      <c r="M10" s="43"/>
      <c r="N10" s="43"/>
      <c r="O10" s="44"/>
      <c r="P10" s="44"/>
      <c r="Q10" s="43"/>
      <c r="R10" s="45"/>
      <c r="S10" s="45"/>
      <c r="T10" s="46"/>
      <c r="U10" s="46"/>
      <c r="V10" s="47"/>
      <c r="W10" s="48"/>
      <c r="X10" s="48"/>
      <c r="Y10" s="49"/>
      <c r="Z10" s="49"/>
      <c r="AA10" s="49"/>
      <c r="AB10" s="49"/>
      <c r="AC10" s="50"/>
      <c r="AD10" s="69" t="s">
        <v>72</v>
      </c>
      <c r="AE10" s="38"/>
      <c r="AF10" s="70">
        <f>SUMIF($Q$15:$Q$416,$AD$10,$AF$15:$AF$416)</f>
        <v>0</v>
      </c>
      <c r="AG10" s="71">
        <f>SUMIF($Q$15:$Q$416,$AD$10,$AG$15:$AG$416)</f>
        <v>0</v>
      </c>
      <c r="AH10" s="54"/>
      <c r="AI10" s="39"/>
      <c r="AJ10" s="39"/>
      <c r="AK10" s="39"/>
      <c r="AL10" s="39"/>
      <c r="AM10" s="39"/>
      <c r="AN10" s="39"/>
      <c r="AO10" s="39"/>
      <c r="AP10" s="54"/>
      <c r="AQ10" s="54"/>
      <c r="AR10" s="54"/>
      <c r="AS10" s="54"/>
    </row>
    <row r="11" spans="1:45" s="51" customFormat="1" ht="6" customHeight="1" x14ac:dyDescent="0.45">
      <c r="B11" s="68"/>
      <c r="C11" s="68"/>
      <c r="D11" s="67"/>
      <c r="E11" s="42"/>
      <c r="F11" s="42"/>
      <c r="G11" s="42"/>
      <c r="H11" s="43"/>
      <c r="I11" s="43"/>
      <c r="J11" s="43"/>
      <c r="K11" s="44"/>
      <c r="L11" s="43"/>
      <c r="M11" s="43"/>
      <c r="N11" s="43"/>
      <c r="O11" s="44"/>
      <c r="P11" s="44"/>
      <c r="Q11" s="43"/>
      <c r="R11" s="45"/>
      <c r="S11" s="45"/>
      <c r="T11" s="46"/>
      <c r="U11" s="46"/>
      <c r="V11" s="47"/>
      <c r="W11" s="48"/>
      <c r="X11" s="48"/>
      <c r="Y11" s="72"/>
      <c r="Z11" s="72"/>
      <c r="AA11" s="49"/>
      <c r="AB11" s="49"/>
      <c r="AC11" s="50"/>
      <c r="AD11" s="68"/>
      <c r="AE11" s="38"/>
      <c r="AF11" s="54"/>
      <c r="AG11" s="54"/>
      <c r="AH11" s="54"/>
      <c r="AI11" s="39"/>
      <c r="AJ11" s="39"/>
      <c r="AK11" s="39"/>
      <c r="AL11" s="39"/>
      <c r="AM11" s="39"/>
      <c r="AN11" s="39"/>
      <c r="AO11" s="39"/>
      <c r="AP11" s="54"/>
      <c r="AQ11" s="54"/>
      <c r="AR11" s="54"/>
      <c r="AS11" s="54"/>
    </row>
    <row r="12" spans="1:45" s="76" customFormat="1" ht="23.4" x14ac:dyDescent="0.45">
      <c r="A12" s="184" t="s">
        <v>0</v>
      </c>
      <c r="B12" s="175" t="s">
        <v>1</v>
      </c>
      <c r="C12" s="175" t="s">
        <v>2</v>
      </c>
      <c r="D12" s="175" t="s">
        <v>3</v>
      </c>
      <c r="E12" s="171" t="s">
        <v>4</v>
      </c>
      <c r="F12" s="171" t="s">
        <v>5</v>
      </c>
      <c r="G12" s="171" t="s">
        <v>6</v>
      </c>
      <c r="H12" s="175" t="s">
        <v>7</v>
      </c>
      <c r="I12" s="175" t="s">
        <v>8</v>
      </c>
      <c r="J12" s="178" t="s">
        <v>9</v>
      </c>
      <c r="K12" s="179"/>
      <c r="L12" s="175" t="s">
        <v>7</v>
      </c>
      <c r="M12" s="175" t="s">
        <v>8</v>
      </c>
      <c r="N12" s="178" t="s">
        <v>10</v>
      </c>
      <c r="O12" s="179"/>
      <c r="P12" s="175" t="s">
        <v>58</v>
      </c>
      <c r="Q12" s="178" t="s">
        <v>11</v>
      </c>
      <c r="R12" s="179"/>
      <c r="S12" s="175" t="s">
        <v>47</v>
      </c>
      <c r="T12" s="178" t="s">
        <v>19</v>
      </c>
      <c r="U12" s="179"/>
      <c r="V12" s="73"/>
      <c r="W12" s="189" t="s">
        <v>12</v>
      </c>
      <c r="X12" s="190"/>
      <c r="Y12" s="190"/>
      <c r="Z12" s="190"/>
      <c r="AA12" s="190"/>
      <c r="AB12" s="191"/>
      <c r="AC12" s="171" t="s">
        <v>42</v>
      </c>
      <c r="AD12" s="174" t="s">
        <v>18</v>
      </c>
      <c r="AE12" s="38"/>
      <c r="AF12" s="170" t="s">
        <v>44</v>
      </c>
      <c r="AG12" s="170" t="s">
        <v>45</v>
      </c>
      <c r="AH12" s="54"/>
      <c r="AI12" s="74"/>
      <c r="AJ12" s="74"/>
      <c r="AK12" s="74"/>
      <c r="AL12" s="74"/>
      <c r="AM12" s="74"/>
      <c r="AN12" s="74"/>
      <c r="AO12" s="74"/>
      <c r="AP12" s="75"/>
      <c r="AQ12" s="75"/>
      <c r="AR12" s="75"/>
      <c r="AS12" s="75"/>
    </row>
    <row r="13" spans="1:45" s="76" customFormat="1" ht="23.4" x14ac:dyDescent="0.45">
      <c r="A13" s="185"/>
      <c r="B13" s="176"/>
      <c r="C13" s="176"/>
      <c r="D13" s="176"/>
      <c r="E13" s="172"/>
      <c r="F13" s="172"/>
      <c r="G13" s="172"/>
      <c r="H13" s="176"/>
      <c r="I13" s="176"/>
      <c r="J13" s="180"/>
      <c r="K13" s="181"/>
      <c r="L13" s="176"/>
      <c r="M13" s="176"/>
      <c r="N13" s="180"/>
      <c r="O13" s="181"/>
      <c r="P13" s="176"/>
      <c r="Q13" s="180"/>
      <c r="R13" s="181"/>
      <c r="S13" s="176"/>
      <c r="T13" s="180"/>
      <c r="U13" s="181"/>
      <c r="V13" s="73"/>
      <c r="W13" s="187" t="s">
        <v>13</v>
      </c>
      <c r="X13" s="187" t="s">
        <v>14</v>
      </c>
      <c r="Y13" s="189" t="s">
        <v>23</v>
      </c>
      <c r="Z13" s="190"/>
      <c r="AA13" s="190"/>
      <c r="AB13" s="191"/>
      <c r="AC13" s="172"/>
      <c r="AD13" s="174"/>
      <c r="AE13" s="38"/>
      <c r="AF13" s="170"/>
      <c r="AG13" s="170"/>
      <c r="AH13" s="54"/>
      <c r="AI13" s="74"/>
      <c r="AJ13" s="74"/>
      <c r="AK13" s="74"/>
      <c r="AL13" s="74"/>
      <c r="AM13" s="74"/>
      <c r="AN13" s="74"/>
      <c r="AO13" s="74"/>
      <c r="AP13" s="75"/>
      <c r="AQ13" s="75"/>
      <c r="AR13" s="75"/>
      <c r="AS13" s="75"/>
    </row>
    <row r="14" spans="1:45" s="76" customFormat="1" ht="23.4" x14ac:dyDescent="0.45">
      <c r="A14" s="186"/>
      <c r="B14" s="177"/>
      <c r="C14" s="177"/>
      <c r="D14" s="177"/>
      <c r="E14" s="173"/>
      <c r="F14" s="173"/>
      <c r="G14" s="173"/>
      <c r="H14" s="177"/>
      <c r="I14" s="177"/>
      <c r="J14" s="182"/>
      <c r="K14" s="183"/>
      <c r="L14" s="177"/>
      <c r="M14" s="177"/>
      <c r="N14" s="182"/>
      <c r="O14" s="183"/>
      <c r="P14" s="177"/>
      <c r="Q14" s="182"/>
      <c r="R14" s="183"/>
      <c r="S14" s="177"/>
      <c r="T14" s="182"/>
      <c r="U14" s="183"/>
      <c r="V14" s="73"/>
      <c r="W14" s="188"/>
      <c r="X14" s="188"/>
      <c r="Y14" s="192" t="s">
        <v>15</v>
      </c>
      <c r="Z14" s="193"/>
      <c r="AA14" s="77" t="s">
        <v>16</v>
      </c>
      <c r="AB14" s="77" t="s">
        <v>17</v>
      </c>
      <c r="AC14" s="173"/>
      <c r="AD14" s="174"/>
      <c r="AE14" s="38"/>
      <c r="AF14" s="170"/>
      <c r="AG14" s="170"/>
      <c r="AH14" s="54"/>
      <c r="AI14" s="74"/>
      <c r="AJ14" s="74"/>
      <c r="AK14" s="74"/>
      <c r="AL14" s="74"/>
      <c r="AM14" s="74"/>
      <c r="AN14" s="74"/>
      <c r="AO14" s="74"/>
      <c r="AP14" s="75"/>
      <c r="AQ14" s="75"/>
      <c r="AR14" s="75"/>
      <c r="AS14" s="75"/>
    </row>
    <row r="15" spans="1:45" ht="23.25" customHeight="1" x14ac:dyDescent="0.3">
      <c r="A15" s="154"/>
      <c r="B15" s="154"/>
      <c r="C15" s="154"/>
      <c r="D15" s="154"/>
      <c r="E15" s="155"/>
      <c r="F15" s="155"/>
      <c r="G15" s="155"/>
      <c r="H15" s="154"/>
      <c r="I15" s="154"/>
      <c r="J15" s="154"/>
      <c r="K15" s="156"/>
      <c r="L15" s="154"/>
      <c r="M15" s="154"/>
      <c r="N15" s="154"/>
      <c r="O15" s="156"/>
      <c r="P15" s="154"/>
      <c r="Q15" s="154"/>
      <c r="R15" s="157"/>
      <c r="S15" s="157"/>
      <c r="T15" s="156"/>
      <c r="U15" s="156"/>
      <c r="V15" s="154"/>
      <c r="W15" s="157"/>
      <c r="X15" s="157"/>
      <c r="Y15" s="156"/>
      <c r="Z15" s="156"/>
      <c r="AA15" s="156"/>
      <c r="AB15" s="156"/>
      <c r="AC15"/>
      <c r="AD15" s="154"/>
      <c r="AE15" s="78"/>
      <c r="AF15" s="78"/>
      <c r="AG15" s="78"/>
      <c r="AH15" s="79"/>
      <c r="AI15" s="80"/>
      <c r="AJ15" s="80"/>
      <c r="AK15" s="80"/>
      <c r="AL15" s="80"/>
      <c r="AM15" s="80"/>
      <c r="AN15" s="80"/>
      <c r="AO15" s="80"/>
      <c r="AP15" s="79"/>
      <c r="AQ15" s="79"/>
      <c r="AR15" s="79"/>
      <c r="AS15" s="79"/>
    </row>
    <row r="16" spans="1:45" s="90" customFormat="1" ht="15.75" customHeight="1" x14ac:dyDescent="0.3">
      <c r="A16" s="137">
        <v>2018</v>
      </c>
      <c r="B16" s="137" t="s">
        <v>87</v>
      </c>
      <c r="C16" s="137">
        <v>905</v>
      </c>
      <c r="D16" s="137" t="s">
        <v>22</v>
      </c>
      <c r="E16" s="138">
        <v>42825</v>
      </c>
      <c r="F16" s="138"/>
      <c r="G16" s="138">
        <v>43312</v>
      </c>
      <c r="H16" s="137" t="s">
        <v>63</v>
      </c>
      <c r="I16" s="137" t="s">
        <v>64</v>
      </c>
      <c r="J16" s="137" t="s">
        <v>23</v>
      </c>
      <c r="K16" s="139">
        <v>-2000000</v>
      </c>
      <c r="L16" s="137" t="s">
        <v>59</v>
      </c>
      <c r="M16" s="137" t="s">
        <v>64</v>
      </c>
      <c r="N16" s="137" t="s">
        <v>62</v>
      </c>
      <c r="O16" s="161">
        <v>53020000</v>
      </c>
      <c r="P16" s="137"/>
      <c r="Q16" s="137" t="s">
        <v>24</v>
      </c>
      <c r="R16" s="140">
        <v>26.51</v>
      </c>
      <c r="S16" s="140"/>
      <c r="T16" s="161"/>
      <c r="U16" s="161">
        <v>0</v>
      </c>
      <c r="V16" s="137"/>
      <c r="W16" s="140">
        <v>25.900000000000002</v>
      </c>
      <c r="X16" s="140">
        <v>25.840032667721118</v>
      </c>
      <c r="Y16" s="161">
        <v>51671.908628025798</v>
      </c>
      <c r="Z16" s="161">
        <v>51671.908628025798</v>
      </c>
      <c r="AA16" s="161">
        <v>51671.908628025798</v>
      </c>
      <c r="AB16" s="161">
        <v>0</v>
      </c>
      <c r="AC16" s="165">
        <f>VLOOKUP(G16,$AK$17:$AP$23,6,TRUE)+1</f>
        <v>24</v>
      </c>
      <c r="AD16" s="137" t="s">
        <v>54</v>
      </c>
      <c r="AE16" s="83"/>
      <c r="AF16" s="84">
        <f t="shared" ref="AF16:AF21" si="0">-IF($Y16&gt;0,$Y16*(1-VLOOKUP($D16,$AI$26:$AN$39,6,FALSE))*VLOOKUP($D16,$AI$26:$AN$39,IF(($G16-$B$2)/365&lt;1,4,5),FALSE),0)</f>
        <v>-130.213209742625</v>
      </c>
      <c r="AG16" s="84">
        <f t="shared" ref="AG16:AG21" si="1">-IF($Y16&lt;0,$Y16*(1-VLOOKUP($AC16,$AI$18:$AN$23,6,FALSE))*VLOOKUP($AC16,$AI$18:$AN$23,5,FALSE),0)</f>
        <v>0</v>
      </c>
      <c r="AH16" s="85"/>
      <c r="AI16" s="86" t="s">
        <v>55</v>
      </c>
      <c r="AJ16" s="86" t="s">
        <v>38</v>
      </c>
      <c r="AK16" s="86" t="s">
        <v>39</v>
      </c>
      <c r="AL16" s="87" t="s">
        <v>33</v>
      </c>
      <c r="AM16" s="87" t="s">
        <v>34</v>
      </c>
      <c r="AN16" s="87" t="s">
        <v>40</v>
      </c>
      <c r="AO16" s="88" t="s">
        <v>41</v>
      </c>
      <c r="AP16" s="86" t="s">
        <v>37</v>
      </c>
      <c r="AQ16" s="89"/>
      <c r="AR16" s="89"/>
      <c r="AS16" s="89"/>
    </row>
    <row r="17" spans="1:45" s="90" customFormat="1" ht="15.75" customHeight="1" x14ac:dyDescent="0.3">
      <c r="A17" s="137">
        <v>2018</v>
      </c>
      <c r="B17" s="137" t="s">
        <v>96</v>
      </c>
      <c r="C17" s="137">
        <v>975</v>
      </c>
      <c r="D17" s="137" t="s">
        <v>22</v>
      </c>
      <c r="E17" s="138">
        <v>42825</v>
      </c>
      <c r="F17" s="138"/>
      <c r="G17" s="138">
        <v>43343</v>
      </c>
      <c r="H17" s="137" t="s">
        <v>63</v>
      </c>
      <c r="I17" s="137" t="s">
        <v>64</v>
      </c>
      <c r="J17" s="137" t="s">
        <v>23</v>
      </c>
      <c r="K17" s="139">
        <v>-2000000</v>
      </c>
      <c r="L17" s="137" t="s">
        <v>59</v>
      </c>
      <c r="M17" s="137" t="s">
        <v>64</v>
      </c>
      <c r="N17" s="137" t="s">
        <v>62</v>
      </c>
      <c r="O17" s="161">
        <v>52980000</v>
      </c>
      <c r="P17" s="137"/>
      <c r="Q17" s="137" t="s">
        <v>24</v>
      </c>
      <c r="R17" s="140">
        <v>26.49</v>
      </c>
      <c r="S17" s="140"/>
      <c r="T17" s="161"/>
      <c r="U17" s="161">
        <v>0</v>
      </c>
      <c r="V17" s="137"/>
      <c r="W17" s="140">
        <v>25.900000000000002</v>
      </c>
      <c r="X17" s="140">
        <v>25.863394640319349</v>
      </c>
      <c r="Y17" s="161">
        <v>48270.541338201714</v>
      </c>
      <c r="Z17" s="161">
        <v>48270.541338201714</v>
      </c>
      <c r="AA17" s="161">
        <v>48270.541338201707</v>
      </c>
      <c r="AB17" s="161">
        <v>7.2759576141834259E-12</v>
      </c>
      <c r="AC17" s="165">
        <f t="shared" ref="AC17:AC24" si="2">VLOOKUP(G17,$AK$17:$AP$23,6,TRUE)+1</f>
        <v>24</v>
      </c>
      <c r="AD17" s="137" t="s">
        <v>54</v>
      </c>
      <c r="AE17" s="83"/>
      <c r="AF17" s="84">
        <f t="shared" si="0"/>
        <v>-121.6417641722683</v>
      </c>
      <c r="AG17" s="84">
        <f t="shared" si="1"/>
        <v>0</v>
      </c>
      <c r="AH17" s="85"/>
      <c r="AI17" s="86"/>
      <c r="AJ17" s="124"/>
      <c r="AK17" s="125">
        <v>43271</v>
      </c>
      <c r="AL17" s="126"/>
      <c r="AM17" s="126"/>
      <c r="AN17" s="126"/>
      <c r="AO17" s="127"/>
      <c r="AP17" s="128">
        <v>23</v>
      </c>
      <c r="AQ17" s="89"/>
      <c r="AR17" s="89"/>
      <c r="AS17" s="89"/>
    </row>
    <row r="18" spans="1:45" s="90" customFormat="1" ht="15.75" customHeight="1" x14ac:dyDescent="0.3">
      <c r="A18" s="137">
        <v>2018</v>
      </c>
      <c r="B18" s="137" t="s">
        <v>97</v>
      </c>
      <c r="C18" s="137">
        <v>976</v>
      </c>
      <c r="D18" s="137" t="s">
        <v>22</v>
      </c>
      <c r="E18" s="138">
        <v>42825</v>
      </c>
      <c r="F18" s="138"/>
      <c r="G18" s="138">
        <v>43370</v>
      </c>
      <c r="H18" s="137" t="s">
        <v>63</v>
      </c>
      <c r="I18" s="137" t="s">
        <v>64</v>
      </c>
      <c r="J18" s="137" t="s">
        <v>23</v>
      </c>
      <c r="K18" s="139">
        <v>-2000000</v>
      </c>
      <c r="L18" s="137" t="s">
        <v>59</v>
      </c>
      <c r="M18" s="137" t="s">
        <v>64</v>
      </c>
      <c r="N18" s="137" t="s">
        <v>62</v>
      </c>
      <c r="O18" s="161">
        <v>52940000</v>
      </c>
      <c r="P18" s="137"/>
      <c r="Q18" s="137" t="s">
        <v>24</v>
      </c>
      <c r="R18" s="140">
        <v>26.47</v>
      </c>
      <c r="S18" s="140"/>
      <c r="T18" s="161"/>
      <c r="U18" s="161">
        <v>0</v>
      </c>
      <c r="V18" s="137"/>
      <c r="W18" s="140">
        <v>25.900000000000002</v>
      </c>
      <c r="X18" s="140">
        <v>25.887423383842997</v>
      </c>
      <c r="Y18" s="161">
        <v>44832.656110826319</v>
      </c>
      <c r="Z18" s="161">
        <v>44832.656110826319</v>
      </c>
      <c r="AA18" s="161">
        <v>44832.656110826312</v>
      </c>
      <c r="AB18" s="161">
        <v>7.2759576141834259E-12</v>
      </c>
      <c r="AC18" s="165">
        <f t="shared" si="2"/>
        <v>24</v>
      </c>
      <c r="AD18" s="137" t="s">
        <v>54</v>
      </c>
      <c r="AE18" s="83"/>
      <c r="AF18" s="84">
        <f t="shared" si="0"/>
        <v>-112.97829339928232</v>
      </c>
      <c r="AG18" s="84">
        <f t="shared" si="1"/>
        <v>0</v>
      </c>
      <c r="AH18" s="85"/>
      <c r="AI18" s="86">
        <v>24</v>
      </c>
      <c r="AJ18" s="129">
        <v>42268</v>
      </c>
      <c r="AK18" s="125">
        <v>43454</v>
      </c>
      <c r="AL18" s="130">
        <v>153.09710000000001</v>
      </c>
      <c r="AM18" s="131">
        <v>1.23E-2</v>
      </c>
      <c r="AN18" s="132">
        <v>0.4</v>
      </c>
      <c r="AO18" s="133">
        <f>0.5</f>
        <v>0.5</v>
      </c>
      <c r="AP18" s="128">
        <f t="shared" ref="AP18:AP23" si="3">AI18</f>
        <v>24</v>
      </c>
      <c r="AQ18" s="89"/>
      <c r="AR18" s="89"/>
      <c r="AS18" s="89"/>
    </row>
    <row r="19" spans="1:45" s="91" customFormat="1" ht="15.75" customHeight="1" x14ac:dyDescent="0.3">
      <c r="A19" s="137">
        <v>2018</v>
      </c>
      <c r="B19" s="137" t="s">
        <v>98</v>
      </c>
      <c r="C19" s="137">
        <v>977</v>
      </c>
      <c r="D19" s="137" t="s">
        <v>22</v>
      </c>
      <c r="E19" s="138">
        <v>42825</v>
      </c>
      <c r="F19" s="138"/>
      <c r="G19" s="138">
        <v>43404</v>
      </c>
      <c r="H19" s="137" t="s">
        <v>63</v>
      </c>
      <c r="I19" s="137" t="s">
        <v>64</v>
      </c>
      <c r="J19" s="137" t="s">
        <v>23</v>
      </c>
      <c r="K19" s="139">
        <v>-2000000</v>
      </c>
      <c r="L19" s="137" t="s">
        <v>59</v>
      </c>
      <c r="M19" s="137" t="s">
        <v>64</v>
      </c>
      <c r="N19" s="137" t="s">
        <v>62</v>
      </c>
      <c r="O19" s="161">
        <v>52940000</v>
      </c>
      <c r="P19" s="137"/>
      <c r="Q19" s="137" t="s">
        <v>24</v>
      </c>
      <c r="R19" s="140">
        <v>26.47</v>
      </c>
      <c r="S19" s="140"/>
      <c r="T19" s="161"/>
      <c r="U19" s="161">
        <v>0</v>
      </c>
      <c r="V19" s="137"/>
      <c r="W19" s="140">
        <v>25.900000000000002</v>
      </c>
      <c r="X19" s="140">
        <v>25.921584322191077</v>
      </c>
      <c r="Y19" s="161">
        <v>42149.152128265225</v>
      </c>
      <c r="Z19" s="161">
        <v>42149.152128265225</v>
      </c>
      <c r="AA19" s="161">
        <v>42149.152128265225</v>
      </c>
      <c r="AB19" s="161">
        <v>0</v>
      </c>
      <c r="AC19" s="165">
        <f t="shared" si="2"/>
        <v>24</v>
      </c>
      <c r="AD19" s="137" t="s">
        <v>54</v>
      </c>
      <c r="AE19" s="83"/>
      <c r="AF19" s="84">
        <f t="shared" si="0"/>
        <v>-106.21586336322837</v>
      </c>
      <c r="AG19" s="84">
        <f t="shared" si="1"/>
        <v>0</v>
      </c>
      <c r="AH19" s="85"/>
      <c r="AI19" s="86">
        <v>25</v>
      </c>
      <c r="AJ19" s="129">
        <v>42450</v>
      </c>
      <c r="AK19" s="125">
        <v>43636</v>
      </c>
      <c r="AL19" s="130">
        <v>150.5308</v>
      </c>
      <c r="AM19" s="131">
        <v>2.4500000000000001E-2</v>
      </c>
      <c r="AN19" s="132">
        <v>0.4</v>
      </c>
      <c r="AO19" s="133">
        <f>+AO18+0.5</f>
        <v>1</v>
      </c>
      <c r="AP19" s="128">
        <f t="shared" si="3"/>
        <v>25</v>
      </c>
      <c r="AQ19" s="89"/>
      <c r="AR19" s="89"/>
      <c r="AS19" s="89"/>
    </row>
    <row r="20" spans="1:45" s="91" customFormat="1" ht="15.75" customHeight="1" x14ac:dyDescent="0.3">
      <c r="A20" s="137">
        <v>2018</v>
      </c>
      <c r="B20" s="137" t="s">
        <v>99</v>
      </c>
      <c r="C20" s="137">
        <v>978</v>
      </c>
      <c r="D20" s="137" t="s">
        <v>22</v>
      </c>
      <c r="E20" s="138">
        <v>42825</v>
      </c>
      <c r="F20" s="138"/>
      <c r="G20" s="138">
        <v>43434</v>
      </c>
      <c r="H20" s="137" t="s">
        <v>63</v>
      </c>
      <c r="I20" s="137" t="s">
        <v>64</v>
      </c>
      <c r="J20" s="137" t="s">
        <v>23</v>
      </c>
      <c r="K20" s="139">
        <v>-2000000</v>
      </c>
      <c r="L20" s="137" t="s">
        <v>59</v>
      </c>
      <c r="M20" s="137" t="s">
        <v>64</v>
      </c>
      <c r="N20" s="137" t="s">
        <v>62</v>
      </c>
      <c r="O20" s="161">
        <v>52920000</v>
      </c>
      <c r="P20" s="137"/>
      <c r="Q20" s="137" t="s">
        <v>24</v>
      </c>
      <c r="R20" s="140">
        <v>26.46</v>
      </c>
      <c r="S20" s="140"/>
      <c r="T20" s="161"/>
      <c r="U20" s="161">
        <v>0</v>
      </c>
      <c r="V20" s="137"/>
      <c r="W20" s="140">
        <v>25.900000000000002</v>
      </c>
      <c r="X20" s="140">
        <v>25.951617647783667</v>
      </c>
      <c r="Y20" s="161">
        <v>39027.719688084995</v>
      </c>
      <c r="Z20" s="161">
        <v>39027.719688084995</v>
      </c>
      <c r="AA20" s="161">
        <v>39027.719688084995</v>
      </c>
      <c r="AB20" s="161">
        <v>0</v>
      </c>
      <c r="AC20" s="165">
        <f t="shared" si="2"/>
        <v>24</v>
      </c>
      <c r="AD20" s="137" t="s">
        <v>54</v>
      </c>
      <c r="AE20" s="83"/>
      <c r="AF20" s="84">
        <f t="shared" si="0"/>
        <v>-98.349853613974176</v>
      </c>
      <c r="AG20" s="84">
        <f t="shared" si="1"/>
        <v>0</v>
      </c>
      <c r="AH20" s="85"/>
      <c r="AI20" s="86">
        <v>26</v>
      </c>
      <c r="AJ20" s="129">
        <v>42633</v>
      </c>
      <c r="AK20" s="125">
        <v>43819</v>
      </c>
      <c r="AL20" s="130">
        <v>161.6738</v>
      </c>
      <c r="AM20" s="131">
        <v>3.9600000000000003E-2</v>
      </c>
      <c r="AN20" s="132">
        <v>0.4</v>
      </c>
      <c r="AO20" s="133">
        <f>+AO19+0.5</f>
        <v>1.5</v>
      </c>
      <c r="AP20" s="128">
        <f t="shared" si="3"/>
        <v>26</v>
      </c>
      <c r="AQ20" s="89"/>
      <c r="AR20" s="89"/>
      <c r="AS20" s="89"/>
    </row>
    <row r="21" spans="1:45" s="90" customFormat="1" ht="15.75" customHeight="1" x14ac:dyDescent="0.3">
      <c r="A21" s="141">
        <v>2018</v>
      </c>
      <c r="B21" s="141" t="s">
        <v>100</v>
      </c>
      <c r="C21" s="141">
        <v>979</v>
      </c>
      <c r="D21" s="141" t="s">
        <v>22</v>
      </c>
      <c r="E21" s="142">
        <v>42825</v>
      </c>
      <c r="F21" s="142"/>
      <c r="G21" s="142">
        <v>43465</v>
      </c>
      <c r="H21" s="141" t="s">
        <v>63</v>
      </c>
      <c r="I21" s="141" t="s">
        <v>64</v>
      </c>
      <c r="J21" s="141" t="s">
        <v>23</v>
      </c>
      <c r="K21" s="143">
        <v>-2000000</v>
      </c>
      <c r="L21" s="141" t="s">
        <v>59</v>
      </c>
      <c r="M21" s="141" t="s">
        <v>64</v>
      </c>
      <c r="N21" s="141" t="s">
        <v>62</v>
      </c>
      <c r="O21" s="162">
        <v>52900000</v>
      </c>
      <c r="P21" s="141"/>
      <c r="Q21" s="141" t="s">
        <v>24</v>
      </c>
      <c r="R21" s="144">
        <v>26.45</v>
      </c>
      <c r="S21" s="144"/>
      <c r="T21" s="162"/>
      <c r="U21" s="162">
        <v>0</v>
      </c>
      <c r="V21" s="141"/>
      <c r="W21" s="144">
        <v>25.900000000000002</v>
      </c>
      <c r="X21" s="144">
        <v>25.911791679969099</v>
      </c>
      <c r="Y21" s="162">
        <v>41268.654095633203</v>
      </c>
      <c r="Z21" s="162">
        <v>41268.654095633203</v>
      </c>
      <c r="AA21" s="162">
        <v>41268.654095633203</v>
      </c>
      <c r="AB21" s="162">
        <v>0</v>
      </c>
      <c r="AC21" s="165">
        <f t="shared" si="2"/>
        <v>25</v>
      </c>
      <c r="AD21" s="141" t="s">
        <v>54</v>
      </c>
      <c r="AE21" s="83"/>
      <c r="AF21" s="84">
        <f t="shared" si="0"/>
        <v>-103.99700832099566</v>
      </c>
      <c r="AG21" s="84">
        <f t="shared" si="1"/>
        <v>0</v>
      </c>
      <c r="AH21" s="85"/>
      <c r="AI21" s="112">
        <v>27</v>
      </c>
      <c r="AJ21" s="129">
        <v>42814</v>
      </c>
      <c r="AK21" s="125">
        <v>44002</v>
      </c>
      <c r="AL21" s="130">
        <v>173.2706</v>
      </c>
      <c r="AM21" s="131">
        <v>5.6300000000000003E-2</v>
      </c>
      <c r="AN21" s="132">
        <v>0.4</v>
      </c>
      <c r="AO21" s="133">
        <f>+AO20+0.5</f>
        <v>2</v>
      </c>
      <c r="AP21" s="128">
        <f t="shared" si="3"/>
        <v>27</v>
      </c>
      <c r="AQ21" s="89"/>
      <c r="AR21" s="89"/>
      <c r="AS21" s="89"/>
    </row>
    <row r="22" spans="1:45" s="90" customFormat="1" ht="15.75" customHeight="1" x14ac:dyDescent="0.3">
      <c r="A22" s="145"/>
      <c r="B22" s="145"/>
      <c r="C22" s="145"/>
      <c r="D22" s="145"/>
      <c r="E22" s="146"/>
      <c r="F22" s="146"/>
      <c r="G22" s="146"/>
      <c r="H22" s="145"/>
      <c r="I22" s="145"/>
      <c r="J22" s="145"/>
      <c r="K22" s="147"/>
      <c r="L22" s="145"/>
      <c r="M22" s="145"/>
      <c r="N22" s="145"/>
      <c r="O22" s="148"/>
      <c r="P22" s="145"/>
      <c r="Q22" s="145"/>
      <c r="R22" s="149"/>
      <c r="S22" s="149"/>
      <c r="T22" s="148"/>
      <c r="U22" s="148"/>
      <c r="V22" s="145"/>
      <c r="W22" s="149"/>
      <c r="X22" s="149"/>
      <c r="Y22" s="148"/>
      <c r="Z22" s="148"/>
      <c r="AA22" s="148"/>
      <c r="AB22" s="148"/>
      <c r="AC22" s="165"/>
      <c r="AD22" s="145"/>
      <c r="AE22" s="83"/>
      <c r="AF22" s="84"/>
      <c r="AG22" s="84"/>
      <c r="AH22" s="85"/>
      <c r="AI22" s="86">
        <v>28</v>
      </c>
      <c r="AJ22" s="129">
        <v>42998</v>
      </c>
      <c r="AK22" s="125">
        <v>44185</v>
      </c>
      <c r="AL22" s="130">
        <v>207.72290000000001</v>
      </c>
      <c r="AM22" s="131">
        <v>8.3400000000000002E-2</v>
      </c>
      <c r="AN22" s="132">
        <v>0.4</v>
      </c>
      <c r="AO22" s="133">
        <f>+AO21+0.5</f>
        <v>2.5</v>
      </c>
      <c r="AP22" s="128">
        <f t="shared" si="3"/>
        <v>28</v>
      </c>
      <c r="AQ22" s="89"/>
      <c r="AR22" s="89"/>
      <c r="AS22" s="89"/>
    </row>
    <row r="23" spans="1:45" s="91" customFormat="1" ht="15.75" customHeight="1" x14ac:dyDescent="0.3">
      <c r="A23" s="145"/>
      <c r="B23" s="145"/>
      <c r="C23" s="145"/>
      <c r="D23" s="145"/>
      <c r="E23" s="146"/>
      <c r="F23" s="146"/>
      <c r="G23" s="146"/>
      <c r="H23" s="145"/>
      <c r="I23" s="145"/>
      <c r="J23" s="145"/>
      <c r="K23" s="148"/>
      <c r="L23" s="145"/>
      <c r="M23" s="145"/>
      <c r="N23" s="145"/>
      <c r="O23" s="148"/>
      <c r="P23" s="145"/>
      <c r="Q23" s="145"/>
      <c r="R23" s="149"/>
      <c r="S23" s="149"/>
      <c r="T23" s="148"/>
      <c r="U23" s="148"/>
      <c r="V23" s="145"/>
      <c r="W23" s="149"/>
      <c r="X23" s="149"/>
      <c r="Y23" s="148"/>
      <c r="Z23" s="148"/>
      <c r="AA23" s="148"/>
      <c r="AB23" s="148"/>
      <c r="AC23" s="165"/>
      <c r="AD23" s="145"/>
      <c r="AE23" s="83"/>
      <c r="AF23" s="84"/>
      <c r="AG23" s="84"/>
      <c r="AH23" s="85"/>
      <c r="AI23" s="86">
        <v>29</v>
      </c>
      <c r="AJ23" s="129">
        <v>43179</v>
      </c>
      <c r="AK23" s="125">
        <v>44367</v>
      </c>
      <c r="AL23" s="134">
        <v>240.22460000000001</v>
      </c>
      <c r="AM23" s="135">
        <v>0.1139</v>
      </c>
      <c r="AN23" s="132">
        <v>0.4</v>
      </c>
      <c r="AO23" s="133">
        <f>+AO22+0.5</f>
        <v>3</v>
      </c>
      <c r="AP23" s="128">
        <f t="shared" si="3"/>
        <v>29</v>
      </c>
      <c r="AQ23" s="89"/>
      <c r="AR23" s="89"/>
      <c r="AS23" s="89"/>
    </row>
    <row r="24" spans="1:45" s="91" customFormat="1" ht="15.75" customHeight="1" x14ac:dyDescent="0.25">
      <c r="A24" s="137">
        <v>2019</v>
      </c>
      <c r="B24" s="137" t="s">
        <v>101</v>
      </c>
      <c r="C24" s="137">
        <v>983</v>
      </c>
      <c r="D24" s="137" t="s">
        <v>102</v>
      </c>
      <c r="E24" s="138">
        <v>43088</v>
      </c>
      <c r="F24" s="138"/>
      <c r="G24" s="138">
        <v>43496</v>
      </c>
      <c r="H24" s="137" t="s">
        <v>63</v>
      </c>
      <c r="I24" s="137" t="s">
        <v>64</v>
      </c>
      <c r="J24" s="137" t="s">
        <v>23</v>
      </c>
      <c r="K24" s="139">
        <v>-4000000</v>
      </c>
      <c r="L24" s="137" t="s">
        <v>59</v>
      </c>
      <c r="M24" s="137" t="s">
        <v>64</v>
      </c>
      <c r="N24" s="137" t="s">
        <v>62</v>
      </c>
      <c r="O24" s="161">
        <v>102728000</v>
      </c>
      <c r="P24" s="137"/>
      <c r="Q24" s="137" t="s">
        <v>24</v>
      </c>
      <c r="R24" s="140">
        <v>25.681999999999999</v>
      </c>
      <c r="S24" s="140"/>
      <c r="T24" s="161"/>
      <c r="U24" s="161">
        <v>0</v>
      </c>
      <c r="V24" s="137"/>
      <c r="W24" s="140">
        <v>25.900000000000002</v>
      </c>
      <c r="X24" s="140">
        <v>25.93867933466775</v>
      </c>
      <c r="Y24" s="139">
        <v>-39316.783963827897</v>
      </c>
      <c r="Z24" s="139">
        <v>-39316.783963827897</v>
      </c>
      <c r="AA24" s="139">
        <v>-39316.783963827897</v>
      </c>
      <c r="AB24" s="161">
        <v>0</v>
      </c>
      <c r="AC24" s="165">
        <f t="shared" si="2"/>
        <v>25</v>
      </c>
      <c r="AD24" s="137" t="s">
        <v>54</v>
      </c>
      <c r="AE24" s="83"/>
      <c r="AF24" s="84">
        <f>-IF($Y24&gt;0,$Y24*(1-VLOOKUP($D24,$AI$26:$AN$39,6,FALSE))*VLOOKUP($D24,$AI$26:$AN$39,IF(($G24-$B$2)/365&lt;1,4,5),FALSE),0)</f>
        <v>0</v>
      </c>
      <c r="AG24" s="84">
        <f>-IF($Y24&lt;0,$Y24*(1-VLOOKUP($AC24,$AI$18:$AN$23,6,FALSE))*VLOOKUP($AC24,$AI$18:$AN$23,5,FALSE),0)</f>
        <v>577.95672426827002</v>
      </c>
      <c r="AH24" s="85"/>
      <c r="AI24" s="93"/>
      <c r="AJ24" s="93"/>
      <c r="AK24" s="93"/>
      <c r="AL24" s="93"/>
      <c r="AM24" s="93"/>
      <c r="AN24" s="93"/>
      <c r="AO24" s="93"/>
      <c r="AP24" s="89"/>
      <c r="AQ24" s="89"/>
      <c r="AR24" s="89"/>
      <c r="AS24" s="92"/>
    </row>
    <row r="25" spans="1:45" s="91" customFormat="1" ht="15.75" customHeight="1" x14ac:dyDescent="0.25">
      <c r="A25" s="137">
        <v>2019</v>
      </c>
      <c r="B25" s="137" t="s">
        <v>103</v>
      </c>
      <c r="C25" s="137">
        <v>984</v>
      </c>
      <c r="D25" s="137" t="s">
        <v>102</v>
      </c>
      <c r="E25" s="138">
        <v>43088</v>
      </c>
      <c r="F25" s="138"/>
      <c r="G25" s="138">
        <v>43524</v>
      </c>
      <c r="H25" s="137" t="s">
        <v>63</v>
      </c>
      <c r="I25" s="137" t="s">
        <v>64</v>
      </c>
      <c r="J25" s="137" t="s">
        <v>23</v>
      </c>
      <c r="K25" s="139">
        <v>-4000000</v>
      </c>
      <c r="L25" s="137" t="s">
        <v>59</v>
      </c>
      <c r="M25" s="137" t="s">
        <v>64</v>
      </c>
      <c r="N25" s="137" t="s">
        <v>62</v>
      </c>
      <c r="O25" s="161">
        <v>102812000</v>
      </c>
      <c r="P25" s="137"/>
      <c r="Q25" s="137" t="s">
        <v>24</v>
      </c>
      <c r="R25" s="140">
        <v>25.702999999999999</v>
      </c>
      <c r="S25" s="140"/>
      <c r="T25" s="161"/>
      <c r="U25" s="161">
        <v>0</v>
      </c>
      <c r="V25" s="137"/>
      <c r="W25" s="140">
        <v>25.900000000000002</v>
      </c>
      <c r="X25" s="140">
        <v>25.968779846975952</v>
      </c>
      <c r="Y25" s="139">
        <v>-40667.356485640448</v>
      </c>
      <c r="Z25" s="139">
        <v>-40667.356485640448</v>
      </c>
      <c r="AA25" s="139">
        <v>-40667.356485640448</v>
      </c>
      <c r="AB25" s="161">
        <v>0</v>
      </c>
      <c r="AC25" s="165">
        <f>VLOOKUP(G25,$AK$17:$AP$23,6,TRUE)+1</f>
        <v>25</v>
      </c>
      <c r="AD25" s="137" t="s">
        <v>54</v>
      </c>
      <c r="AE25" s="83"/>
      <c r="AF25" s="84">
        <f t="shared" ref="AF25:AF35" si="4">-IF($Y25&gt;0,$Y25*(1-VLOOKUP($D25,$AI$26:$AN$39,6,FALSE))*VLOOKUP($D25,$AI$26:$AN$39,IF(($G25-$B$2)/365&lt;1,4,5),FALSE),0)</f>
        <v>0</v>
      </c>
      <c r="AG25" s="84">
        <f t="shared" ref="AG25:AG35" si="5">-IF($Y25&lt;0,$Y25*(1-VLOOKUP($AC25,$AI$18:$AN$23,6,FALSE))*VLOOKUP($AC25,$AI$18:$AN$23,5,FALSE),0)</f>
        <v>597.81014033891461</v>
      </c>
      <c r="AH25" s="85"/>
      <c r="AI25" s="94"/>
      <c r="AJ25" s="95" t="s">
        <v>35</v>
      </c>
      <c r="AK25" s="95" t="s">
        <v>36</v>
      </c>
      <c r="AL25" s="95" t="s">
        <v>35</v>
      </c>
      <c r="AM25" s="95" t="s">
        <v>36</v>
      </c>
      <c r="AN25" s="95"/>
      <c r="AO25" s="93"/>
      <c r="AP25" s="89"/>
      <c r="AQ25" s="89"/>
      <c r="AR25" s="89"/>
      <c r="AS25" s="92"/>
    </row>
    <row r="26" spans="1:45" s="91" customFormat="1" ht="15.75" customHeight="1" x14ac:dyDescent="0.25">
      <c r="A26" s="137">
        <v>2019</v>
      </c>
      <c r="B26" s="137" t="s">
        <v>104</v>
      </c>
      <c r="C26" s="137">
        <v>985</v>
      </c>
      <c r="D26" s="137" t="s">
        <v>102</v>
      </c>
      <c r="E26" s="138">
        <v>43088</v>
      </c>
      <c r="F26" s="138"/>
      <c r="G26" s="138">
        <v>43553</v>
      </c>
      <c r="H26" s="137" t="s">
        <v>63</v>
      </c>
      <c r="I26" s="137" t="s">
        <v>64</v>
      </c>
      <c r="J26" s="137" t="s">
        <v>23</v>
      </c>
      <c r="K26" s="139">
        <v>-4000000</v>
      </c>
      <c r="L26" s="137" t="s">
        <v>59</v>
      </c>
      <c r="M26" s="137" t="s">
        <v>64</v>
      </c>
      <c r="N26" s="137" t="s">
        <v>62</v>
      </c>
      <c r="O26" s="161">
        <v>102894000</v>
      </c>
      <c r="P26" s="137"/>
      <c r="Q26" s="137" t="s">
        <v>24</v>
      </c>
      <c r="R26" s="140">
        <v>25.723500000000001</v>
      </c>
      <c r="S26" s="140"/>
      <c r="T26" s="161"/>
      <c r="U26" s="161">
        <v>0</v>
      </c>
      <c r="V26" s="137"/>
      <c r="W26" s="140">
        <v>25.900000000000002</v>
      </c>
      <c r="X26" s="140">
        <v>25.999012583817724</v>
      </c>
      <c r="Y26" s="139">
        <v>-42110.035491013849</v>
      </c>
      <c r="Z26" s="139">
        <v>-42110.035491013849</v>
      </c>
      <c r="AA26" s="139">
        <v>-42110.035491013849</v>
      </c>
      <c r="AB26" s="161">
        <v>0</v>
      </c>
      <c r="AC26" s="165">
        <f t="shared" ref="AC26:AC89" si="6">VLOOKUP(G26,$AK$17:$AP$23,6,TRUE)+1</f>
        <v>25</v>
      </c>
      <c r="AD26" s="137" t="s">
        <v>54</v>
      </c>
      <c r="AE26" s="83"/>
      <c r="AF26" s="84">
        <f t="shared" si="4"/>
        <v>0</v>
      </c>
      <c r="AG26" s="84">
        <f t="shared" si="5"/>
        <v>619.01752171790361</v>
      </c>
      <c r="AH26" s="85"/>
      <c r="AI26" s="97" t="s">
        <v>31</v>
      </c>
      <c r="AJ26" s="113">
        <v>25.29</v>
      </c>
      <c r="AK26" s="114">
        <v>33.770000000000003</v>
      </c>
      <c r="AL26" s="115">
        <v>4.1999999999999997E-3</v>
      </c>
      <c r="AM26" s="116">
        <v>1.12E-2</v>
      </c>
      <c r="AN26" s="116">
        <v>0.4</v>
      </c>
      <c r="AO26" s="93"/>
      <c r="AP26" s="89"/>
      <c r="AQ26" s="89"/>
      <c r="AR26" s="89"/>
      <c r="AS26" s="96"/>
    </row>
    <row r="27" spans="1:45" s="90" customFormat="1" ht="15.75" customHeight="1" x14ac:dyDescent="0.25">
      <c r="A27" s="137">
        <v>2019</v>
      </c>
      <c r="B27" s="137" t="s">
        <v>105</v>
      </c>
      <c r="C27" s="137">
        <v>986</v>
      </c>
      <c r="D27" s="137" t="s">
        <v>102</v>
      </c>
      <c r="E27" s="138">
        <v>43088</v>
      </c>
      <c r="F27" s="138"/>
      <c r="G27" s="138">
        <v>43584</v>
      </c>
      <c r="H27" s="137" t="s">
        <v>63</v>
      </c>
      <c r="I27" s="137" t="s">
        <v>64</v>
      </c>
      <c r="J27" s="137" t="s">
        <v>23</v>
      </c>
      <c r="K27" s="139">
        <v>-4000000</v>
      </c>
      <c r="L27" s="137" t="s">
        <v>59</v>
      </c>
      <c r="M27" s="137" t="s">
        <v>64</v>
      </c>
      <c r="N27" s="137" t="s">
        <v>62</v>
      </c>
      <c r="O27" s="161">
        <v>102983000</v>
      </c>
      <c r="P27" s="137"/>
      <c r="Q27" s="137" t="s">
        <v>24</v>
      </c>
      <c r="R27" s="140">
        <v>25.745750000000001</v>
      </c>
      <c r="S27" s="140"/>
      <c r="T27" s="161"/>
      <c r="U27" s="161">
        <v>0</v>
      </c>
      <c r="V27" s="137"/>
      <c r="W27" s="140">
        <v>25.900000000000002</v>
      </c>
      <c r="X27" s="140">
        <v>26.024993529207634</v>
      </c>
      <c r="Y27" s="139">
        <v>-42629.915649314411</v>
      </c>
      <c r="Z27" s="139">
        <v>-42629.915649314411</v>
      </c>
      <c r="AA27" s="139">
        <v>-42629.915649314411</v>
      </c>
      <c r="AB27" s="161">
        <v>0</v>
      </c>
      <c r="AC27" s="165">
        <f t="shared" si="6"/>
        <v>25</v>
      </c>
      <c r="AD27" s="137" t="s">
        <v>54</v>
      </c>
      <c r="AE27" s="83"/>
      <c r="AF27" s="84">
        <f t="shared" si="4"/>
        <v>0</v>
      </c>
      <c r="AG27" s="84">
        <f t="shared" si="5"/>
        <v>626.65976004492177</v>
      </c>
      <c r="AH27" s="85"/>
      <c r="AI27" s="166" t="s">
        <v>32</v>
      </c>
      <c r="AJ27" s="117">
        <v>22.37</v>
      </c>
      <c r="AK27" s="118">
        <v>30.36</v>
      </c>
      <c r="AL27" s="119">
        <v>3.7000000000000002E-3</v>
      </c>
      <c r="AM27" s="120">
        <v>1.01E-2</v>
      </c>
      <c r="AN27" s="120">
        <v>0.4</v>
      </c>
      <c r="AO27" s="93"/>
      <c r="AP27" s="89"/>
      <c r="AQ27" s="89"/>
      <c r="AR27" s="89"/>
      <c r="AS27" s="96"/>
    </row>
    <row r="28" spans="1:45" s="90" customFormat="1" ht="15.75" customHeight="1" x14ac:dyDescent="0.25">
      <c r="A28" s="137">
        <v>2019</v>
      </c>
      <c r="B28" s="137" t="s">
        <v>106</v>
      </c>
      <c r="C28" s="137">
        <v>987</v>
      </c>
      <c r="D28" s="137" t="s">
        <v>102</v>
      </c>
      <c r="E28" s="138">
        <v>43088</v>
      </c>
      <c r="F28" s="138"/>
      <c r="G28" s="138">
        <v>43615</v>
      </c>
      <c r="H28" s="137" t="s">
        <v>63</v>
      </c>
      <c r="I28" s="137" t="s">
        <v>64</v>
      </c>
      <c r="J28" s="137" t="s">
        <v>23</v>
      </c>
      <c r="K28" s="139">
        <v>-4000000</v>
      </c>
      <c r="L28" s="137" t="s">
        <v>59</v>
      </c>
      <c r="M28" s="137" t="s">
        <v>64</v>
      </c>
      <c r="N28" s="137" t="s">
        <v>62</v>
      </c>
      <c r="O28" s="161">
        <v>103063000</v>
      </c>
      <c r="P28" s="137"/>
      <c r="Q28" s="137" t="s">
        <v>24</v>
      </c>
      <c r="R28" s="140">
        <v>25.765750000000001</v>
      </c>
      <c r="S28" s="140"/>
      <c r="T28" s="161"/>
      <c r="U28" s="161">
        <v>0</v>
      </c>
      <c r="V28" s="137"/>
      <c r="W28" s="140">
        <v>25.900000000000002</v>
      </c>
      <c r="X28" s="140">
        <v>26.047347936222778</v>
      </c>
      <c r="Y28" s="139">
        <v>-42938.612838488174</v>
      </c>
      <c r="Z28" s="139">
        <v>-42938.612838488174</v>
      </c>
      <c r="AA28" s="139">
        <v>-42938.612838488167</v>
      </c>
      <c r="AB28" s="139">
        <v>-7.2759576141834259E-12</v>
      </c>
      <c r="AC28" s="165">
        <f t="shared" si="6"/>
        <v>25</v>
      </c>
      <c r="AD28" s="137" t="s">
        <v>54</v>
      </c>
      <c r="AE28" s="83"/>
      <c r="AF28" s="84">
        <f t="shared" si="4"/>
        <v>0</v>
      </c>
      <c r="AG28" s="84">
        <f t="shared" si="5"/>
        <v>631.19760872577615</v>
      </c>
      <c r="AH28" s="85"/>
      <c r="AI28" s="166" t="s">
        <v>27</v>
      </c>
      <c r="AJ28" s="117">
        <v>22.37</v>
      </c>
      <c r="AK28" s="118">
        <v>30.36</v>
      </c>
      <c r="AL28" s="119">
        <v>3.7000000000000002E-3</v>
      </c>
      <c r="AM28" s="120">
        <v>1.01E-2</v>
      </c>
      <c r="AN28" s="120">
        <v>0.4</v>
      </c>
      <c r="AO28" s="93"/>
      <c r="AP28" s="89"/>
      <c r="AQ28" s="89"/>
      <c r="AR28" s="89"/>
      <c r="AS28" s="96"/>
    </row>
    <row r="29" spans="1:45" s="90" customFormat="1" ht="15.75" customHeight="1" x14ac:dyDescent="0.25">
      <c r="A29" s="137">
        <v>2019</v>
      </c>
      <c r="B29" s="137" t="s">
        <v>107</v>
      </c>
      <c r="C29" s="137">
        <v>988</v>
      </c>
      <c r="D29" s="137" t="s">
        <v>102</v>
      </c>
      <c r="E29" s="138">
        <v>43088</v>
      </c>
      <c r="F29" s="138"/>
      <c r="G29" s="138">
        <v>43644</v>
      </c>
      <c r="H29" s="137" t="s">
        <v>63</v>
      </c>
      <c r="I29" s="137" t="s">
        <v>64</v>
      </c>
      <c r="J29" s="137" t="s">
        <v>23</v>
      </c>
      <c r="K29" s="139">
        <v>-4000000</v>
      </c>
      <c r="L29" s="137" t="s">
        <v>59</v>
      </c>
      <c r="M29" s="137" t="s">
        <v>64</v>
      </c>
      <c r="N29" s="137" t="s">
        <v>62</v>
      </c>
      <c r="O29" s="161">
        <v>103137000</v>
      </c>
      <c r="P29" s="137"/>
      <c r="Q29" s="137" t="s">
        <v>24</v>
      </c>
      <c r="R29" s="140">
        <v>25.78425</v>
      </c>
      <c r="S29" s="140"/>
      <c r="T29" s="161"/>
      <c r="U29" s="161">
        <v>0</v>
      </c>
      <c r="V29" s="137"/>
      <c r="W29" s="140">
        <v>25.900000000000002</v>
      </c>
      <c r="X29" s="140">
        <v>26.066120490529006</v>
      </c>
      <c r="Y29" s="139">
        <v>-42932.722155928728</v>
      </c>
      <c r="Z29" s="139">
        <v>-42932.722155928728</v>
      </c>
      <c r="AA29" s="139">
        <v>-42932.722155928721</v>
      </c>
      <c r="AB29" s="139">
        <v>-7.2759576141834259E-12</v>
      </c>
      <c r="AC29" s="165">
        <f t="shared" si="6"/>
        <v>26</v>
      </c>
      <c r="AD29" s="137" t="s">
        <v>54</v>
      </c>
      <c r="AE29" s="83"/>
      <c r="AF29" s="84">
        <f t="shared" si="4"/>
        <v>0</v>
      </c>
      <c r="AG29" s="84">
        <f t="shared" si="5"/>
        <v>1020.0814784248666</v>
      </c>
      <c r="AH29" s="85"/>
      <c r="AI29" s="167" t="s">
        <v>116</v>
      </c>
      <c r="AJ29" s="117">
        <v>5.46</v>
      </c>
      <c r="AK29" s="118">
        <v>12.15</v>
      </c>
      <c r="AL29" s="119">
        <v>8.9999999999999998E-4</v>
      </c>
      <c r="AM29" s="120">
        <v>4.1000000000000003E-3</v>
      </c>
      <c r="AN29" s="120">
        <v>0.4</v>
      </c>
      <c r="AO29" s="93"/>
      <c r="AP29" s="89"/>
      <c r="AQ29" s="89"/>
      <c r="AR29" s="89"/>
      <c r="AS29" s="96"/>
    </row>
    <row r="30" spans="1:45" s="90" customFormat="1" ht="15.75" customHeight="1" x14ac:dyDescent="0.25">
      <c r="A30" s="137">
        <v>2019</v>
      </c>
      <c r="B30" s="137" t="s">
        <v>108</v>
      </c>
      <c r="C30" s="137">
        <v>989</v>
      </c>
      <c r="D30" s="137" t="s">
        <v>102</v>
      </c>
      <c r="E30" s="138">
        <v>43088</v>
      </c>
      <c r="F30" s="138"/>
      <c r="G30" s="138">
        <v>43676</v>
      </c>
      <c r="H30" s="137" t="s">
        <v>63</v>
      </c>
      <c r="I30" s="137" t="s">
        <v>64</v>
      </c>
      <c r="J30" s="137" t="s">
        <v>23</v>
      </c>
      <c r="K30" s="139">
        <v>-4000000</v>
      </c>
      <c r="L30" s="137" t="s">
        <v>59</v>
      </c>
      <c r="M30" s="137" t="s">
        <v>64</v>
      </c>
      <c r="N30" s="137" t="s">
        <v>62</v>
      </c>
      <c r="O30" s="161">
        <v>103213000</v>
      </c>
      <c r="P30" s="137"/>
      <c r="Q30" s="137" t="s">
        <v>24</v>
      </c>
      <c r="R30" s="140">
        <v>25.803249999999998</v>
      </c>
      <c r="S30" s="140"/>
      <c r="T30" s="161"/>
      <c r="U30" s="161">
        <v>0</v>
      </c>
      <c r="V30" s="137"/>
      <c r="W30" s="140">
        <v>25.900000000000002</v>
      </c>
      <c r="X30" s="140">
        <v>26.098096086005764</v>
      </c>
      <c r="Y30" s="139">
        <v>-44840.022287230691</v>
      </c>
      <c r="Z30" s="139">
        <v>-44840.022287230691</v>
      </c>
      <c r="AA30" s="139">
        <v>-44840.022287230691</v>
      </c>
      <c r="AB30" s="161">
        <v>0</v>
      </c>
      <c r="AC30" s="165">
        <f t="shared" si="6"/>
        <v>26</v>
      </c>
      <c r="AD30" s="137" t="s">
        <v>54</v>
      </c>
      <c r="AE30" s="83"/>
      <c r="AF30" s="84">
        <f t="shared" si="4"/>
        <v>0</v>
      </c>
      <c r="AG30" s="84">
        <f t="shared" si="5"/>
        <v>1065.3989295446013</v>
      </c>
      <c r="AH30" s="85"/>
      <c r="AI30" s="166" t="s">
        <v>50</v>
      </c>
      <c r="AJ30" s="117">
        <v>5.46</v>
      </c>
      <c r="AK30" s="118">
        <v>12.15</v>
      </c>
      <c r="AL30" s="119">
        <v>8.9999999999999998E-4</v>
      </c>
      <c r="AM30" s="120">
        <v>4.1000000000000003E-3</v>
      </c>
      <c r="AN30" s="120">
        <v>0.4</v>
      </c>
      <c r="AO30" s="93"/>
      <c r="AP30" s="89"/>
      <c r="AQ30" s="89"/>
      <c r="AR30" s="89"/>
      <c r="AS30" s="92"/>
    </row>
    <row r="31" spans="1:45" s="90" customFormat="1" ht="15.75" customHeight="1" x14ac:dyDescent="0.25">
      <c r="A31" s="137">
        <v>2019</v>
      </c>
      <c r="B31" s="137" t="s">
        <v>109</v>
      </c>
      <c r="C31" s="137">
        <v>990</v>
      </c>
      <c r="D31" s="137" t="s">
        <v>102</v>
      </c>
      <c r="E31" s="138">
        <v>43088</v>
      </c>
      <c r="F31" s="138"/>
      <c r="G31" s="138">
        <v>43707</v>
      </c>
      <c r="H31" s="137" t="s">
        <v>63</v>
      </c>
      <c r="I31" s="137" t="s">
        <v>64</v>
      </c>
      <c r="J31" s="137" t="s">
        <v>23</v>
      </c>
      <c r="K31" s="139">
        <v>-4000000</v>
      </c>
      <c r="L31" s="137" t="s">
        <v>59</v>
      </c>
      <c r="M31" s="137" t="s">
        <v>64</v>
      </c>
      <c r="N31" s="137" t="s">
        <v>62</v>
      </c>
      <c r="O31" s="161">
        <v>103287000</v>
      </c>
      <c r="P31" s="137"/>
      <c r="Q31" s="137" t="s">
        <v>24</v>
      </c>
      <c r="R31" s="140">
        <v>25.821750000000002</v>
      </c>
      <c r="S31" s="140"/>
      <c r="T31" s="161"/>
      <c r="U31" s="161">
        <v>0</v>
      </c>
      <c r="V31" s="137"/>
      <c r="W31" s="140">
        <v>25.900000000000002</v>
      </c>
      <c r="X31" s="140">
        <v>26.129581213841629</v>
      </c>
      <c r="Y31" s="139">
        <v>-46742.366304232462</v>
      </c>
      <c r="Z31" s="139">
        <v>-46742.366304232462</v>
      </c>
      <c r="AA31" s="139">
        <v>-46742.366304232455</v>
      </c>
      <c r="AB31" s="139">
        <v>-7.2759576141834259E-12</v>
      </c>
      <c r="AC31" s="165">
        <f t="shared" si="6"/>
        <v>26</v>
      </c>
      <c r="AD31" s="137" t="s">
        <v>54</v>
      </c>
      <c r="AE31" s="83"/>
      <c r="AF31" s="84">
        <f t="shared" si="4"/>
        <v>0</v>
      </c>
      <c r="AG31" s="84">
        <f t="shared" si="5"/>
        <v>1110.5986233885633</v>
      </c>
      <c r="AH31" s="85"/>
      <c r="AI31" s="166" t="s">
        <v>48</v>
      </c>
      <c r="AJ31" s="117">
        <v>5.46</v>
      </c>
      <c r="AK31" s="118">
        <v>12.15</v>
      </c>
      <c r="AL31" s="119">
        <v>8.9999999999999998E-4</v>
      </c>
      <c r="AM31" s="120">
        <v>4.1000000000000003E-3</v>
      </c>
      <c r="AN31" s="120">
        <v>0.4</v>
      </c>
      <c r="AO31" s="93"/>
      <c r="AP31" s="98"/>
      <c r="AQ31" s="89"/>
      <c r="AR31" s="89"/>
      <c r="AS31" s="92"/>
    </row>
    <row r="32" spans="1:45" s="90" customFormat="1" ht="15.75" customHeight="1" x14ac:dyDescent="0.25">
      <c r="A32" s="137">
        <v>2019</v>
      </c>
      <c r="B32" s="137" t="s">
        <v>110</v>
      </c>
      <c r="C32" s="137">
        <v>991</v>
      </c>
      <c r="D32" s="137" t="s">
        <v>102</v>
      </c>
      <c r="E32" s="138">
        <v>43088</v>
      </c>
      <c r="F32" s="138"/>
      <c r="G32" s="138">
        <v>43738</v>
      </c>
      <c r="H32" s="137" t="s">
        <v>63</v>
      </c>
      <c r="I32" s="137" t="s">
        <v>64</v>
      </c>
      <c r="J32" s="137" t="s">
        <v>23</v>
      </c>
      <c r="K32" s="139">
        <v>-4000000</v>
      </c>
      <c r="L32" s="137" t="s">
        <v>59</v>
      </c>
      <c r="M32" s="137" t="s">
        <v>64</v>
      </c>
      <c r="N32" s="137" t="s">
        <v>62</v>
      </c>
      <c r="O32" s="161">
        <v>103360000</v>
      </c>
      <c r="P32" s="137"/>
      <c r="Q32" s="137" t="s">
        <v>24</v>
      </c>
      <c r="R32" s="140">
        <v>25.84</v>
      </c>
      <c r="S32" s="140"/>
      <c r="T32" s="161"/>
      <c r="U32" s="161">
        <v>0</v>
      </c>
      <c r="V32" s="137"/>
      <c r="W32" s="140">
        <v>25.900000000000002</v>
      </c>
      <c r="X32" s="140">
        <v>26.15853589195817</v>
      </c>
      <c r="Y32" s="139">
        <v>-48292.979587150243</v>
      </c>
      <c r="Z32" s="139">
        <v>-48292.979587150243</v>
      </c>
      <c r="AA32" s="139">
        <v>-48292.979587150236</v>
      </c>
      <c r="AB32" s="139">
        <v>-7.2759576141834259E-12</v>
      </c>
      <c r="AC32" s="165">
        <f t="shared" si="6"/>
        <v>26</v>
      </c>
      <c r="AD32" s="137" t="s">
        <v>54</v>
      </c>
      <c r="AE32" s="83"/>
      <c r="AF32" s="84">
        <f t="shared" si="4"/>
        <v>0</v>
      </c>
      <c r="AG32" s="84">
        <f t="shared" si="5"/>
        <v>1147.4411949906898</v>
      </c>
      <c r="AH32" s="89"/>
      <c r="AI32" s="97" t="s">
        <v>28</v>
      </c>
      <c r="AJ32" s="117">
        <v>15.14</v>
      </c>
      <c r="AK32" s="118">
        <v>19.195</v>
      </c>
      <c r="AL32" s="119">
        <v>2.5000000000000001E-3</v>
      </c>
      <c r="AM32" s="120">
        <v>6.4000000000000003E-3</v>
      </c>
      <c r="AN32" s="120">
        <v>0.4</v>
      </c>
      <c r="AO32" s="93"/>
      <c r="AP32" s="89"/>
      <c r="AQ32" s="89"/>
      <c r="AR32" s="89"/>
      <c r="AS32" s="92"/>
    </row>
    <row r="33" spans="1:45" s="90" customFormat="1" ht="15.75" customHeight="1" x14ac:dyDescent="0.25">
      <c r="A33" s="137">
        <v>2019</v>
      </c>
      <c r="B33" s="137" t="s">
        <v>111</v>
      </c>
      <c r="C33" s="137">
        <v>992</v>
      </c>
      <c r="D33" s="137" t="s">
        <v>102</v>
      </c>
      <c r="E33" s="138">
        <v>43088</v>
      </c>
      <c r="F33" s="138"/>
      <c r="G33" s="138">
        <v>43768</v>
      </c>
      <c r="H33" s="137" t="s">
        <v>63</v>
      </c>
      <c r="I33" s="137" t="s">
        <v>64</v>
      </c>
      <c r="J33" s="137" t="s">
        <v>23</v>
      </c>
      <c r="K33" s="139">
        <v>-4000000</v>
      </c>
      <c r="L33" s="137" t="s">
        <v>59</v>
      </c>
      <c r="M33" s="137" t="s">
        <v>64</v>
      </c>
      <c r="N33" s="137" t="s">
        <v>62</v>
      </c>
      <c r="O33" s="161">
        <v>103430000</v>
      </c>
      <c r="P33" s="137"/>
      <c r="Q33" s="137" t="s">
        <v>24</v>
      </c>
      <c r="R33" s="140">
        <v>25.857500000000002</v>
      </c>
      <c r="S33" s="140"/>
      <c r="T33" s="161"/>
      <c r="U33" s="161">
        <v>0</v>
      </c>
      <c r="V33" s="137"/>
      <c r="W33" s="140">
        <v>25.900000000000002</v>
      </c>
      <c r="X33" s="140">
        <v>26.189116164627894</v>
      </c>
      <c r="Y33" s="139">
        <v>-50200.795165212345</v>
      </c>
      <c r="Z33" s="139">
        <v>-50200.795165212345</v>
      </c>
      <c r="AA33" s="139">
        <v>-50200.795165212337</v>
      </c>
      <c r="AB33" s="139">
        <v>-7.2759576141834259E-12</v>
      </c>
      <c r="AC33" s="165">
        <f t="shared" si="6"/>
        <v>26</v>
      </c>
      <c r="AD33" s="137" t="s">
        <v>54</v>
      </c>
      <c r="AE33" s="83"/>
      <c r="AF33" s="84">
        <f t="shared" si="4"/>
        <v>0</v>
      </c>
      <c r="AG33" s="84">
        <f t="shared" si="5"/>
        <v>1192.7708931254454</v>
      </c>
      <c r="AH33" s="85"/>
      <c r="AI33" s="97" t="s">
        <v>29</v>
      </c>
      <c r="AJ33" s="117">
        <v>19.274999999999999</v>
      </c>
      <c r="AK33" s="118">
        <v>24.085000000000001</v>
      </c>
      <c r="AL33" s="119">
        <v>3.2000000000000002E-3</v>
      </c>
      <c r="AM33" s="120">
        <v>8.0000000000000002E-3</v>
      </c>
      <c r="AN33" s="120">
        <v>0.4</v>
      </c>
      <c r="AO33" s="93"/>
      <c r="AP33" s="89"/>
      <c r="AQ33" s="89"/>
      <c r="AR33" s="89"/>
      <c r="AS33" s="92"/>
    </row>
    <row r="34" spans="1:45" s="90" customFormat="1" ht="15.75" customHeight="1" x14ac:dyDescent="0.25">
      <c r="A34" s="137">
        <v>2019</v>
      </c>
      <c r="B34" s="137" t="s">
        <v>112</v>
      </c>
      <c r="C34" s="137">
        <v>993</v>
      </c>
      <c r="D34" s="137" t="s">
        <v>102</v>
      </c>
      <c r="E34" s="138">
        <v>43088</v>
      </c>
      <c r="F34" s="138"/>
      <c r="G34" s="138">
        <v>43798</v>
      </c>
      <c r="H34" s="137" t="s">
        <v>63</v>
      </c>
      <c r="I34" s="137" t="s">
        <v>64</v>
      </c>
      <c r="J34" s="137" t="s">
        <v>23</v>
      </c>
      <c r="K34" s="139">
        <v>-4000000</v>
      </c>
      <c r="L34" s="137" t="s">
        <v>59</v>
      </c>
      <c r="M34" s="137" t="s">
        <v>64</v>
      </c>
      <c r="N34" s="137" t="s">
        <v>62</v>
      </c>
      <c r="O34" s="161">
        <v>103498000</v>
      </c>
      <c r="P34" s="137"/>
      <c r="Q34" s="137" t="s">
        <v>24</v>
      </c>
      <c r="R34" s="140">
        <v>25.874500000000001</v>
      </c>
      <c r="S34" s="140"/>
      <c r="T34" s="161"/>
      <c r="U34" s="161">
        <v>0</v>
      </c>
      <c r="V34" s="137"/>
      <c r="W34" s="140">
        <v>25.900000000000002</v>
      </c>
      <c r="X34" s="140">
        <v>26.218654114122742</v>
      </c>
      <c r="Y34" s="139">
        <v>-52020.814467086871</v>
      </c>
      <c r="Z34" s="139">
        <v>-52020.814467086871</v>
      </c>
      <c r="AA34" s="139">
        <v>-52020.814467086864</v>
      </c>
      <c r="AB34" s="139">
        <v>-7.2759576141834259E-12</v>
      </c>
      <c r="AC34" s="165">
        <f t="shared" si="6"/>
        <v>26</v>
      </c>
      <c r="AD34" s="137" t="s">
        <v>54</v>
      </c>
      <c r="AE34" s="83"/>
      <c r="AF34" s="84">
        <f t="shared" si="4"/>
        <v>0</v>
      </c>
      <c r="AG34" s="84">
        <f t="shared" si="5"/>
        <v>1236.0145517379842</v>
      </c>
      <c r="AH34" s="85"/>
      <c r="AI34" s="97" t="s">
        <v>25</v>
      </c>
      <c r="AJ34" s="117">
        <v>13.02</v>
      </c>
      <c r="AK34" s="118">
        <v>20.315000000000001</v>
      </c>
      <c r="AL34" s="119">
        <v>2E-3</v>
      </c>
      <c r="AM34" s="120">
        <v>6.1999999999999998E-3</v>
      </c>
      <c r="AN34" s="120">
        <v>0.4</v>
      </c>
      <c r="AO34" s="93"/>
      <c r="AP34" s="89"/>
      <c r="AQ34" s="89"/>
      <c r="AR34" s="89"/>
      <c r="AS34" s="92"/>
    </row>
    <row r="35" spans="1:45" s="90" customFormat="1" ht="15.75" customHeight="1" x14ac:dyDescent="0.25">
      <c r="A35" s="141">
        <v>2019</v>
      </c>
      <c r="B35" s="141" t="s">
        <v>113</v>
      </c>
      <c r="C35" s="141">
        <v>994</v>
      </c>
      <c r="D35" s="141" t="s">
        <v>102</v>
      </c>
      <c r="E35" s="142">
        <v>43088</v>
      </c>
      <c r="F35" s="142"/>
      <c r="G35" s="142">
        <v>43829</v>
      </c>
      <c r="H35" s="141" t="s">
        <v>63</v>
      </c>
      <c r="I35" s="141" t="s">
        <v>64</v>
      </c>
      <c r="J35" s="141" t="s">
        <v>23</v>
      </c>
      <c r="K35" s="143">
        <v>-4000000</v>
      </c>
      <c r="L35" s="141" t="s">
        <v>59</v>
      </c>
      <c r="M35" s="141" t="s">
        <v>64</v>
      </c>
      <c r="N35" s="141" t="s">
        <v>62</v>
      </c>
      <c r="O35" s="162">
        <v>103574000</v>
      </c>
      <c r="P35" s="141"/>
      <c r="Q35" s="141" t="s">
        <v>24</v>
      </c>
      <c r="R35" s="144">
        <v>25.8935</v>
      </c>
      <c r="S35" s="144"/>
      <c r="T35" s="162"/>
      <c r="U35" s="162">
        <v>0</v>
      </c>
      <c r="V35" s="141"/>
      <c r="W35" s="144">
        <v>25.900000000000002</v>
      </c>
      <c r="X35" s="144">
        <v>26.247161429759583</v>
      </c>
      <c r="Y35" s="143">
        <v>-53375.194068239231</v>
      </c>
      <c r="Z35" s="143">
        <v>-53375.194068239231</v>
      </c>
      <c r="AA35" s="143">
        <v>-53375.194068239231</v>
      </c>
      <c r="AB35" s="162">
        <v>0</v>
      </c>
      <c r="AC35" s="165">
        <f t="shared" si="6"/>
        <v>27</v>
      </c>
      <c r="AD35" s="141" t="s">
        <v>54</v>
      </c>
      <c r="AE35" s="83"/>
      <c r="AF35" s="84">
        <f t="shared" si="4"/>
        <v>0</v>
      </c>
      <c r="AG35" s="84">
        <f t="shared" si="5"/>
        <v>1803.0140556251213</v>
      </c>
      <c r="AH35" s="85"/>
      <c r="AI35" s="97" t="s">
        <v>49</v>
      </c>
      <c r="AJ35" s="117">
        <v>23.22</v>
      </c>
      <c r="AK35" s="118">
        <v>36.58</v>
      </c>
      <c r="AL35" s="119">
        <v>3.8E-3</v>
      </c>
      <c r="AM35" s="120">
        <v>1.21E-2</v>
      </c>
      <c r="AN35" s="120">
        <v>0.4</v>
      </c>
      <c r="AO35" s="93"/>
      <c r="AP35" s="89"/>
      <c r="AQ35" s="89"/>
      <c r="AR35" s="89"/>
      <c r="AS35" s="92"/>
    </row>
    <row r="36" spans="1:45" s="90" customFormat="1" ht="15.75" customHeight="1" x14ac:dyDescent="0.25">
      <c r="A36" s="145"/>
      <c r="B36" s="145"/>
      <c r="C36" s="145"/>
      <c r="D36" s="145"/>
      <c r="E36" s="146"/>
      <c r="F36" s="146"/>
      <c r="G36" s="146"/>
      <c r="H36" s="145"/>
      <c r="I36" s="145"/>
      <c r="J36" s="145"/>
      <c r="K36" s="147"/>
      <c r="L36" s="145"/>
      <c r="M36" s="145"/>
      <c r="N36" s="145"/>
      <c r="O36" s="148"/>
      <c r="P36" s="145"/>
      <c r="Q36" s="145"/>
      <c r="R36" s="149"/>
      <c r="S36" s="149"/>
      <c r="T36" s="148"/>
      <c r="U36" s="148"/>
      <c r="V36" s="145"/>
      <c r="W36" s="149"/>
      <c r="X36" s="149"/>
      <c r="Y36" s="147"/>
      <c r="Z36" s="147"/>
      <c r="AA36" s="147"/>
      <c r="AB36" s="147"/>
      <c r="AC36" s="165"/>
      <c r="AD36" s="145"/>
      <c r="AE36" s="83"/>
      <c r="AF36" s="84"/>
      <c r="AG36" s="84"/>
      <c r="AH36" s="85"/>
      <c r="AI36" s="97" t="s">
        <v>22</v>
      </c>
      <c r="AJ36" s="117">
        <v>25.795000000000002</v>
      </c>
      <c r="AK36" s="118">
        <v>29.065000000000001</v>
      </c>
      <c r="AL36" s="119">
        <v>4.1999999999999997E-3</v>
      </c>
      <c r="AM36" s="120">
        <v>9.7000000000000003E-3</v>
      </c>
      <c r="AN36" s="120">
        <v>0.4</v>
      </c>
      <c r="AO36" s="93"/>
      <c r="AP36" s="89"/>
      <c r="AQ36" s="89"/>
      <c r="AR36" s="89"/>
      <c r="AS36" s="92"/>
    </row>
    <row r="37" spans="1:45" s="90" customFormat="1" ht="15.75" customHeight="1" x14ac:dyDescent="0.25">
      <c r="A37" s="145"/>
      <c r="B37" s="145"/>
      <c r="C37" s="145"/>
      <c r="D37" s="145"/>
      <c r="E37" s="146"/>
      <c r="F37" s="146"/>
      <c r="G37" s="146"/>
      <c r="H37" s="145"/>
      <c r="I37" s="145"/>
      <c r="J37" s="145"/>
      <c r="K37" s="148"/>
      <c r="L37" s="145"/>
      <c r="M37" s="145"/>
      <c r="N37" s="145"/>
      <c r="O37" s="148"/>
      <c r="P37" s="145"/>
      <c r="Q37" s="145"/>
      <c r="R37" s="149"/>
      <c r="S37" s="149"/>
      <c r="T37" s="148"/>
      <c r="U37" s="148"/>
      <c r="V37" s="145"/>
      <c r="W37" s="149"/>
      <c r="X37" s="149"/>
      <c r="Y37" s="148"/>
      <c r="Z37" s="148"/>
      <c r="AA37" s="148"/>
      <c r="AB37" s="148"/>
      <c r="AC37" s="165"/>
      <c r="AD37" s="145"/>
      <c r="AE37" s="83"/>
      <c r="AF37" s="84"/>
      <c r="AG37" s="84"/>
      <c r="AH37" s="85"/>
      <c r="AI37" s="97" t="s">
        <v>53</v>
      </c>
      <c r="AJ37" s="117">
        <v>124.3274</v>
      </c>
      <c r="AK37" s="118">
        <v>139.7578</v>
      </c>
      <c r="AL37" s="119">
        <v>2.0299999999999999E-2</v>
      </c>
      <c r="AM37" s="120">
        <v>4.5699999999999998E-2</v>
      </c>
      <c r="AN37" s="120">
        <v>0.4</v>
      </c>
      <c r="AO37" s="93"/>
      <c r="AP37" s="89"/>
      <c r="AQ37" s="89"/>
      <c r="AR37" s="89"/>
      <c r="AS37" s="92"/>
    </row>
    <row r="38" spans="1:45" s="90" customFormat="1" ht="15.75" customHeight="1" x14ac:dyDescent="0.25">
      <c r="A38" s="145"/>
      <c r="B38" s="145"/>
      <c r="C38" s="145"/>
      <c r="D38" s="145"/>
      <c r="E38" s="146"/>
      <c r="F38" s="146"/>
      <c r="G38" s="146"/>
      <c r="H38" s="145"/>
      <c r="I38" s="145"/>
      <c r="J38" s="145"/>
      <c r="K38" s="150"/>
      <c r="L38" s="151"/>
      <c r="M38" s="151"/>
      <c r="N38" s="151"/>
      <c r="O38" s="152"/>
      <c r="P38" s="151"/>
      <c r="Q38" s="151"/>
      <c r="R38" s="153"/>
      <c r="S38" s="153"/>
      <c r="T38" s="152"/>
      <c r="U38" s="152"/>
      <c r="V38" s="151"/>
      <c r="W38" s="153"/>
      <c r="X38" s="153"/>
      <c r="Y38" s="150"/>
      <c r="Z38" s="150"/>
      <c r="AA38" s="150"/>
      <c r="AB38" s="150"/>
      <c r="AC38" s="165"/>
      <c r="AD38" s="145"/>
      <c r="AE38" s="83"/>
      <c r="AF38" s="84"/>
      <c r="AG38" s="84"/>
      <c r="AH38" s="85"/>
      <c r="AI38" s="97" t="s">
        <v>52</v>
      </c>
      <c r="AJ38" s="117">
        <v>24.195</v>
      </c>
      <c r="AK38" s="118">
        <v>31.31</v>
      </c>
      <c r="AL38" s="119">
        <v>4.0000000000000001E-3</v>
      </c>
      <c r="AM38" s="120">
        <v>1.04E-2</v>
      </c>
      <c r="AN38" s="120">
        <v>0.4</v>
      </c>
      <c r="AO38" s="93"/>
      <c r="AP38" s="89"/>
      <c r="AQ38" s="89"/>
      <c r="AR38" s="89"/>
      <c r="AS38" s="92"/>
    </row>
    <row r="39" spans="1:45" s="90" customFormat="1" ht="15.75" customHeight="1" x14ac:dyDescent="0.25">
      <c r="A39" s="145"/>
      <c r="B39" s="145"/>
      <c r="C39" s="145"/>
      <c r="D39" s="145"/>
      <c r="E39" s="146"/>
      <c r="F39" s="146"/>
      <c r="G39" s="146"/>
      <c r="H39" s="145"/>
      <c r="I39" s="145"/>
      <c r="J39" s="145"/>
      <c r="K39" s="147"/>
      <c r="L39" s="145"/>
      <c r="M39" s="145"/>
      <c r="N39" s="145"/>
      <c r="O39" s="148"/>
      <c r="P39" s="145"/>
      <c r="Q39" s="145"/>
      <c r="R39" s="149"/>
      <c r="S39" s="149"/>
      <c r="T39" s="148"/>
      <c r="U39" s="148"/>
      <c r="V39" s="145"/>
      <c r="W39" s="149"/>
      <c r="X39" s="149"/>
      <c r="Y39" s="148"/>
      <c r="Z39" s="148"/>
      <c r="AA39" s="148"/>
      <c r="AB39" s="148"/>
      <c r="AC39" s="165"/>
      <c r="AD39" s="82"/>
      <c r="AE39" s="83"/>
      <c r="AF39" s="84"/>
      <c r="AG39" s="84"/>
      <c r="AH39" s="85"/>
      <c r="AI39" s="97" t="s">
        <v>102</v>
      </c>
      <c r="AJ39" s="121">
        <v>33.92</v>
      </c>
      <c r="AK39" s="122">
        <v>39.799999999999997</v>
      </c>
      <c r="AL39" s="163">
        <v>5.5999999999999999E-3</v>
      </c>
      <c r="AM39" s="123">
        <v>1.32E-2</v>
      </c>
      <c r="AN39" s="123">
        <v>0.4</v>
      </c>
      <c r="AO39" s="93"/>
      <c r="AP39" s="89"/>
      <c r="AQ39" s="89"/>
      <c r="AR39" s="89"/>
      <c r="AS39" s="92"/>
    </row>
    <row r="40" spans="1:45" s="90" customFormat="1" ht="15.75" customHeight="1" x14ac:dyDescent="0.25">
      <c r="A40" s="137">
        <v>2018</v>
      </c>
      <c r="B40" s="137" t="s">
        <v>67</v>
      </c>
      <c r="C40" s="137">
        <v>558</v>
      </c>
      <c r="D40" s="137" t="s">
        <v>52</v>
      </c>
      <c r="E40" s="138">
        <v>42221</v>
      </c>
      <c r="F40" s="138">
        <v>43308</v>
      </c>
      <c r="G40" s="138">
        <v>43312</v>
      </c>
      <c r="H40" s="137" t="s">
        <v>59</v>
      </c>
      <c r="I40" s="137" t="s">
        <v>61</v>
      </c>
      <c r="J40" s="137" t="s">
        <v>23</v>
      </c>
      <c r="K40" s="161">
        <v>4201680.6722689103</v>
      </c>
      <c r="L40" s="137" t="s">
        <v>59</v>
      </c>
      <c r="M40" s="137" t="s">
        <v>60</v>
      </c>
      <c r="N40" s="137" t="s">
        <v>65</v>
      </c>
      <c r="O40" s="139">
        <v>-5000000</v>
      </c>
      <c r="P40" s="137"/>
      <c r="Q40" s="137" t="s">
        <v>26</v>
      </c>
      <c r="R40" s="140">
        <v>1.19</v>
      </c>
      <c r="S40" s="140">
        <v>0.94799999999999995</v>
      </c>
      <c r="T40" s="161"/>
      <c r="U40" s="161">
        <v>0</v>
      </c>
      <c r="V40" s="137"/>
      <c r="W40" s="140">
        <v>1.1657999999999999</v>
      </c>
      <c r="X40" s="140">
        <v>1.1681668497675766</v>
      </c>
      <c r="Y40" s="161">
        <v>15725.581633427189</v>
      </c>
      <c r="Z40" s="169">
        <v>15725.581633426928</v>
      </c>
      <c r="AA40" s="161">
        <v>0</v>
      </c>
      <c r="AB40" s="161">
        <v>15725.581633427189</v>
      </c>
      <c r="AC40" s="165">
        <f t="shared" si="6"/>
        <v>24</v>
      </c>
      <c r="AD40" s="137" t="s">
        <v>138</v>
      </c>
      <c r="AE40" s="83"/>
      <c r="AF40" s="84">
        <f t="shared" ref="AF40:AF45" si="7">-IF($Y40&gt;0,$Y40*(1-VLOOKUP($D40,$AI$26:$AN$39,6,FALSE))*VLOOKUP($D40,$AI$26:$AN$39,IF(($G40-$B$2)/365&lt;1,4,5),FALSE),0)</f>
        <v>-37.741395920225251</v>
      </c>
      <c r="AG40" s="84">
        <f t="shared" ref="AG40:AG45" si="8">-IF($Y40&lt;0,$Y40*(1-VLOOKUP($AC40,$AI$18:$AN$23,6,FALSE))*VLOOKUP($AC40,$AI$18:$AN$23,5,FALSE),0)</f>
        <v>0</v>
      </c>
      <c r="AH40" s="85"/>
      <c r="AI40" s="93"/>
      <c r="AJ40" s="93"/>
      <c r="AK40" s="93"/>
      <c r="AL40" s="93"/>
      <c r="AM40" s="93"/>
      <c r="AN40" s="93"/>
      <c r="AO40" s="93"/>
      <c r="AP40" s="89"/>
      <c r="AQ40" s="89"/>
      <c r="AR40" s="89"/>
      <c r="AS40" s="92"/>
    </row>
    <row r="41" spans="1:45" s="91" customFormat="1" ht="15.75" customHeight="1" x14ac:dyDescent="0.25">
      <c r="A41" s="137">
        <v>2018</v>
      </c>
      <c r="B41" s="137" t="s">
        <v>67</v>
      </c>
      <c r="C41" s="137">
        <v>559</v>
      </c>
      <c r="D41" s="137" t="s">
        <v>52</v>
      </c>
      <c r="E41" s="138">
        <v>42221</v>
      </c>
      <c r="F41" s="138">
        <v>43308</v>
      </c>
      <c r="G41" s="138">
        <v>43312</v>
      </c>
      <c r="H41" s="137" t="s">
        <v>59</v>
      </c>
      <c r="I41" s="137" t="s">
        <v>61</v>
      </c>
      <c r="J41" s="137" t="s">
        <v>23</v>
      </c>
      <c r="K41" s="161">
        <v>4395604.3956044</v>
      </c>
      <c r="L41" s="137" t="s">
        <v>59</v>
      </c>
      <c r="M41" s="137" t="s">
        <v>60</v>
      </c>
      <c r="N41" s="137" t="s">
        <v>65</v>
      </c>
      <c r="O41" s="139">
        <v>-5000000</v>
      </c>
      <c r="P41" s="137"/>
      <c r="Q41" s="137" t="s">
        <v>26</v>
      </c>
      <c r="R41" s="140">
        <v>1.1375</v>
      </c>
      <c r="S41" s="140">
        <v>0.94799999999999995</v>
      </c>
      <c r="T41" s="161"/>
      <c r="U41" s="161">
        <v>0</v>
      </c>
      <c r="V41" s="137"/>
      <c r="W41" s="140">
        <v>1.1657999999999999</v>
      </c>
      <c r="X41" s="140">
        <v>1.1681668497675766</v>
      </c>
      <c r="Y41" s="139">
        <v>-2.6239514762674344E-10</v>
      </c>
      <c r="Z41" s="169"/>
      <c r="AA41" s="161">
        <v>0</v>
      </c>
      <c r="AB41" s="139">
        <v>-2.6239514762674344E-10</v>
      </c>
      <c r="AC41" s="165">
        <f t="shared" si="6"/>
        <v>24</v>
      </c>
      <c r="AD41" s="137" t="s">
        <v>139</v>
      </c>
      <c r="AE41" s="83"/>
      <c r="AF41" s="84">
        <f t="shared" si="7"/>
        <v>0</v>
      </c>
      <c r="AG41" s="84">
        <f t="shared" si="8"/>
        <v>1.9364761894853668E-12</v>
      </c>
      <c r="AH41" s="85"/>
      <c r="AI41" s="93"/>
      <c r="AJ41" s="93"/>
      <c r="AK41" s="93"/>
      <c r="AL41" s="93"/>
      <c r="AM41" s="93"/>
      <c r="AN41" s="93"/>
      <c r="AO41" s="93"/>
      <c r="AP41" s="89"/>
      <c r="AQ41" s="89"/>
      <c r="AR41" s="89"/>
      <c r="AS41" s="92"/>
    </row>
    <row r="42" spans="1:45" s="91" customFormat="1" ht="15.75" customHeight="1" x14ac:dyDescent="0.25">
      <c r="A42" s="137">
        <v>2018</v>
      </c>
      <c r="B42" s="137" t="s">
        <v>67</v>
      </c>
      <c r="C42" s="137">
        <v>560</v>
      </c>
      <c r="D42" s="137" t="s">
        <v>52</v>
      </c>
      <c r="E42" s="138">
        <v>42221</v>
      </c>
      <c r="F42" s="138">
        <v>43308</v>
      </c>
      <c r="G42" s="138">
        <v>43312</v>
      </c>
      <c r="H42" s="137" t="s">
        <v>63</v>
      </c>
      <c r="I42" s="137" t="s">
        <v>60</v>
      </c>
      <c r="J42" s="137" t="s">
        <v>23</v>
      </c>
      <c r="K42" s="161">
        <v>4395604.3956044</v>
      </c>
      <c r="L42" s="137" t="s">
        <v>63</v>
      </c>
      <c r="M42" s="137" t="s">
        <v>61</v>
      </c>
      <c r="N42" s="137" t="s">
        <v>65</v>
      </c>
      <c r="O42" s="139">
        <v>-5000000</v>
      </c>
      <c r="P42" s="137"/>
      <c r="Q42" s="137" t="s">
        <v>26</v>
      </c>
      <c r="R42" s="140">
        <v>1.1375</v>
      </c>
      <c r="S42" s="140">
        <v>0.94799999999999995</v>
      </c>
      <c r="T42" s="161"/>
      <c r="U42" s="161">
        <v>0</v>
      </c>
      <c r="V42" s="137"/>
      <c r="W42" s="140">
        <v>1.1657999999999999</v>
      </c>
      <c r="X42" s="140">
        <v>1.1681668497675766</v>
      </c>
      <c r="Y42" s="161">
        <v>0</v>
      </c>
      <c r="Z42" s="169"/>
      <c r="AA42" s="161">
        <v>0</v>
      </c>
      <c r="AB42" s="161">
        <v>0</v>
      </c>
      <c r="AC42" s="165">
        <f t="shared" si="6"/>
        <v>24</v>
      </c>
      <c r="AD42" s="137" t="s">
        <v>140</v>
      </c>
      <c r="AE42" s="83"/>
      <c r="AF42" s="84">
        <f t="shared" si="7"/>
        <v>0</v>
      </c>
      <c r="AG42" s="84">
        <f t="shared" si="8"/>
        <v>0</v>
      </c>
      <c r="AH42" s="85"/>
      <c r="AI42" s="99"/>
      <c r="AJ42" s="93"/>
      <c r="AK42" s="93"/>
      <c r="AL42" s="93"/>
      <c r="AM42" s="93"/>
      <c r="AN42" s="93"/>
      <c r="AO42" s="93"/>
      <c r="AP42" s="89"/>
      <c r="AQ42" s="89"/>
      <c r="AR42" s="89"/>
      <c r="AS42" s="92"/>
    </row>
    <row r="43" spans="1:45" s="90" customFormat="1" ht="15.75" customHeight="1" x14ac:dyDescent="0.25">
      <c r="A43" s="137">
        <v>2018</v>
      </c>
      <c r="B43" s="137" t="s">
        <v>74</v>
      </c>
      <c r="C43" s="137">
        <v>817</v>
      </c>
      <c r="D43" s="137" t="s">
        <v>27</v>
      </c>
      <c r="E43" s="138">
        <v>42548</v>
      </c>
      <c r="F43" s="138">
        <v>43308</v>
      </c>
      <c r="G43" s="138">
        <v>43312</v>
      </c>
      <c r="H43" s="137" t="s">
        <v>59</v>
      </c>
      <c r="I43" s="137" t="s">
        <v>61</v>
      </c>
      <c r="J43" s="137" t="s">
        <v>23</v>
      </c>
      <c r="K43" s="161">
        <v>21551724.137931</v>
      </c>
      <c r="L43" s="137" t="s">
        <v>59</v>
      </c>
      <c r="M43" s="137" t="s">
        <v>60</v>
      </c>
      <c r="N43" s="137" t="s">
        <v>65</v>
      </c>
      <c r="O43" s="139">
        <v>-25000000</v>
      </c>
      <c r="P43" s="137"/>
      <c r="Q43" s="137" t="s">
        <v>26</v>
      </c>
      <c r="R43" s="140">
        <v>1.1599999999999999</v>
      </c>
      <c r="S43" s="140"/>
      <c r="T43" s="161"/>
      <c r="U43" s="161">
        <v>0</v>
      </c>
      <c r="V43" s="137"/>
      <c r="W43" s="140">
        <v>1.1657999999999999</v>
      </c>
      <c r="X43" s="140">
        <v>1.1681668497675766</v>
      </c>
      <c r="Y43" s="161">
        <v>259182.70036410738</v>
      </c>
      <c r="Z43" s="169">
        <v>259146.65973417542</v>
      </c>
      <c r="AA43" s="161">
        <v>150671.70695843548</v>
      </c>
      <c r="AB43" s="161">
        <v>108510.99340567191</v>
      </c>
      <c r="AC43" s="165">
        <f t="shared" si="6"/>
        <v>24</v>
      </c>
      <c r="AD43" s="137" t="s">
        <v>141</v>
      </c>
      <c r="AE43" s="83"/>
      <c r="AF43" s="84">
        <f t="shared" si="7"/>
        <v>-575.38559480831839</v>
      </c>
      <c r="AG43" s="84">
        <f t="shared" si="8"/>
        <v>0</v>
      </c>
      <c r="AH43" s="85"/>
      <c r="AI43" s="93"/>
      <c r="AJ43" s="93"/>
      <c r="AK43" s="93"/>
      <c r="AL43" s="93"/>
      <c r="AM43" s="93"/>
      <c r="AN43" s="93"/>
      <c r="AO43" s="93"/>
      <c r="AP43" s="89"/>
      <c r="AQ43" s="89"/>
      <c r="AR43" s="89"/>
      <c r="AS43" s="92"/>
    </row>
    <row r="44" spans="1:45" s="90" customFormat="1" ht="15.75" customHeight="1" x14ac:dyDescent="0.25">
      <c r="A44" s="137">
        <v>2018</v>
      </c>
      <c r="B44" s="137" t="s">
        <v>74</v>
      </c>
      <c r="C44" s="137">
        <v>818</v>
      </c>
      <c r="D44" s="137" t="s">
        <v>27</v>
      </c>
      <c r="E44" s="138">
        <v>42548</v>
      </c>
      <c r="F44" s="138">
        <v>43308</v>
      </c>
      <c r="G44" s="138">
        <v>43312</v>
      </c>
      <c r="H44" s="137" t="s">
        <v>63</v>
      </c>
      <c r="I44" s="137" t="s">
        <v>60</v>
      </c>
      <c r="J44" s="137" t="s">
        <v>23</v>
      </c>
      <c r="K44" s="161">
        <v>23584905.660377402</v>
      </c>
      <c r="L44" s="137" t="s">
        <v>63</v>
      </c>
      <c r="M44" s="137" t="s">
        <v>61</v>
      </c>
      <c r="N44" s="137" t="s">
        <v>65</v>
      </c>
      <c r="O44" s="139">
        <v>-25000000</v>
      </c>
      <c r="P44" s="137"/>
      <c r="Q44" s="137" t="s">
        <v>26</v>
      </c>
      <c r="R44" s="140">
        <v>1.06</v>
      </c>
      <c r="S44" s="140"/>
      <c r="T44" s="161"/>
      <c r="U44" s="161">
        <v>0</v>
      </c>
      <c r="V44" s="137"/>
      <c r="W44" s="140">
        <v>1.1657999999999999</v>
      </c>
      <c r="X44" s="140">
        <v>1.1681668497675766</v>
      </c>
      <c r="Y44" s="139">
        <v>-1.9688134267858795</v>
      </c>
      <c r="Z44" s="169"/>
      <c r="AA44" s="161">
        <v>0</v>
      </c>
      <c r="AB44" s="139">
        <v>-1.9688134267858795</v>
      </c>
      <c r="AC44" s="165">
        <f t="shared" si="6"/>
        <v>24</v>
      </c>
      <c r="AD44" s="137" t="s">
        <v>141</v>
      </c>
      <c r="AE44" s="83"/>
      <c r="AF44" s="84">
        <f t="shared" si="7"/>
        <v>0</v>
      </c>
      <c r="AG44" s="84">
        <f t="shared" si="8"/>
        <v>1.4529843089679789E-2</v>
      </c>
      <c r="AH44" s="85"/>
      <c r="AI44" s="93"/>
      <c r="AJ44" s="93"/>
      <c r="AK44" s="93"/>
      <c r="AL44" s="93"/>
      <c r="AM44" s="93"/>
      <c r="AN44" s="93"/>
      <c r="AO44" s="93"/>
      <c r="AP44" s="89"/>
      <c r="AQ44" s="89"/>
      <c r="AR44" s="89"/>
      <c r="AS44" s="92"/>
    </row>
    <row r="45" spans="1:45" s="90" customFormat="1" ht="15.75" customHeight="1" x14ac:dyDescent="0.25">
      <c r="A45" s="137">
        <v>2018</v>
      </c>
      <c r="B45" s="137" t="s">
        <v>74</v>
      </c>
      <c r="C45" s="137">
        <v>819</v>
      </c>
      <c r="D45" s="137" t="s">
        <v>27</v>
      </c>
      <c r="E45" s="138">
        <v>42548</v>
      </c>
      <c r="F45" s="138">
        <v>43308</v>
      </c>
      <c r="G45" s="138">
        <v>43312</v>
      </c>
      <c r="H45" s="137" t="s">
        <v>63</v>
      </c>
      <c r="I45" s="137" t="s">
        <v>60</v>
      </c>
      <c r="J45" s="137" t="s">
        <v>23</v>
      </c>
      <c r="K45" s="161">
        <v>21551724.137931</v>
      </c>
      <c r="L45" s="137" t="s">
        <v>63</v>
      </c>
      <c r="M45" s="137" t="s">
        <v>61</v>
      </c>
      <c r="N45" s="137" t="s">
        <v>65</v>
      </c>
      <c r="O45" s="139">
        <v>-25000000</v>
      </c>
      <c r="P45" s="137"/>
      <c r="Q45" s="137" t="s">
        <v>26</v>
      </c>
      <c r="R45" s="140">
        <v>1.1599999999999999</v>
      </c>
      <c r="S45" s="140">
        <v>1.06</v>
      </c>
      <c r="T45" s="161"/>
      <c r="U45" s="161">
        <v>0</v>
      </c>
      <c r="V45" s="137"/>
      <c r="W45" s="140">
        <v>1.1657999999999999</v>
      </c>
      <c r="X45" s="140">
        <v>1.1681668497675766</v>
      </c>
      <c r="Y45" s="139">
        <v>-34.071816505171299</v>
      </c>
      <c r="Z45" s="169"/>
      <c r="AA45" s="161">
        <v>0</v>
      </c>
      <c r="AB45" s="139">
        <v>-34.071816505171299</v>
      </c>
      <c r="AC45" s="165">
        <f t="shared" si="6"/>
        <v>24</v>
      </c>
      <c r="AD45" s="137" t="s">
        <v>142</v>
      </c>
      <c r="AE45" s="83"/>
      <c r="AF45" s="84">
        <f t="shared" si="7"/>
        <v>0</v>
      </c>
      <c r="AG45" s="84">
        <f t="shared" si="8"/>
        <v>0.25145000580816418</v>
      </c>
      <c r="AH45" s="85"/>
      <c r="AI45" s="93"/>
      <c r="AJ45" s="93"/>
      <c r="AK45" s="93"/>
      <c r="AL45" s="93"/>
      <c r="AM45" s="93"/>
      <c r="AN45" s="93"/>
      <c r="AO45" s="93"/>
      <c r="AP45" s="89"/>
      <c r="AQ45" s="89"/>
      <c r="AR45" s="89"/>
      <c r="AS45" s="92"/>
    </row>
    <row r="46" spans="1:45" s="90" customFormat="1" ht="15.75" customHeight="1" x14ac:dyDescent="0.25">
      <c r="A46" s="137">
        <v>2018</v>
      </c>
      <c r="B46" s="137" t="s">
        <v>143</v>
      </c>
      <c r="C46" s="137">
        <v>1060</v>
      </c>
      <c r="D46" s="137" t="s">
        <v>53</v>
      </c>
      <c r="E46" s="138">
        <v>43257</v>
      </c>
      <c r="F46" s="138"/>
      <c r="G46" s="138">
        <v>43312</v>
      </c>
      <c r="H46" s="137" t="s">
        <v>59</v>
      </c>
      <c r="I46" s="137" t="s">
        <v>64</v>
      </c>
      <c r="J46" s="137" t="s">
        <v>23</v>
      </c>
      <c r="K46" s="161">
        <v>8447372.8670383506</v>
      </c>
      <c r="L46" s="137" t="s">
        <v>63</v>
      </c>
      <c r="M46" s="137" t="s">
        <v>64</v>
      </c>
      <c r="N46" s="137" t="s">
        <v>65</v>
      </c>
      <c r="O46" s="139">
        <v>-10000000</v>
      </c>
      <c r="P46" s="137"/>
      <c r="Q46" s="137" t="s">
        <v>26</v>
      </c>
      <c r="R46" s="140">
        <v>1.1838</v>
      </c>
      <c r="S46" s="140"/>
      <c r="T46" s="161"/>
      <c r="U46" s="161">
        <v>0</v>
      </c>
      <c r="V46" s="137"/>
      <c r="W46" s="140">
        <v>1.1657999999999999</v>
      </c>
      <c r="X46" s="140">
        <v>1.1681668497675766</v>
      </c>
      <c r="Y46" s="139">
        <v>-113043.37192905486</v>
      </c>
      <c r="Z46" s="139">
        <v>-113043.37192905486</v>
      </c>
      <c r="AA46" s="139">
        <v>-113043.37192905486</v>
      </c>
      <c r="AB46" s="161">
        <v>0</v>
      </c>
      <c r="AC46" s="165">
        <f t="shared" si="6"/>
        <v>24</v>
      </c>
      <c r="AD46" s="137" t="s">
        <v>54</v>
      </c>
      <c r="AE46" s="83"/>
      <c r="AF46" s="84">
        <f t="shared" ref="AF46:AF77" si="9">-IF($Y46&gt;0,$Y46*(1-VLOOKUP($D46,$AI$26:$AN$39,6,FALSE))*VLOOKUP($D46,$AI$26:$AN$39,IF(($G46-$B$2)/365&lt;1,4,5),FALSE),0)</f>
        <v>0</v>
      </c>
      <c r="AG46" s="84">
        <f t="shared" ref="AG46:AG77" si="10">-IF($Y46&lt;0,$Y46*(1-VLOOKUP($AC46,$AI$18:$AN$23,6,FALSE))*VLOOKUP($AC46,$AI$18:$AN$23,5,FALSE),0)</f>
        <v>834.26008483642477</v>
      </c>
      <c r="AH46" s="85"/>
      <c r="AI46" s="93"/>
      <c r="AJ46" s="93"/>
      <c r="AK46" s="93"/>
      <c r="AL46" s="93"/>
      <c r="AM46" s="93"/>
      <c r="AN46" s="93"/>
      <c r="AO46" s="93"/>
      <c r="AP46" s="89"/>
      <c r="AQ46" s="89"/>
      <c r="AR46" s="89"/>
      <c r="AS46" s="92"/>
    </row>
    <row r="47" spans="1:45" s="90" customFormat="1" ht="15.75" customHeight="1" x14ac:dyDescent="0.25">
      <c r="A47" s="137">
        <v>2018</v>
      </c>
      <c r="B47" s="137" t="s">
        <v>68</v>
      </c>
      <c r="C47" s="137">
        <v>561</v>
      </c>
      <c r="D47" s="137" t="s">
        <v>52</v>
      </c>
      <c r="E47" s="138">
        <v>42221</v>
      </c>
      <c r="F47" s="138">
        <v>43341</v>
      </c>
      <c r="G47" s="138">
        <v>43343</v>
      </c>
      <c r="H47" s="137" t="s">
        <v>59</v>
      </c>
      <c r="I47" s="137" t="s">
        <v>61</v>
      </c>
      <c r="J47" s="137" t="s">
        <v>23</v>
      </c>
      <c r="K47" s="161">
        <v>4201680.6722689103</v>
      </c>
      <c r="L47" s="137" t="s">
        <v>59</v>
      </c>
      <c r="M47" s="137" t="s">
        <v>60</v>
      </c>
      <c r="N47" s="137" t="s">
        <v>65</v>
      </c>
      <c r="O47" s="139">
        <v>-5000000</v>
      </c>
      <c r="P47" s="137"/>
      <c r="Q47" s="137" t="s">
        <v>26</v>
      </c>
      <c r="R47" s="140">
        <v>1.19</v>
      </c>
      <c r="S47" s="140">
        <v>0.94799999999999995</v>
      </c>
      <c r="T47" s="161"/>
      <c r="U47" s="161">
        <v>0</v>
      </c>
      <c r="V47" s="137"/>
      <c r="W47" s="140">
        <v>1.1657999999999999</v>
      </c>
      <c r="X47" s="140">
        <v>1.1708550072819366</v>
      </c>
      <c r="Y47" s="161">
        <v>24809.571472633783</v>
      </c>
      <c r="Z47" s="169">
        <v>24809.57147263371</v>
      </c>
      <c r="AA47" s="161">
        <v>0</v>
      </c>
      <c r="AB47" s="161">
        <v>24809.571472633783</v>
      </c>
      <c r="AC47" s="165">
        <f t="shared" si="6"/>
        <v>24</v>
      </c>
      <c r="AD47" s="137" t="s">
        <v>138</v>
      </c>
      <c r="AE47" s="83"/>
      <c r="AF47" s="84">
        <f t="shared" si="9"/>
        <v>-59.542971534321076</v>
      </c>
      <c r="AG47" s="84">
        <f t="shared" si="10"/>
        <v>0</v>
      </c>
      <c r="AH47" s="85"/>
      <c r="AI47" s="93"/>
      <c r="AJ47" s="93"/>
      <c r="AK47" s="93"/>
      <c r="AL47" s="93"/>
      <c r="AM47" s="93"/>
      <c r="AN47" s="93"/>
      <c r="AO47" s="93"/>
      <c r="AP47" s="89"/>
      <c r="AQ47" s="89"/>
      <c r="AR47" s="89"/>
      <c r="AS47" s="92"/>
    </row>
    <row r="48" spans="1:45" s="90" customFormat="1" ht="15.75" customHeight="1" x14ac:dyDescent="0.25">
      <c r="A48" s="137">
        <v>2018</v>
      </c>
      <c r="B48" s="137" t="s">
        <v>68</v>
      </c>
      <c r="C48" s="137">
        <v>562</v>
      </c>
      <c r="D48" s="137" t="s">
        <v>52</v>
      </c>
      <c r="E48" s="138">
        <v>42221</v>
      </c>
      <c r="F48" s="138">
        <v>43341</v>
      </c>
      <c r="G48" s="138">
        <v>43343</v>
      </c>
      <c r="H48" s="137" t="s">
        <v>59</v>
      </c>
      <c r="I48" s="137" t="s">
        <v>61</v>
      </c>
      <c r="J48" s="137" t="s">
        <v>23</v>
      </c>
      <c r="K48" s="161">
        <v>4395604.3956044</v>
      </c>
      <c r="L48" s="137" t="s">
        <v>59</v>
      </c>
      <c r="M48" s="137" t="s">
        <v>60</v>
      </c>
      <c r="N48" s="137" t="s">
        <v>65</v>
      </c>
      <c r="O48" s="139">
        <v>-5000000</v>
      </c>
      <c r="P48" s="137"/>
      <c r="Q48" s="137" t="s">
        <v>26</v>
      </c>
      <c r="R48" s="140">
        <v>1.1375</v>
      </c>
      <c r="S48" s="140">
        <v>0.94799999999999995</v>
      </c>
      <c r="T48" s="161"/>
      <c r="U48" s="161">
        <v>0</v>
      </c>
      <c r="V48" s="137"/>
      <c r="W48" s="140">
        <v>1.1657999999999999</v>
      </c>
      <c r="X48" s="140">
        <v>1.1708550072819366</v>
      </c>
      <c r="Y48" s="139">
        <v>-9.1501897633941564E-11</v>
      </c>
      <c r="Z48" s="169"/>
      <c r="AA48" s="161">
        <v>0</v>
      </c>
      <c r="AB48" s="139">
        <v>-9.1501897633941564E-11</v>
      </c>
      <c r="AC48" s="165">
        <f t="shared" si="6"/>
        <v>24</v>
      </c>
      <c r="AD48" s="137" t="s">
        <v>139</v>
      </c>
      <c r="AE48" s="83"/>
      <c r="AF48" s="84">
        <f t="shared" si="9"/>
        <v>0</v>
      </c>
      <c r="AG48" s="84">
        <f t="shared" si="10"/>
        <v>6.7528400453848871E-13</v>
      </c>
      <c r="AH48" s="85"/>
      <c r="AI48" s="93"/>
      <c r="AJ48" s="93"/>
      <c r="AK48" s="93"/>
      <c r="AL48" s="93"/>
      <c r="AM48" s="93"/>
      <c r="AN48" s="93"/>
      <c r="AO48" s="93"/>
      <c r="AP48" s="89"/>
      <c r="AQ48" s="89"/>
      <c r="AR48" s="89"/>
      <c r="AS48" s="92"/>
    </row>
    <row r="49" spans="1:45" s="90" customFormat="1" ht="15.75" customHeight="1" x14ac:dyDescent="0.25">
      <c r="A49" s="137">
        <v>2018</v>
      </c>
      <c r="B49" s="137" t="s">
        <v>68</v>
      </c>
      <c r="C49" s="137">
        <v>563</v>
      </c>
      <c r="D49" s="137" t="s">
        <v>52</v>
      </c>
      <c r="E49" s="138">
        <v>42221</v>
      </c>
      <c r="F49" s="138">
        <v>43341</v>
      </c>
      <c r="G49" s="138">
        <v>43343</v>
      </c>
      <c r="H49" s="137" t="s">
        <v>63</v>
      </c>
      <c r="I49" s="137" t="s">
        <v>60</v>
      </c>
      <c r="J49" s="137" t="s">
        <v>23</v>
      </c>
      <c r="K49" s="161">
        <v>4395604.3956044</v>
      </c>
      <c r="L49" s="137" t="s">
        <v>63</v>
      </c>
      <c r="M49" s="137" t="s">
        <v>61</v>
      </c>
      <c r="N49" s="137" t="s">
        <v>65</v>
      </c>
      <c r="O49" s="139">
        <v>-5000000</v>
      </c>
      <c r="P49" s="137"/>
      <c r="Q49" s="137" t="s">
        <v>26</v>
      </c>
      <c r="R49" s="140">
        <v>1.1375</v>
      </c>
      <c r="S49" s="140">
        <v>0.94799999999999995</v>
      </c>
      <c r="T49" s="161"/>
      <c r="U49" s="161">
        <v>0</v>
      </c>
      <c r="V49" s="137"/>
      <c r="W49" s="140">
        <v>1.1657999999999999</v>
      </c>
      <c r="X49" s="140">
        <v>1.1708550072819366</v>
      </c>
      <c r="Y49" s="161">
        <v>1.7156605806364044E-11</v>
      </c>
      <c r="Z49" s="169"/>
      <c r="AA49" s="161">
        <v>0</v>
      </c>
      <c r="AB49" s="161">
        <v>1.7156605806364044E-11</v>
      </c>
      <c r="AC49" s="165">
        <f t="shared" si="6"/>
        <v>24</v>
      </c>
      <c r="AD49" s="137" t="s">
        <v>140</v>
      </c>
      <c r="AE49" s="83"/>
      <c r="AF49" s="84">
        <f t="shared" si="9"/>
        <v>-4.1175853935273707E-14</v>
      </c>
      <c r="AG49" s="84">
        <f t="shared" si="10"/>
        <v>0</v>
      </c>
      <c r="AH49" s="85"/>
      <c r="AI49" s="93"/>
      <c r="AJ49" s="93"/>
      <c r="AK49" s="93"/>
      <c r="AL49" s="93"/>
      <c r="AM49" s="93"/>
      <c r="AN49" s="93"/>
      <c r="AO49" s="93"/>
      <c r="AP49" s="89"/>
      <c r="AQ49" s="89"/>
      <c r="AR49" s="89"/>
      <c r="AS49" s="92"/>
    </row>
    <row r="50" spans="1:45" s="90" customFormat="1" ht="15.75" customHeight="1" x14ac:dyDescent="0.25">
      <c r="A50" s="137">
        <v>2018</v>
      </c>
      <c r="B50" s="137" t="s">
        <v>76</v>
      </c>
      <c r="C50" s="137">
        <v>861</v>
      </c>
      <c r="D50" s="137" t="s">
        <v>49</v>
      </c>
      <c r="E50" s="138">
        <v>42655</v>
      </c>
      <c r="F50" s="138">
        <v>43341</v>
      </c>
      <c r="G50" s="138">
        <v>43343</v>
      </c>
      <c r="H50" s="137" t="s">
        <v>59</v>
      </c>
      <c r="I50" s="137" t="s">
        <v>61</v>
      </c>
      <c r="J50" s="137" t="s">
        <v>23</v>
      </c>
      <c r="K50" s="161">
        <v>17094017.0940171</v>
      </c>
      <c r="L50" s="137" t="s">
        <v>59</v>
      </c>
      <c r="M50" s="137" t="s">
        <v>60</v>
      </c>
      <c r="N50" s="137" t="s">
        <v>65</v>
      </c>
      <c r="O50" s="139">
        <v>-20000000</v>
      </c>
      <c r="P50" s="137">
        <v>1.1007</v>
      </c>
      <c r="Q50" s="137" t="s">
        <v>26</v>
      </c>
      <c r="R50" s="140">
        <v>1.17</v>
      </c>
      <c r="S50" s="140"/>
      <c r="T50" s="161"/>
      <c r="U50" s="161">
        <v>0</v>
      </c>
      <c r="V50" s="137"/>
      <c r="W50" s="140">
        <v>1.1657999999999999</v>
      </c>
      <c r="X50" s="140">
        <v>1.1708550072819366</v>
      </c>
      <c r="Y50" s="161">
        <v>205818.78340505168</v>
      </c>
      <c r="Z50" s="169">
        <v>203284.03468823701</v>
      </c>
      <c r="AA50" s="161">
        <v>12482.766014609486</v>
      </c>
      <c r="AB50" s="161">
        <v>193336.0173904422</v>
      </c>
      <c r="AC50" s="165">
        <f t="shared" si="6"/>
        <v>24</v>
      </c>
      <c r="AD50" s="137" t="s">
        <v>141</v>
      </c>
      <c r="AE50" s="83"/>
      <c r="AF50" s="84">
        <f t="shared" si="9"/>
        <v>-469.26682616351781</v>
      </c>
      <c r="AG50" s="84">
        <f t="shared" si="10"/>
        <v>0</v>
      </c>
      <c r="AH50" s="85"/>
      <c r="AI50" s="93"/>
      <c r="AJ50" s="93"/>
      <c r="AK50" s="93"/>
      <c r="AL50" s="93"/>
      <c r="AM50" s="93"/>
      <c r="AN50" s="93"/>
      <c r="AO50" s="93"/>
      <c r="AP50" s="89"/>
      <c r="AQ50" s="89"/>
      <c r="AR50" s="89"/>
      <c r="AS50" s="92"/>
    </row>
    <row r="51" spans="1:45" s="90" customFormat="1" ht="15.75" customHeight="1" x14ac:dyDescent="0.25">
      <c r="A51" s="137">
        <v>2018</v>
      </c>
      <c r="B51" s="137" t="s">
        <v>76</v>
      </c>
      <c r="C51" s="137">
        <v>862</v>
      </c>
      <c r="D51" s="137" t="s">
        <v>49</v>
      </c>
      <c r="E51" s="138">
        <v>42655</v>
      </c>
      <c r="F51" s="138">
        <v>43341</v>
      </c>
      <c r="G51" s="138">
        <v>43343</v>
      </c>
      <c r="H51" s="137" t="s">
        <v>63</v>
      </c>
      <c r="I51" s="137" t="s">
        <v>60</v>
      </c>
      <c r="J51" s="137" t="s">
        <v>23</v>
      </c>
      <c r="K51" s="161">
        <v>19093078.758949898</v>
      </c>
      <c r="L51" s="137" t="s">
        <v>63</v>
      </c>
      <c r="M51" s="137" t="s">
        <v>61</v>
      </c>
      <c r="N51" s="137" t="s">
        <v>65</v>
      </c>
      <c r="O51" s="139">
        <v>-20000000</v>
      </c>
      <c r="P51" s="137">
        <v>1.1007</v>
      </c>
      <c r="Q51" s="137" t="s">
        <v>26</v>
      </c>
      <c r="R51" s="140">
        <v>1.0475000000000001</v>
      </c>
      <c r="S51" s="140"/>
      <c r="T51" s="161"/>
      <c r="U51" s="161">
        <v>0</v>
      </c>
      <c r="V51" s="137"/>
      <c r="W51" s="140">
        <v>1.1657999999999999</v>
      </c>
      <c r="X51" s="140">
        <v>1.1708550072819366</v>
      </c>
      <c r="Y51" s="139">
        <v>-145.15654236565086</v>
      </c>
      <c r="Z51" s="169"/>
      <c r="AA51" s="161">
        <v>0</v>
      </c>
      <c r="AB51" s="139">
        <v>-145.15654236565086</v>
      </c>
      <c r="AC51" s="165">
        <f t="shared" si="6"/>
        <v>24</v>
      </c>
      <c r="AD51" s="137" t="s">
        <v>141</v>
      </c>
      <c r="AE51" s="83"/>
      <c r="AF51" s="84">
        <f t="shared" si="9"/>
        <v>0</v>
      </c>
      <c r="AG51" s="84">
        <f t="shared" si="10"/>
        <v>1.0712552826585033</v>
      </c>
      <c r="AH51" s="85"/>
      <c r="AI51" s="93"/>
      <c r="AJ51" s="93"/>
      <c r="AK51" s="93"/>
      <c r="AL51" s="93"/>
      <c r="AM51" s="93"/>
      <c r="AN51" s="93"/>
      <c r="AO51" s="93"/>
      <c r="AP51" s="89"/>
      <c r="AQ51" s="89"/>
      <c r="AR51" s="89"/>
      <c r="AS51" s="92"/>
    </row>
    <row r="52" spans="1:45" s="90" customFormat="1" ht="15.75" customHeight="1" x14ac:dyDescent="0.25">
      <c r="A52" s="137">
        <v>2018</v>
      </c>
      <c r="B52" s="137" t="s">
        <v>76</v>
      </c>
      <c r="C52" s="137">
        <v>863</v>
      </c>
      <c r="D52" s="137" t="s">
        <v>49</v>
      </c>
      <c r="E52" s="138">
        <v>42655</v>
      </c>
      <c r="F52" s="138">
        <v>43341</v>
      </c>
      <c r="G52" s="138">
        <v>43343</v>
      </c>
      <c r="H52" s="137" t="s">
        <v>63</v>
      </c>
      <c r="I52" s="137" t="s">
        <v>60</v>
      </c>
      <c r="J52" s="137" t="s">
        <v>23</v>
      </c>
      <c r="K52" s="161">
        <v>17241379.3103448</v>
      </c>
      <c r="L52" s="137" t="s">
        <v>63</v>
      </c>
      <c r="M52" s="137" t="s">
        <v>61</v>
      </c>
      <c r="N52" s="137" t="s">
        <v>65</v>
      </c>
      <c r="O52" s="139">
        <v>-20000000</v>
      </c>
      <c r="P52" s="137">
        <v>1.1007</v>
      </c>
      <c r="Q52" s="137" t="s">
        <v>26</v>
      </c>
      <c r="R52" s="140">
        <v>1.1599999999999999</v>
      </c>
      <c r="S52" s="140">
        <v>1.0475000000000001</v>
      </c>
      <c r="T52" s="161"/>
      <c r="U52" s="161">
        <v>0</v>
      </c>
      <c r="V52" s="137"/>
      <c r="W52" s="140">
        <v>1.1657999999999999</v>
      </c>
      <c r="X52" s="140">
        <v>1.1708550072819366</v>
      </c>
      <c r="Y52" s="139">
        <v>-2389.5921744490179</v>
      </c>
      <c r="Z52" s="169"/>
      <c r="AA52" s="161">
        <v>0</v>
      </c>
      <c r="AB52" s="139">
        <v>-2389.5921744490179</v>
      </c>
      <c r="AC52" s="165">
        <f t="shared" si="6"/>
        <v>24</v>
      </c>
      <c r="AD52" s="137" t="s">
        <v>142</v>
      </c>
      <c r="AE52" s="83"/>
      <c r="AF52" s="84">
        <f t="shared" si="9"/>
        <v>0</v>
      </c>
      <c r="AG52" s="84">
        <f t="shared" si="10"/>
        <v>17.635190247433751</v>
      </c>
      <c r="AH52" s="85"/>
      <c r="AI52" s="93"/>
      <c r="AJ52" s="93"/>
      <c r="AK52" s="93"/>
      <c r="AL52" s="93"/>
      <c r="AM52" s="93"/>
      <c r="AN52" s="93"/>
      <c r="AO52" s="93"/>
      <c r="AP52" s="89"/>
      <c r="AQ52" s="89"/>
      <c r="AR52" s="89"/>
      <c r="AS52" s="92"/>
    </row>
    <row r="53" spans="1:45" s="90" customFormat="1" ht="15.75" customHeight="1" x14ac:dyDescent="0.25">
      <c r="A53" s="137">
        <v>2018</v>
      </c>
      <c r="B53" s="137" t="s">
        <v>144</v>
      </c>
      <c r="C53" s="137">
        <v>1061</v>
      </c>
      <c r="D53" s="137" t="s">
        <v>53</v>
      </c>
      <c r="E53" s="138">
        <v>43257</v>
      </c>
      <c r="F53" s="138"/>
      <c r="G53" s="138">
        <v>43343</v>
      </c>
      <c r="H53" s="137" t="s">
        <v>59</v>
      </c>
      <c r="I53" s="137" t="s">
        <v>64</v>
      </c>
      <c r="J53" s="137" t="s">
        <v>23</v>
      </c>
      <c r="K53" s="161">
        <v>1685203.9096730701</v>
      </c>
      <c r="L53" s="137" t="s">
        <v>63</v>
      </c>
      <c r="M53" s="137" t="s">
        <v>64</v>
      </c>
      <c r="N53" s="137" t="s">
        <v>65</v>
      </c>
      <c r="O53" s="139">
        <v>-2000000</v>
      </c>
      <c r="P53" s="137"/>
      <c r="Q53" s="137" t="s">
        <v>26</v>
      </c>
      <c r="R53" s="140">
        <v>1.1868000000000001</v>
      </c>
      <c r="S53" s="140"/>
      <c r="T53" s="161"/>
      <c r="U53" s="161">
        <v>0</v>
      </c>
      <c r="V53" s="137"/>
      <c r="W53" s="140">
        <v>1.1657999999999999</v>
      </c>
      <c r="X53" s="140">
        <v>1.1708550072819366</v>
      </c>
      <c r="Y53" s="139">
        <v>-22955.291056313705</v>
      </c>
      <c r="Z53" s="139">
        <v>-22955.291056313705</v>
      </c>
      <c r="AA53" s="139">
        <v>-22955.291056313705</v>
      </c>
      <c r="AB53" s="161">
        <v>0</v>
      </c>
      <c r="AC53" s="165">
        <f t="shared" si="6"/>
        <v>24</v>
      </c>
      <c r="AD53" s="137" t="s">
        <v>54</v>
      </c>
      <c r="AE53" s="83"/>
      <c r="AF53" s="84">
        <f t="shared" si="9"/>
        <v>0</v>
      </c>
      <c r="AG53" s="84">
        <f t="shared" si="10"/>
        <v>169.41004799559514</v>
      </c>
      <c r="AH53" s="85"/>
      <c r="AI53" s="93"/>
      <c r="AJ53" s="93"/>
      <c r="AK53" s="93"/>
      <c r="AL53" s="93"/>
      <c r="AM53" s="93"/>
      <c r="AN53" s="93"/>
      <c r="AO53" s="93"/>
      <c r="AP53" s="89"/>
      <c r="AQ53" s="89"/>
      <c r="AR53" s="89"/>
      <c r="AS53" s="92"/>
    </row>
    <row r="54" spans="1:45" s="90" customFormat="1" ht="15.75" customHeight="1" x14ac:dyDescent="0.25">
      <c r="A54" s="137">
        <v>2018</v>
      </c>
      <c r="B54" s="137" t="s">
        <v>69</v>
      </c>
      <c r="C54" s="137">
        <v>564</v>
      </c>
      <c r="D54" s="137" t="s">
        <v>52</v>
      </c>
      <c r="E54" s="138">
        <v>42221</v>
      </c>
      <c r="F54" s="138">
        <v>43369</v>
      </c>
      <c r="G54" s="138">
        <v>43371</v>
      </c>
      <c r="H54" s="137" t="s">
        <v>59</v>
      </c>
      <c r="I54" s="137" t="s">
        <v>61</v>
      </c>
      <c r="J54" s="137" t="s">
        <v>23</v>
      </c>
      <c r="K54" s="161">
        <v>4201680.6722689103</v>
      </c>
      <c r="L54" s="137" t="s">
        <v>59</v>
      </c>
      <c r="M54" s="137" t="s">
        <v>60</v>
      </c>
      <c r="N54" s="137" t="s">
        <v>65</v>
      </c>
      <c r="O54" s="139">
        <v>-5000000</v>
      </c>
      <c r="P54" s="137"/>
      <c r="Q54" s="137" t="s">
        <v>26</v>
      </c>
      <c r="R54" s="140">
        <v>1.19</v>
      </c>
      <c r="S54" s="140">
        <v>0.94799999999999995</v>
      </c>
      <c r="T54" s="161"/>
      <c r="U54" s="161">
        <v>0</v>
      </c>
      <c r="V54" s="137"/>
      <c r="W54" s="140">
        <v>1.1657999999999999</v>
      </c>
      <c r="X54" s="140">
        <v>1.1734354757853678</v>
      </c>
      <c r="Y54" s="161">
        <v>38183.021903863752</v>
      </c>
      <c r="Z54" s="169">
        <v>38168.166432723934</v>
      </c>
      <c r="AA54" s="161">
        <v>0</v>
      </c>
      <c r="AB54" s="161">
        <v>38183.021903863752</v>
      </c>
      <c r="AC54" s="165">
        <f t="shared" si="6"/>
        <v>24</v>
      </c>
      <c r="AD54" s="137" t="s">
        <v>138</v>
      </c>
      <c r="AE54" s="83"/>
      <c r="AF54" s="84">
        <f t="shared" si="9"/>
        <v>-91.639252569272998</v>
      </c>
      <c r="AG54" s="84">
        <f t="shared" si="10"/>
        <v>0</v>
      </c>
      <c r="AH54" s="85"/>
      <c r="AI54" s="93"/>
      <c r="AJ54" s="93"/>
      <c r="AK54" s="93"/>
      <c r="AL54" s="93"/>
      <c r="AM54" s="93"/>
      <c r="AN54" s="93"/>
      <c r="AO54" s="93"/>
      <c r="AP54" s="89"/>
      <c r="AQ54" s="89"/>
      <c r="AR54" s="89"/>
      <c r="AS54" s="92"/>
    </row>
    <row r="55" spans="1:45" s="90" customFormat="1" ht="15.75" customHeight="1" x14ac:dyDescent="0.25">
      <c r="A55" s="137">
        <v>2018</v>
      </c>
      <c r="B55" s="137" t="s">
        <v>69</v>
      </c>
      <c r="C55" s="137">
        <v>565</v>
      </c>
      <c r="D55" s="137" t="s">
        <v>52</v>
      </c>
      <c r="E55" s="138">
        <v>42221</v>
      </c>
      <c r="F55" s="138">
        <v>43369</v>
      </c>
      <c r="G55" s="138">
        <v>43371</v>
      </c>
      <c r="H55" s="137" t="s">
        <v>59</v>
      </c>
      <c r="I55" s="137" t="s">
        <v>61</v>
      </c>
      <c r="J55" s="137" t="s">
        <v>23</v>
      </c>
      <c r="K55" s="161">
        <v>4395604.3956044</v>
      </c>
      <c r="L55" s="137" t="s">
        <v>59</v>
      </c>
      <c r="M55" s="137" t="s">
        <v>60</v>
      </c>
      <c r="N55" s="137" t="s">
        <v>65</v>
      </c>
      <c r="O55" s="139">
        <v>-5000000</v>
      </c>
      <c r="P55" s="137"/>
      <c r="Q55" s="137" t="s">
        <v>26</v>
      </c>
      <c r="R55" s="140">
        <v>1.1375</v>
      </c>
      <c r="S55" s="140">
        <v>0.94799999999999995</v>
      </c>
      <c r="T55" s="161"/>
      <c r="U55" s="161">
        <v>0</v>
      </c>
      <c r="V55" s="137"/>
      <c r="W55" s="140">
        <v>1.1657999999999999</v>
      </c>
      <c r="X55" s="140">
        <v>1.1734354757853678</v>
      </c>
      <c r="Y55" s="161">
        <v>6.1001265089294376E-11</v>
      </c>
      <c r="Z55" s="169"/>
      <c r="AA55" s="161">
        <v>0</v>
      </c>
      <c r="AB55" s="161">
        <v>6.1001265089294376E-11</v>
      </c>
      <c r="AC55" s="165">
        <f t="shared" si="6"/>
        <v>24</v>
      </c>
      <c r="AD55" s="137" t="s">
        <v>139</v>
      </c>
      <c r="AE55" s="83"/>
      <c r="AF55" s="84">
        <f t="shared" si="9"/>
        <v>-1.4640303621430649E-13</v>
      </c>
      <c r="AG55" s="84">
        <f t="shared" si="10"/>
        <v>0</v>
      </c>
      <c r="AH55" s="85"/>
      <c r="AI55" s="93"/>
      <c r="AJ55" s="93"/>
      <c r="AK55" s="93"/>
      <c r="AL55" s="93"/>
      <c r="AM55" s="93"/>
      <c r="AN55" s="93"/>
      <c r="AO55" s="93"/>
      <c r="AP55" s="89"/>
      <c r="AQ55" s="89"/>
      <c r="AR55" s="89"/>
      <c r="AS55" s="92"/>
    </row>
    <row r="56" spans="1:45" s="90" customFormat="1" ht="15.75" customHeight="1" x14ac:dyDescent="0.25">
      <c r="A56" s="137">
        <v>2018</v>
      </c>
      <c r="B56" s="137" t="s">
        <v>69</v>
      </c>
      <c r="C56" s="137">
        <v>566</v>
      </c>
      <c r="D56" s="137" t="s">
        <v>52</v>
      </c>
      <c r="E56" s="138">
        <v>42221</v>
      </c>
      <c r="F56" s="138">
        <v>43369</v>
      </c>
      <c r="G56" s="138">
        <v>43371</v>
      </c>
      <c r="H56" s="137" t="s">
        <v>63</v>
      </c>
      <c r="I56" s="137" t="s">
        <v>60</v>
      </c>
      <c r="J56" s="137" t="s">
        <v>23</v>
      </c>
      <c r="K56" s="161">
        <v>4395604.3956044</v>
      </c>
      <c r="L56" s="137" t="s">
        <v>63</v>
      </c>
      <c r="M56" s="137" t="s">
        <v>61</v>
      </c>
      <c r="N56" s="137" t="s">
        <v>65</v>
      </c>
      <c r="O56" s="139">
        <v>-5000000</v>
      </c>
      <c r="P56" s="137"/>
      <c r="Q56" s="137" t="s">
        <v>26</v>
      </c>
      <c r="R56" s="140">
        <v>1.1375</v>
      </c>
      <c r="S56" s="140">
        <v>0.94799999999999995</v>
      </c>
      <c r="T56" s="161"/>
      <c r="U56" s="161">
        <v>0</v>
      </c>
      <c r="V56" s="137"/>
      <c r="W56" s="140">
        <v>1.1657999999999999</v>
      </c>
      <c r="X56" s="140">
        <v>1.1734354757853678</v>
      </c>
      <c r="Y56" s="139">
        <v>-14.855471139875272</v>
      </c>
      <c r="Z56" s="169"/>
      <c r="AA56" s="161">
        <v>0</v>
      </c>
      <c r="AB56" s="139">
        <v>-14.855471139875272</v>
      </c>
      <c r="AC56" s="165">
        <f t="shared" si="6"/>
        <v>24</v>
      </c>
      <c r="AD56" s="137" t="s">
        <v>140</v>
      </c>
      <c r="AE56" s="83"/>
      <c r="AF56" s="84">
        <f t="shared" si="9"/>
        <v>0</v>
      </c>
      <c r="AG56" s="84">
        <f t="shared" si="10"/>
        <v>0.1096333770122795</v>
      </c>
      <c r="AH56" s="85"/>
      <c r="AI56" s="93"/>
      <c r="AJ56" s="93"/>
      <c r="AK56" s="93"/>
      <c r="AL56" s="93"/>
      <c r="AM56" s="93"/>
      <c r="AN56" s="93"/>
      <c r="AO56" s="93"/>
      <c r="AP56" s="89"/>
      <c r="AQ56" s="89"/>
      <c r="AR56" s="89"/>
      <c r="AS56" s="92"/>
    </row>
    <row r="57" spans="1:45" s="90" customFormat="1" ht="15.75" customHeight="1" x14ac:dyDescent="0.25">
      <c r="A57" s="137">
        <v>2018</v>
      </c>
      <c r="B57" s="137" t="s">
        <v>73</v>
      </c>
      <c r="C57" s="137">
        <v>833</v>
      </c>
      <c r="D57" s="137" t="s">
        <v>22</v>
      </c>
      <c r="E57" s="138">
        <v>42655</v>
      </c>
      <c r="F57" s="138">
        <v>43369</v>
      </c>
      <c r="G57" s="138">
        <v>43371</v>
      </c>
      <c r="H57" s="137" t="s">
        <v>59</v>
      </c>
      <c r="I57" s="137" t="s">
        <v>61</v>
      </c>
      <c r="J57" s="137" t="s">
        <v>23</v>
      </c>
      <c r="K57" s="161">
        <v>21459227.467811201</v>
      </c>
      <c r="L57" s="137" t="s">
        <v>59</v>
      </c>
      <c r="M57" s="137" t="s">
        <v>60</v>
      </c>
      <c r="N57" s="137" t="s">
        <v>65</v>
      </c>
      <c r="O57" s="139">
        <v>-25000000</v>
      </c>
      <c r="P57" s="137">
        <v>1.1024</v>
      </c>
      <c r="Q57" s="137" t="s">
        <v>26</v>
      </c>
      <c r="R57" s="140">
        <v>1.165</v>
      </c>
      <c r="S57" s="140"/>
      <c r="T57" s="161"/>
      <c r="U57" s="161">
        <v>0</v>
      </c>
      <c r="V57" s="137"/>
      <c r="W57" s="140">
        <v>1.1657999999999999</v>
      </c>
      <c r="X57" s="140">
        <v>1.1734354757853678</v>
      </c>
      <c r="Y57" s="161">
        <v>394942.53044765862</v>
      </c>
      <c r="Z57" s="169">
        <v>380009.50434196385</v>
      </c>
      <c r="AA57" s="161">
        <v>154263.95180039108</v>
      </c>
      <c r="AB57" s="161">
        <v>240678.57864726754</v>
      </c>
      <c r="AC57" s="165">
        <f t="shared" si="6"/>
        <v>24</v>
      </c>
      <c r="AD57" s="137" t="s">
        <v>141</v>
      </c>
      <c r="AE57" s="83"/>
      <c r="AF57" s="84">
        <f t="shared" si="9"/>
        <v>-995.25517672809963</v>
      </c>
      <c r="AG57" s="84">
        <f t="shared" si="10"/>
        <v>0</v>
      </c>
      <c r="AH57" s="85"/>
      <c r="AI57" s="93"/>
      <c r="AJ57" s="93"/>
      <c r="AK57" s="93"/>
      <c r="AL57" s="93"/>
      <c r="AM57" s="93"/>
      <c r="AN57" s="93"/>
      <c r="AO57" s="93"/>
      <c r="AP57" s="89"/>
      <c r="AQ57" s="89"/>
      <c r="AR57" s="89"/>
      <c r="AS57" s="92"/>
    </row>
    <row r="58" spans="1:45" s="90" customFormat="1" ht="15.75" customHeight="1" x14ac:dyDescent="0.25">
      <c r="A58" s="137">
        <v>2018</v>
      </c>
      <c r="B58" s="137" t="s">
        <v>73</v>
      </c>
      <c r="C58" s="137">
        <v>834</v>
      </c>
      <c r="D58" s="137" t="s">
        <v>22</v>
      </c>
      <c r="E58" s="138">
        <v>42655</v>
      </c>
      <c r="F58" s="138">
        <v>43369</v>
      </c>
      <c r="G58" s="138">
        <v>43371</v>
      </c>
      <c r="H58" s="137" t="s">
        <v>63</v>
      </c>
      <c r="I58" s="137" t="s">
        <v>60</v>
      </c>
      <c r="J58" s="137" t="s">
        <v>23</v>
      </c>
      <c r="K58" s="161">
        <v>23923444.976076599</v>
      </c>
      <c r="L58" s="137" t="s">
        <v>63</v>
      </c>
      <c r="M58" s="137" t="s">
        <v>61</v>
      </c>
      <c r="N58" s="137" t="s">
        <v>65</v>
      </c>
      <c r="O58" s="139">
        <v>-25000000</v>
      </c>
      <c r="P58" s="137">
        <v>1.1024</v>
      </c>
      <c r="Q58" s="137" t="s">
        <v>26</v>
      </c>
      <c r="R58" s="140">
        <v>1.0449999999999999</v>
      </c>
      <c r="S58" s="140"/>
      <c r="T58" s="161"/>
      <c r="U58" s="161">
        <v>0</v>
      </c>
      <c r="V58" s="137"/>
      <c r="W58" s="140">
        <v>1.1657999999999999</v>
      </c>
      <c r="X58" s="140">
        <v>1.1734354757853678</v>
      </c>
      <c r="Y58" s="139">
        <v>-1394.2587209502444</v>
      </c>
      <c r="Z58" s="169"/>
      <c r="AA58" s="161">
        <v>0</v>
      </c>
      <c r="AB58" s="139">
        <v>-1394.2587209502444</v>
      </c>
      <c r="AC58" s="165">
        <f t="shared" si="6"/>
        <v>24</v>
      </c>
      <c r="AD58" s="137" t="s">
        <v>141</v>
      </c>
      <c r="AE58" s="83"/>
      <c r="AF58" s="84">
        <f t="shared" si="9"/>
        <v>0</v>
      </c>
      <c r="AG58" s="84">
        <f t="shared" si="10"/>
        <v>10.289629360612803</v>
      </c>
      <c r="AH58" s="85"/>
      <c r="AI58" s="93"/>
      <c r="AJ58" s="93"/>
      <c r="AK58" s="93"/>
      <c r="AL58" s="93"/>
      <c r="AM58" s="93"/>
      <c r="AN58" s="93"/>
      <c r="AO58" s="93"/>
      <c r="AP58" s="89"/>
      <c r="AQ58" s="89"/>
      <c r="AR58" s="89"/>
      <c r="AS58" s="92"/>
    </row>
    <row r="59" spans="1:45" s="90" customFormat="1" ht="15.75" customHeight="1" x14ac:dyDescent="0.25">
      <c r="A59" s="137">
        <v>2018</v>
      </c>
      <c r="B59" s="137" t="s">
        <v>73</v>
      </c>
      <c r="C59" s="137">
        <v>835</v>
      </c>
      <c r="D59" s="137" t="s">
        <v>22</v>
      </c>
      <c r="E59" s="138">
        <v>42655</v>
      </c>
      <c r="F59" s="138">
        <v>43369</v>
      </c>
      <c r="G59" s="138">
        <v>43371</v>
      </c>
      <c r="H59" s="137" t="s">
        <v>63</v>
      </c>
      <c r="I59" s="137" t="s">
        <v>60</v>
      </c>
      <c r="J59" s="137" t="s">
        <v>23</v>
      </c>
      <c r="K59" s="161">
        <v>21459227.467811201</v>
      </c>
      <c r="L59" s="137" t="s">
        <v>63</v>
      </c>
      <c r="M59" s="137" t="s">
        <v>61</v>
      </c>
      <c r="N59" s="137" t="s">
        <v>65</v>
      </c>
      <c r="O59" s="139">
        <v>-25000000</v>
      </c>
      <c r="P59" s="137">
        <v>1.1024</v>
      </c>
      <c r="Q59" s="137" t="s">
        <v>26</v>
      </c>
      <c r="R59" s="140">
        <v>1.165</v>
      </c>
      <c r="S59" s="140">
        <v>1.0449999999999999</v>
      </c>
      <c r="T59" s="161"/>
      <c r="U59" s="161">
        <v>0</v>
      </c>
      <c r="V59" s="137"/>
      <c r="W59" s="140">
        <v>1.1657999999999999</v>
      </c>
      <c r="X59" s="140">
        <v>1.1734354757853678</v>
      </c>
      <c r="Y59" s="139">
        <v>-13538.767384744535</v>
      </c>
      <c r="Z59" s="169"/>
      <c r="AA59" s="161">
        <v>0</v>
      </c>
      <c r="AB59" s="139">
        <v>-13538.767384744535</v>
      </c>
      <c r="AC59" s="165">
        <f t="shared" si="6"/>
        <v>24</v>
      </c>
      <c r="AD59" s="137" t="s">
        <v>142</v>
      </c>
      <c r="AE59" s="83"/>
      <c r="AF59" s="84">
        <f t="shared" si="9"/>
        <v>0</v>
      </c>
      <c r="AG59" s="84">
        <f t="shared" si="10"/>
        <v>99.916103299414672</v>
      </c>
      <c r="AH59" s="85"/>
      <c r="AI59" s="93"/>
      <c r="AJ59" s="93"/>
      <c r="AK59" s="93"/>
      <c r="AL59" s="93"/>
      <c r="AM59" s="93"/>
      <c r="AN59" s="93"/>
      <c r="AO59" s="93"/>
      <c r="AP59" s="89"/>
      <c r="AQ59" s="89"/>
      <c r="AR59" s="89"/>
      <c r="AS59" s="96"/>
    </row>
    <row r="60" spans="1:45" s="90" customFormat="1" ht="15.75" customHeight="1" x14ac:dyDescent="0.25">
      <c r="A60" s="137">
        <v>2018</v>
      </c>
      <c r="B60" s="137" t="s">
        <v>145</v>
      </c>
      <c r="C60" s="137">
        <v>1062</v>
      </c>
      <c r="D60" s="137" t="s">
        <v>53</v>
      </c>
      <c r="E60" s="138">
        <v>43257</v>
      </c>
      <c r="F60" s="138"/>
      <c r="G60" s="138">
        <v>43371</v>
      </c>
      <c r="H60" s="137" t="s">
        <v>59</v>
      </c>
      <c r="I60" s="137" t="s">
        <v>64</v>
      </c>
      <c r="J60" s="137" t="s">
        <v>23</v>
      </c>
      <c r="K60" s="161">
        <v>5878401.0749076298</v>
      </c>
      <c r="L60" s="137" t="s">
        <v>63</v>
      </c>
      <c r="M60" s="137" t="s">
        <v>64</v>
      </c>
      <c r="N60" s="137" t="s">
        <v>65</v>
      </c>
      <c r="O60" s="139">
        <v>-7000000</v>
      </c>
      <c r="P60" s="137"/>
      <c r="Q60" s="137" t="s">
        <v>26</v>
      </c>
      <c r="R60" s="140">
        <v>1.1908000000000001</v>
      </c>
      <c r="S60" s="140"/>
      <c r="T60" s="161"/>
      <c r="U60" s="161">
        <v>0</v>
      </c>
      <c r="V60" s="137"/>
      <c r="W60" s="140">
        <v>1.1657999999999999</v>
      </c>
      <c r="X60" s="140">
        <v>1.1734354757853678</v>
      </c>
      <c r="Y60" s="139">
        <v>-87044.53061862044</v>
      </c>
      <c r="Z60" s="139">
        <v>-87044.53061862044</v>
      </c>
      <c r="AA60" s="139">
        <v>-87044.53061862044</v>
      </c>
      <c r="AB60" s="161">
        <v>0</v>
      </c>
      <c r="AC60" s="165">
        <f t="shared" si="6"/>
        <v>24</v>
      </c>
      <c r="AD60" s="137" t="s">
        <v>54</v>
      </c>
      <c r="AE60" s="83"/>
      <c r="AF60" s="84">
        <f t="shared" si="9"/>
        <v>0</v>
      </c>
      <c r="AG60" s="84">
        <f t="shared" si="10"/>
        <v>642.38863596541887</v>
      </c>
      <c r="AH60" s="85"/>
      <c r="AI60" s="93"/>
      <c r="AJ60" s="93"/>
      <c r="AK60" s="93"/>
      <c r="AL60" s="93"/>
      <c r="AM60" s="93"/>
      <c r="AN60" s="93"/>
      <c r="AO60" s="93"/>
      <c r="AP60" s="89"/>
      <c r="AQ60" s="89"/>
      <c r="AR60" s="89"/>
      <c r="AS60" s="96"/>
    </row>
    <row r="61" spans="1:45" s="90" customFormat="1" ht="15.75" customHeight="1" x14ac:dyDescent="0.25">
      <c r="A61" s="137">
        <v>2018</v>
      </c>
      <c r="B61" s="137" t="s">
        <v>70</v>
      </c>
      <c r="C61" s="137">
        <v>567</v>
      </c>
      <c r="D61" s="137" t="s">
        <v>52</v>
      </c>
      <c r="E61" s="138">
        <v>42221</v>
      </c>
      <c r="F61" s="138">
        <v>43402</v>
      </c>
      <c r="G61" s="138">
        <v>43404</v>
      </c>
      <c r="H61" s="137" t="s">
        <v>59</v>
      </c>
      <c r="I61" s="137" t="s">
        <v>61</v>
      </c>
      <c r="J61" s="137" t="s">
        <v>23</v>
      </c>
      <c r="K61" s="161">
        <v>4201680.6722689103</v>
      </c>
      <c r="L61" s="137" t="s">
        <v>59</v>
      </c>
      <c r="M61" s="137" t="s">
        <v>60</v>
      </c>
      <c r="N61" s="137" t="s">
        <v>65</v>
      </c>
      <c r="O61" s="139">
        <v>-5000000</v>
      </c>
      <c r="P61" s="137"/>
      <c r="Q61" s="137" t="s">
        <v>26</v>
      </c>
      <c r="R61" s="140">
        <v>1.19</v>
      </c>
      <c r="S61" s="140">
        <v>0.94799999999999995</v>
      </c>
      <c r="T61" s="161"/>
      <c r="U61" s="161">
        <v>0</v>
      </c>
      <c r="V61" s="137"/>
      <c r="W61" s="140">
        <v>1.1657999999999999</v>
      </c>
      <c r="X61" s="140">
        <v>1.1765388702792934</v>
      </c>
      <c r="Y61" s="161">
        <v>55373.456562575673</v>
      </c>
      <c r="Z61" s="169">
        <v>55097.504120881742</v>
      </c>
      <c r="AA61" s="161">
        <v>0</v>
      </c>
      <c r="AB61" s="161">
        <v>55373.456562575673</v>
      </c>
      <c r="AC61" s="165">
        <f t="shared" si="6"/>
        <v>24</v>
      </c>
      <c r="AD61" s="137" t="s">
        <v>138</v>
      </c>
      <c r="AE61" s="83"/>
      <c r="AF61" s="84">
        <f t="shared" si="9"/>
        <v>-132.89629575018159</v>
      </c>
      <c r="AG61" s="84">
        <f t="shared" si="10"/>
        <v>0</v>
      </c>
      <c r="AH61" s="85"/>
      <c r="AI61" s="93"/>
      <c r="AJ61" s="93"/>
      <c r="AK61" s="93"/>
      <c r="AL61" s="93"/>
      <c r="AM61" s="93"/>
      <c r="AN61" s="93"/>
      <c r="AO61" s="93"/>
      <c r="AP61" s="89"/>
      <c r="AQ61" s="89"/>
      <c r="AR61" s="89"/>
      <c r="AS61" s="92"/>
    </row>
    <row r="62" spans="1:45" s="90" customFormat="1" ht="15.75" customHeight="1" x14ac:dyDescent="0.25">
      <c r="A62" s="137">
        <v>2018</v>
      </c>
      <c r="B62" s="137" t="s">
        <v>70</v>
      </c>
      <c r="C62" s="137">
        <v>568</v>
      </c>
      <c r="D62" s="137" t="s">
        <v>52</v>
      </c>
      <c r="E62" s="138">
        <v>42221</v>
      </c>
      <c r="F62" s="138">
        <v>43402</v>
      </c>
      <c r="G62" s="138">
        <v>43404</v>
      </c>
      <c r="H62" s="137" t="s">
        <v>59</v>
      </c>
      <c r="I62" s="137" t="s">
        <v>61</v>
      </c>
      <c r="J62" s="137" t="s">
        <v>23</v>
      </c>
      <c r="K62" s="161">
        <v>4395604.3956044</v>
      </c>
      <c r="L62" s="137" t="s">
        <v>59</v>
      </c>
      <c r="M62" s="137" t="s">
        <v>60</v>
      </c>
      <c r="N62" s="137" t="s">
        <v>65</v>
      </c>
      <c r="O62" s="139">
        <v>-5000000</v>
      </c>
      <c r="P62" s="137"/>
      <c r="Q62" s="137" t="s">
        <v>26</v>
      </c>
      <c r="R62" s="140">
        <v>1.1375</v>
      </c>
      <c r="S62" s="140">
        <v>0.94799999999999995</v>
      </c>
      <c r="T62" s="161"/>
      <c r="U62" s="161">
        <v>0</v>
      </c>
      <c r="V62" s="137"/>
      <c r="W62" s="140">
        <v>1.1657999999999999</v>
      </c>
      <c r="X62" s="140">
        <v>1.1765388702792934</v>
      </c>
      <c r="Y62" s="161">
        <v>3.4985750560337559E-6</v>
      </c>
      <c r="Z62" s="169"/>
      <c r="AA62" s="161">
        <v>0</v>
      </c>
      <c r="AB62" s="161">
        <v>3.4985750560337559E-6</v>
      </c>
      <c r="AC62" s="165">
        <f t="shared" si="6"/>
        <v>24</v>
      </c>
      <c r="AD62" s="137" t="s">
        <v>139</v>
      </c>
      <c r="AE62" s="83"/>
      <c r="AF62" s="84">
        <f t="shared" si="9"/>
        <v>-8.3965801344810147E-9</v>
      </c>
      <c r="AG62" s="84">
        <f t="shared" si="10"/>
        <v>0</v>
      </c>
      <c r="AH62" s="85"/>
      <c r="AI62" s="93"/>
      <c r="AJ62" s="93"/>
      <c r="AK62" s="93"/>
      <c r="AL62" s="93"/>
      <c r="AM62" s="93"/>
      <c r="AN62" s="93"/>
      <c r="AO62" s="93"/>
      <c r="AP62" s="89"/>
      <c r="AQ62" s="89"/>
      <c r="AR62" s="89"/>
      <c r="AS62" s="92"/>
    </row>
    <row r="63" spans="1:45" s="90" customFormat="1" ht="15.75" customHeight="1" x14ac:dyDescent="0.25">
      <c r="A63" s="137">
        <v>2018</v>
      </c>
      <c r="B63" s="137" t="s">
        <v>70</v>
      </c>
      <c r="C63" s="137">
        <v>569</v>
      </c>
      <c r="D63" s="137" t="s">
        <v>52</v>
      </c>
      <c r="E63" s="138">
        <v>42221</v>
      </c>
      <c r="F63" s="138">
        <v>43402</v>
      </c>
      <c r="G63" s="138">
        <v>43404</v>
      </c>
      <c r="H63" s="137" t="s">
        <v>63</v>
      </c>
      <c r="I63" s="137" t="s">
        <v>60</v>
      </c>
      <c r="J63" s="137" t="s">
        <v>23</v>
      </c>
      <c r="K63" s="161">
        <v>4395604.3956044</v>
      </c>
      <c r="L63" s="137" t="s">
        <v>63</v>
      </c>
      <c r="M63" s="137" t="s">
        <v>61</v>
      </c>
      <c r="N63" s="137" t="s">
        <v>65</v>
      </c>
      <c r="O63" s="139">
        <v>-5000000</v>
      </c>
      <c r="P63" s="137"/>
      <c r="Q63" s="137" t="s">
        <v>26</v>
      </c>
      <c r="R63" s="140">
        <v>1.1375</v>
      </c>
      <c r="S63" s="140">
        <v>0.94799999999999995</v>
      </c>
      <c r="T63" s="161"/>
      <c r="U63" s="161">
        <v>0</v>
      </c>
      <c r="V63" s="137"/>
      <c r="W63" s="140">
        <v>1.1657999999999999</v>
      </c>
      <c r="X63" s="140">
        <v>1.1765388702792934</v>
      </c>
      <c r="Y63" s="139">
        <v>-275.95244519250718</v>
      </c>
      <c r="Z63" s="169"/>
      <c r="AA63" s="161">
        <v>0</v>
      </c>
      <c r="AB63" s="139">
        <v>-275.95244519250718</v>
      </c>
      <c r="AC63" s="165">
        <f t="shared" si="6"/>
        <v>24</v>
      </c>
      <c r="AD63" s="137" t="s">
        <v>140</v>
      </c>
      <c r="AE63" s="83"/>
      <c r="AF63" s="84">
        <f t="shared" si="9"/>
        <v>0</v>
      </c>
      <c r="AG63" s="84">
        <f t="shared" si="10"/>
        <v>2.036529045520703</v>
      </c>
      <c r="AH63" s="85"/>
      <c r="AI63" s="93"/>
      <c r="AJ63" s="93"/>
      <c r="AK63" s="93"/>
      <c r="AL63" s="93"/>
      <c r="AM63" s="93"/>
      <c r="AN63" s="93"/>
      <c r="AO63" s="93"/>
      <c r="AP63" s="89"/>
      <c r="AQ63" s="89"/>
      <c r="AR63" s="89"/>
      <c r="AS63" s="92"/>
    </row>
    <row r="64" spans="1:45" s="90" customFormat="1" ht="15.75" customHeight="1" x14ac:dyDescent="0.25">
      <c r="A64" s="137">
        <v>2018</v>
      </c>
      <c r="B64" s="137" t="s">
        <v>66</v>
      </c>
      <c r="C64" s="137">
        <v>1069</v>
      </c>
      <c r="D64" s="137" t="s">
        <v>49</v>
      </c>
      <c r="E64" s="138">
        <v>43265</v>
      </c>
      <c r="F64" s="138"/>
      <c r="G64" s="138">
        <v>43404</v>
      </c>
      <c r="H64" s="137" t="s">
        <v>59</v>
      </c>
      <c r="I64" s="137" t="s">
        <v>64</v>
      </c>
      <c r="J64" s="137" t="s">
        <v>23</v>
      </c>
      <c r="K64" s="161">
        <v>21405942.2895796</v>
      </c>
      <c r="L64" s="137" t="s">
        <v>63</v>
      </c>
      <c r="M64" s="137" t="s">
        <v>64</v>
      </c>
      <c r="N64" s="137" t="s">
        <v>65</v>
      </c>
      <c r="O64" s="139">
        <v>-25000000</v>
      </c>
      <c r="P64" s="137"/>
      <c r="Q64" s="137" t="s">
        <v>26</v>
      </c>
      <c r="R64" s="140">
        <v>1.1678999999999999</v>
      </c>
      <c r="S64" s="140"/>
      <c r="T64" s="161"/>
      <c r="U64" s="161">
        <v>0</v>
      </c>
      <c r="V64" s="137"/>
      <c r="W64" s="140">
        <v>1.1657999999999999</v>
      </c>
      <c r="X64" s="140">
        <v>1.1765388702792934</v>
      </c>
      <c r="Y64" s="161">
        <v>157339.00835011894</v>
      </c>
      <c r="Z64" s="161">
        <v>157339.00835011894</v>
      </c>
      <c r="AA64" s="161">
        <v>157339.00835011894</v>
      </c>
      <c r="AB64" s="161">
        <v>0</v>
      </c>
      <c r="AC64" s="165">
        <f t="shared" si="6"/>
        <v>24</v>
      </c>
      <c r="AD64" s="137" t="s">
        <v>146</v>
      </c>
      <c r="AE64" s="83"/>
      <c r="AF64" s="84">
        <f t="shared" si="9"/>
        <v>-358.73293903827118</v>
      </c>
      <c r="AG64" s="84">
        <f t="shared" si="10"/>
        <v>0</v>
      </c>
      <c r="AH64" s="85"/>
      <c r="AI64" s="93"/>
      <c r="AJ64" s="93"/>
      <c r="AK64" s="93"/>
      <c r="AL64" s="93"/>
      <c r="AM64" s="93"/>
      <c r="AN64" s="93"/>
      <c r="AO64" s="93"/>
      <c r="AP64" s="89"/>
      <c r="AQ64" s="89"/>
      <c r="AR64" s="89"/>
      <c r="AS64" s="92"/>
    </row>
    <row r="65" spans="1:45" s="90" customFormat="1" ht="15.75" customHeight="1" x14ac:dyDescent="0.25">
      <c r="A65" s="137">
        <v>2018</v>
      </c>
      <c r="B65" s="137" t="s">
        <v>147</v>
      </c>
      <c r="C65" s="137">
        <v>1063</v>
      </c>
      <c r="D65" s="137" t="s">
        <v>116</v>
      </c>
      <c r="E65" s="138">
        <v>43257</v>
      </c>
      <c r="F65" s="138"/>
      <c r="G65" s="138">
        <v>43404</v>
      </c>
      <c r="H65" s="137" t="s">
        <v>59</v>
      </c>
      <c r="I65" s="137" t="s">
        <v>64</v>
      </c>
      <c r="J65" s="137" t="s">
        <v>23</v>
      </c>
      <c r="K65" s="161">
        <v>4927511.9416743498</v>
      </c>
      <c r="L65" s="137" t="s">
        <v>63</v>
      </c>
      <c r="M65" s="137" t="s">
        <v>64</v>
      </c>
      <c r="N65" s="137" t="s">
        <v>65</v>
      </c>
      <c r="O65" s="139">
        <v>-5880000</v>
      </c>
      <c r="P65" s="137"/>
      <c r="Q65" s="137" t="s">
        <v>26</v>
      </c>
      <c r="R65" s="140">
        <v>1.1933</v>
      </c>
      <c r="S65" s="140"/>
      <c r="T65" s="161"/>
      <c r="U65" s="161">
        <v>0</v>
      </c>
      <c r="V65" s="137"/>
      <c r="W65" s="140">
        <v>1.1657999999999999</v>
      </c>
      <c r="X65" s="140">
        <v>1.1765388702792934</v>
      </c>
      <c r="Y65" s="139">
        <v>-70270.991027114738</v>
      </c>
      <c r="Z65" s="139">
        <v>-70270.991027114738</v>
      </c>
      <c r="AA65" s="139">
        <v>-70270.991027114738</v>
      </c>
      <c r="AB65" s="161">
        <v>0</v>
      </c>
      <c r="AC65" s="165">
        <f t="shared" si="6"/>
        <v>24</v>
      </c>
      <c r="AD65" s="137" t="s">
        <v>54</v>
      </c>
      <c r="AE65" s="83"/>
      <c r="AF65" s="84">
        <f t="shared" si="9"/>
        <v>0</v>
      </c>
      <c r="AG65" s="84">
        <f t="shared" si="10"/>
        <v>518.5999137801067</v>
      </c>
      <c r="AH65" s="85"/>
      <c r="AI65" s="93"/>
      <c r="AJ65" s="93"/>
      <c r="AK65" s="93"/>
      <c r="AL65" s="93"/>
      <c r="AM65" s="93"/>
      <c r="AN65" s="93"/>
      <c r="AO65" s="93"/>
      <c r="AP65" s="89"/>
      <c r="AQ65" s="89"/>
      <c r="AR65" s="89"/>
      <c r="AS65" s="92"/>
    </row>
    <row r="66" spans="1:45" s="90" customFormat="1" ht="15.75" customHeight="1" x14ac:dyDescent="0.25">
      <c r="A66" s="137">
        <v>2018</v>
      </c>
      <c r="B66" s="137" t="s">
        <v>148</v>
      </c>
      <c r="C66" s="137">
        <v>1064</v>
      </c>
      <c r="D66" s="137" t="s">
        <v>116</v>
      </c>
      <c r="E66" s="138">
        <v>43257</v>
      </c>
      <c r="F66" s="138"/>
      <c r="G66" s="138">
        <v>43404</v>
      </c>
      <c r="H66" s="137" t="s">
        <v>59</v>
      </c>
      <c r="I66" s="137" t="s">
        <v>64</v>
      </c>
      <c r="J66" s="137" t="s">
        <v>23</v>
      </c>
      <c r="K66" s="161">
        <v>938573.70317606605</v>
      </c>
      <c r="L66" s="137" t="s">
        <v>63</v>
      </c>
      <c r="M66" s="137" t="s">
        <v>64</v>
      </c>
      <c r="N66" s="137" t="s">
        <v>65</v>
      </c>
      <c r="O66" s="139">
        <v>-1120000</v>
      </c>
      <c r="P66" s="137"/>
      <c r="Q66" s="137" t="s">
        <v>26</v>
      </c>
      <c r="R66" s="140">
        <v>1.1933</v>
      </c>
      <c r="S66" s="140"/>
      <c r="T66" s="161"/>
      <c r="U66" s="161">
        <v>0</v>
      </c>
      <c r="V66" s="137"/>
      <c r="W66" s="140">
        <v>1.1657999999999999</v>
      </c>
      <c r="X66" s="140">
        <v>1.1765388702792934</v>
      </c>
      <c r="Y66" s="139">
        <v>-13384.950671831388</v>
      </c>
      <c r="Z66" s="139">
        <v>-13384.950671831388</v>
      </c>
      <c r="AA66" s="139">
        <v>-13384.950671831388</v>
      </c>
      <c r="AB66" s="161">
        <v>0</v>
      </c>
      <c r="AC66" s="165">
        <f t="shared" si="6"/>
        <v>24</v>
      </c>
      <c r="AD66" s="137" t="s">
        <v>54</v>
      </c>
      <c r="AE66" s="83"/>
      <c r="AF66" s="84">
        <f t="shared" si="9"/>
        <v>0</v>
      </c>
      <c r="AG66" s="84">
        <f t="shared" si="10"/>
        <v>98.780935958115634</v>
      </c>
      <c r="AH66" s="85"/>
      <c r="AI66" s="93"/>
      <c r="AJ66" s="93"/>
      <c r="AK66" s="93"/>
      <c r="AL66" s="93"/>
      <c r="AM66" s="93"/>
      <c r="AN66" s="93"/>
      <c r="AO66" s="93"/>
      <c r="AP66" s="89"/>
      <c r="AQ66" s="89"/>
      <c r="AR66" s="89"/>
      <c r="AS66" s="92"/>
    </row>
    <row r="67" spans="1:45" s="90" customFormat="1" ht="15.75" customHeight="1" x14ac:dyDescent="0.25">
      <c r="A67" s="137">
        <v>2018</v>
      </c>
      <c r="B67" s="137" t="s">
        <v>71</v>
      </c>
      <c r="C67" s="137">
        <v>570</v>
      </c>
      <c r="D67" s="137" t="s">
        <v>52</v>
      </c>
      <c r="E67" s="138">
        <v>42221</v>
      </c>
      <c r="F67" s="138">
        <v>43432</v>
      </c>
      <c r="G67" s="138">
        <v>43434</v>
      </c>
      <c r="H67" s="137" t="s">
        <v>59</v>
      </c>
      <c r="I67" s="137" t="s">
        <v>61</v>
      </c>
      <c r="J67" s="137" t="s">
        <v>23</v>
      </c>
      <c r="K67" s="161">
        <v>4201680.6722689103</v>
      </c>
      <c r="L67" s="137" t="s">
        <v>59</v>
      </c>
      <c r="M67" s="137" t="s">
        <v>60</v>
      </c>
      <c r="N67" s="137" t="s">
        <v>65</v>
      </c>
      <c r="O67" s="139">
        <v>-5000000</v>
      </c>
      <c r="P67" s="137"/>
      <c r="Q67" s="137" t="s">
        <v>26</v>
      </c>
      <c r="R67" s="140">
        <v>1.19</v>
      </c>
      <c r="S67" s="140">
        <v>0.94799999999999995</v>
      </c>
      <c r="T67" s="161"/>
      <c r="U67" s="161">
        <v>0</v>
      </c>
      <c r="V67" s="137"/>
      <c r="W67" s="140">
        <v>1.1657999999999999</v>
      </c>
      <c r="X67" s="140">
        <v>1.1793314825984988</v>
      </c>
      <c r="Y67" s="161">
        <v>69881.288640313825</v>
      </c>
      <c r="Z67" s="169">
        <v>67635.950591647692</v>
      </c>
      <c r="AA67" s="161">
        <v>0</v>
      </c>
      <c r="AB67" s="161">
        <v>69881.288640313825</v>
      </c>
      <c r="AC67" s="165">
        <f t="shared" si="6"/>
        <v>24</v>
      </c>
      <c r="AD67" s="137" t="s">
        <v>138</v>
      </c>
      <c r="AE67" s="83"/>
      <c r="AF67" s="84">
        <f t="shared" si="9"/>
        <v>-167.71509273675318</v>
      </c>
      <c r="AG67" s="84">
        <f t="shared" si="10"/>
        <v>0</v>
      </c>
      <c r="AH67" s="85"/>
      <c r="AI67" s="93"/>
      <c r="AJ67" s="93"/>
      <c r="AK67" s="93"/>
      <c r="AL67" s="93"/>
      <c r="AM67" s="93"/>
      <c r="AN67" s="93"/>
      <c r="AO67" s="93"/>
      <c r="AP67" s="89"/>
      <c r="AQ67" s="89"/>
      <c r="AR67" s="89"/>
      <c r="AS67" s="92"/>
    </row>
    <row r="68" spans="1:45" s="90" customFormat="1" ht="15.75" customHeight="1" x14ac:dyDescent="0.25">
      <c r="A68" s="137">
        <v>2018</v>
      </c>
      <c r="B68" s="137" t="s">
        <v>71</v>
      </c>
      <c r="C68" s="137">
        <v>571</v>
      </c>
      <c r="D68" s="137" t="s">
        <v>52</v>
      </c>
      <c r="E68" s="138">
        <v>42221</v>
      </c>
      <c r="F68" s="138">
        <v>43432</v>
      </c>
      <c r="G68" s="138">
        <v>43434</v>
      </c>
      <c r="H68" s="137" t="s">
        <v>59</v>
      </c>
      <c r="I68" s="137" t="s">
        <v>61</v>
      </c>
      <c r="J68" s="137" t="s">
        <v>23</v>
      </c>
      <c r="K68" s="161">
        <v>4395604.3956044</v>
      </c>
      <c r="L68" s="137" t="s">
        <v>59</v>
      </c>
      <c r="M68" s="137" t="s">
        <v>60</v>
      </c>
      <c r="N68" s="137" t="s">
        <v>65</v>
      </c>
      <c r="O68" s="139">
        <v>-5000000</v>
      </c>
      <c r="P68" s="137"/>
      <c r="Q68" s="137" t="s">
        <v>26</v>
      </c>
      <c r="R68" s="140">
        <v>1.1375</v>
      </c>
      <c r="S68" s="140">
        <v>0.94799999999999995</v>
      </c>
      <c r="T68" s="161"/>
      <c r="U68" s="161">
        <v>0</v>
      </c>
      <c r="V68" s="137"/>
      <c r="W68" s="140">
        <v>1.1657999999999999</v>
      </c>
      <c r="X68" s="140">
        <v>1.1793314825984988</v>
      </c>
      <c r="Y68" s="161">
        <v>4.1385140125605309E-4</v>
      </c>
      <c r="Z68" s="169"/>
      <c r="AA68" s="161">
        <v>0</v>
      </c>
      <c r="AB68" s="161">
        <v>4.1385140125605309E-4</v>
      </c>
      <c r="AC68" s="165">
        <f t="shared" si="6"/>
        <v>24</v>
      </c>
      <c r="AD68" s="137" t="s">
        <v>139</v>
      </c>
      <c r="AE68" s="83"/>
      <c r="AF68" s="84">
        <f t="shared" si="9"/>
        <v>-9.932433630145274E-7</v>
      </c>
      <c r="AG68" s="84">
        <f t="shared" si="10"/>
        <v>0</v>
      </c>
      <c r="AH68" s="85"/>
      <c r="AI68" s="93"/>
      <c r="AJ68" s="93"/>
      <c r="AK68" s="93"/>
      <c r="AL68" s="93"/>
      <c r="AM68" s="93"/>
      <c r="AN68" s="93"/>
      <c r="AO68" s="93"/>
      <c r="AP68" s="89"/>
      <c r="AQ68" s="89"/>
      <c r="AR68" s="89"/>
      <c r="AS68" s="92"/>
    </row>
    <row r="69" spans="1:45" s="90" customFormat="1" ht="15.75" customHeight="1" x14ac:dyDescent="0.25">
      <c r="A69" s="137">
        <v>2018</v>
      </c>
      <c r="B69" s="137" t="s">
        <v>71</v>
      </c>
      <c r="C69" s="137">
        <v>572</v>
      </c>
      <c r="D69" s="137" t="s">
        <v>52</v>
      </c>
      <c r="E69" s="138">
        <v>42221</v>
      </c>
      <c r="F69" s="138">
        <v>43432</v>
      </c>
      <c r="G69" s="138">
        <v>43434</v>
      </c>
      <c r="H69" s="137" t="s">
        <v>63</v>
      </c>
      <c r="I69" s="137" t="s">
        <v>60</v>
      </c>
      <c r="J69" s="137" t="s">
        <v>23</v>
      </c>
      <c r="K69" s="161">
        <v>4395604.3956044</v>
      </c>
      <c r="L69" s="137" t="s">
        <v>63</v>
      </c>
      <c r="M69" s="137" t="s">
        <v>61</v>
      </c>
      <c r="N69" s="137" t="s">
        <v>65</v>
      </c>
      <c r="O69" s="139">
        <v>-5000000</v>
      </c>
      <c r="P69" s="137"/>
      <c r="Q69" s="137" t="s">
        <v>26</v>
      </c>
      <c r="R69" s="140">
        <v>1.1375</v>
      </c>
      <c r="S69" s="140">
        <v>0.94799999999999995</v>
      </c>
      <c r="T69" s="161"/>
      <c r="U69" s="161">
        <v>0</v>
      </c>
      <c r="V69" s="137"/>
      <c r="W69" s="140">
        <v>1.1657999999999999</v>
      </c>
      <c r="X69" s="140">
        <v>1.1793314825984988</v>
      </c>
      <c r="Y69" s="139">
        <v>-2245.3384625175395</v>
      </c>
      <c r="Z69" s="169"/>
      <c r="AA69" s="161">
        <v>0</v>
      </c>
      <c r="AB69" s="139">
        <v>-2245.3384625175395</v>
      </c>
      <c r="AC69" s="165">
        <f t="shared" si="6"/>
        <v>24</v>
      </c>
      <c r="AD69" s="137" t="s">
        <v>140</v>
      </c>
      <c r="AE69" s="83"/>
      <c r="AF69" s="84">
        <f t="shared" si="9"/>
        <v>0</v>
      </c>
      <c r="AG69" s="84">
        <f t="shared" si="10"/>
        <v>16.570597853379439</v>
      </c>
      <c r="AH69" s="85"/>
      <c r="AI69" s="93"/>
      <c r="AJ69" s="93"/>
      <c r="AK69" s="93"/>
      <c r="AL69" s="93"/>
      <c r="AM69" s="93"/>
      <c r="AN69" s="93"/>
      <c r="AO69" s="93"/>
      <c r="AP69" s="89"/>
      <c r="AQ69" s="89"/>
      <c r="AR69" s="89"/>
      <c r="AS69" s="92"/>
    </row>
    <row r="70" spans="1:45" s="90" customFormat="1" ht="15.75" customHeight="1" x14ac:dyDescent="0.25">
      <c r="A70" s="137">
        <v>2018</v>
      </c>
      <c r="B70" s="137" t="s">
        <v>77</v>
      </c>
      <c r="C70" s="137">
        <v>850</v>
      </c>
      <c r="D70" s="137" t="s">
        <v>27</v>
      </c>
      <c r="E70" s="138">
        <v>42664</v>
      </c>
      <c r="F70" s="138">
        <v>43432</v>
      </c>
      <c r="G70" s="138">
        <v>43434</v>
      </c>
      <c r="H70" s="137" t="s">
        <v>59</v>
      </c>
      <c r="I70" s="137" t="s">
        <v>61</v>
      </c>
      <c r="J70" s="137" t="s">
        <v>23</v>
      </c>
      <c r="K70" s="161">
        <v>21758050.478677101</v>
      </c>
      <c r="L70" s="137" t="s">
        <v>59</v>
      </c>
      <c r="M70" s="137" t="s">
        <v>60</v>
      </c>
      <c r="N70" s="137" t="s">
        <v>65</v>
      </c>
      <c r="O70" s="139">
        <v>-25000000</v>
      </c>
      <c r="P70" s="137">
        <v>1.0884</v>
      </c>
      <c r="Q70" s="137" t="s">
        <v>26</v>
      </c>
      <c r="R70" s="140">
        <v>1.149</v>
      </c>
      <c r="S70" s="140"/>
      <c r="T70" s="161"/>
      <c r="U70" s="161">
        <v>0</v>
      </c>
      <c r="V70" s="137"/>
      <c r="W70" s="140">
        <v>1.1657999999999999</v>
      </c>
      <c r="X70" s="140">
        <v>1.1793314825984988</v>
      </c>
      <c r="Y70" s="161">
        <v>771873.15379208303</v>
      </c>
      <c r="Z70" s="169">
        <v>704885.68272187561</v>
      </c>
      <c r="AA70" s="161">
        <v>559600.02697217092</v>
      </c>
      <c r="AB70" s="161">
        <v>212273.12681991211</v>
      </c>
      <c r="AC70" s="165">
        <f t="shared" si="6"/>
        <v>24</v>
      </c>
      <c r="AD70" s="137" t="s">
        <v>141</v>
      </c>
      <c r="AE70" s="83"/>
      <c r="AF70" s="84">
        <f t="shared" si="9"/>
        <v>-1713.5584014184244</v>
      </c>
      <c r="AG70" s="84">
        <f t="shared" si="10"/>
        <v>0</v>
      </c>
      <c r="AH70" s="85"/>
      <c r="AI70" s="93"/>
      <c r="AJ70" s="93"/>
      <c r="AK70" s="93"/>
      <c r="AL70" s="93"/>
      <c r="AM70" s="93"/>
      <c r="AN70" s="93"/>
      <c r="AO70" s="93"/>
      <c r="AP70" s="89"/>
      <c r="AQ70" s="89"/>
      <c r="AR70" s="89"/>
      <c r="AS70" s="92"/>
    </row>
    <row r="71" spans="1:45" s="90" customFormat="1" ht="15.75" customHeight="1" x14ac:dyDescent="0.25">
      <c r="A71" s="137">
        <v>2018</v>
      </c>
      <c r="B71" s="137" t="s">
        <v>77</v>
      </c>
      <c r="C71" s="137">
        <v>851</v>
      </c>
      <c r="D71" s="137" t="s">
        <v>27</v>
      </c>
      <c r="E71" s="138">
        <v>42664</v>
      </c>
      <c r="F71" s="138">
        <v>43432</v>
      </c>
      <c r="G71" s="138">
        <v>43434</v>
      </c>
      <c r="H71" s="137" t="s">
        <v>63</v>
      </c>
      <c r="I71" s="137" t="s">
        <v>60</v>
      </c>
      <c r="J71" s="137" t="s">
        <v>23</v>
      </c>
      <c r="K71" s="161">
        <v>23809523.809523799</v>
      </c>
      <c r="L71" s="137" t="s">
        <v>63</v>
      </c>
      <c r="M71" s="137" t="s">
        <v>61</v>
      </c>
      <c r="N71" s="137" t="s">
        <v>65</v>
      </c>
      <c r="O71" s="139">
        <v>-25000000</v>
      </c>
      <c r="P71" s="137">
        <v>1.0884</v>
      </c>
      <c r="Q71" s="137" t="s">
        <v>26</v>
      </c>
      <c r="R71" s="140">
        <v>1.05</v>
      </c>
      <c r="S71" s="140"/>
      <c r="T71" s="161"/>
      <c r="U71" s="161">
        <v>0</v>
      </c>
      <c r="V71" s="137"/>
      <c r="W71" s="140">
        <v>1.1657999999999999</v>
      </c>
      <c r="X71" s="140">
        <v>1.1793314825984988</v>
      </c>
      <c r="Y71" s="139">
        <v>-14764.323064289336</v>
      </c>
      <c r="Z71" s="169"/>
      <c r="AA71" s="161">
        <v>0</v>
      </c>
      <c r="AB71" s="139">
        <v>-14764.323064289336</v>
      </c>
      <c r="AC71" s="165">
        <f t="shared" si="6"/>
        <v>24</v>
      </c>
      <c r="AD71" s="137" t="s">
        <v>141</v>
      </c>
      <c r="AE71" s="83"/>
      <c r="AF71" s="84">
        <f t="shared" si="9"/>
        <v>0</v>
      </c>
      <c r="AG71" s="84">
        <f t="shared" si="10"/>
        <v>108.96070421445529</v>
      </c>
      <c r="AH71" s="85"/>
      <c r="AI71" s="93"/>
      <c r="AJ71" s="93"/>
      <c r="AK71" s="93"/>
      <c r="AL71" s="93"/>
      <c r="AM71" s="93"/>
      <c r="AN71" s="93"/>
      <c r="AO71" s="93"/>
      <c r="AP71" s="89"/>
      <c r="AQ71" s="89"/>
      <c r="AR71" s="89"/>
      <c r="AS71" s="92"/>
    </row>
    <row r="72" spans="1:45" s="90" customFormat="1" ht="15.75" customHeight="1" x14ac:dyDescent="0.25">
      <c r="A72" s="137">
        <v>2018</v>
      </c>
      <c r="B72" s="137" t="s">
        <v>77</v>
      </c>
      <c r="C72" s="137">
        <v>852</v>
      </c>
      <c r="D72" s="137" t="s">
        <v>27</v>
      </c>
      <c r="E72" s="138">
        <v>42664</v>
      </c>
      <c r="F72" s="138">
        <v>43432</v>
      </c>
      <c r="G72" s="138">
        <v>43434</v>
      </c>
      <c r="H72" s="137" t="s">
        <v>63</v>
      </c>
      <c r="I72" s="137" t="s">
        <v>60</v>
      </c>
      <c r="J72" s="137" t="s">
        <v>23</v>
      </c>
      <c r="K72" s="161">
        <v>21758050.478677101</v>
      </c>
      <c r="L72" s="137" t="s">
        <v>63</v>
      </c>
      <c r="M72" s="137" t="s">
        <v>61</v>
      </c>
      <c r="N72" s="137" t="s">
        <v>65</v>
      </c>
      <c r="O72" s="139">
        <v>-25000000</v>
      </c>
      <c r="P72" s="137">
        <v>1.0884</v>
      </c>
      <c r="Q72" s="137" t="s">
        <v>26</v>
      </c>
      <c r="R72" s="140">
        <v>1.149</v>
      </c>
      <c r="S72" s="140">
        <v>1.05</v>
      </c>
      <c r="T72" s="161"/>
      <c r="U72" s="161">
        <v>0</v>
      </c>
      <c r="V72" s="137"/>
      <c r="W72" s="140">
        <v>1.1657999999999999</v>
      </c>
      <c r="X72" s="140">
        <v>1.1793314825984988</v>
      </c>
      <c r="Y72" s="139">
        <v>-52223.148005918098</v>
      </c>
      <c r="Z72" s="169"/>
      <c r="AA72" s="161">
        <v>0</v>
      </c>
      <c r="AB72" s="139">
        <v>-52223.148005918098</v>
      </c>
      <c r="AC72" s="165">
        <f t="shared" si="6"/>
        <v>24</v>
      </c>
      <c r="AD72" s="137" t="s">
        <v>142</v>
      </c>
      <c r="AE72" s="83"/>
      <c r="AF72" s="84">
        <f t="shared" si="9"/>
        <v>0</v>
      </c>
      <c r="AG72" s="84">
        <f t="shared" si="10"/>
        <v>385.40683228367556</v>
      </c>
      <c r="AH72" s="85"/>
      <c r="AI72" s="100"/>
      <c r="AJ72" s="93"/>
      <c r="AK72" s="93"/>
      <c r="AL72" s="93"/>
      <c r="AM72" s="93"/>
      <c r="AN72" s="93"/>
      <c r="AO72" s="93"/>
      <c r="AP72" s="89"/>
      <c r="AQ72" s="89"/>
      <c r="AR72" s="89"/>
      <c r="AS72" s="92"/>
    </row>
    <row r="73" spans="1:45" s="90" customFormat="1" ht="15.75" customHeight="1" x14ac:dyDescent="0.25">
      <c r="A73" s="137">
        <v>2018</v>
      </c>
      <c r="B73" s="137" t="s">
        <v>149</v>
      </c>
      <c r="C73" s="137">
        <v>1065</v>
      </c>
      <c r="D73" s="137" t="s">
        <v>116</v>
      </c>
      <c r="E73" s="138">
        <v>43257</v>
      </c>
      <c r="F73" s="138"/>
      <c r="G73" s="138">
        <v>43434</v>
      </c>
      <c r="H73" s="137" t="s">
        <v>59</v>
      </c>
      <c r="I73" s="137" t="s">
        <v>64</v>
      </c>
      <c r="J73" s="137" t="s">
        <v>23</v>
      </c>
      <c r="K73" s="161">
        <v>4915155.0614394397</v>
      </c>
      <c r="L73" s="137" t="s">
        <v>63</v>
      </c>
      <c r="M73" s="137" t="s">
        <v>64</v>
      </c>
      <c r="N73" s="137" t="s">
        <v>65</v>
      </c>
      <c r="O73" s="139">
        <v>-5880000</v>
      </c>
      <c r="P73" s="137"/>
      <c r="Q73" s="137" t="s">
        <v>26</v>
      </c>
      <c r="R73" s="140">
        <v>1.1962999999999999</v>
      </c>
      <c r="S73" s="140"/>
      <c r="T73" s="161"/>
      <c r="U73" s="161">
        <v>0</v>
      </c>
      <c r="V73" s="137"/>
      <c r="W73" s="140">
        <v>1.1657999999999999</v>
      </c>
      <c r="X73" s="140">
        <v>1.1793314825984988</v>
      </c>
      <c r="Y73" s="139">
        <v>-70816.239351554497</v>
      </c>
      <c r="Z73" s="139">
        <v>-70816.239351554497</v>
      </c>
      <c r="AA73" s="139">
        <v>-70816.239351554483</v>
      </c>
      <c r="AB73" s="139">
        <v>-1.4551915228366852E-11</v>
      </c>
      <c r="AC73" s="165">
        <f t="shared" si="6"/>
        <v>24</v>
      </c>
      <c r="AD73" s="137" t="s">
        <v>54</v>
      </c>
      <c r="AE73" s="83"/>
      <c r="AF73" s="84">
        <f t="shared" si="9"/>
        <v>0</v>
      </c>
      <c r="AG73" s="84">
        <f t="shared" si="10"/>
        <v>522.62384641447215</v>
      </c>
      <c r="AH73" s="85"/>
      <c r="AI73" s="93"/>
      <c r="AJ73" s="93"/>
      <c r="AK73" s="93"/>
      <c r="AL73" s="93"/>
      <c r="AM73" s="93"/>
      <c r="AN73" s="93"/>
      <c r="AO73" s="93"/>
      <c r="AP73" s="89"/>
      <c r="AQ73" s="89"/>
      <c r="AR73" s="89"/>
      <c r="AS73" s="92"/>
    </row>
    <row r="74" spans="1:45" s="90" customFormat="1" ht="15.75" customHeight="1" x14ac:dyDescent="0.25">
      <c r="A74" s="137">
        <v>2018</v>
      </c>
      <c r="B74" s="137" t="s">
        <v>150</v>
      </c>
      <c r="C74" s="137">
        <v>1066</v>
      </c>
      <c r="D74" s="137" t="s">
        <v>116</v>
      </c>
      <c r="E74" s="138">
        <v>43257</v>
      </c>
      <c r="F74" s="138"/>
      <c r="G74" s="138">
        <v>43434</v>
      </c>
      <c r="H74" s="137" t="s">
        <v>59</v>
      </c>
      <c r="I74" s="137" t="s">
        <v>64</v>
      </c>
      <c r="J74" s="137" t="s">
        <v>23</v>
      </c>
      <c r="K74" s="161">
        <v>936220.01170274999</v>
      </c>
      <c r="L74" s="137" t="s">
        <v>63</v>
      </c>
      <c r="M74" s="137" t="s">
        <v>64</v>
      </c>
      <c r="N74" s="137" t="s">
        <v>65</v>
      </c>
      <c r="O74" s="139">
        <v>-1120000</v>
      </c>
      <c r="P74" s="137"/>
      <c r="Q74" s="137" t="s">
        <v>26</v>
      </c>
      <c r="R74" s="140">
        <v>1.1962999999999999</v>
      </c>
      <c r="S74" s="140"/>
      <c r="T74" s="161"/>
      <c r="U74" s="161">
        <v>0</v>
      </c>
      <c r="V74" s="137"/>
      <c r="W74" s="140">
        <v>1.1657999999999999</v>
      </c>
      <c r="X74" s="140">
        <v>1.1793314825984988</v>
      </c>
      <c r="Y74" s="139">
        <v>-13488.807495534284</v>
      </c>
      <c r="Z74" s="139">
        <v>-13488.807495534284</v>
      </c>
      <c r="AA74" s="139">
        <v>-13488.807495534284</v>
      </c>
      <c r="AB74" s="161">
        <v>0</v>
      </c>
      <c r="AC74" s="165">
        <f t="shared" si="6"/>
        <v>24</v>
      </c>
      <c r="AD74" s="137" t="s">
        <v>54</v>
      </c>
      <c r="AE74" s="83"/>
      <c r="AF74" s="84">
        <f t="shared" si="9"/>
        <v>0</v>
      </c>
      <c r="AG74" s="84">
        <f t="shared" si="10"/>
        <v>99.547399317043016</v>
      </c>
      <c r="AH74" s="85"/>
      <c r="AI74" s="93"/>
      <c r="AJ74" s="93"/>
      <c r="AK74" s="93"/>
      <c r="AL74" s="93"/>
      <c r="AM74" s="93"/>
      <c r="AN74" s="93"/>
      <c r="AO74" s="93"/>
      <c r="AP74" s="89"/>
      <c r="AQ74" s="89"/>
      <c r="AR74" s="89"/>
      <c r="AS74" s="92"/>
    </row>
    <row r="75" spans="1:45" s="90" customFormat="1" ht="15.75" customHeight="1" x14ac:dyDescent="0.25">
      <c r="A75" s="137">
        <v>2018</v>
      </c>
      <c r="B75" s="137" t="s">
        <v>75</v>
      </c>
      <c r="C75" s="137">
        <v>1058</v>
      </c>
      <c r="D75" s="137" t="s">
        <v>53</v>
      </c>
      <c r="E75" s="138">
        <v>43241</v>
      </c>
      <c r="F75" s="138"/>
      <c r="G75" s="138">
        <v>43462</v>
      </c>
      <c r="H75" s="137" t="s">
        <v>59</v>
      </c>
      <c r="I75" s="137" t="s">
        <v>64</v>
      </c>
      <c r="J75" s="137" t="s">
        <v>23</v>
      </c>
      <c r="K75" s="161">
        <v>25799793.601651199</v>
      </c>
      <c r="L75" s="137" t="s">
        <v>63</v>
      </c>
      <c r="M75" s="137" t="s">
        <v>64</v>
      </c>
      <c r="N75" s="137" t="s">
        <v>65</v>
      </c>
      <c r="O75" s="139">
        <v>-30000000</v>
      </c>
      <c r="P75" s="137"/>
      <c r="Q75" s="137" t="s">
        <v>26</v>
      </c>
      <c r="R75" s="140">
        <v>1.1628000000000001</v>
      </c>
      <c r="S75" s="140"/>
      <c r="T75" s="161"/>
      <c r="U75" s="161">
        <v>0</v>
      </c>
      <c r="V75" s="137"/>
      <c r="W75" s="140">
        <v>1.1657999999999999</v>
      </c>
      <c r="X75" s="140">
        <v>1.1823239937799273</v>
      </c>
      <c r="Y75" s="161">
        <v>426859.8196368622</v>
      </c>
      <c r="Z75" s="161">
        <v>426859.8196368622</v>
      </c>
      <c r="AA75" s="161">
        <v>426859.8196368622</v>
      </c>
      <c r="AB75" s="161">
        <v>0</v>
      </c>
      <c r="AC75" s="165">
        <f t="shared" si="6"/>
        <v>25</v>
      </c>
      <c r="AD75" s="137" t="s">
        <v>151</v>
      </c>
      <c r="AE75" s="83"/>
      <c r="AF75" s="84">
        <f t="shared" si="9"/>
        <v>-5199.1526031769808</v>
      </c>
      <c r="AG75" s="84">
        <f t="shared" si="10"/>
        <v>0</v>
      </c>
      <c r="AH75" s="85"/>
      <c r="AI75" s="93"/>
      <c r="AJ75" s="93"/>
      <c r="AK75" s="93"/>
      <c r="AL75" s="93"/>
      <c r="AM75" s="93"/>
      <c r="AN75" s="93"/>
      <c r="AO75" s="93"/>
      <c r="AP75" s="89"/>
      <c r="AQ75" s="89"/>
      <c r="AR75" s="89"/>
      <c r="AS75" s="92"/>
    </row>
    <row r="76" spans="1:45" s="90" customFormat="1" ht="15.75" customHeight="1" x14ac:dyDescent="0.25">
      <c r="A76" s="137">
        <v>2018</v>
      </c>
      <c r="B76" s="137" t="s">
        <v>152</v>
      </c>
      <c r="C76" s="137">
        <v>1067</v>
      </c>
      <c r="D76" s="137" t="s">
        <v>116</v>
      </c>
      <c r="E76" s="138">
        <v>43257</v>
      </c>
      <c r="F76" s="138"/>
      <c r="G76" s="138">
        <v>43462</v>
      </c>
      <c r="H76" s="137" t="s">
        <v>59</v>
      </c>
      <c r="I76" s="137" t="s">
        <v>64</v>
      </c>
      <c r="J76" s="137" t="s">
        <v>23</v>
      </c>
      <c r="K76" s="161">
        <v>4904904.9049049001</v>
      </c>
      <c r="L76" s="137" t="s">
        <v>63</v>
      </c>
      <c r="M76" s="137" t="s">
        <v>64</v>
      </c>
      <c r="N76" s="137" t="s">
        <v>65</v>
      </c>
      <c r="O76" s="139">
        <v>-5880000</v>
      </c>
      <c r="P76" s="137"/>
      <c r="Q76" s="137" t="s">
        <v>26</v>
      </c>
      <c r="R76" s="140">
        <v>1.1988000000000001</v>
      </c>
      <c r="S76" s="140"/>
      <c r="T76" s="161"/>
      <c r="U76" s="161">
        <v>0</v>
      </c>
      <c r="V76" s="137"/>
      <c r="W76" s="140">
        <v>1.1657999999999999</v>
      </c>
      <c r="X76" s="140">
        <v>1.1823239937799273</v>
      </c>
      <c r="Y76" s="139">
        <v>-68483.023074957891</v>
      </c>
      <c r="Z76" s="139">
        <v>-68483.023074957891</v>
      </c>
      <c r="AA76" s="139">
        <v>-68483.023074957891</v>
      </c>
      <c r="AB76" s="161">
        <v>0</v>
      </c>
      <c r="AC76" s="165">
        <f t="shared" si="6"/>
        <v>25</v>
      </c>
      <c r="AD76" s="137" t="s">
        <v>54</v>
      </c>
      <c r="AE76" s="83"/>
      <c r="AF76" s="84">
        <f t="shared" si="9"/>
        <v>0</v>
      </c>
      <c r="AG76" s="84">
        <f t="shared" si="10"/>
        <v>1006.7004392018811</v>
      </c>
      <c r="AH76" s="85"/>
      <c r="AI76" s="93"/>
      <c r="AJ76" s="93"/>
      <c r="AK76" s="93"/>
      <c r="AL76" s="93"/>
      <c r="AM76" s="93"/>
      <c r="AN76" s="93"/>
      <c r="AO76" s="93"/>
      <c r="AP76" s="89"/>
      <c r="AQ76" s="89"/>
      <c r="AR76" s="89"/>
      <c r="AS76" s="92"/>
    </row>
    <row r="77" spans="1:45" s="90" customFormat="1" ht="15.75" customHeight="1" x14ac:dyDescent="0.25">
      <c r="A77" s="141">
        <v>2018</v>
      </c>
      <c r="B77" s="141" t="s">
        <v>153</v>
      </c>
      <c r="C77" s="141">
        <v>1068</v>
      </c>
      <c r="D77" s="141" t="s">
        <v>116</v>
      </c>
      <c r="E77" s="142">
        <v>43257</v>
      </c>
      <c r="F77" s="142"/>
      <c r="G77" s="142">
        <v>43462</v>
      </c>
      <c r="H77" s="141" t="s">
        <v>59</v>
      </c>
      <c r="I77" s="141" t="s">
        <v>64</v>
      </c>
      <c r="J77" s="141" t="s">
        <v>23</v>
      </c>
      <c r="K77" s="162">
        <v>934267.60093426798</v>
      </c>
      <c r="L77" s="141" t="s">
        <v>63</v>
      </c>
      <c r="M77" s="141" t="s">
        <v>64</v>
      </c>
      <c r="N77" s="141" t="s">
        <v>65</v>
      </c>
      <c r="O77" s="143">
        <v>-1120000</v>
      </c>
      <c r="P77" s="141"/>
      <c r="Q77" s="141" t="s">
        <v>26</v>
      </c>
      <c r="R77" s="144">
        <v>1.1988000000000001</v>
      </c>
      <c r="S77" s="144"/>
      <c r="T77" s="162"/>
      <c r="U77" s="162">
        <v>0</v>
      </c>
      <c r="V77" s="141"/>
      <c r="W77" s="144">
        <v>1.1657999999999999</v>
      </c>
      <c r="X77" s="144">
        <v>1.1823239937799273</v>
      </c>
      <c r="Y77" s="143">
        <v>-13044.385347610971</v>
      </c>
      <c r="Z77" s="143">
        <v>-13044.385347610971</v>
      </c>
      <c r="AA77" s="143">
        <v>-13044.385347610971</v>
      </c>
      <c r="AB77" s="162">
        <v>0</v>
      </c>
      <c r="AC77" s="165">
        <f t="shared" si="6"/>
        <v>25</v>
      </c>
      <c r="AD77" s="141" t="s">
        <v>54</v>
      </c>
      <c r="AE77" s="83"/>
      <c r="AF77" s="84">
        <f t="shared" si="9"/>
        <v>0</v>
      </c>
      <c r="AG77" s="84">
        <f t="shared" si="10"/>
        <v>191.75246460988126</v>
      </c>
      <c r="AH77" s="85"/>
      <c r="AI77" s="93"/>
      <c r="AJ77" s="93"/>
      <c r="AK77" s="93"/>
      <c r="AL77" s="93"/>
      <c r="AM77" s="93"/>
      <c r="AN77" s="93"/>
      <c r="AO77" s="93"/>
      <c r="AP77" s="89"/>
      <c r="AQ77" s="89"/>
      <c r="AR77" s="89"/>
      <c r="AS77" s="92"/>
    </row>
    <row r="78" spans="1:45" s="90" customFormat="1" ht="15.75" customHeight="1" x14ac:dyDescent="0.25">
      <c r="A78" s="145"/>
      <c r="B78" s="145"/>
      <c r="C78" s="145"/>
      <c r="D78" s="145"/>
      <c r="E78" s="146"/>
      <c r="F78" s="146"/>
      <c r="G78" s="146"/>
      <c r="H78" s="145"/>
      <c r="I78" s="145"/>
      <c r="J78" s="145"/>
      <c r="K78" s="148"/>
      <c r="L78" s="145"/>
      <c r="M78" s="145"/>
      <c r="N78" s="145"/>
      <c r="O78" s="148"/>
      <c r="P78" s="145"/>
      <c r="Q78" s="145"/>
      <c r="R78" s="149"/>
      <c r="S78" s="149"/>
      <c r="T78" s="148"/>
      <c r="U78" s="148"/>
      <c r="V78" s="145"/>
      <c r="W78" s="149"/>
      <c r="X78" s="149"/>
      <c r="Y78" s="148"/>
      <c r="Z78" s="148"/>
      <c r="AA78" s="148"/>
      <c r="AB78" s="148"/>
      <c r="AC78" s="165"/>
      <c r="AD78" s="145"/>
      <c r="AE78" s="83"/>
      <c r="AF78" s="84"/>
      <c r="AG78" s="84"/>
      <c r="AH78" s="85"/>
      <c r="AI78" s="93"/>
      <c r="AJ78" s="93"/>
      <c r="AK78" s="93"/>
      <c r="AL78" s="93"/>
      <c r="AM78" s="93"/>
      <c r="AN78" s="93"/>
      <c r="AO78" s="93"/>
      <c r="AP78" s="89"/>
      <c r="AQ78" s="89"/>
      <c r="AR78" s="89"/>
      <c r="AS78" s="92"/>
    </row>
    <row r="79" spans="1:45" s="90" customFormat="1" ht="15.75" customHeight="1" x14ac:dyDescent="0.25">
      <c r="A79" s="137">
        <v>2019</v>
      </c>
      <c r="B79" s="137" t="s">
        <v>78</v>
      </c>
      <c r="C79" s="137">
        <v>879</v>
      </c>
      <c r="D79" s="137" t="s">
        <v>27</v>
      </c>
      <c r="E79" s="138">
        <v>42692</v>
      </c>
      <c r="F79" s="138">
        <v>43451</v>
      </c>
      <c r="G79" s="138">
        <v>43453</v>
      </c>
      <c r="H79" s="137" t="s">
        <v>59</v>
      </c>
      <c r="I79" s="137" t="s">
        <v>61</v>
      </c>
      <c r="J79" s="137" t="s">
        <v>23</v>
      </c>
      <c r="K79" s="161">
        <v>22341376.228775699</v>
      </c>
      <c r="L79" s="137" t="s">
        <v>59</v>
      </c>
      <c r="M79" s="137" t="s">
        <v>60</v>
      </c>
      <c r="N79" s="137" t="s">
        <v>65</v>
      </c>
      <c r="O79" s="139">
        <v>-25000000</v>
      </c>
      <c r="P79" s="137">
        <v>1.0588</v>
      </c>
      <c r="Q79" s="137" t="s">
        <v>26</v>
      </c>
      <c r="R79" s="140">
        <v>1.119</v>
      </c>
      <c r="S79" s="140"/>
      <c r="T79" s="161"/>
      <c r="U79" s="161">
        <v>0</v>
      </c>
      <c r="V79" s="137"/>
      <c r="W79" s="140">
        <v>1.1657999999999999</v>
      </c>
      <c r="X79" s="140">
        <v>1.1813053899373018</v>
      </c>
      <c r="Y79" s="161">
        <v>1299749.503897351</v>
      </c>
      <c r="Z79" s="169">
        <v>1256156.6168444583</v>
      </c>
      <c r="AA79" s="161">
        <v>1178347.4193271175</v>
      </c>
      <c r="AB79" s="161">
        <v>121402.08457023348</v>
      </c>
      <c r="AC79" s="165">
        <f t="shared" si="6"/>
        <v>24</v>
      </c>
      <c r="AD79" s="137" t="s">
        <v>141</v>
      </c>
      <c r="AE79" s="83"/>
      <c r="AF79" s="84">
        <f t="shared" ref="AF79:AF96" si="11">-IF($Y79&gt;0,$Y79*(1-VLOOKUP($D79,$AI$26:$AN$39,6,FALSE))*VLOOKUP($D79,$AI$26:$AN$39,IF(($G79-$B$2)/365&lt;1,4,5),FALSE),0)</f>
        <v>-2885.4438986521191</v>
      </c>
      <c r="AG79" s="84">
        <f t="shared" ref="AG79:AG96" si="12">-IF($Y79&lt;0,$Y79*(1-VLOOKUP($AC79,$AI$18:$AN$23,6,FALSE))*VLOOKUP($AC79,$AI$18:$AN$23,5,FALSE),0)</f>
        <v>0</v>
      </c>
      <c r="AH79" s="85"/>
      <c r="AI79" s="93"/>
      <c r="AJ79" s="93"/>
      <c r="AK79" s="93"/>
      <c r="AL79" s="93"/>
      <c r="AM79" s="93"/>
      <c r="AN79" s="93"/>
      <c r="AO79" s="93"/>
      <c r="AP79" s="89"/>
      <c r="AQ79" s="89"/>
      <c r="AR79" s="89"/>
      <c r="AS79" s="92"/>
    </row>
    <row r="80" spans="1:45" s="90" customFormat="1" ht="15.75" customHeight="1" x14ac:dyDescent="0.25">
      <c r="A80" s="137">
        <v>2019</v>
      </c>
      <c r="B80" s="137" t="s">
        <v>78</v>
      </c>
      <c r="C80" s="137">
        <v>880</v>
      </c>
      <c r="D80" s="137" t="s">
        <v>27</v>
      </c>
      <c r="E80" s="138">
        <v>42692</v>
      </c>
      <c r="F80" s="138">
        <v>43451</v>
      </c>
      <c r="G80" s="138">
        <v>43453</v>
      </c>
      <c r="H80" s="137" t="s">
        <v>63</v>
      </c>
      <c r="I80" s="137" t="s">
        <v>60</v>
      </c>
      <c r="J80" s="137" t="s">
        <v>23</v>
      </c>
      <c r="K80" s="161">
        <v>24271844.6601942</v>
      </c>
      <c r="L80" s="137" t="s">
        <v>63</v>
      </c>
      <c r="M80" s="137" t="s">
        <v>61</v>
      </c>
      <c r="N80" s="137" t="s">
        <v>65</v>
      </c>
      <c r="O80" s="139">
        <v>-25000000</v>
      </c>
      <c r="P80" s="137">
        <v>1.0588</v>
      </c>
      <c r="Q80" s="137" t="s">
        <v>26</v>
      </c>
      <c r="R80" s="140">
        <v>1.03</v>
      </c>
      <c r="S80" s="140"/>
      <c r="T80" s="161"/>
      <c r="U80" s="161">
        <v>0</v>
      </c>
      <c r="V80" s="137"/>
      <c r="W80" s="140">
        <v>1.1657999999999999</v>
      </c>
      <c r="X80" s="140">
        <v>1.1813053899373018</v>
      </c>
      <c r="Y80" s="139">
        <v>-9447.8239898340908</v>
      </c>
      <c r="Z80" s="169"/>
      <c r="AA80" s="161">
        <v>0</v>
      </c>
      <c r="AB80" s="139">
        <v>-9447.8239898340908</v>
      </c>
      <c r="AC80" s="165">
        <f t="shared" si="6"/>
        <v>24</v>
      </c>
      <c r="AD80" s="137" t="s">
        <v>141</v>
      </c>
      <c r="AE80" s="83"/>
      <c r="AF80" s="84">
        <f t="shared" si="11"/>
        <v>0</v>
      </c>
      <c r="AG80" s="84">
        <f t="shared" si="12"/>
        <v>69.72494104497558</v>
      </c>
      <c r="AH80" s="85"/>
      <c r="AI80" s="93"/>
      <c r="AJ80" s="93"/>
      <c r="AK80" s="93"/>
      <c r="AL80" s="93"/>
      <c r="AM80" s="93"/>
      <c r="AN80" s="93"/>
      <c r="AO80" s="93"/>
      <c r="AP80" s="89"/>
      <c r="AQ80" s="89"/>
      <c r="AR80" s="89"/>
      <c r="AS80" s="92"/>
    </row>
    <row r="81" spans="1:45" s="90" customFormat="1" ht="15.75" customHeight="1" x14ac:dyDescent="0.25">
      <c r="A81" s="137">
        <v>2019</v>
      </c>
      <c r="B81" s="137" t="s">
        <v>78</v>
      </c>
      <c r="C81" s="137">
        <v>881</v>
      </c>
      <c r="D81" s="137" t="s">
        <v>27</v>
      </c>
      <c r="E81" s="138">
        <v>42692</v>
      </c>
      <c r="F81" s="138">
        <v>43451</v>
      </c>
      <c r="G81" s="138">
        <v>43453</v>
      </c>
      <c r="H81" s="137" t="s">
        <v>63</v>
      </c>
      <c r="I81" s="137" t="s">
        <v>60</v>
      </c>
      <c r="J81" s="137" t="s">
        <v>23</v>
      </c>
      <c r="K81" s="161">
        <v>22341376.228775699</v>
      </c>
      <c r="L81" s="137" t="s">
        <v>63</v>
      </c>
      <c r="M81" s="137" t="s">
        <v>61</v>
      </c>
      <c r="N81" s="137" t="s">
        <v>65</v>
      </c>
      <c r="O81" s="139">
        <v>-25000000</v>
      </c>
      <c r="P81" s="137">
        <v>1.0588</v>
      </c>
      <c r="Q81" s="137" t="s">
        <v>26</v>
      </c>
      <c r="R81" s="140">
        <v>1.119</v>
      </c>
      <c r="S81" s="140">
        <v>1.03</v>
      </c>
      <c r="T81" s="161"/>
      <c r="U81" s="161">
        <v>0</v>
      </c>
      <c r="V81" s="137"/>
      <c r="W81" s="140">
        <v>1.1657999999999999</v>
      </c>
      <c r="X81" s="140">
        <v>1.1813053899373018</v>
      </c>
      <c r="Y81" s="139">
        <v>-34145.063063058536</v>
      </c>
      <c r="Z81" s="169"/>
      <c r="AA81" s="161">
        <v>0</v>
      </c>
      <c r="AB81" s="139">
        <v>-34145.063063058536</v>
      </c>
      <c r="AC81" s="165">
        <f t="shared" si="6"/>
        <v>24</v>
      </c>
      <c r="AD81" s="137" t="s">
        <v>142</v>
      </c>
      <c r="AE81" s="83"/>
      <c r="AF81" s="84">
        <f t="shared" si="11"/>
        <v>0</v>
      </c>
      <c r="AG81" s="84">
        <f t="shared" si="12"/>
        <v>251.99056540537197</v>
      </c>
      <c r="AH81" s="85"/>
      <c r="AI81" s="93"/>
      <c r="AJ81" s="93"/>
      <c r="AK81" s="93"/>
      <c r="AL81" s="93"/>
      <c r="AM81" s="93"/>
      <c r="AN81" s="93"/>
      <c r="AO81" s="93"/>
      <c r="AP81" s="89"/>
      <c r="AQ81" s="89"/>
      <c r="AR81" s="89"/>
      <c r="AS81" s="92"/>
    </row>
    <row r="82" spans="1:45" s="90" customFormat="1" ht="15.75" customHeight="1" x14ac:dyDescent="0.25">
      <c r="A82" s="137">
        <v>2019</v>
      </c>
      <c r="B82" s="137" t="s">
        <v>79</v>
      </c>
      <c r="C82" s="137">
        <v>870</v>
      </c>
      <c r="D82" s="137" t="s">
        <v>22</v>
      </c>
      <c r="E82" s="138">
        <v>42692</v>
      </c>
      <c r="F82" s="138">
        <v>43461</v>
      </c>
      <c r="G82" s="138">
        <v>43465</v>
      </c>
      <c r="H82" s="137" t="s">
        <v>59</v>
      </c>
      <c r="I82" s="137" t="s">
        <v>61</v>
      </c>
      <c r="J82" s="137" t="s">
        <v>23</v>
      </c>
      <c r="K82" s="161">
        <v>21257750.221434899</v>
      </c>
      <c r="L82" s="137" t="s">
        <v>59</v>
      </c>
      <c r="M82" s="137" t="s">
        <v>60</v>
      </c>
      <c r="N82" s="137" t="s">
        <v>65</v>
      </c>
      <c r="O82" s="139">
        <v>-24000000</v>
      </c>
      <c r="P82" s="137">
        <v>1.0588</v>
      </c>
      <c r="Q82" s="137" t="s">
        <v>26</v>
      </c>
      <c r="R82" s="140">
        <v>1.129</v>
      </c>
      <c r="S82" s="140"/>
      <c r="T82" s="161"/>
      <c r="U82" s="161">
        <v>0</v>
      </c>
      <c r="V82" s="137"/>
      <c r="W82" s="140">
        <v>1.1657999999999999</v>
      </c>
      <c r="X82" s="140">
        <v>1.1826663024268675</v>
      </c>
      <c r="Y82" s="161">
        <v>1113355.3995500952</v>
      </c>
      <c r="Z82" s="169">
        <v>1065083.654237485</v>
      </c>
      <c r="AA82" s="161">
        <v>964621.08538759127</v>
      </c>
      <c r="AB82" s="161">
        <v>148734.31416250393</v>
      </c>
      <c r="AC82" s="165">
        <f t="shared" si="6"/>
        <v>25</v>
      </c>
      <c r="AD82" s="137" t="s">
        <v>141</v>
      </c>
      <c r="AE82" s="83"/>
      <c r="AF82" s="84">
        <f t="shared" si="11"/>
        <v>-2805.6556068662394</v>
      </c>
      <c r="AG82" s="84">
        <f t="shared" si="12"/>
        <v>0</v>
      </c>
      <c r="AH82" s="85"/>
      <c r="AI82" s="93"/>
      <c r="AJ82" s="93"/>
      <c r="AK82" s="93"/>
      <c r="AL82" s="93"/>
      <c r="AM82" s="93"/>
      <c r="AN82" s="93"/>
      <c r="AO82" s="93"/>
      <c r="AP82" s="89"/>
      <c r="AQ82" s="89"/>
      <c r="AR82" s="89"/>
      <c r="AS82" s="92"/>
    </row>
    <row r="83" spans="1:45" s="90" customFormat="1" ht="15.75" customHeight="1" x14ac:dyDescent="0.25">
      <c r="A83" s="137">
        <v>2019</v>
      </c>
      <c r="B83" s="137" t="s">
        <v>79</v>
      </c>
      <c r="C83" s="137">
        <v>871</v>
      </c>
      <c r="D83" s="137" t="s">
        <v>22</v>
      </c>
      <c r="E83" s="138">
        <v>42692</v>
      </c>
      <c r="F83" s="138">
        <v>43461</v>
      </c>
      <c r="G83" s="138">
        <v>43465</v>
      </c>
      <c r="H83" s="137" t="s">
        <v>63</v>
      </c>
      <c r="I83" s="137" t="s">
        <v>60</v>
      </c>
      <c r="J83" s="137" t="s">
        <v>23</v>
      </c>
      <c r="K83" s="161">
        <v>23346303.501945499</v>
      </c>
      <c r="L83" s="137" t="s">
        <v>63</v>
      </c>
      <c r="M83" s="137" t="s">
        <v>61</v>
      </c>
      <c r="N83" s="137" t="s">
        <v>65</v>
      </c>
      <c r="O83" s="139">
        <v>-24000000</v>
      </c>
      <c r="P83" s="137">
        <v>1.0588</v>
      </c>
      <c r="Q83" s="137" t="s">
        <v>26</v>
      </c>
      <c r="R83" s="140">
        <v>1.028</v>
      </c>
      <c r="S83" s="140"/>
      <c r="T83" s="161"/>
      <c r="U83" s="161">
        <v>0</v>
      </c>
      <c r="V83" s="137"/>
      <c r="W83" s="140">
        <v>1.1657999999999999</v>
      </c>
      <c r="X83" s="140">
        <v>1.1826663024268675</v>
      </c>
      <c r="Y83" s="139">
        <v>-9941.0136853844124</v>
      </c>
      <c r="Z83" s="169"/>
      <c r="AA83" s="161">
        <v>0</v>
      </c>
      <c r="AB83" s="139">
        <v>-9941.0136853844124</v>
      </c>
      <c r="AC83" s="165">
        <f t="shared" si="6"/>
        <v>25</v>
      </c>
      <c r="AD83" s="137" t="s">
        <v>141</v>
      </c>
      <c r="AE83" s="83"/>
      <c r="AF83" s="84">
        <f t="shared" si="11"/>
        <v>0</v>
      </c>
      <c r="AG83" s="84">
        <f t="shared" si="12"/>
        <v>146.13290117515086</v>
      </c>
      <c r="AH83" s="85"/>
      <c r="AI83" s="93"/>
      <c r="AJ83" s="93"/>
      <c r="AK83" s="93"/>
      <c r="AL83" s="93"/>
      <c r="AM83" s="93"/>
      <c r="AN83" s="93"/>
      <c r="AO83" s="93"/>
      <c r="AP83" s="89"/>
      <c r="AQ83" s="89"/>
      <c r="AR83" s="89"/>
      <c r="AS83" s="92"/>
    </row>
    <row r="84" spans="1:45" s="90" customFormat="1" ht="15.75" customHeight="1" x14ac:dyDescent="0.25">
      <c r="A84" s="137">
        <v>2019</v>
      </c>
      <c r="B84" s="137" t="s">
        <v>79</v>
      </c>
      <c r="C84" s="137">
        <v>872</v>
      </c>
      <c r="D84" s="137" t="s">
        <v>22</v>
      </c>
      <c r="E84" s="138">
        <v>42692</v>
      </c>
      <c r="F84" s="138">
        <v>43461</v>
      </c>
      <c r="G84" s="138">
        <v>43465</v>
      </c>
      <c r="H84" s="137" t="s">
        <v>63</v>
      </c>
      <c r="I84" s="137" t="s">
        <v>60</v>
      </c>
      <c r="J84" s="137" t="s">
        <v>23</v>
      </c>
      <c r="K84" s="161">
        <v>21257750.221434899</v>
      </c>
      <c r="L84" s="137" t="s">
        <v>63</v>
      </c>
      <c r="M84" s="137" t="s">
        <v>61</v>
      </c>
      <c r="N84" s="137" t="s">
        <v>65</v>
      </c>
      <c r="O84" s="139">
        <v>-24000000</v>
      </c>
      <c r="P84" s="137">
        <v>1.0588</v>
      </c>
      <c r="Q84" s="137" t="s">
        <v>26</v>
      </c>
      <c r="R84" s="140">
        <v>1.129</v>
      </c>
      <c r="S84" s="140">
        <v>1.028</v>
      </c>
      <c r="T84" s="161"/>
      <c r="U84" s="161">
        <v>0</v>
      </c>
      <c r="V84" s="137"/>
      <c r="W84" s="140">
        <v>1.1657999999999999</v>
      </c>
      <c r="X84" s="140">
        <v>1.1826663024268675</v>
      </c>
      <c r="Y84" s="139">
        <v>-38330.73162722581</v>
      </c>
      <c r="Z84" s="169"/>
      <c r="AA84" s="161">
        <v>0</v>
      </c>
      <c r="AB84" s="139">
        <v>-38330.73162722581</v>
      </c>
      <c r="AC84" s="165">
        <f t="shared" si="6"/>
        <v>25</v>
      </c>
      <c r="AD84" s="137" t="s">
        <v>142</v>
      </c>
      <c r="AE84" s="83"/>
      <c r="AF84" s="84">
        <f t="shared" si="11"/>
        <v>0</v>
      </c>
      <c r="AG84" s="84">
        <f t="shared" si="12"/>
        <v>563.46175492021939</v>
      </c>
      <c r="AH84" s="85"/>
      <c r="AI84" s="93"/>
      <c r="AJ84" s="93"/>
      <c r="AK84" s="93"/>
      <c r="AL84" s="93"/>
      <c r="AM84" s="93"/>
      <c r="AN84" s="93"/>
      <c r="AO84" s="93"/>
      <c r="AP84" s="89"/>
      <c r="AQ84" s="89"/>
      <c r="AR84" s="89"/>
      <c r="AS84" s="92"/>
    </row>
    <row r="85" spans="1:45" s="90" customFormat="1" ht="15.75" customHeight="1" x14ac:dyDescent="0.25">
      <c r="A85" s="137">
        <v>2019</v>
      </c>
      <c r="B85" s="137" t="s">
        <v>80</v>
      </c>
      <c r="C85" s="137">
        <v>873</v>
      </c>
      <c r="D85" s="137" t="s">
        <v>22</v>
      </c>
      <c r="E85" s="138">
        <v>42691</v>
      </c>
      <c r="F85" s="138">
        <v>43461</v>
      </c>
      <c r="G85" s="138">
        <v>43465</v>
      </c>
      <c r="H85" s="137" t="s">
        <v>59</v>
      </c>
      <c r="I85" s="137" t="s">
        <v>61</v>
      </c>
      <c r="J85" s="137" t="s">
        <v>23</v>
      </c>
      <c r="K85" s="161">
        <v>26548672.566371702</v>
      </c>
      <c r="L85" s="137" t="s">
        <v>59</v>
      </c>
      <c r="M85" s="137" t="s">
        <v>60</v>
      </c>
      <c r="N85" s="137" t="s">
        <v>65</v>
      </c>
      <c r="O85" s="139">
        <v>-30000000</v>
      </c>
      <c r="P85" s="137">
        <v>1.0626</v>
      </c>
      <c r="Q85" s="137" t="s">
        <v>26</v>
      </c>
      <c r="R85" s="140">
        <v>1.1299999999999999</v>
      </c>
      <c r="S85" s="140"/>
      <c r="T85" s="161"/>
      <c r="U85" s="161">
        <v>0</v>
      </c>
      <c r="V85" s="137"/>
      <c r="W85" s="140">
        <v>1.1657999999999999</v>
      </c>
      <c r="X85" s="140">
        <v>1.1826663024268675</v>
      </c>
      <c r="Y85" s="161">
        <v>1371908.660846761</v>
      </c>
      <c r="Z85" s="169">
        <v>1304112.8388600203</v>
      </c>
      <c r="AA85" s="161">
        <v>1182261.1463125497</v>
      </c>
      <c r="AB85" s="161">
        <v>189647.51453421125</v>
      </c>
      <c r="AC85" s="165">
        <f t="shared" si="6"/>
        <v>25</v>
      </c>
      <c r="AD85" s="137" t="s">
        <v>141</v>
      </c>
      <c r="AE85" s="83"/>
      <c r="AF85" s="84">
        <f t="shared" si="11"/>
        <v>-3457.2098253338377</v>
      </c>
      <c r="AG85" s="84">
        <f t="shared" si="12"/>
        <v>0</v>
      </c>
      <c r="AH85" s="85"/>
      <c r="AI85" s="93"/>
      <c r="AJ85" s="93"/>
      <c r="AK85" s="93"/>
      <c r="AL85" s="93"/>
      <c r="AM85" s="93"/>
      <c r="AN85" s="93"/>
      <c r="AO85" s="93"/>
      <c r="AP85" s="89"/>
      <c r="AQ85" s="89"/>
      <c r="AR85" s="89"/>
      <c r="AS85" s="92"/>
    </row>
    <row r="86" spans="1:45" s="90" customFormat="1" ht="15.75" customHeight="1" x14ac:dyDescent="0.25">
      <c r="A86" s="137">
        <v>2019</v>
      </c>
      <c r="B86" s="137" t="s">
        <v>80</v>
      </c>
      <c r="C86" s="137">
        <v>874</v>
      </c>
      <c r="D86" s="137" t="s">
        <v>22</v>
      </c>
      <c r="E86" s="138">
        <v>42691</v>
      </c>
      <c r="F86" s="138">
        <v>43461</v>
      </c>
      <c r="G86" s="138">
        <v>43465</v>
      </c>
      <c r="H86" s="137" t="s">
        <v>63</v>
      </c>
      <c r="I86" s="137" t="s">
        <v>60</v>
      </c>
      <c r="J86" s="137" t="s">
        <v>23</v>
      </c>
      <c r="K86" s="161">
        <v>29069767.441860501</v>
      </c>
      <c r="L86" s="137" t="s">
        <v>63</v>
      </c>
      <c r="M86" s="137" t="s">
        <v>61</v>
      </c>
      <c r="N86" s="137" t="s">
        <v>65</v>
      </c>
      <c r="O86" s="139">
        <v>-30000000</v>
      </c>
      <c r="P86" s="137">
        <v>1.0626</v>
      </c>
      <c r="Q86" s="137" t="s">
        <v>26</v>
      </c>
      <c r="R86" s="140">
        <v>1.032</v>
      </c>
      <c r="S86" s="140"/>
      <c r="T86" s="161"/>
      <c r="U86" s="161">
        <v>0</v>
      </c>
      <c r="V86" s="137"/>
      <c r="W86" s="140">
        <v>1.1657999999999999</v>
      </c>
      <c r="X86" s="140">
        <v>1.1826663024268675</v>
      </c>
      <c r="Y86" s="139">
        <v>-14513.776478533484</v>
      </c>
      <c r="Z86" s="169"/>
      <c r="AA86" s="161">
        <v>0</v>
      </c>
      <c r="AB86" s="139">
        <v>-14513.776478533484</v>
      </c>
      <c r="AC86" s="165">
        <f t="shared" si="6"/>
        <v>25</v>
      </c>
      <c r="AD86" s="137" t="s">
        <v>141</v>
      </c>
      <c r="AE86" s="83"/>
      <c r="AF86" s="84">
        <f t="shared" si="11"/>
        <v>0</v>
      </c>
      <c r="AG86" s="84">
        <f t="shared" si="12"/>
        <v>213.3525142344422</v>
      </c>
      <c r="AH86" s="85"/>
      <c r="AI86" s="93"/>
      <c r="AJ86" s="93"/>
      <c r="AK86" s="93"/>
      <c r="AL86" s="93"/>
      <c r="AM86" s="93"/>
      <c r="AN86" s="93"/>
      <c r="AO86" s="93"/>
      <c r="AP86" s="89"/>
      <c r="AQ86" s="89"/>
      <c r="AR86" s="89"/>
      <c r="AS86" s="92"/>
    </row>
    <row r="87" spans="1:45" s="90" customFormat="1" ht="15.75" customHeight="1" x14ac:dyDescent="0.25">
      <c r="A87" s="137">
        <v>2019</v>
      </c>
      <c r="B87" s="137" t="s">
        <v>80</v>
      </c>
      <c r="C87" s="137">
        <v>875</v>
      </c>
      <c r="D87" s="137" t="s">
        <v>22</v>
      </c>
      <c r="E87" s="138">
        <v>42691</v>
      </c>
      <c r="F87" s="138">
        <v>43461</v>
      </c>
      <c r="G87" s="138">
        <v>43465</v>
      </c>
      <c r="H87" s="137" t="s">
        <v>63</v>
      </c>
      <c r="I87" s="137" t="s">
        <v>60</v>
      </c>
      <c r="J87" s="137" t="s">
        <v>23</v>
      </c>
      <c r="K87" s="161">
        <v>26548672.566371702</v>
      </c>
      <c r="L87" s="137" t="s">
        <v>63</v>
      </c>
      <c r="M87" s="137" t="s">
        <v>61</v>
      </c>
      <c r="N87" s="137" t="s">
        <v>65</v>
      </c>
      <c r="O87" s="139">
        <v>-30000000</v>
      </c>
      <c r="P87" s="137">
        <v>1.0626</v>
      </c>
      <c r="Q87" s="137" t="s">
        <v>26</v>
      </c>
      <c r="R87" s="140">
        <v>1.1299999999999999</v>
      </c>
      <c r="S87" s="140">
        <v>1.032</v>
      </c>
      <c r="T87" s="161"/>
      <c r="U87" s="161">
        <v>0</v>
      </c>
      <c r="V87" s="137"/>
      <c r="W87" s="140">
        <v>1.1657999999999999</v>
      </c>
      <c r="X87" s="140">
        <v>1.1826663024268675</v>
      </c>
      <c r="Y87" s="139">
        <v>-53282.04550820728</v>
      </c>
      <c r="Z87" s="169"/>
      <c r="AA87" s="161">
        <v>0</v>
      </c>
      <c r="AB87" s="139">
        <v>-53282.04550820728</v>
      </c>
      <c r="AC87" s="165">
        <f t="shared" si="6"/>
        <v>25</v>
      </c>
      <c r="AD87" s="137" t="s">
        <v>142</v>
      </c>
      <c r="AE87" s="83"/>
      <c r="AF87" s="84">
        <f t="shared" si="11"/>
        <v>0</v>
      </c>
      <c r="AG87" s="84">
        <f t="shared" si="12"/>
        <v>783.246068970647</v>
      </c>
      <c r="AH87" s="85"/>
      <c r="AI87" s="93"/>
      <c r="AJ87" s="93"/>
      <c r="AK87" s="93"/>
      <c r="AL87" s="93"/>
      <c r="AM87" s="93"/>
      <c r="AN87" s="93"/>
      <c r="AO87" s="93"/>
      <c r="AP87" s="89"/>
      <c r="AQ87" s="89"/>
      <c r="AR87" s="89"/>
      <c r="AS87" s="92"/>
    </row>
    <row r="88" spans="1:45" s="90" customFormat="1" ht="15.75" customHeight="1" x14ac:dyDescent="0.25">
      <c r="A88" s="137">
        <v>2019</v>
      </c>
      <c r="B88" s="137" t="s">
        <v>81</v>
      </c>
      <c r="C88" s="137">
        <v>855</v>
      </c>
      <c r="D88" s="137" t="s">
        <v>53</v>
      </c>
      <c r="E88" s="138">
        <v>42688</v>
      </c>
      <c r="F88" s="138">
        <v>43494</v>
      </c>
      <c r="G88" s="138">
        <v>43496</v>
      </c>
      <c r="H88" s="137" t="s">
        <v>59</v>
      </c>
      <c r="I88" s="137" t="s">
        <v>61</v>
      </c>
      <c r="J88" s="137" t="s">
        <v>23</v>
      </c>
      <c r="K88" s="161">
        <v>26315789.473684199</v>
      </c>
      <c r="L88" s="137" t="s">
        <v>59</v>
      </c>
      <c r="M88" s="137" t="s">
        <v>60</v>
      </c>
      <c r="N88" s="137" t="s">
        <v>65</v>
      </c>
      <c r="O88" s="139">
        <v>-30000000</v>
      </c>
      <c r="P88" s="137">
        <v>1.0737000000000001</v>
      </c>
      <c r="Q88" s="137" t="s">
        <v>26</v>
      </c>
      <c r="R88" s="140">
        <v>1.1399999999999999</v>
      </c>
      <c r="S88" s="140"/>
      <c r="T88" s="161"/>
      <c r="U88" s="161">
        <v>0</v>
      </c>
      <c r="V88" s="137"/>
      <c r="W88" s="140">
        <v>1.1657999999999999</v>
      </c>
      <c r="X88" s="140">
        <v>1.1858232325266826</v>
      </c>
      <c r="Y88" s="161">
        <v>1274443.3590084864</v>
      </c>
      <c r="Z88" s="169">
        <v>1154454.2186045041</v>
      </c>
      <c r="AA88" s="161">
        <v>1016909.1877264492</v>
      </c>
      <c r="AB88" s="161">
        <v>257534.17128203716</v>
      </c>
      <c r="AC88" s="165">
        <f t="shared" si="6"/>
        <v>25</v>
      </c>
      <c r="AD88" s="137" t="s">
        <v>141</v>
      </c>
      <c r="AE88" s="83"/>
      <c r="AF88" s="84">
        <f t="shared" si="11"/>
        <v>-15522.720112723362</v>
      </c>
      <c r="AG88" s="84">
        <f t="shared" si="12"/>
        <v>0</v>
      </c>
      <c r="AH88" s="85"/>
      <c r="AI88" s="93"/>
      <c r="AJ88" s="93"/>
      <c r="AK88" s="93"/>
      <c r="AL88" s="93"/>
      <c r="AM88" s="93"/>
      <c r="AN88" s="93"/>
      <c r="AO88" s="93"/>
      <c r="AP88" s="89"/>
      <c r="AQ88" s="89"/>
      <c r="AR88" s="89"/>
      <c r="AS88" s="92"/>
    </row>
    <row r="89" spans="1:45" s="90" customFormat="1" ht="15.75" customHeight="1" x14ac:dyDescent="0.25">
      <c r="A89" s="137">
        <v>2019</v>
      </c>
      <c r="B89" s="137" t="s">
        <v>81</v>
      </c>
      <c r="C89" s="137">
        <v>856</v>
      </c>
      <c r="D89" s="137" t="s">
        <v>53</v>
      </c>
      <c r="E89" s="138">
        <v>42688</v>
      </c>
      <c r="F89" s="138">
        <v>43494</v>
      </c>
      <c r="G89" s="138">
        <v>43496</v>
      </c>
      <c r="H89" s="137" t="s">
        <v>63</v>
      </c>
      <c r="I89" s="137" t="s">
        <v>60</v>
      </c>
      <c r="J89" s="137" t="s">
        <v>23</v>
      </c>
      <c r="K89" s="161">
        <v>28804608.737397999</v>
      </c>
      <c r="L89" s="137" t="s">
        <v>63</v>
      </c>
      <c r="M89" s="137" t="s">
        <v>61</v>
      </c>
      <c r="N89" s="137" t="s">
        <v>65</v>
      </c>
      <c r="O89" s="139">
        <v>-30000000</v>
      </c>
      <c r="P89" s="137">
        <v>1.0737000000000001</v>
      </c>
      <c r="Q89" s="137" t="s">
        <v>26</v>
      </c>
      <c r="R89" s="140">
        <v>1.0415000000000001</v>
      </c>
      <c r="S89" s="140"/>
      <c r="T89" s="161"/>
      <c r="U89" s="161">
        <v>0</v>
      </c>
      <c r="V89" s="137"/>
      <c r="W89" s="140">
        <v>1.1657999999999999</v>
      </c>
      <c r="X89" s="140">
        <v>1.1858232325266826</v>
      </c>
      <c r="Y89" s="139">
        <v>-32110.700978028541</v>
      </c>
      <c r="Z89" s="169"/>
      <c r="AA89" s="161">
        <v>0</v>
      </c>
      <c r="AB89" s="139">
        <v>-32110.700978028541</v>
      </c>
      <c r="AC89" s="165">
        <f t="shared" si="6"/>
        <v>25</v>
      </c>
      <c r="AD89" s="137" t="s">
        <v>141</v>
      </c>
      <c r="AE89" s="83"/>
      <c r="AF89" s="84">
        <f t="shared" si="11"/>
        <v>0</v>
      </c>
      <c r="AG89" s="84">
        <f t="shared" si="12"/>
        <v>472.0273043770195</v>
      </c>
      <c r="AH89" s="85"/>
      <c r="AI89" s="93"/>
      <c r="AJ89" s="93"/>
      <c r="AK89" s="93"/>
      <c r="AL89" s="93"/>
      <c r="AM89" s="93"/>
      <c r="AN89" s="93"/>
      <c r="AO89" s="93"/>
      <c r="AP89" s="89"/>
      <c r="AQ89" s="89"/>
      <c r="AR89" s="89"/>
      <c r="AS89" s="92"/>
    </row>
    <row r="90" spans="1:45" s="90" customFormat="1" ht="15.75" customHeight="1" x14ac:dyDescent="0.25">
      <c r="A90" s="137">
        <v>2019</v>
      </c>
      <c r="B90" s="137" t="s">
        <v>81</v>
      </c>
      <c r="C90" s="137">
        <v>857</v>
      </c>
      <c r="D90" s="137" t="s">
        <v>53</v>
      </c>
      <c r="E90" s="138">
        <v>42688</v>
      </c>
      <c r="F90" s="138">
        <v>43494</v>
      </c>
      <c r="G90" s="138">
        <v>43496</v>
      </c>
      <c r="H90" s="137" t="s">
        <v>63</v>
      </c>
      <c r="I90" s="137" t="s">
        <v>60</v>
      </c>
      <c r="J90" s="137" t="s">
        <v>23</v>
      </c>
      <c r="K90" s="161">
        <v>26315789.473684199</v>
      </c>
      <c r="L90" s="137" t="s">
        <v>63</v>
      </c>
      <c r="M90" s="137" t="s">
        <v>61</v>
      </c>
      <c r="N90" s="137" t="s">
        <v>65</v>
      </c>
      <c r="O90" s="139">
        <v>-30000000</v>
      </c>
      <c r="P90" s="137">
        <v>1.0737000000000001</v>
      </c>
      <c r="Q90" s="137" t="s">
        <v>26</v>
      </c>
      <c r="R90" s="140">
        <v>1.1399999999999999</v>
      </c>
      <c r="S90" s="140">
        <v>1.0415000000000001</v>
      </c>
      <c r="T90" s="161"/>
      <c r="U90" s="161">
        <v>0</v>
      </c>
      <c r="V90" s="137"/>
      <c r="W90" s="140">
        <v>1.1657999999999999</v>
      </c>
      <c r="X90" s="140">
        <v>1.1858232325266826</v>
      </c>
      <c r="Y90" s="139">
        <v>-87878.439425953678</v>
      </c>
      <c r="Z90" s="169"/>
      <c r="AA90" s="161">
        <v>0</v>
      </c>
      <c r="AB90" s="139">
        <v>-87878.439425953678</v>
      </c>
      <c r="AC90" s="165">
        <f t="shared" ref="AC90:AC153" si="13">VLOOKUP(G90,$AK$17:$AP$23,6,TRUE)+1</f>
        <v>25</v>
      </c>
      <c r="AD90" s="137" t="s">
        <v>142</v>
      </c>
      <c r="AE90" s="83"/>
      <c r="AF90" s="84">
        <f t="shared" si="11"/>
        <v>0</v>
      </c>
      <c r="AG90" s="84">
        <f t="shared" si="12"/>
        <v>1291.8130595615191</v>
      </c>
      <c r="AH90" s="85"/>
      <c r="AI90" s="93"/>
      <c r="AJ90" s="93"/>
      <c r="AK90" s="93"/>
      <c r="AL90" s="93"/>
      <c r="AM90" s="93"/>
      <c r="AN90" s="93"/>
      <c r="AO90" s="93"/>
      <c r="AP90" s="89"/>
      <c r="AQ90" s="89"/>
      <c r="AR90" s="89"/>
      <c r="AS90" s="92"/>
    </row>
    <row r="91" spans="1:45" s="90" customFormat="1" ht="15.75" customHeight="1" x14ac:dyDescent="0.25">
      <c r="A91" s="137">
        <v>2019</v>
      </c>
      <c r="B91" s="137" t="s">
        <v>82</v>
      </c>
      <c r="C91" s="137">
        <v>864</v>
      </c>
      <c r="D91" s="137" t="s">
        <v>53</v>
      </c>
      <c r="E91" s="138">
        <v>42690</v>
      </c>
      <c r="F91" s="138">
        <v>43494</v>
      </c>
      <c r="G91" s="138">
        <v>43496</v>
      </c>
      <c r="H91" s="137" t="s">
        <v>59</v>
      </c>
      <c r="I91" s="137" t="s">
        <v>61</v>
      </c>
      <c r="J91" s="137" t="s">
        <v>23</v>
      </c>
      <c r="K91" s="161">
        <v>22026431.7180617</v>
      </c>
      <c r="L91" s="137" t="s">
        <v>59</v>
      </c>
      <c r="M91" s="137" t="s">
        <v>60</v>
      </c>
      <c r="N91" s="137" t="s">
        <v>65</v>
      </c>
      <c r="O91" s="139">
        <v>-25000000</v>
      </c>
      <c r="P91" s="137">
        <v>1.0690999999999999</v>
      </c>
      <c r="Q91" s="137" t="s">
        <v>26</v>
      </c>
      <c r="R91" s="140">
        <v>1.135</v>
      </c>
      <c r="S91" s="140"/>
      <c r="T91" s="161"/>
      <c r="U91" s="161">
        <v>0</v>
      </c>
      <c r="V91" s="137"/>
      <c r="W91" s="140">
        <v>1.1657999999999999</v>
      </c>
      <c r="X91" s="140">
        <v>1.1858232325266826</v>
      </c>
      <c r="Y91" s="161">
        <v>1140349.287387142</v>
      </c>
      <c r="Z91" s="169">
        <v>1045398.1849874046</v>
      </c>
      <c r="AA91" s="161">
        <v>944031.47976353765</v>
      </c>
      <c r="AB91" s="161">
        <v>196317.80762360431</v>
      </c>
      <c r="AC91" s="165">
        <f t="shared" si="13"/>
        <v>25</v>
      </c>
      <c r="AD91" s="137" t="s">
        <v>141</v>
      </c>
      <c r="AE91" s="83"/>
      <c r="AF91" s="84">
        <f t="shared" si="11"/>
        <v>-13889.454320375387</v>
      </c>
      <c r="AG91" s="84">
        <f t="shared" si="12"/>
        <v>0</v>
      </c>
      <c r="AH91" s="85"/>
      <c r="AI91" s="93"/>
      <c r="AJ91" s="93"/>
      <c r="AK91" s="93"/>
      <c r="AL91" s="93"/>
      <c r="AM91" s="93"/>
      <c r="AN91" s="93"/>
      <c r="AO91" s="93"/>
      <c r="AP91" s="89"/>
      <c r="AQ91" s="89"/>
      <c r="AR91" s="89"/>
      <c r="AS91" s="92"/>
    </row>
    <row r="92" spans="1:45" s="90" customFormat="1" ht="15.75" customHeight="1" x14ac:dyDescent="0.25">
      <c r="A92" s="137">
        <v>2019</v>
      </c>
      <c r="B92" s="137" t="s">
        <v>82</v>
      </c>
      <c r="C92" s="137">
        <v>865</v>
      </c>
      <c r="D92" s="137" t="s">
        <v>53</v>
      </c>
      <c r="E92" s="138">
        <v>42690</v>
      </c>
      <c r="F92" s="138">
        <v>43494</v>
      </c>
      <c r="G92" s="138">
        <v>43496</v>
      </c>
      <c r="H92" s="137" t="s">
        <v>63</v>
      </c>
      <c r="I92" s="137" t="s">
        <v>60</v>
      </c>
      <c r="J92" s="137" t="s">
        <v>23</v>
      </c>
      <c r="K92" s="161">
        <v>24038461.538461499</v>
      </c>
      <c r="L92" s="137" t="s">
        <v>63</v>
      </c>
      <c r="M92" s="137" t="s">
        <v>61</v>
      </c>
      <c r="N92" s="137" t="s">
        <v>65</v>
      </c>
      <c r="O92" s="139">
        <v>-25000000</v>
      </c>
      <c r="P92" s="137">
        <v>1.0690999999999999</v>
      </c>
      <c r="Q92" s="137" t="s">
        <v>26</v>
      </c>
      <c r="R92" s="140">
        <v>1.04</v>
      </c>
      <c r="S92" s="140"/>
      <c r="T92" s="161"/>
      <c r="U92" s="161">
        <v>0</v>
      </c>
      <c r="V92" s="137"/>
      <c r="W92" s="140">
        <v>1.1657999999999999</v>
      </c>
      <c r="X92" s="140">
        <v>1.1858232325266826</v>
      </c>
      <c r="Y92" s="139">
        <v>-25643.286178951483</v>
      </c>
      <c r="Z92" s="169"/>
      <c r="AA92" s="161">
        <v>0</v>
      </c>
      <c r="AB92" s="139">
        <v>-25643.286178951483</v>
      </c>
      <c r="AC92" s="165">
        <f t="shared" si="13"/>
        <v>25</v>
      </c>
      <c r="AD92" s="137" t="s">
        <v>141</v>
      </c>
      <c r="AE92" s="83"/>
      <c r="AF92" s="84">
        <f t="shared" si="11"/>
        <v>0</v>
      </c>
      <c r="AG92" s="84">
        <f t="shared" si="12"/>
        <v>376.95630683058681</v>
      </c>
      <c r="AH92" s="85"/>
      <c r="AI92" s="93"/>
      <c r="AJ92" s="93"/>
      <c r="AK92" s="93"/>
      <c r="AL92" s="93"/>
      <c r="AM92" s="93"/>
      <c r="AN92" s="93"/>
      <c r="AO92" s="93"/>
      <c r="AP92" s="89"/>
      <c r="AQ92" s="89"/>
      <c r="AR92" s="89"/>
      <c r="AS92" s="92"/>
    </row>
    <row r="93" spans="1:45" s="90" customFormat="1" ht="15.75" customHeight="1" x14ac:dyDescent="0.25">
      <c r="A93" s="137">
        <v>2019</v>
      </c>
      <c r="B93" s="137" t="s">
        <v>82</v>
      </c>
      <c r="C93" s="137">
        <v>866</v>
      </c>
      <c r="D93" s="137" t="s">
        <v>53</v>
      </c>
      <c r="E93" s="138">
        <v>42690</v>
      </c>
      <c r="F93" s="138">
        <v>43494</v>
      </c>
      <c r="G93" s="138">
        <v>43496</v>
      </c>
      <c r="H93" s="137" t="s">
        <v>63</v>
      </c>
      <c r="I93" s="137" t="s">
        <v>60</v>
      </c>
      <c r="J93" s="137" t="s">
        <v>23</v>
      </c>
      <c r="K93" s="161">
        <v>22026431.7180617</v>
      </c>
      <c r="L93" s="137" t="s">
        <v>63</v>
      </c>
      <c r="M93" s="137" t="s">
        <v>61</v>
      </c>
      <c r="N93" s="137" t="s">
        <v>65</v>
      </c>
      <c r="O93" s="139">
        <v>-25000000</v>
      </c>
      <c r="P93" s="137">
        <v>1.0690999999999999</v>
      </c>
      <c r="Q93" s="137" t="s">
        <v>26</v>
      </c>
      <c r="R93" s="140">
        <v>1.135</v>
      </c>
      <c r="S93" s="140">
        <v>1.04</v>
      </c>
      <c r="T93" s="161"/>
      <c r="U93" s="161">
        <v>0</v>
      </c>
      <c r="V93" s="137"/>
      <c r="W93" s="140">
        <v>1.1657999999999999</v>
      </c>
      <c r="X93" s="140">
        <v>1.1858232325266826</v>
      </c>
      <c r="Y93" s="139">
        <v>-69307.81622078584</v>
      </c>
      <c r="Z93" s="169"/>
      <c r="AA93" s="161">
        <v>0</v>
      </c>
      <c r="AB93" s="139">
        <v>-69307.81622078584</v>
      </c>
      <c r="AC93" s="165">
        <f t="shared" si="13"/>
        <v>25</v>
      </c>
      <c r="AD93" s="137" t="s">
        <v>142</v>
      </c>
      <c r="AE93" s="83"/>
      <c r="AF93" s="84">
        <f t="shared" si="11"/>
        <v>0</v>
      </c>
      <c r="AG93" s="84">
        <f t="shared" si="12"/>
        <v>1018.8248984455519</v>
      </c>
      <c r="AH93" s="85"/>
      <c r="AI93" s="93"/>
      <c r="AJ93" s="93"/>
      <c r="AK93" s="93"/>
      <c r="AL93" s="93"/>
      <c r="AM93" s="93"/>
      <c r="AN93" s="93"/>
      <c r="AO93" s="93"/>
      <c r="AP93" s="89"/>
      <c r="AQ93" s="89"/>
      <c r="AR93" s="89"/>
      <c r="AS93" s="92"/>
    </row>
    <row r="94" spans="1:45" s="90" customFormat="1" ht="15.75" customHeight="1" x14ac:dyDescent="0.25">
      <c r="A94" s="137">
        <v>2019</v>
      </c>
      <c r="B94" s="137" t="s">
        <v>83</v>
      </c>
      <c r="C94" s="137">
        <v>876</v>
      </c>
      <c r="D94" s="137" t="s">
        <v>53</v>
      </c>
      <c r="E94" s="138">
        <v>42692</v>
      </c>
      <c r="F94" s="138">
        <v>43494</v>
      </c>
      <c r="G94" s="138">
        <v>43496</v>
      </c>
      <c r="H94" s="137" t="s">
        <v>59</v>
      </c>
      <c r="I94" s="137" t="s">
        <v>61</v>
      </c>
      <c r="J94" s="137" t="s">
        <v>23</v>
      </c>
      <c r="K94" s="161">
        <v>22222222.222222202</v>
      </c>
      <c r="L94" s="137" t="s">
        <v>59</v>
      </c>
      <c r="M94" s="137" t="s">
        <v>60</v>
      </c>
      <c r="N94" s="137" t="s">
        <v>65</v>
      </c>
      <c r="O94" s="139">
        <v>-25000000</v>
      </c>
      <c r="P94" s="137">
        <v>1.0588</v>
      </c>
      <c r="Q94" s="137" t="s">
        <v>26</v>
      </c>
      <c r="R94" s="140">
        <v>1.125</v>
      </c>
      <c r="S94" s="140"/>
      <c r="T94" s="161"/>
      <c r="U94" s="161">
        <v>0</v>
      </c>
      <c r="V94" s="137"/>
      <c r="W94" s="140">
        <v>1.1657999999999999</v>
      </c>
      <c r="X94" s="140">
        <v>1.1858232325266826</v>
      </c>
      <c r="Y94" s="161">
        <v>1304149.5992377144</v>
      </c>
      <c r="Z94" s="169">
        <v>1215386.716588645</v>
      </c>
      <c r="AA94" s="161">
        <v>1139821.9839240871</v>
      </c>
      <c r="AB94" s="161">
        <v>164327.61531362729</v>
      </c>
      <c r="AC94" s="165">
        <f t="shared" si="13"/>
        <v>25</v>
      </c>
      <c r="AD94" s="137" t="s">
        <v>141</v>
      </c>
      <c r="AE94" s="83"/>
      <c r="AF94" s="84">
        <f t="shared" si="11"/>
        <v>-15884.542118715361</v>
      </c>
      <c r="AG94" s="84">
        <f t="shared" si="12"/>
        <v>0</v>
      </c>
      <c r="AH94" s="85"/>
      <c r="AI94" s="93"/>
      <c r="AJ94" s="93"/>
      <c r="AK94" s="93"/>
      <c r="AL94" s="93"/>
      <c r="AM94" s="93"/>
      <c r="AN94" s="93"/>
      <c r="AO94" s="93"/>
      <c r="AP94" s="89"/>
      <c r="AQ94" s="89"/>
      <c r="AR94" s="89"/>
      <c r="AS94" s="92"/>
    </row>
    <row r="95" spans="1:45" s="90" customFormat="1" ht="15.75" customHeight="1" x14ac:dyDescent="0.25">
      <c r="A95" s="137">
        <v>2019</v>
      </c>
      <c r="B95" s="137" t="s">
        <v>83</v>
      </c>
      <c r="C95" s="137">
        <v>877</v>
      </c>
      <c r="D95" s="137" t="s">
        <v>53</v>
      </c>
      <c r="E95" s="138">
        <v>42692</v>
      </c>
      <c r="F95" s="138">
        <v>43494</v>
      </c>
      <c r="G95" s="138">
        <v>43496</v>
      </c>
      <c r="H95" s="137" t="s">
        <v>63</v>
      </c>
      <c r="I95" s="137" t="s">
        <v>60</v>
      </c>
      <c r="J95" s="137" t="s">
        <v>23</v>
      </c>
      <c r="K95" s="161">
        <v>24038461.538461499</v>
      </c>
      <c r="L95" s="137" t="s">
        <v>63</v>
      </c>
      <c r="M95" s="137" t="s">
        <v>61</v>
      </c>
      <c r="N95" s="137" t="s">
        <v>65</v>
      </c>
      <c r="O95" s="139">
        <v>-25000000</v>
      </c>
      <c r="P95" s="137">
        <v>1.0588</v>
      </c>
      <c r="Q95" s="137" t="s">
        <v>26</v>
      </c>
      <c r="R95" s="140">
        <v>1.04</v>
      </c>
      <c r="S95" s="140"/>
      <c r="T95" s="161"/>
      <c r="U95" s="161">
        <v>0</v>
      </c>
      <c r="V95" s="137"/>
      <c r="W95" s="140">
        <v>1.1657999999999999</v>
      </c>
      <c r="X95" s="140">
        <v>1.1858232325266826</v>
      </c>
      <c r="Y95" s="139">
        <v>-25643.286178951483</v>
      </c>
      <c r="Z95" s="169"/>
      <c r="AA95" s="161">
        <v>0</v>
      </c>
      <c r="AB95" s="139">
        <v>-25643.286178951483</v>
      </c>
      <c r="AC95" s="165">
        <f t="shared" si="13"/>
        <v>25</v>
      </c>
      <c r="AD95" s="137" t="s">
        <v>141</v>
      </c>
      <c r="AE95" s="83"/>
      <c r="AF95" s="84">
        <f t="shared" si="11"/>
        <v>0</v>
      </c>
      <c r="AG95" s="84">
        <f t="shared" si="12"/>
        <v>376.95630683058681</v>
      </c>
      <c r="AH95" s="85"/>
      <c r="AI95" s="93"/>
      <c r="AJ95" s="93"/>
      <c r="AK95" s="93"/>
      <c r="AL95" s="93"/>
      <c r="AM95" s="93"/>
      <c r="AN95" s="93"/>
      <c r="AO95" s="93"/>
      <c r="AP95" s="89"/>
      <c r="AQ95" s="89"/>
      <c r="AR95" s="89"/>
      <c r="AS95" s="92"/>
    </row>
    <row r="96" spans="1:45" s="90" customFormat="1" ht="15.75" customHeight="1" x14ac:dyDescent="0.25">
      <c r="A96" s="137">
        <v>2019</v>
      </c>
      <c r="B96" s="137" t="s">
        <v>83</v>
      </c>
      <c r="C96" s="137">
        <v>878</v>
      </c>
      <c r="D96" s="137" t="s">
        <v>53</v>
      </c>
      <c r="E96" s="138">
        <v>42692</v>
      </c>
      <c r="F96" s="138">
        <v>43494</v>
      </c>
      <c r="G96" s="138">
        <v>43496</v>
      </c>
      <c r="H96" s="137" t="s">
        <v>63</v>
      </c>
      <c r="I96" s="137" t="s">
        <v>60</v>
      </c>
      <c r="J96" s="137" t="s">
        <v>23</v>
      </c>
      <c r="K96" s="161">
        <v>22222222.222222202</v>
      </c>
      <c r="L96" s="137" t="s">
        <v>63</v>
      </c>
      <c r="M96" s="137" t="s">
        <v>61</v>
      </c>
      <c r="N96" s="137" t="s">
        <v>65</v>
      </c>
      <c r="O96" s="139">
        <v>-25000000</v>
      </c>
      <c r="P96" s="137">
        <v>1.0588</v>
      </c>
      <c r="Q96" s="137" t="s">
        <v>26</v>
      </c>
      <c r="R96" s="140">
        <v>1.125</v>
      </c>
      <c r="S96" s="140">
        <v>1.04</v>
      </c>
      <c r="T96" s="161"/>
      <c r="U96" s="161">
        <v>0</v>
      </c>
      <c r="V96" s="137"/>
      <c r="W96" s="140">
        <v>1.1657999999999999</v>
      </c>
      <c r="X96" s="140">
        <v>1.1858232325266826</v>
      </c>
      <c r="Y96" s="139">
        <v>-63119.596470117984</v>
      </c>
      <c r="Z96" s="169"/>
      <c r="AA96" s="161">
        <v>0</v>
      </c>
      <c r="AB96" s="139">
        <v>-63119.596470117984</v>
      </c>
      <c r="AC96" s="165">
        <f t="shared" si="13"/>
        <v>25</v>
      </c>
      <c r="AD96" s="137" t="s">
        <v>142</v>
      </c>
      <c r="AE96" s="83"/>
      <c r="AF96" s="84">
        <f t="shared" si="11"/>
        <v>0</v>
      </c>
      <c r="AG96" s="84">
        <f t="shared" si="12"/>
        <v>927.85806811073428</v>
      </c>
      <c r="AH96" s="85"/>
      <c r="AI96" s="93"/>
      <c r="AJ96" s="93"/>
      <c r="AK96" s="93"/>
      <c r="AL96" s="93"/>
      <c r="AM96" s="93"/>
      <c r="AN96" s="93"/>
      <c r="AO96" s="93"/>
      <c r="AP96" s="89"/>
      <c r="AQ96" s="89"/>
      <c r="AR96" s="89"/>
      <c r="AS96" s="92"/>
    </row>
    <row r="97" spans="1:45" s="90" customFormat="1" ht="15.75" customHeight="1" x14ac:dyDescent="0.25">
      <c r="A97" s="137">
        <v>2019</v>
      </c>
      <c r="B97" s="137" t="s">
        <v>84</v>
      </c>
      <c r="C97" s="137">
        <v>858</v>
      </c>
      <c r="D97" s="137" t="s">
        <v>27</v>
      </c>
      <c r="E97" s="138">
        <v>42688</v>
      </c>
      <c r="F97" s="138">
        <v>43511</v>
      </c>
      <c r="G97" s="138">
        <v>43515</v>
      </c>
      <c r="H97" s="137" t="s">
        <v>59</v>
      </c>
      <c r="I97" s="137" t="s">
        <v>61</v>
      </c>
      <c r="J97" s="137" t="s">
        <v>23</v>
      </c>
      <c r="K97" s="161">
        <v>26258205.689277899</v>
      </c>
      <c r="L97" s="137" t="s">
        <v>59</v>
      </c>
      <c r="M97" s="137" t="s">
        <v>60</v>
      </c>
      <c r="N97" s="137" t="s">
        <v>65</v>
      </c>
      <c r="O97" s="139">
        <v>-30000000</v>
      </c>
      <c r="P97" s="137">
        <v>1.0737000000000001</v>
      </c>
      <c r="Q97" s="137" t="s">
        <v>26</v>
      </c>
      <c r="R97" s="140">
        <v>1.1425000000000001</v>
      </c>
      <c r="S97" s="140"/>
      <c r="T97" s="161"/>
      <c r="U97" s="161">
        <v>0</v>
      </c>
      <c r="V97" s="137"/>
      <c r="W97" s="140">
        <v>1.1657999999999999</v>
      </c>
      <c r="X97" s="140">
        <v>1.1877252277555994</v>
      </c>
      <c r="Y97" s="161">
        <v>1280062.1216085635</v>
      </c>
      <c r="Z97" s="169">
        <v>1148336.4137804655</v>
      </c>
      <c r="AA97" s="161">
        <v>999838.43484995887</v>
      </c>
      <c r="AB97" s="161">
        <v>280223.6867586046</v>
      </c>
      <c r="AC97" s="165">
        <f t="shared" si="13"/>
        <v>25</v>
      </c>
      <c r="AD97" s="137" t="s">
        <v>141</v>
      </c>
      <c r="AE97" s="83"/>
      <c r="AF97" s="84"/>
      <c r="AG97" s="84"/>
      <c r="AH97" s="85"/>
      <c r="AI97" s="93"/>
      <c r="AJ97" s="93"/>
      <c r="AK97" s="93"/>
      <c r="AL97" s="93"/>
      <c r="AM97" s="93"/>
      <c r="AN97" s="93"/>
      <c r="AO97" s="93"/>
      <c r="AP97" s="89"/>
      <c r="AQ97" s="89"/>
      <c r="AR97" s="89"/>
      <c r="AS97" s="92"/>
    </row>
    <row r="98" spans="1:45" s="90" customFormat="1" ht="15.75" customHeight="1" x14ac:dyDescent="0.25">
      <c r="A98" s="137">
        <v>2019</v>
      </c>
      <c r="B98" s="137" t="s">
        <v>84</v>
      </c>
      <c r="C98" s="137">
        <v>859</v>
      </c>
      <c r="D98" s="137" t="s">
        <v>27</v>
      </c>
      <c r="E98" s="138">
        <v>42688</v>
      </c>
      <c r="F98" s="138">
        <v>43511</v>
      </c>
      <c r="G98" s="138">
        <v>43515</v>
      </c>
      <c r="H98" s="137" t="s">
        <v>63</v>
      </c>
      <c r="I98" s="137" t="s">
        <v>60</v>
      </c>
      <c r="J98" s="137" t="s">
        <v>23</v>
      </c>
      <c r="K98" s="161">
        <v>28846153.846153799</v>
      </c>
      <c r="L98" s="137" t="s">
        <v>63</v>
      </c>
      <c r="M98" s="137" t="s">
        <v>61</v>
      </c>
      <c r="N98" s="137" t="s">
        <v>65</v>
      </c>
      <c r="O98" s="139">
        <v>-30000000</v>
      </c>
      <c r="P98" s="137">
        <v>1.0737000000000001</v>
      </c>
      <c r="Q98" s="137" t="s">
        <v>26</v>
      </c>
      <c r="R98" s="140">
        <v>1.04</v>
      </c>
      <c r="S98" s="140"/>
      <c r="T98" s="161"/>
      <c r="U98" s="161">
        <v>0</v>
      </c>
      <c r="V98" s="137"/>
      <c r="W98" s="140">
        <v>1.1657999999999999</v>
      </c>
      <c r="X98" s="140">
        <v>1.1877252277555994</v>
      </c>
      <c r="Y98" s="139">
        <v>-36744.539075352826</v>
      </c>
      <c r="Z98" s="169"/>
      <c r="AA98" s="161">
        <v>0</v>
      </c>
      <c r="AB98" s="139">
        <v>-36744.539075352826</v>
      </c>
      <c r="AC98" s="165">
        <f t="shared" si="13"/>
        <v>25</v>
      </c>
      <c r="AD98" s="137" t="s">
        <v>141</v>
      </c>
      <c r="AE98" s="83"/>
      <c r="AF98" s="84"/>
      <c r="AG98" s="84"/>
      <c r="AH98" s="85"/>
      <c r="AI98" s="93"/>
      <c r="AJ98" s="93"/>
      <c r="AK98" s="93"/>
      <c r="AL98" s="93"/>
      <c r="AM98" s="93"/>
      <c r="AN98" s="93"/>
      <c r="AO98" s="93"/>
      <c r="AP98" s="89"/>
      <c r="AQ98" s="89"/>
      <c r="AR98" s="89"/>
      <c r="AS98" s="92"/>
    </row>
    <row r="99" spans="1:45" s="90" customFormat="1" ht="15.75" customHeight="1" x14ac:dyDescent="0.25">
      <c r="A99" s="137">
        <v>2019</v>
      </c>
      <c r="B99" s="137" t="s">
        <v>84</v>
      </c>
      <c r="C99" s="137">
        <v>860</v>
      </c>
      <c r="D99" s="137" t="s">
        <v>27</v>
      </c>
      <c r="E99" s="138">
        <v>42688</v>
      </c>
      <c r="F99" s="138">
        <v>43511</v>
      </c>
      <c r="G99" s="138">
        <v>43515</v>
      </c>
      <c r="H99" s="137" t="s">
        <v>63</v>
      </c>
      <c r="I99" s="137" t="s">
        <v>60</v>
      </c>
      <c r="J99" s="137" t="s">
        <v>23</v>
      </c>
      <c r="K99" s="161">
        <v>26258205.689277899</v>
      </c>
      <c r="L99" s="137" t="s">
        <v>63</v>
      </c>
      <c r="M99" s="137" t="s">
        <v>61</v>
      </c>
      <c r="N99" s="137" t="s">
        <v>65</v>
      </c>
      <c r="O99" s="139">
        <v>-30000000</v>
      </c>
      <c r="P99" s="137">
        <v>1.0737000000000001</v>
      </c>
      <c r="Q99" s="137" t="s">
        <v>26</v>
      </c>
      <c r="R99" s="140">
        <v>1.1425000000000001</v>
      </c>
      <c r="S99" s="140">
        <v>1.04</v>
      </c>
      <c r="T99" s="161"/>
      <c r="U99" s="161">
        <v>0</v>
      </c>
      <c r="V99" s="137"/>
      <c r="W99" s="140">
        <v>1.1657999999999999</v>
      </c>
      <c r="X99" s="140">
        <v>1.1877252277555994</v>
      </c>
      <c r="Y99" s="139">
        <v>-94981.168752745129</v>
      </c>
      <c r="Z99" s="169"/>
      <c r="AA99" s="161">
        <v>0</v>
      </c>
      <c r="AB99" s="139">
        <v>-94981.168752745129</v>
      </c>
      <c r="AC99" s="165">
        <f t="shared" si="13"/>
        <v>25</v>
      </c>
      <c r="AD99" s="137" t="s">
        <v>142</v>
      </c>
      <c r="AE99" s="83"/>
      <c r="AF99" s="84">
        <f t="shared" ref="AF99:AF131" si="14">-IF($Y99&gt;0,$Y99*(1-VLOOKUP($D99,$AI$26:$AN$39,6,FALSE))*VLOOKUP($D99,$AI$26:$AN$39,IF(($G99-$B$2)/365&lt;1,4,5),FALSE),0)</f>
        <v>0</v>
      </c>
      <c r="AG99" s="84">
        <f t="shared" ref="AG99:AG131" si="15">-IF($Y99&lt;0,$Y99*(1-VLOOKUP($AC99,$AI$18:$AN$23,6,FALSE))*VLOOKUP($AC99,$AI$18:$AN$23,5,FALSE),0)</f>
        <v>1396.2231806653535</v>
      </c>
      <c r="AH99" s="85"/>
      <c r="AI99" s="93"/>
      <c r="AJ99" s="93"/>
      <c r="AK99" s="93"/>
      <c r="AL99" s="93"/>
      <c r="AM99" s="93"/>
      <c r="AN99" s="93"/>
      <c r="AO99" s="93"/>
      <c r="AP99" s="89"/>
      <c r="AQ99" s="89"/>
      <c r="AR99" s="89"/>
      <c r="AS99" s="92"/>
    </row>
    <row r="100" spans="1:45" s="90" customFormat="1" ht="15.75" customHeight="1" x14ac:dyDescent="0.25">
      <c r="A100" s="137">
        <v>2019</v>
      </c>
      <c r="B100" s="137" t="s">
        <v>85</v>
      </c>
      <c r="C100" s="137">
        <v>867</v>
      </c>
      <c r="D100" s="137" t="s">
        <v>27</v>
      </c>
      <c r="E100" s="138">
        <v>42690</v>
      </c>
      <c r="F100" s="138">
        <v>43511</v>
      </c>
      <c r="G100" s="138">
        <v>43515</v>
      </c>
      <c r="H100" s="137" t="s">
        <v>59</v>
      </c>
      <c r="I100" s="137" t="s">
        <v>61</v>
      </c>
      <c r="J100" s="137" t="s">
        <v>23</v>
      </c>
      <c r="K100" s="161">
        <v>22123893.805309702</v>
      </c>
      <c r="L100" s="137" t="s">
        <v>59</v>
      </c>
      <c r="M100" s="137" t="s">
        <v>60</v>
      </c>
      <c r="N100" s="137" t="s">
        <v>65</v>
      </c>
      <c r="O100" s="139">
        <v>-25000000</v>
      </c>
      <c r="P100" s="137">
        <v>1.0690999999999999</v>
      </c>
      <c r="Q100" s="137" t="s">
        <v>26</v>
      </c>
      <c r="R100" s="140">
        <v>1.1299999999999999</v>
      </c>
      <c r="S100" s="140"/>
      <c r="T100" s="161"/>
      <c r="U100" s="161">
        <v>0</v>
      </c>
      <c r="V100" s="137"/>
      <c r="W100" s="140">
        <v>1.1657999999999999</v>
      </c>
      <c r="X100" s="140">
        <v>1.1877252277555994</v>
      </c>
      <c r="Y100" s="161">
        <v>1264045.7390470013</v>
      </c>
      <c r="Z100" s="169">
        <v>1162380.7937885169</v>
      </c>
      <c r="AA100" s="161">
        <v>1075254.426619783</v>
      </c>
      <c r="AB100" s="161">
        <v>188791.3124272183</v>
      </c>
      <c r="AC100" s="165">
        <f t="shared" si="13"/>
        <v>25</v>
      </c>
      <c r="AD100" s="137" t="s">
        <v>141</v>
      </c>
      <c r="AE100" s="83"/>
      <c r="AF100" s="84">
        <f t="shared" si="14"/>
        <v>-2806.181540684343</v>
      </c>
      <c r="AG100" s="84">
        <f t="shared" si="15"/>
        <v>0</v>
      </c>
      <c r="AH100" s="85"/>
      <c r="AI100" s="93"/>
      <c r="AJ100" s="93"/>
      <c r="AK100" s="93"/>
      <c r="AL100" s="93"/>
      <c r="AM100" s="93"/>
      <c r="AN100" s="93"/>
      <c r="AO100" s="93"/>
      <c r="AP100" s="89"/>
      <c r="AQ100" s="89"/>
      <c r="AR100" s="89"/>
      <c r="AS100" s="92"/>
    </row>
    <row r="101" spans="1:45" s="90" customFormat="1" ht="15.75" customHeight="1" x14ac:dyDescent="0.25">
      <c r="A101" s="137">
        <v>2019</v>
      </c>
      <c r="B101" s="137" t="s">
        <v>85</v>
      </c>
      <c r="C101" s="137">
        <v>868</v>
      </c>
      <c r="D101" s="137" t="s">
        <v>27</v>
      </c>
      <c r="E101" s="138">
        <v>42690</v>
      </c>
      <c r="F101" s="138">
        <v>43511</v>
      </c>
      <c r="G101" s="138">
        <v>43515</v>
      </c>
      <c r="H101" s="137" t="s">
        <v>63</v>
      </c>
      <c r="I101" s="137" t="s">
        <v>60</v>
      </c>
      <c r="J101" s="137" t="s">
        <v>23</v>
      </c>
      <c r="K101" s="161">
        <v>24038461.538461499</v>
      </c>
      <c r="L101" s="137" t="s">
        <v>63</v>
      </c>
      <c r="M101" s="137" t="s">
        <v>61</v>
      </c>
      <c r="N101" s="137" t="s">
        <v>65</v>
      </c>
      <c r="O101" s="139">
        <v>-25000000</v>
      </c>
      <c r="P101" s="137">
        <v>1.0690999999999999</v>
      </c>
      <c r="Q101" s="137" t="s">
        <v>26</v>
      </c>
      <c r="R101" s="140">
        <v>1.04</v>
      </c>
      <c r="S101" s="140"/>
      <c r="T101" s="161"/>
      <c r="U101" s="161">
        <v>0</v>
      </c>
      <c r="V101" s="137"/>
      <c r="W101" s="140">
        <v>1.1657999999999999</v>
      </c>
      <c r="X101" s="140">
        <v>1.1877252277555994</v>
      </c>
      <c r="Y101" s="139">
        <v>-30620.44922946069</v>
      </c>
      <c r="Z101" s="169"/>
      <c r="AA101" s="161">
        <v>0</v>
      </c>
      <c r="AB101" s="139">
        <v>-30620.44922946069</v>
      </c>
      <c r="AC101" s="165">
        <f t="shared" si="13"/>
        <v>25</v>
      </c>
      <c r="AD101" s="137" t="s">
        <v>141</v>
      </c>
      <c r="AE101" s="83"/>
      <c r="AF101" s="84">
        <f t="shared" si="14"/>
        <v>0</v>
      </c>
      <c r="AG101" s="84">
        <f t="shared" si="15"/>
        <v>450.12060367307214</v>
      </c>
      <c r="AH101" s="85"/>
      <c r="AI101" s="93"/>
      <c r="AJ101" s="93"/>
      <c r="AK101" s="93"/>
      <c r="AL101" s="93"/>
      <c r="AM101" s="93"/>
      <c r="AN101" s="93"/>
      <c r="AO101" s="93"/>
      <c r="AP101" s="89"/>
      <c r="AQ101" s="89"/>
      <c r="AR101" s="89"/>
      <c r="AS101" s="92"/>
    </row>
    <row r="102" spans="1:45" s="90" customFormat="1" ht="15.75" customHeight="1" x14ac:dyDescent="0.25">
      <c r="A102" s="137">
        <v>2019</v>
      </c>
      <c r="B102" s="137" t="s">
        <v>85</v>
      </c>
      <c r="C102" s="137">
        <v>869</v>
      </c>
      <c r="D102" s="137" t="s">
        <v>27</v>
      </c>
      <c r="E102" s="138">
        <v>42690</v>
      </c>
      <c r="F102" s="138">
        <v>43511</v>
      </c>
      <c r="G102" s="138">
        <v>43515</v>
      </c>
      <c r="H102" s="137" t="s">
        <v>63</v>
      </c>
      <c r="I102" s="137" t="s">
        <v>60</v>
      </c>
      <c r="J102" s="137" t="s">
        <v>23</v>
      </c>
      <c r="K102" s="161">
        <v>22123893.805309702</v>
      </c>
      <c r="L102" s="137" t="s">
        <v>63</v>
      </c>
      <c r="M102" s="137" t="s">
        <v>61</v>
      </c>
      <c r="N102" s="137" t="s">
        <v>65</v>
      </c>
      <c r="O102" s="139">
        <v>-25000000</v>
      </c>
      <c r="P102" s="137">
        <v>1.0690999999999999</v>
      </c>
      <c r="Q102" s="137" t="s">
        <v>26</v>
      </c>
      <c r="R102" s="140">
        <v>1.1299999999999999</v>
      </c>
      <c r="S102" s="140">
        <v>1.04</v>
      </c>
      <c r="T102" s="161"/>
      <c r="U102" s="161">
        <v>0</v>
      </c>
      <c r="V102" s="137"/>
      <c r="W102" s="140">
        <v>1.1657999999999999</v>
      </c>
      <c r="X102" s="140">
        <v>1.1877252277555994</v>
      </c>
      <c r="Y102" s="139">
        <v>-71044.496029023721</v>
      </c>
      <c r="Z102" s="169"/>
      <c r="AA102" s="161">
        <v>0</v>
      </c>
      <c r="AB102" s="139">
        <v>-71044.496029023721</v>
      </c>
      <c r="AC102" s="165">
        <f t="shared" si="13"/>
        <v>25</v>
      </c>
      <c r="AD102" s="137" t="s">
        <v>142</v>
      </c>
      <c r="AE102" s="83"/>
      <c r="AF102" s="84">
        <f t="shared" si="14"/>
        <v>0</v>
      </c>
      <c r="AG102" s="84">
        <f t="shared" si="15"/>
        <v>1044.3540916266488</v>
      </c>
      <c r="AH102" s="85"/>
      <c r="AI102" s="93"/>
      <c r="AJ102" s="93"/>
      <c r="AK102" s="93"/>
      <c r="AL102" s="93"/>
      <c r="AM102" s="93"/>
      <c r="AN102" s="93"/>
      <c r="AO102" s="93"/>
      <c r="AP102" s="89"/>
      <c r="AQ102" s="89"/>
      <c r="AR102" s="89"/>
      <c r="AS102" s="92"/>
    </row>
    <row r="103" spans="1:45" s="90" customFormat="1" ht="15.75" customHeight="1" x14ac:dyDescent="0.25">
      <c r="A103" s="137">
        <v>2019</v>
      </c>
      <c r="B103" s="137" t="s">
        <v>88</v>
      </c>
      <c r="C103" s="137">
        <v>901</v>
      </c>
      <c r="D103" s="137" t="s">
        <v>22</v>
      </c>
      <c r="E103" s="138">
        <v>42789</v>
      </c>
      <c r="F103" s="138">
        <v>43517</v>
      </c>
      <c r="G103" s="138">
        <v>43521</v>
      </c>
      <c r="H103" s="137" t="s">
        <v>59</v>
      </c>
      <c r="I103" s="137" t="s">
        <v>61</v>
      </c>
      <c r="J103" s="137" t="s">
        <v>23</v>
      </c>
      <c r="K103" s="161">
        <v>26560424.966799501</v>
      </c>
      <c r="L103" s="137" t="s">
        <v>59</v>
      </c>
      <c r="M103" s="137" t="s">
        <v>60</v>
      </c>
      <c r="N103" s="137" t="s">
        <v>65</v>
      </c>
      <c r="O103" s="139">
        <v>-30000000</v>
      </c>
      <c r="P103" s="137">
        <v>1.05</v>
      </c>
      <c r="Q103" s="137" t="s">
        <v>26</v>
      </c>
      <c r="R103" s="140">
        <v>1.1294999999999999</v>
      </c>
      <c r="S103" s="140"/>
      <c r="T103" s="161"/>
      <c r="U103" s="161">
        <v>0</v>
      </c>
      <c r="V103" s="137"/>
      <c r="W103" s="140">
        <v>1.1657999999999999</v>
      </c>
      <c r="X103" s="140">
        <v>1.1883256406875704</v>
      </c>
      <c r="Y103" s="161">
        <v>1543480.8766074381</v>
      </c>
      <c r="Z103" s="169">
        <v>1474789.0805640803</v>
      </c>
      <c r="AA103" s="161">
        <v>1314819.744781483</v>
      </c>
      <c r="AB103" s="161">
        <v>228661.13182595512</v>
      </c>
      <c r="AC103" s="165">
        <f t="shared" si="13"/>
        <v>25</v>
      </c>
      <c r="AD103" s="137" t="s">
        <v>141</v>
      </c>
      <c r="AE103" s="83"/>
      <c r="AF103" s="84">
        <f t="shared" si="14"/>
        <v>-3889.5718090507435</v>
      </c>
      <c r="AG103" s="84">
        <f t="shared" si="15"/>
        <v>0</v>
      </c>
      <c r="AH103" s="85"/>
      <c r="AI103" s="93"/>
      <c r="AJ103" s="93"/>
      <c r="AK103" s="93"/>
      <c r="AL103" s="93"/>
      <c r="AM103" s="93"/>
      <c r="AN103" s="93"/>
      <c r="AO103" s="93"/>
      <c r="AP103" s="89"/>
      <c r="AQ103" s="89"/>
      <c r="AR103" s="89"/>
      <c r="AS103" s="92"/>
    </row>
    <row r="104" spans="1:45" s="90" customFormat="1" ht="15.75" customHeight="1" x14ac:dyDescent="0.25">
      <c r="A104" s="137">
        <v>2019</v>
      </c>
      <c r="B104" s="137" t="s">
        <v>88</v>
      </c>
      <c r="C104" s="137">
        <v>902</v>
      </c>
      <c r="D104" s="137" t="s">
        <v>22</v>
      </c>
      <c r="E104" s="138">
        <v>42789</v>
      </c>
      <c r="F104" s="138">
        <v>43517</v>
      </c>
      <c r="G104" s="138">
        <v>43521</v>
      </c>
      <c r="H104" s="137" t="s">
        <v>63</v>
      </c>
      <c r="I104" s="137" t="s">
        <v>60</v>
      </c>
      <c r="J104" s="137" t="s">
        <v>23</v>
      </c>
      <c r="K104" s="161">
        <v>29411764.7058824</v>
      </c>
      <c r="L104" s="137" t="s">
        <v>63</v>
      </c>
      <c r="M104" s="137" t="s">
        <v>61</v>
      </c>
      <c r="N104" s="137" t="s">
        <v>65</v>
      </c>
      <c r="O104" s="139">
        <v>-30000000</v>
      </c>
      <c r="P104" s="137">
        <v>1.05</v>
      </c>
      <c r="Q104" s="137" t="s">
        <v>26</v>
      </c>
      <c r="R104" s="140">
        <v>1.02</v>
      </c>
      <c r="S104" s="140"/>
      <c r="T104" s="161"/>
      <c r="U104" s="161">
        <v>0</v>
      </c>
      <c r="V104" s="137"/>
      <c r="W104" s="140">
        <v>1.1657999999999999</v>
      </c>
      <c r="X104" s="140">
        <v>1.1883256406875704</v>
      </c>
      <c r="Y104" s="139">
        <v>-21348.489027357398</v>
      </c>
      <c r="Z104" s="169"/>
      <c r="AA104" s="161">
        <v>0</v>
      </c>
      <c r="AB104" s="139">
        <v>-21348.489027357398</v>
      </c>
      <c r="AC104" s="165">
        <f t="shared" si="13"/>
        <v>25</v>
      </c>
      <c r="AD104" s="137" t="s">
        <v>141</v>
      </c>
      <c r="AE104" s="83"/>
      <c r="AF104" s="84">
        <f t="shared" si="14"/>
        <v>0</v>
      </c>
      <c r="AG104" s="84">
        <f t="shared" si="15"/>
        <v>313.82278870215373</v>
      </c>
      <c r="AH104" s="85"/>
      <c r="AI104" s="93"/>
      <c r="AJ104" s="93"/>
      <c r="AK104" s="93"/>
      <c r="AL104" s="93"/>
      <c r="AM104" s="93"/>
      <c r="AN104" s="93"/>
      <c r="AO104" s="93"/>
      <c r="AP104" s="89"/>
      <c r="AQ104" s="89"/>
      <c r="AR104" s="89"/>
      <c r="AS104" s="92"/>
    </row>
    <row r="105" spans="1:45" s="90" customFormat="1" ht="15.75" customHeight="1" x14ac:dyDescent="0.25">
      <c r="A105" s="137">
        <v>2019</v>
      </c>
      <c r="B105" s="137" t="s">
        <v>88</v>
      </c>
      <c r="C105" s="137">
        <v>903</v>
      </c>
      <c r="D105" s="137" t="s">
        <v>22</v>
      </c>
      <c r="E105" s="138">
        <v>42789</v>
      </c>
      <c r="F105" s="138">
        <v>43517</v>
      </c>
      <c r="G105" s="138">
        <v>43521</v>
      </c>
      <c r="H105" s="137" t="s">
        <v>63</v>
      </c>
      <c r="I105" s="137" t="s">
        <v>60</v>
      </c>
      <c r="J105" s="137" t="s">
        <v>23</v>
      </c>
      <c r="K105" s="161">
        <v>27522935.779816501</v>
      </c>
      <c r="L105" s="137" t="s">
        <v>63</v>
      </c>
      <c r="M105" s="137" t="s">
        <v>61</v>
      </c>
      <c r="N105" s="137" t="s">
        <v>65</v>
      </c>
      <c r="O105" s="139">
        <v>-30000000</v>
      </c>
      <c r="P105" s="137">
        <v>1.05</v>
      </c>
      <c r="Q105" s="137" t="s">
        <v>26</v>
      </c>
      <c r="R105" s="140">
        <v>1.0900000000000001</v>
      </c>
      <c r="S105" s="140">
        <v>1.02</v>
      </c>
      <c r="T105" s="161"/>
      <c r="U105" s="161">
        <v>0</v>
      </c>
      <c r="V105" s="137"/>
      <c r="W105" s="140">
        <v>1.1657999999999999</v>
      </c>
      <c r="X105" s="140">
        <v>1.1883256406875704</v>
      </c>
      <c r="Y105" s="139">
        <v>-47343.307016000384</v>
      </c>
      <c r="Z105" s="169"/>
      <c r="AA105" s="161">
        <v>0</v>
      </c>
      <c r="AB105" s="139">
        <v>-47343.307016000384</v>
      </c>
      <c r="AC105" s="165">
        <f t="shared" si="13"/>
        <v>25</v>
      </c>
      <c r="AD105" s="137" t="s">
        <v>142</v>
      </c>
      <c r="AE105" s="83"/>
      <c r="AF105" s="84">
        <f t="shared" si="14"/>
        <v>0</v>
      </c>
      <c r="AG105" s="84">
        <f t="shared" si="15"/>
        <v>695.94661313520567</v>
      </c>
      <c r="AH105" s="85"/>
      <c r="AI105" s="93"/>
      <c r="AJ105" s="93"/>
      <c r="AK105" s="93"/>
      <c r="AL105" s="93"/>
      <c r="AM105" s="93"/>
      <c r="AN105" s="93"/>
      <c r="AO105" s="93"/>
      <c r="AP105" s="89"/>
      <c r="AQ105" s="89"/>
      <c r="AR105" s="89"/>
      <c r="AS105" s="92"/>
    </row>
    <row r="106" spans="1:45" s="90" customFormat="1" ht="15.75" customHeight="1" x14ac:dyDescent="0.25">
      <c r="A106" s="137">
        <v>2019</v>
      </c>
      <c r="B106" s="137" t="s">
        <v>86</v>
      </c>
      <c r="C106" s="137">
        <v>890</v>
      </c>
      <c r="D106" s="137" t="s">
        <v>53</v>
      </c>
      <c r="E106" s="138">
        <v>42719</v>
      </c>
      <c r="F106" s="138">
        <v>43551</v>
      </c>
      <c r="G106" s="138">
        <v>43553</v>
      </c>
      <c r="H106" s="137" t="s">
        <v>59</v>
      </c>
      <c r="I106" s="137" t="s">
        <v>61</v>
      </c>
      <c r="J106" s="137" t="s">
        <v>23</v>
      </c>
      <c r="K106" s="161">
        <v>17897091.722595099</v>
      </c>
      <c r="L106" s="137" t="s">
        <v>59</v>
      </c>
      <c r="M106" s="137" t="s">
        <v>60</v>
      </c>
      <c r="N106" s="137" t="s">
        <v>65</v>
      </c>
      <c r="O106" s="139">
        <v>-20000000</v>
      </c>
      <c r="P106" s="137">
        <v>1.0449999999999999</v>
      </c>
      <c r="Q106" s="137" t="s">
        <v>26</v>
      </c>
      <c r="R106" s="140">
        <v>1.1174999999999999</v>
      </c>
      <c r="S106" s="140"/>
      <c r="T106" s="161"/>
      <c r="U106" s="161">
        <v>0</v>
      </c>
      <c r="V106" s="137"/>
      <c r="W106" s="140">
        <v>1.1657999999999999</v>
      </c>
      <c r="X106" s="140">
        <v>1.1915856939364649</v>
      </c>
      <c r="Y106" s="161">
        <v>1251689.1354964147</v>
      </c>
      <c r="Z106" s="169">
        <v>1182333.5588152683</v>
      </c>
      <c r="AA106" s="161">
        <v>1112734.4566657059</v>
      </c>
      <c r="AB106" s="161">
        <v>138954.67883070884</v>
      </c>
      <c r="AC106" s="165">
        <f t="shared" si="13"/>
        <v>25</v>
      </c>
      <c r="AD106" s="137" t="s">
        <v>141</v>
      </c>
      <c r="AE106" s="83"/>
      <c r="AF106" s="84">
        <f t="shared" si="14"/>
        <v>-15245.573670346332</v>
      </c>
      <c r="AG106" s="84">
        <f t="shared" si="15"/>
        <v>0</v>
      </c>
      <c r="AH106" s="85"/>
      <c r="AI106" s="93"/>
      <c r="AJ106" s="93"/>
      <c r="AK106" s="93"/>
      <c r="AL106" s="93"/>
      <c r="AM106" s="93"/>
      <c r="AN106" s="93"/>
      <c r="AO106" s="93"/>
      <c r="AP106" s="89"/>
      <c r="AQ106" s="89"/>
      <c r="AR106" s="89"/>
      <c r="AS106" s="92"/>
    </row>
    <row r="107" spans="1:45" s="90" customFormat="1" ht="15.75" customHeight="1" x14ac:dyDescent="0.25">
      <c r="A107" s="137">
        <v>2019</v>
      </c>
      <c r="B107" s="137" t="s">
        <v>86</v>
      </c>
      <c r="C107" s="137">
        <v>891</v>
      </c>
      <c r="D107" s="137" t="s">
        <v>53</v>
      </c>
      <c r="E107" s="138">
        <v>42719</v>
      </c>
      <c r="F107" s="138">
        <v>43551</v>
      </c>
      <c r="G107" s="138">
        <v>43553</v>
      </c>
      <c r="H107" s="137" t="s">
        <v>63</v>
      </c>
      <c r="I107" s="137" t="s">
        <v>60</v>
      </c>
      <c r="J107" s="137" t="s">
        <v>23</v>
      </c>
      <c r="K107" s="161">
        <v>19656019.656019699</v>
      </c>
      <c r="L107" s="137" t="s">
        <v>63</v>
      </c>
      <c r="M107" s="137" t="s">
        <v>61</v>
      </c>
      <c r="N107" s="137" t="s">
        <v>65</v>
      </c>
      <c r="O107" s="139">
        <v>-20000000</v>
      </c>
      <c r="P107" s="137">
        <v>1.0449999999999999</v>
      </c>
      <c r="Q107" s="137" t="s">
        <v>26</v>
      </c>
      <c r="R107" s="140">
        <v>1.0175000000000001</v>
      </c>
      <c r="S107" s="140"/>
      <c r="T107" s="161"/>
      <c r="U107" s="161">
        <v>0</v>
      </c>
      <c r="V107" s="137"/>
      <c r="W107" s="140">
        <v>1.1657999999999999</v>
      </c>
      <c r="X107" s="140">
        <v>1.1915856939364649</v>
      </c>
      <c r="Y107" s="139">
        <v>-18943.796904222014</v>
      </c>
      <c r="Z107" s="169"/>
      <c r="AA107" s="161">
        <v>0</v>
      </c>
      <c r="AB107" s="139">
        <v>-18943.796904222014</v>
      </c>
      <c r="AC107" s="165">
        <f t="shared" si="13"/>
        <v>25</v>
      </c>
      <c r="AD107" s="137" t="s">
        <v>141</v>
      </c>
      <c r="AE107" s="83"/>
      <c r="AF107" s="84">
        <f t="shared" si="14"/>
        <v>0</v>
      </c>
      <c r="AG107" s="84">
        <f t="shared" si="15"/>
        <v>278.47381449206364</v>
      </c>
      <c r="AH107" s="85"/>
      <c r="AI107" s="93"/>
      <c r="AJ107" s="93"/>
      <c r="AK107" s="93"/>
      <c r="AL107" s="93"/>
      <c r="AM107" s="93"/>
      <c r="AN107" s="93"/>
      <c r="AO107" s="93"/>
      <c r="AP107" s="89"/>
      <c r="AQ107" s="89"/>
      <c r="AR107" s="89"/>
      <c r="AS107" s="92"/>
    </row>
    <row r="108" spans="1:45" s="90" customFormat="1" ht="15.75" customHeight="1" x14ac:dyDescent="0.25">
      <c r="A108" s="137">
        <v>2019</v>
      </c>
      <c r="B108" s="137" t="s">
        <v>86</v>
      </c>
      <c r="C108" s="137">
        <v>892</v>
      </c>
      <c r="D108" s="137" t="s">
        <v>53</v>
      </c>
      <c r="E108" s="138">
        <v>42719</v>
      </c>
      <c r="F108" s="138">
        <v>43551</v>
      </c>
      <c r="G108" s="138">
        <v>43553</v>
      </c>
      <c r="H108" s="137" t="s">
        <v>63</v>
      </c>
      <c r="I108" s="137" t="s">
        <v>60</v>
      </c>
      <c r="J108" s="137" t="s">
        <v>23</v>
      </c>
      <c r="K108" s="161">
        <v>17897091.722595099</v>
      </c>
      <c r="L108" s="137" t="s">
        <v>63</v>
      </c>
      <c r="M108" s="137" t="s">
        <v>61</v>
      </c>
      <c r="N108" s="137" t="s">
        <v>65</v>
      </c>
      <c r="O108" s="139">
        <v>-20000000</v>
      </c>
      <c r="P108" s="137">
        <v>1.0449999999999999</v>
      </c>
      <c r="Q108" s="137" t="s">
        <v>26</v>
      </c>
      <c r="R108" s="140">
        <v>1.1174999999999999</v>
      </c>
      <c r="S108" s="140">
        <v>1.0175000000000001</v>
      </c>
      <c r="T108" s="161"/>
      <c r="U108" s="161">
        <v>0</v>
      </c>
      <c r="V108" s="137"/>
      <c r="W108" s="140">
        <v>1.1657999999999999</v>
      </c>
      <c r="X108" s="140">
        <v>1.1915856939364649</v>
      </c>
      <c r="Y108" s="139">
        <v>-50411.779776924261</v>
      </c>
      <c r="Z108" s="169"/>
      <c r="AA108" s="161">
        <v>0</v>
      </c>
      <c r="AB108" s="139">
        <v>-50411.779776924261</v>
      </c>
      <c r="AC108" s="165">
        <f t="shared" si="13"/>
        <v>25</v>
      </c>
      <c r="AD108" s="137" t="s">
        <v>142</v>
      </c>
      <c r="AE108" s="83"/>
      <c r="AF108" s="84">
        <f t="shared" si="14"/>
        <v>0</v>
      </c>
      <c r="AG108" s="84">
        <f t="shared" si="15"/>
        <v>741.05316272078664</v>
      </c>
      <c r="AH108" s="85"/>
      <c r="AI108" s="93"/>
      <c r="AJ108" s="93"/>
      <c r="AK108" s="93"/>
      <c r="AL108" s="93"/>
      <c r="AM108" s="93"/>
      <c r="AN108" s="93"/>
      <c r="AO108" s="93"/>
      <c r="AP108" s="89"/>
      <c r="AQ108" s="89"/>
      <c r="AR108" s="89"/>
      <c r="AS108" s="92"/>
    </row>
    <row r="109" spans="1:45" s="90" customFormat="1" ht="15.75" customHeight="1" x14ac:dyDescent="0.25">
      <c r="A109" s="137">
        <v>2019</v>
      </c>
      <c r="B109" s="137" t="s">
        <v>154</v>
      </c>
      <c r="C109" s="137">
        <v>1016</v>
      </c>
      <c r="D109" s="137" t="s">
        <v>116</v>
      </c>
      <c r="E109" s="138">
        <v>43222</v>
      </c>
      <c r="F109" s="138"/>
      <c r="G109" s="138">
        <v>43585</v>
      </c>
      <c r="H109" s="137" t="s">
        <v>59</v>
      </c>
      <c r="I109" s="137" t="s">
        <v>64</v>
      </c>
      <c r="J109" s="137" t="s">
        <v>23</v>
      </c>
      <c r="K109" s="161">
        <v>13585638.039786501</v>
      </c>
      <c r="L109" s="137" t="s">
        <v>63</v>
      </c>
      <c r="M109" s="137" t="s">
        <v>64</v>
      </c>
      <c r="N109" s="137" t="s">
        <v>65</v>
      </c>
      <c r="O109" s="139">
        <v>-16800000</v>
      </c>
      <c r="P109" s="137"/>
      <c r="Q109" s="137" t="s">
        <v>26</v>
      </c>
      <c r="R109" s="140">
        <v>1.2365999999999999</v>
      </c>
      <c r="S109" s="140"/>
      <c r="T109" s="161"/>
      <c r="U109" s="161">
        <v>0</v>
      </c>
      <c r="V109" s="137"/>
      <c r="W109" s="140">
        <v>1.1657999999999999</v>
      </c>
      <c r="X109" s="140">
        <v>1.1949413242003943</v>
      </c>
      <c r="Y109" s="139">
        <v>-475251.61543899862</v>
      </c>
      <c r="Z109" s="139">
        <v>-475251.61543899862</v>
      </c>
      <c r="AA109" s="139">
        <v>-475251.61543899856</v>
      </c>
      <c r="AB109" s="139">
        <v>-5.8207660913467407E-11</v>
      </c>
      <c r="AC109" s="165">
        <f t="shared" si="13"/>
        <v>25</v>
      </c>
      <c r="AD109" s="137" t="s">
        <v>54</v>
      </c>
      <c r="AE109" s="83"/>
      <c r="AF109" s="84">
        <f t="shared" si="14"/>
        <v>0</v>
      </c>
      <c r="AG109" s="84">
        <f t="shared" si="15"/>
        <v>6986.1987469532787</v>
      </c>
      <c r="AH109" s="85"/>
      <c r="AI109" s="93"/>
      <c r="AJ109" s="93"/>
      <c r="AK109" s="93"/>
      <c r="AL109" s="93"/>
      <c r="AM109" s="93"/>
      <c r="AN109" s="93"/>
      <c r="AO109" s="93"/>
      <c r="AP109" s="89"/>
      <c r="AQ109" s="89"/>
      <c r="AR109" s="89"/>
      <c r="AS109" s="92"/>
    </row>
    <row r="110" spans="1:45" s="90" customFormat="1" ht="15.75" customHeight="1" x14ac:dyDescent="0.25">
      <c r="A110" s="137">
        <v>2019</v>
      </c>
      <c r="B110" s="137" t="s">
        <v>155</v>
      </c>
      <c r="C110" s="137">
        <v>1017</v>
      </c>
      <c r="D110" s="137" t="s">
        <v>116</v>
      </c>
      <c r="E110" s="138">
        <v>43222</v>
      </c>
      <c r="F110" s="138"/>
      <c r="G110" s="138">
        <v>43585</v>
      </c>
      <c r="H110" s="137" t="s">
        <v>59</v>
      </c>
      <c r="I110" s="137" t="s">
        <v>64</v>
      </c>
      <c r="J110" s="137" t="s">
        <v>23</v>
      </c>
      <c r="K110" s="161">
        <v>2587740.5790069499</v>
      </c>
      <c r="L110" s="137" t="s">
        <v>63</v>
      </c>
      <c r="M110" s="137" t="s">
        <v>64</v>
      </c>
      <c r="N110" s="137" t="s">
        <v>65</v>
      </c>
      <c r="O110" s="139">
        <v>-3200000</v>
      </c>
      <c r="P110" s="137"/>
      <c r="Q110" s="137" t="s">
        <v>26</v>
      </c>
      <c r="R110" s="140">
        <v>1.2365999999999999</v>
      </c>
      <c r="S110" s="140"/>
      <c r="T110" s="161"/>
      <c r="U110" s="161">
        <v>0</v>
      </c>
      <c r="V110" s="137"/>
      <c r="W110" s="140">
        <v>1.1657999999999999</v>
      </c>
      <c r="X110" s="140">
        <v>1.1949413242003943</v>
      </c>
      <c r="Y110" s="139">
        <v>-90524.117226475864</v>
      </c>
      <c r="Z110" s="139">
        <v>-90524.117226475864</v>
      </c>
      <c r="AA110" s="139">
        <v>-90524.117226475864</v>
      </c>
      <c r="AB110" s="161">
        <v>0</v>
      </c>
      <c r="AC110" s="165">
        <f t="shared" si="13"/>
        <v>25</v>
      </c>
      <c r="AD110" s="137" t="s">
        <v>54</v>
      </c>
      <c r="AE110" s="83"/>
      <c r="AF110" s="84">
        <f t="shared" si="14"/>
        <v>0</v>
      </c>
      <c r="AG110" s="84">
        <f t="shared" si="15"/>
        <v>1330.7045232291953</v>
      </c>
      <c r="AH110" s="85"/>
      <c r="AI110" s="93"/>
      <c r="AJ110" s="93"/>
      <c r="AK110" s="93"/>
      <c r="AL110" s="93"/>
      <c r="AM110" s="93"/>
      <c r="AN110" s="93"/>
      <c r="AO110" s="93"/>
      <c r="AP110" s="89"/>
      <c r="AQ110" s="89"/>
      <c r="AR110" s="89"/>
      <c r="AS110" s="92"/>
    </row>
    <row r="111" spans="1:45" s="90" customFormat="1" ht="15.75" customHeight="1" x14ac:dyDescent="0.25">
      <c r="A111" s="137">
        <v>2019</v>
      </c>
      <c r="B111" s="137" t="s">
        <v>156</v>
      </c>
      <c r="C111" s="137">
        <v>1018</v>
      </c>
      <c r="D111" s="137" t="s">
        <v>116</v>
      </c>
      <c r="E111" s="138">
        <v>43223</v>
      </c>
      <c r="F111" s="138"/>
      <c r="G111" s="138">
        <v>43616</v>
      </c>
      <c r="H111" s="137" t="s">
        <v>59</v>
      </c>
      <c r="I111" s="137" t="s">
        <v>64</v>
      </c>
      <c r="J111" s="137" t="s">
        <v>23</v>
      </c>
      <c r="K111" s="161">
        <v>3225806.4516129</v>
      </c>
      <c r="L111" s="137" t="s">
        <v>63</v>
      </c>
      <c r="M111" s="137" t="s">
        <v>64</v>
      </c>
      <c r="N111" s="137" t="s">
        <v>65</v>
      </c>
      <c r="O111" s="139">
        <v>-4000000</v>
      </c>
      <c r="P111" s="137"/>
      <c r="Q111" s="137" t="s">
        <v>26</v>
      </c>
      <c r="R111" s="140">
        <v>1.24</v>
      </c>
      <c r="S111" s="140"/>
      <c r="T111" s="161"/>
      <c r="U111" s="161">
        <v>0</v>
      </c>
      <c r="V111" s="137"/>
      <c r="W111" s="140">
        <v>1.1657999999999999</v>
      </c>
      <c r="X111" s="140">
        <v>1.1981895763402541</v>
      </c>
      <c r="Y111" s="139">
        <v>-112988.26392431448</v>
      </c>
      <c r="Z111" s="139">
        <v>-112988.26392431448</v>
      </c>
      <c r="AA111" s="139">
        <v>-112988.26392431448</v>
      </c>
      <c r="AB111" s="161">
        <v>0</v>
      </c>
      <c r="AC111" s="165">
        <f t="shared" si="13"/>
        <v>25</v>
      </c>
      <c r="AD111" s="137" t="s">
        <v>54</v>
      </c>
      <c r="AE111" s="83"/>
      <c r="AF111" s="84">
        <f t="shared" si="14"/>
        <v>0</v>
      </c>
      <c r="AG111" s="84">
        <f t="shared" si="15"/>
        <v>1660.9274796874229</v>
      </c>
      <c r="AH111" s="85"/>
      <c r="AI111" s="93"/>
      <c r="AJ111" s="93"/>
      <c r="AK111" s="93"/>
      <c r="AL111" s="93"/>
      <c r="AM111" s="93"/>
      <c r="AN111" s="93"/>
      <c r="AO111" s="93"/>
      <c r="AP111" s="89"/>
      <c r="AQ111" s="89"/>
      <c r="AR111" s="89"/>
      <c r="AS111" s="92"/>
    </row>
    <row r="112" spans="1:45" s="90" customFormat="1" ht="15.75" customHeight="1" x14ac:dyDescent="0.25">
      <c r="A112" s="137">
        <v>2019</v>
      </c>
      <c r="B112" s="137" t="s">
        <v>157</v>
      </c>
      <c r="C112" s="137">
        <v>1019</v>
      </c>
      <c r="D112" s="137" t="s">
        <v>116</v>
      </c>
      <c r="E112" s="138">
        <v>43223</v>
      </c>
      <c r="F112" s="138"/>
      <c r="G112" s="138">
        <v>43616</v>
      </c>
      <c r="H112" s="137" t="s">
        <v>59</v>
      </c>
      <c r="I112" s="137" t="s">
        <v>64</v>
      </c>
      <c r="J112" s="137" t="s">
        <v>23</v>
      </c>
      <c r="K112" s="161">
        <v>16935483.870967701</v>
      </c>
      <c r="L112" s="137" t="s">
        <v>63</v>
      </c>
      <c r="M112" s="137" t="s">
        <v>64</v>
      </c>
      <c r="N112" s="137" t="s">
        <v>65</v>
      </c>
      <c r="O112" s="139">
        <v>-21000000</v>
      </c>
      <c r="P112" s="137"/>
      <c r="Q112" s="137" t="s">
        <v>26</v>
      </c>
      <c r="R112" s="140">
        <v>1.24</v>
      </c>
      <c r="S112" s="140"/>
      <c r="T112" s="161"/>
      <c r="U112" s="161">
        <v>0</v>
      </c>
      <c r="V112" s="137"/>
      <c r="W112" s="140">
        <v>1.1657999999999999</v>
      </c>
      <c r="X112" s="140">
        <v>1.1981895763402541</v>
      </c>
      <c r="Y112" s="139">
        <v>-593188.3856026479</v>
      </c>
      <c r="Z112" s="139">
        <v>-593188.3856026479</v>
      </c>
      <c r="AA112" s="139">
        <v>-593188.3856026479</v>
      </c>
      <c r="AB112" s="161">
        <v>0</v>
      </c>
      <c r="AC112" s="165">
        <f t="shared" si="13"/>
        <v>25</v>
      </c>
      <c r="AD112" s="137" t="s">
        <v>54</v>
      </c>
      <c r="AE112" s="83"/>
      <c r="AF112" s="84">
        <f t="shared" si="14"/>
        <v>0</v>
      </c>
      <c r="AG112" s="84">
        <f t="shared" si="15"/>
        <v>8719.8692683589252</v>
      </c>
      <c r="AH112" s="85"/>
      <c r="AI112" s="93"/>
      <c r="AJ112" s="93"/>
      <c r="AK112" s="93"/>
      <c r="AL112" s="93"/>
      <c r="AM112" s="93"/>
      <c r="AN112" s="93"/>
      <c r="AO112" s="93"/>
      <c r="AP112" s="89"/>
      <c r="AQ112" s="89"/>
      <c r="AR112" s="89"/>
      <c r="AS112" s="92"/>
    </row>
    <row r="113" spans="1:45" s="91" customFormat="1" ht="15.75" customHeight="1" x14ac:dyDescent="0.25">
      <c r="A113" s="137">
        <v>2019</v>
      </c>
      <c r="B113" s="137" t="s">
        <v>158</v>
      </c>
      <c r="C113" s="137">
        <v>1013</v>
      </c>
      <c r="D113" s="137" t="s">
        <v>53</v>
      </c>
      <c r="E113" s="138">
        <v>43222</v>
      </c>
      <c r="F113" s="138"/>
      <c r="G113" s="138">
        <v>43738</v>
      </c>
      <c r="H113" s="137" t="s">
        <v>59</v>
      </c>
      <c r="I113" s="137" t="s">
        <v>64</v>
      </c>
      <c r="J113" s="137" t="s">
        <v>23</v>
      </c>
      <c r="K113" s="161">
        <v>16313213.7030995</v>
      </c>
      <c r="L113" s="137" t="s">
        <v>63</v>
      </c>
      <c r="M113" s="137" t="s">
        <v>64</v>
      </c>
      <c r="N113" s="137" t="s">
        <v>65</v>
      </c>
      <c r="O113" s="139">
        <v>-20000000</v>
      </c>
      <c r="P113" s="137"/>
      <c r="Q113" s="137" t="s">
        <v>26</v>
      </c>
      <c r="R113" s="140">
        <v>1.226</v>
      </c>
      <c r="S113" s="140"/>
      <c r="T113" s="161"/>
      <c r="U113" s="161">
        <v>0</v>
      </c>
      <c r="V113" s="137"/>
      <c r="W113" s="140">
        <v>1.1657999999999999</v>
      </c>
      <c r="X113" s="140">
        <v>1.2114767037641625</v>
      </c>
      <c r="Y113" s="139">
        <v>-196583.54194045867</v>
      </c>
      <c r="Z113" s="168">
        <v>-851658.37637168134</v>
      </c>
      <c r="AA113" s="139">
        <v>-196583.54194045864</v>
      </c>
      <c r="AB113" s="139">
        <v>-2.9103830456733704E-11</v>
      </c>
      <c r="AC113" s="165">
        <f t="shared" si="13"/>
        <v>26</v>
      </c>
      <c r="AD113" s="137" t="s">
        <v>159</v>
      </c>
      <c r="AE113" s="83"/>
      <c r="AF113" s="84">
        <f t="shared" si="14"/>
        <v>0</v>
      </c>
      <c r="AG113" s="84">
        <f t="shared" si="15"/>
        <v>4670.8249565052984</v>
      </c>
      <c r="AH113" s="85"/>
      <c r="AI113" s="93"/>
      <c r="AJ113" s="93"/>
      <c r="AK113" s="93"/>
      <c r="AL113" s="93"/>
      <c r="AM113" s="93"/>
      <c r="AN113" s="93"/>
      <c r="AO113" s="93"/>
      <c r="AP113" s="89"/>
      <c r="AQ113" s="89"/>
      <c r="AR113" s="89"/>
      <c r="AS113" s="92"/>
    </row>
    <row r="114" spans="1:45" s="91" customFormat="1" ht="15.75" customHeight="1" x14ac:dyDescent="0.25">
      <c r="A114" s="137">
        <v>2019</v>
      </c>
      <c r="B114" s="137" t="s">
        <v>158</v>
      </c>
      <c r="C114" s="137">
        <v>1014</v>
      </c>
      <c r="D114" s="137" t="s">
        <v>53</v>
      </c>
      <c r="E114" s="138">
        <v>43222</v>
      </c>
      <c r="F114" s="138">
        <v>43734</v>
      </c>
      <c r="G114" s="138">
        <v>43738</v>
      </c>
      <c r="H114" s="137" t="s">
        <v>63</v>
      </c>
      <c r="I114" s="137" t="s">
        <v>60</v>
      </c>
      <c r="J114" s="137" t="s">
        <v>23</v>
      </c>
      <c r="K114" s="161">
        <v>16313213.7030995</v>
      </c>
      <c r="L114" s="137" t="s">
        <v>63</v>
      </c>
      <c r="M114" s="137" t="s">
        <v>61</v>
      </c>
      <c r="N114" s="137" t="s">
        <v>65</v>
      </c>
      <c r="O114" s="139">
        <v>-20000000</v>
      </c>
      <c r="P114" s="137"/>
      <c r="Q114" s="137" t="s">
        <v>26</v>
      </c>
      <c r="R114" s="140">
        <v>1.226</v>
      </c>
      <c r="S114" s="140"/>
      <c r="T114" s="161"/>
      <c r="U114" s="161">
        <v>0</v>
      </c>
      <c r="V114" s="137"/>
      <c r="W114" s="140">
        <v>1.1657999999999999</v>
      </c>
      <c r="X114" s="140">
        <v>1.2114767037641625</v>
      </c>
      <c r="Y114" s="139">
        <v>-655074.83443122264</v>
      </c>
      <c r="Z114" s="169"/>
      <c r="AA114" s="139">
        <v>-195564.33436359093</v>
      </c>
      <c r="AB114" s="139">
        <v>-459510.50006763171</v>
      </c>
      <c r="AC114" s="165">
        <f t="shared" si="13"/>
        <v>26</v>
      </c>
      <c r="AD114" s="137" t="s">
        <v>159</v>
      </c>
      <c r="AE114" s="83"/>
      <c r="AF114" s="84">
        <f t="shared" si="14"/>
        <v>0</v>
      </c>
      <c r="AG114" s="84">
        <f t="shared" si="15"/>
        <v>15564.578066085851</v>
      </c>
      <c r="AH114" s="85"/>
      <c r="AI114" s="93"/>
      <c r="AJ114" s="93"/>
      <c r="AK114" s="93"/>
      <c r="AL114" s="93"/>
      <c r="AM114" s="93"/>
      <c r="AN114" s="93"/>
      <c r="AO114" s="93"/>
      <c r="AP114" s="89"/>
      <c r="AQ114" s="89"/>
      <c r="AR114" s="89"/>
      <c r="AS114" s="92"/>
    </row>
    <row r="115" spans="1:45" s="90" customFormat="1" ht="15.75" customHeight="1" x14ac:dyDescent="0.25">
      <c r="A115" s="137">
        <v>2019</v>
      </c>
      <c r="B115" s="137" t="s">
        <v>89</v>
      </c>
      <c r="C115" s="137">
        <v>922</v>
      </c>
      <c r="D115" s="137" t="s">
        <v>25</v>
      </c>
      <c r="E115" s="138">
        <v>42943</v>
      </c>
      <c r="F115" s="138"/>
      <c r="G115" s="138">
        <v>43767</v>
      </c>
      <c r="H115" s="137" t="s">
        <v>59</v>
      </c>
      <c r="I115" s="137" t="s">
        <v>64</v>
      </c>
      <c r="J115" s="137" t="s">
        <v>23</v>
      </c>
      <c r="K115" s="161">
        <v>8099789.40547546</v>
      </c>
      <c r="L115" s="137" t="s">
        <v>63</v>
      </c>
      <c r="M115" s="137" t="s">
        <v>64</v>
      </c>
      <c r="N115" s="137" t="s">
        <v>65</v>
      </c>
      <c r="O115" s="139">
        <v>-10000000</v>
      </c>
      <c r="P115" s="137">
        <v>1.1677</v>
      </c>
      <c r="Q115" s="137" t="s">
        <v>26</v>
      </c>
      <c r="R115" s="140">
        <v>1.2345999999999999</v>
      </c>
      <c r="S115" s="140"/>
      <c r="T115" s="161"/>
      <c r="U115" s="161">
        <v>0</v>
      </c>
      <c r="V115" s="137"/>
      <c r="W115" s="140">
        <v>1.1657999999999999</v>
      </c>
      <c r="X115" s="140">
        <v>1.2146561255593638</v>
      </c>
      <c r="Y115" s="139">
        <v>-133724.09311004161</v>
      </c>
      <c r="Z115" s="139">
        <v>-133724.09311004161</v>
      </c>
      <c r="AA115" s="139">
        <v>-133724.09311004161</v>
      </c>
      <c r="AB115" s="161">
        <v>0</v>
      </c>
      <c r="AC115" s="165">
        <f t="shared" si="13"/>
        <v>26</v>
      </c>
      <c r="AD115" s="137" t="s">
        <v>54</v>
      </c>
      <c r="AE115" s="83"/>
      <c r="AF115" s="84">
        <f t="shared" si="14"/>
        <v>0</v>
      </c>
      <c r="AG115" s="84">
        <f t="shared" si="15"/>
        <v>3177.2844522945888</v>
      </c>
      <c r="AH115" s="85"/>
      <c r="AI115" s="93"/>
      <c r="AJ115" s="93"/>
      <c r="AK115" s="93"/>
      <c r="AL115" s="93"/>
      <c r="AM115" s="93"/>
      <c r="AN115" s="93"/>
      <c r="AO115" s="93"/>
      <c r="AP115" s="89"/>
      <c r="AQ115" s="89"/>
      <c r="AR115" s="89"/>
      <c r="AS115" s="92"/>
    </row>
    <row r="116" spans="1:45" s="90" customFormat="1" ht="15.75" customHeight="1" x14ac:dyDescent="0.25">
      <c r="A116" s="137">
        <v>2019</v>
      </c>
      <c r="B116" s="137" t="s">
        <v>90</v>
      </c>
      <c r="C116" s="137">
        <v>919</v>
      </c>
      <c r="D116" s="137" t="s">
        <v>52</v>
      </c>
      <c r="E116" s="138">
        <v>42944</v>
      </c>
      <c r="F116" s="138">
        <v>43767</v>
      </c>
      <c r="G116" s="138">
        <v>43769</v>
      </c>
      <c r="H116" s="137" t="s">
        <v>59</v>
      </c>
      <c r="I116" s="137" t="s">
        <v>61</v>
      </c>
      <c r="J116" s="137" t="s">
        <v>23</v>
      </c>
      <c r="K116" s="161">
        <v>7881462.7994955899</v>
      </c>
      <c r="L116" s="137" t="s">
        <v>59</v>
      </c>
      <c r="M116" s="137" t="s">
        <v>60</v>
      </c>
      <c r="N116" s="137" t="s">
        <v>65</v>
      </c>
      <c r="O116" s="139">
        <v>-10000000</v>
      </c>
      <c r="P116" s="137">
        <v>1.1751</v>
      </c>
      <c r="Q116" s="137" t="s">
        <v>26</v>
      </c>
      <c r="R116" s="140">
        <v>1.2687999999999999</v>
      </c>
      <c r="S116" s="140"/>
      <c r="T116" s="161"/>
      <c r="U116" s="161">
        <v>0</v>
      </c>
      <c r="V116" s="137"/>
      <c r="W116" s="140">
        <v>1.1657999999999999</v>
      </c>
      <c r="X116" s="140">
        <v>1.2148751842964369</v>
      </c>
      <c r="Y116" s="161">
        <v>137915.1342408316</v>
      </c>
      <c r="Z116" s="168">
        <v>-99356.133132013114</v>
      </c>
      <c r="AA116" s="161">
        <v>0</v>
      </c>
      <c r="AB116" s="161">
        <v>137915.1342408316</v>
      </c>
      <c r="AC116" s="165">
        <f t="shared" si="13"/>
        <v>26</v>
      </c>
      <c r="AD116" s="137" t="s">
        <v>141</v>
      </c>
      <c r="AE116" s="83"/>
      <c r="AF116" s="84">
        <f t="shared" si="14"/>
        <v>-860.5904376627891</v>
      </c>
      <c r="AG116" s="84">
        <f t="shared" si="15"/>
        <v>0</v>
      </c>
      <c r="AH116" s="85"/>
      <c r="AI116" s="93"/>
      <c r="AJ116" s="93"/>
      <c r="AK116" s="93"/>
      <c r="AL116" s="93"/>
      <c r="AM116" s="93"/>
      <c r="AN116" s="93"/>
      <c r="AO116" s="93"/>
      <c r="AP116" s="89"/>
      <c r="AQ116" s="89"/>
      <c r="AR116" s="89"/>
      <c r="AS116" s="92"/>
    </row>
    <row r="117" spans="1:45" s="90" customFormat="1" ht="15.75" customHeight="1" x14ac:dyDescent="0.25">
      <c r="A117" s="137">
        <v>2019</v>
      </c>
      <c r="B117" s="137" t="s">
        <v>90</v>
      </c>
      <c r="C117" s="137">
        <v>920</v>
      </c>
      <c r="D117" s="137" t="s">
        <v>52</v>
      </c>
      <c r="E117" s="138">
        <v>42944</v>
      </c>
      <c r="F117" s="138">
        <v>43767</v>
      </c>
      <c r="G117" s="138">
        <v>43769</v>
      </c>
      <c r="H117" s="137" t="s">
        <v>63</v>
      </c>
      <c r="I117" s="137" t="s">
        <v>60</v>
      </c>
      <c r="J117" s="137" t="s">
        <v>23</v>
      </c>
      <c r="K117" s="161">
        <v>8928571.4285714291</v>
      </c>
      <c r="L117" s="137" t="s">
        <v>63</v>
      </c>
      <c r="M117" s="137" t="s">
        <v>61</v>
      </c>
      <c r="N117" s="137" t="s">
        <v>65</v>
      </c>
      <c r="O117" s="139">
        <v>-10000000</v>
      </c>
      <c r="P117" s="137">
        <v>1.1751</v>
      </c>
      <c r="Q117" s="137" t="s">
        <v>26</v>
      </c>
      <c r="R117" s="140">
        <v>1.1200000000000001</v>
      </c>
      <c r="S117" s="140"/>
      <c r="T117" s="161"/>
      <c r="U117" s="161">
        <v>0</v>
      </c>
      <c r="V117" s="137"/>
      <c r="W117" s="140">
        <v>1.1657999999999999</v>
      </c>
      <c r="X117" s="140">
        <v>1.2148751842964369</v>
      </c>
      <c r="Y117" s="139">
        <v>-99988.185496986785</v>
      </c>
      <c r="Z117" s="169"/>
      <c r="AA117" s="161">
        <v>0</v>
      </c>
      <c r="AB117" s="139">
        <v>-99988.185496986785</v>
      </c>
      <c r="AC117" s="165">
        <f t="shared" si="13"/>
        <v>26</v>
      </c>
      <c r="AD117" s="137" t="s">
        <v>141</v>
      </c>
      <c r="AE117" s="83"/>
      <c r="AF117" s="84">
        <f t="shared" si="14"/>
        <v>0</v>
      </c>
      <c r="AG117" s="84">
        <f t="shared" si="15"/>
        <v>2375.7192874084062</v>
      </c>
      <c r="AH117" s="85"/>
      <c r="AI117" s="93"/>
      <c r="AJ117" s="93"/>
      <c r="AK117" s="93"/>
      <c r="AL117" s="93"/>
      <c r="AM117" s="93"/>
      <c r="AN117" s="93"/>
      <c r="AO117" s="93"/>
      <c r="AP117" s="89"/>
      <c r="AQ117" s="89"/>
      <c r="AR117" s="89"/>
      <c r="AS117" s="92"/>
    </row>
    <row r="118" spans="1:45" s="90" customFormat="1" ht="15.75" customHeight="1" x14ac:dyDescent="0.25">
      <c r="A118" s="137">
        <v>2019</v>
      </c>
      <c r="B118" s="137" t="s">
        <v>90</v>
      </c>
      <c r="C118" s="137">
        <v>921</v>
      </c>
      <c r="D118" s="137" t="s">
        <v>52</v>
      </c>
      <c r="E118" s="138">
        <v>42944</v>
      </c>
      <c r="F118" s="138">
        <v>43767</v>
      </c>
      <c r="G118" s="138">
        <v>43769</v>
      </c>
      <c r="H118" s="137" t="s">
        <v>63</v>
      </c>
      <c r="I118" s="137" t="s">
        <v>60</v>
      </c>
      <c r="J118" s="137" t="s">
        <v>23</v>
      </c>
      <c r="K118" s="161">
        <v>7881462.7994955899</v>
      </c>
      <c r="L118" s="137" t="s">
        <v>63</v>
      </c>
      <c r="M118" s="137" t="s">
        <v>61</v>
      </c>
      <c r="N118" s="137" t="s">
        <v>65</v>
      </c>
      <c r="O118" s="139">
        <v>-10000000</v>
      </c>
      <c r="P118" s="137">
        <v>1.1751</v>
      </c>
      <c r="Q118" s="137" t="s">
        <v>26</v>
      </c>
      <c r="R118" s="140">
        <v>1.2687999999999999</v>
      </c>
      <c r="S118" s="140">
        <v>1.1200000000000001</v>
      </c>
      <c r="T118" s="161"/>
      <c r="U118" s="161">
        <v>0</v>
      </c>
      <c r="V118" s="137"/>
      <c r="W118" s="140">
        <v>1.1657999999999999</v>
      </c>
      <c r="X118" s="140">
        <v>1.2148751842964369</v>
      </c>
      <c r="Y118" s="139">
        <v>-137283.08187585793</v>
      </c>
      <c r="Z118" s="169"/>
      <c r="AA118" s="161">
        <v>0</v>
      </c>
      <c r="AB118" s="139">
        <v>-137283.08187585793</v>
      </c>
      <c r="AC118" s="165">
        <f t="shared" si="13"/>
        <v>26</v>
      </c>
      <c r="AD118" s="137" t="s">
        <v>142</v>
      </c>
      <c r="AE118" s="83"/>
      <c r="AF118" s="84">
        <f t="shared" si="14"/>
        <v>0</v>
      </c>
      <c r="AG118" s="84">
        <f t="shared" si="15"/>
        <v>3261.8460253703843</v>
      </c>
      <c r="AH118" s="85"/>
      <c r="AI118" s="93"/>
      <c r="AJ118" s="93"/>
      <c r="AK118" s="93"/>
      <c r="AL118" s="93"/>
      <c r="AM118" s="93"/>
      <c r="AN118" s="93"/>
      <c r="AO118" s="93"/>
      <c r="AP118" s="89"/>
      <c r="AQ118" s="89"/>
      <c r="AR118" s="89"/>
      <c r="AS118" s="92"/>
    </row>
    <row r="119" spans="1:45" s="90" customFormat="1" ht="15.75" customHeight="1" x14ac:dyDescent="0.25">
      <c r="A119" s="137">
        <v>2019</v>
      </c>
      <c r="B119" s="137" t="s">
        <v>160</v>
      </c>
      <c r="C119" s="137">
        <v>1020</v>
      </c>
      <c r="D119" s="137" t="s">
        <v>53</v>
      </c>
      <c r="E119" s="138">
        <v>43223</v>
      </c>
      <c r="F119" s="138"/>
      <c r="G119" s="138">
        <v>43769</v>
      </c>
      <c r="H119" s="137" t="s">
        <v>59</v>
      </c>
      <c r="I119" s="137" t="s">
        <v>64</v>
      </c>
      <c r="J119" s="137" t="s">
        <v>23</v>
      </c>
      <c r="K119" s="161">
        <v>8146639.5112016303</v>
      </c>
      <c r="L119" s="137" t="s">
        <v>63</v>
      </c>
      <c r="M119" s="137" t="s">
        <v>64</v>
      </c>
      <c r="N119" s="137" t="s">
        <v>65</v>
      </c>
      <c r="O119" s="139">
        <v>-10000000</v>
      </c>
      <c r="P119" s="137"/>
      <c r="Q119" s="137" t="s">
        <v>26</v>
      </c>
      <c r="R119" s="140">
        <v>1.2275</v>
      </c>
      <c r="S119" s="140"/>
      <c r="T119" s="161"/>
      <c r="U119" s="161">
        <v>0</v>
      </c>
      <c r="V119" s="137"/>
      <c r="W119" s="140">
        <v>1.1657999999999999</v>
      </c>
      <c r="X119" s="140">
        <v>1.2148751842964369</v>
      </c>
      <c r="Y119" s="139">
        <v>-85125.539555794487</v>
      </c>
      <c r="Z119" s="168">
        <v>-415467.78679112898</v>
      </c>
      <c r="AA119" s="139">
        <v>-85125.539555794487</v>
      </c>
      <c r="AB119" s="161">
        <v>0</v>
      </c>
      <c r="AC119" s="165">
        <f t="shared" si="13"/>
        <v>26</v>
      </c>
      <c r="AD119" s="137" t="s">
        <v>159</v>
      </c>
      <c r="AE119" s="83"/>
      <c r="AF119" s="84">
        <f t="shared" si="14"/>
        <v>0</v>
      </c>
      <c r="AG119" s="84">
        <f t="shared" si="15"/>
        <v>2022.582819845677</v>
      </c>
      <c r="AH119" s="85"/>
      <c r="AI119" s="93"/>
      <c r="AJ119" s="93"/>
      <c r="AK119" s="93"/>
      <c r="AL119" s="93"/>
      <c r="AM119" s="93"/>
      <c r="AN119" s="93"/>
      <c r="AO119" s="93"/>
      <c r="AP119" s="89"/>
      <c r="AQ119" s="89"/>
      <c r="AR119" s="89"/>
      <c r="AS119" s="92"/>
    </row>
    <row r="120" spans="1:45" s="90" customFormat="1" ht="15.75" customHeight="1" x14ac:dyDescent="0.25">
      <c r="A120" s="137">
        <v>2019</v>
      </c>
      <c r="B120" s="137" t="s">
        <v>160</v>
      </c>
      <c r="C120" s="137">
        <v>1021</v>
      </c>
      <c r="D120" s="137" t="s">
        <v>53</v>
      </c>
      <c r="E120" s="138">
        <v>43223</v>
      </c>
      <c r="F120" s="138">
        <v>43767</v>
      </c>
      <c r="G120" s="138">
        <v>43769</v>
      </c>
      <c r="H120" s="137" t="s">
        <v>63</v>
      </c>
      <c r="I120" s="137" t="s">
        <v>60</v>
      </c>
      <c r="J120" s="137" t="s">
        <v>23</v>
      </c>
      <c r="K120" s="161">
        <v>8146639.5112016303</v>
      </c>
      <c r="L120" s="137" t="s">
        <v>63</v>
      </c>
      <c r="M120" s="137" t="s">
        <v>61</v>
      </c>
      <c r="N120" s="137" t="s">
        <v>65</v>
      </c>
      <c r="O120" s="139">
        <v>-10000000</v>
      </c>
      <c r="P120" s="137"/>
      <c r="Q120" s="137" t="s">
        <v>26</v>
      </c>
      <c r="R120" s="140">
        <v>1.2275</v>
      </c>
      <c r="S120" s="140"/>
      <c r="T120" s="161"/>
      <c r="U120" s="161">
        <v>0</v>
      </c>
      <c r="V120" s="137"/>
      <c r="W120" s="140">
        <v>1.1657999999999999</v>
      </c>
      <c r="X120" s="140">
        <v>1.2148751842964369</v>
      </c>
      <c r="Y120" s="139">
        <v>-330342.24723533448</v>
      </c>
      <c r="Z120" s="169"/>
      <c r="AA120" s="139">
        <v>-84658.756522257812</v>
      </c>
      <c r="AB120" s="139">
        <v>-245683.49071307667</v>
      </c>
      <c r="AC120" s="165">
        <f t="shared" si="13"/>
        <v>26</v>
      </c>
      <c r="AD120" s="137" t="s">
        <v>159</v>
      </c>
      <c r="AE120" s="83"/>
      <c r="AF120" s="84">
        <f t="shared" si="14"/>
        <v>0</v>
      </c>
      <c r="AG120" s="84">
        <f t="shared" si="15"/>
        <v>7848.9317943115475</v>
      </c>
      <c r="AH120" s="85"/>
      <c r="AI120" s="93"/>
      <c r="AJ120" s="93"/>
      <c r="AK120" s="93"/>
      <c r="AL120" s="93"/>
      <c r="AM120" s="93"/>
      <c r="AN120" s="93"/>
      <c r="AO120" s="93"/>
      <c r="AP120" s="89"/>
      <c r="AQ120" s="89"/>
      <c r="AR120" s="89"/>
      <c r="AS120" s="92"/>
    </row>
    <row r="121" spans="1:45" s="90" customFormat="1" ht="15.75" customHeight="1" x14ac:dyDescent="0.25">
      <c r="A121" s="137">
        <v>2019</v>
      </c>
      <c r="B121" s="137" t="s">
        <v>91</v>
      </c>
      <c r="C121" s="137">
        <v>923</v>
      </c>
      <c r="D121" s="137" t="s">
        <v>25</v>
      </c>
      <c r="E121" s="138">
        <v>42943</v>
      </c>
      <c r="F121" s="138"/>
      <c r="G121" s="138">
        <v>43795</v>
      </c>
      <c r="H121" s="137" t="s">
        <v>59</v>
      </c>
      <c r="I121" s="137" t="s">
        <v>64</v>
      </c>
      <c r="J121" s="137" t="s">
        <v>23</v>
      </c>
      <c r="K121" s="161">
        <v>8099789.40547546</v>
      </c>
      <c r="L121" s="137" t="s">
        <v>63</v>
      </c>
      <c r="M121" s="137" t="s">
        <v>64</v>
      </c>
      <c r="N121" s="137" t="s">
        <v>65</v>
      </c>
      <c r="O121" s="139">
        <v>-10000000</v>
      </c>
      <c r="P121" s="137">
        <v>1.1677</v>
      </c>
      <c r="Q121" s="137" t="s">
        <v>26</v>
      </c>
      <c r="R121" s="140">
        <v>1.2345999999999999</v>
      </c>
      <c r="S121" s="140"/>
      <c r="T121" s="161"/>
      <c r="U121" s="161">
        <v>0</v>
      </c>
      <c r="V121" s="137"/>
      <c r="W121" s="140">
        <v>1.1657999999999999</v>
      </c>
      <c r="X121" s="140">
        <v>1.217702208626366</v>
      </c>
      <c r="Y121" s="139">
        <v>-113044.4063730701</v>
      </c>
      <c r="Z121" s="139">
        <v>-113044.4063730701</v>
      </c>
      <c r="AA121" s="139">
        <v>-113044.40637307009</v>
      </c>
      <c r="AB121" s="139">
        <v>-1.4551915228366852E-11</v>
      </c>
      <c r="AC121" s="165">
        <f t="shared" si="13"/>
        <v>26</v>
      </c>
      <c r="AD121" s="137" t="s">
        <v>54</v>
      </c>
      <c r="AE121" s="83"/>
      <c r="AF121" s="84">
        <f t="shared" si="14"/>
        <v>0</v>
      </c>
      <c r="AG121" s="84">
        <f t="shared" si="15"/>
        <v>2685.9350954241454</v>
      </c>
      <c r="AH121" s="85"/>
      <c r="AI121" s="93"/>
      <c r="AJ121" s="93"/>
      <c r="AK121" s="93"/>
      <c r="AL121" s="93"/>
      <c r="AM121" s="93"/>
      <c r="AN121" s="93"/>
      <c r="AO121" s="93"/>
      <c r="AP121" s="89"/>
      <c r="AQ121" s="89"/>
      <c r="AR121" s="89"/>
      <c r="AS121" s="92"/>
    </row>
    <row r="122" spans="1:45" s="90" customFormat="1" ht="15.75" customHeight="1" x14ac:dyDescent="0.25">
      <c r="A122" s="137">
        <v>2019</v>
      </c>
      <c r="B122" s="137" t="s">
        <v>92</v>
      </c>
      <c r="C122" s="137">
        <v>925</v>
      </c>
      <c r="D122" s="137" t="s">
        <v>52</v>
      </c>
      <c r="E122" s="138">
        <v>42944</v>
      </c>
      <c r="F122" s="138">
        <v>43795</v>
      </c>
      <c r="G122" s="138">
        <v>43798</v>
      </c>
      <c r="H122" s="137" t="s">
        <v>59</v>
      </c>
      <c r="I122" s="137" t="s">
        <v>61</v>
      </c>
      <c r="J122" s="137" t="s">
        <v>23</v>
      </c>
      <c r="K122" s="161">
        <v>7881462.7994955899</v>
      </c>
      <c r="L122" s="137" t="s">
        <v>59</v>
      </c>
      <c r="M122" s="137" t="s">
        <v>60</v>
      </c>
      <c r="N122" s="137" t="s">
        <v>65</v>
      </c>
      <c r="O122" s="139">
        <v>-10000000</v>
      </c>
      <c r="P122" s="137">
        <v>1.1751</v>
      </c>
      <c r="Q122" s="137" t="s">
        <v>26</v>
      </c>
      <c r="R122" s="140">
        <v>1.2687999999999999</v>
      </c>
      <c r="S122" s="140"/>
      <c r="T122" s="161"/>
      <c r="U122" s="161">
        <v>0</v>
      </c>
      <c r="V122" s="137"/>
      <c r="W122" s="140">
        <v>1.1657999999999999</v>
      </c>
      <c r="X122" s="140">
        <v>1.2180281225846683</v>
      </c>
      <c r="Y122" s="161">
        <v>151513.31358156627</v>
      </c>
      <c r="Z122" s="168">
        <v>-87834.952329450403</v>
      </c>
      <c r="AA122" s="161">
        <v>0</v>
      </c>
      <c r="AB122" s="161">
        <v>151513.31358156627</v>
      </c>
      <c r="AC122" s="165">
        <f t="shared" si="13"/>
        <v>26</v>
      </c>
      <c r="AD122" s="137" t="s">
        <v>141</v>
      </c>
      <c r="AE122" s="83"/>
      <c r="AF122" s="84">
        <f t="shared" si="14"/>
        <v>-945.44307674897334</v>
      </c>
      <c r="AG122" s="84">
        <f t="shared" si="15"/>
        <v>0</v>
      </c>
      <c r="AH122" s="85"/>
      <c r="AI122" s="93"/>
      <c r="AJ122" s="93"/>
      <c r="AK122" s="93"/>
      <c r="AL122" s="93"/>
      <c r="AM122" s="93"/>
      <c r="AN122" s="93"/>
      <c r="AO122" s="93"/>
      <c r="AP122" s="89"/>
      <c r="AQ122" s="89"/>
      <c r="AR122" s="89"/>
      <c r="AS122" s="92"/>
    </row>
    <row r="123" spans="1:45" s="90" customFormat="1" ht="15.75" customHeight="1" x14ac:dyDescent="0.25">
      <c r="A123" s="137">
        <v>2019</v>
      </c>
      <c r="B123" s="137" t="s">
        <v>92</v>
      </c>
      <c r="C123" s="137">
        <v>926</v>
      </c>
      <c r="D123" s="137" t="s">
        <v>52</v>
      </c>
      <c r="E123" s="138">
        <v>42944</v>
      </c>
      <c r="F123" s="138">
        <v>43795</v>
      </c>
      <c r="G123" s="138">
        <v>43798</v>
      </c>
      <c r="H123" s="137" t="s">
        <v>63</v>
      </c>
      <c r="I123" s="137" t="s">
        <v>60</v>
      </c>
      <c r="J123" s="137" t="s">
        <v>23</v>
      </c>
      <c r="K123" s="161">
        <v>8928571.4285714291</v>
      </c>
      <c r="L123" s="137" t="s">
        <v>63</v>
      </c>
      <c r="M123" s="137" t="s">
        <v>61</v>
      </c>
      <c r="N123" s="137" t="s">
        <v>65</v>
      </c>
      <c r="O123" s="139">
        <v>-10000000</v>
      </c>
      <c r="P123" s="137">
        <v>1.1751</v>
      </c>
      <c r="Q123" s="137" t="s">
        <v>26</v>
      </c>
      <c r="R123" s="140">
        <v>1.1200000000000001</v>
      </c>
      <c r="S123" s="140"/>
      <c r="T123" s="161"/>
      <c r="U123" s="161">
        <v>0</v>
      </c>
      <c r="V123" s="137"/>
      <c r="W123" s="140">
        <v>1.1657999999999999</v>
      </c>
      <c r="X123" s="140">
        <v>1.2180281225846683</v>
      </c>
      <c r="Y123" s="139">
        <v>-102307.75982398225</v>
      </c>
      <c r="Z123" s="169"/>
      <c r="AA123" s="161">
        <v>0</v>
      </c>
      <c r="AB123" s="139">
        <v>-102307.75982398225</v>
      </c>
      <c r="AC123" s="165">
        <f t="shared" si="13"/>
        <v>26</v>
      </c>
      <c r="AD123" s="137" t="s">
        <v>141</v>
      </c>
      <c r="AE123" s="83"/>
      <c r="AF123" s="84">
        <f t="shared" si="14"/>
        <v>0</v>
      </c>
      <c r="AG123" s="84">
        <f t="shared" si="15"/>
        <v>2430.8323734178184</v>
      </c>
      <c r="AH123" s="85"/>
      <c r="AI123" s="93"/>
      <c r="AJ123" s="93"/>
      <c r="AK123" s="93"/>
      <c r="AL123" s="93"/>
      <c r="AM123" s="93"/>
      <c r="AN123" s="93"/>
      <c r="AO123" s="93"/>
      <c r="AP123" s="89"/>
      <c r="AQ123" s="89"/>
      <c r="AR123" s="89"/>
      <c r="AS123" s="92"/>
    </row>
    <row r="124" spans="1:45" s="90" customFormat="1" ht="15.75" customHeight="1" x14ac:dyDescent="0.25">
      <c r="A124" s="137">
        <v>2019</v>
      </c>
      <c r="B124" s="137" t="s">
        <v>92</v>
      </c>
      <c r="C124" s="137">
        <v>927</v>
      </c>
      <c r="D124" s="137" t="s">
        <v>52</v>
      </c>
      <c r="E124" s="138">
        <v>42944</v>
      </c>
      <c r="F124" s="138">
        <v>43795</v>
      </c>
      <c r="G124" s="138">
        <v>43798</v>
      </c>
      <c r="H124" s="137" t="s">
        <v>63</v>
      </c>
      <c r="I124" s="137" t="s">
        <v>60</v>
      </c>
      <c r="J124" s="137" t="s">
        <v>23</v>
      </c>
      <c r="K124" s="161">
        <v>7881462.7994955899</v>
      </c>
      <c r="L124" s="137" t="s">
        <v>63</v>
      </c>
      <c r="M124" s="137" t="s">
        <v>61</v>
      </c>
      <c r="N124" s="137" t="s">
        <v>65</v>
      </c>
      <c r="O124" s="139">
        <v>-10000000</v>
      </c>
      <c r="P124" s="137">
        <v>1.1751</v>
      </c>
      <c r="Q124" s="137" t="s">
        <v>26</v>
      </c>
      <c r="R124" s="140">
        <v>1.2687999999999999</v>
      </c>
      <c r="S124" s="140">
        <v>1.1200000000000001</v>
      </c>
      <c r="T124" s="161"/>
      <c r="U124" s="161">
        <v>0</v>
      </c>
      <c r="V124" s="137"/>
      <c r="W124" s="140">
        <v>1.1657999999999999</v>
      </c>
      <c r="X124" s="140">
        <v>1.2180281225846683</v>
      </c>
      <c r="Y124" s="139">
        <v>-137040.50608703442</v>
      </c>
      <c r="Z124" s="169"/>
      <c r="AA124" s="161">
        <v>0</v>
      </c>
      <c r="AB124" s="139">
        <v>-137040.50608703442</v>
      </c>
      <c r="AC124" s="165">
        <f t="shared" si="13"/>
        <v>26</v>
      </c>
      <c r="AD124" s="137" t="s">
        <v>142</v>
      </c>
      <c r="AE124" s="83"/>
      <c r="AF124" s="84">
        <f t="shared" si="14"/>
        <v>0</v>
      </c>
      <c r="AG124" s="84">
        <f t="shared" si="15"/>
        <v>3256.0824246279381</v>
      </c>
      <c r="AH124" s="85"/>
      <c r="AI124" s="93"/>
      <c r="AJ124" s="93"/>
      <c r="AK124" s="93"/>
      <c r="AL124" s="93"/>
      <c r="AM124" s="93"/>
      <c r="AN124" s="93"/>
      <c r="AO124" s="93"/>
      <c r="AP124" s="89"/>
      <c r="AQ124" s="89"/>
      <c r="AR124" s="89"/>
      <c r="AS124" s="92"/>
    </row>
    <row r="125" spans="1:45" s="90" customFormat="1" ht="15.75" customHeight="1" x14ac:dyDescent="0.25">
      <c r="A125" s="137">
        <v>2019</v>
      </c>
      <c r="B125" s="137" t="s">
        <v>161</v>
      </c>
      <c r="C125" s="137">
        <v>1023</v>
      </c>
      <c r="D125" s="137" t="s">
        <v>53</v>
      </c>
      <c r="E125" s="138">
        <v>43223</v>
      </c>
      <c r="F125" s="138"/>
      <c r="G125" s="138">
        <v>43798</v>
      </c>
      <c r="H125" s="137" t="s">
        <v>59</v>
      </c>
      <c r="I125" s="137" t="s">
        <v>64</v>
      </c>
      <c r="J125" s="137" t="s">
        <v>23</v>
      </c>
      <c r="K125" s="161">
        <v>12190166.5989435</v>
      </c>
      <c r="L125" s="137" t="s">
        <v>63</v>
      </c>
      <c r="M125" s="137" t="s">
        <v>64</v>
      </c>
      <c r="N125" s="137" t="s">
        <v>65</v>
      </c>
      <c r="O125" s="139">
        <v>-15000000</v>
      </c>
      <c r="P125" s="137"/>
      <c r="Q125" s="137" t="s">
        <v>26</v>
      </c>
      <c r="R125" s="140">
        <v>1.2304999999999999</v>
      </c>
      <c r="S125" s="140"/>
      <c r="T125" s="161"/>
      <c r="U125" s="161">
        <v>0</v>
      </c>
      <c r="V125" s="137"/>
      <c r="W125" s="140">
        <v>1.1657999999999999</v>
      </c>
      <c r="X125" s="140">
        <v>1.2180281225846683</v>
      </c>
      <c r="Y125" s="139">
        <v>-125539.89880179534</v>
      </c>
      <c r="Z125" s="168">
        <v>-632107.62735471735</v>
      </c>
      <c r="AA125" s="139">
        <v>-125539.89880179534</v>
      </c>
      <c r="AB125" s="161">
        <v>0</v>
      </c>
      <c r="AC125" s="165">
        <f t="shared" si="13"/>
        <v>26</v>
      </c>
      <c r="AD125" s="137" t="s">
        <v>159</v>
      </c>
      <c r="AE125" s="83"/>
      <c r="AF125" s="84">
        <f t="shared" si="14"/>
        <v>0</v>
      </c>
      <c r="AG125" s="84">
        <f t="shared" si="15"/>
        <v>2982.8279955306571</v>
      </c>
      <c r="AH125" s="85"/>
      <c r="AI125" s="93"/>
      <c r="AJ125" s="93"/>
      <c r="AK125" s="93"/>
      <c r="AL125" s="93"/>
      <c r="AM125" s="93"/>
      <c r="AN125" s="93"/>
      <c r="AO125" s="93"/>
      <c r="AP125" s="89"/>
      <c r="AQ125" s="89"/>
      <c r="AR125" s="89"/>
      <c r="AS125" s="92"/>
    </row>
    <row r="126" spans="1:45" s="90" customFormat="1" ht="15.75" customHeight="1" x14ac:dyDescent="0.25">
      <c r="A126" s="137">
        <v>2019</v>
      </c>
      <c r="B126" s="137" t="s">
        <v>161</v>
      </c>
      <c r="C126" s="137">
        <v>1024</v>
      </c>
      <c r="D126" s="137" t="s">
        <v>53</v>
      </c>
      <c r="E126" s="138">
        <v>43223</v>
      </c>
      <c r="F126" s="138">
        <v>43796</v>
      </c>
      <c r="G126" s="138">
        <v>43798</v>
      </c>
      <c r="H126" s="137" t="s">
        <v>63</v>
      </c>
      <c r="I126" s="137" t="s">
        <v>60</v>
      </c>
      <c r="J126" s="137" t="s">
        <v>23</v>
      </c>
      <c r="K126" s="161">
        <v>12190166.5989435</v>
      </c>
      <c r="L126" s="137" t="s">
        <v>63</v>
      </c>
      <c r="M126" s="137" t="s">
        <v>61</v>
      </c>
      <c r="N126" s="137" t="s">
        <v>65</v>
      </c>
      <c r="O126" s="139">
        <v>-15000000</v>
      </c>
      <c r="P126" s="137"/>
      <c r="Q126" s="137" t="s">
        <v>26</v>
      </c>
      <c r="R126" s="140">
        <v>1.2304999999999999</v>
      </c>
      <c r="S126" s="140"/>
      <c r="T126" s="161"/>
      <c r="U126" s="161">
        <v>0</v>
      </c>
      <c r="V126" s="137"/>
      <c r="W126" s="140">
        <v>1.1657999999999999</v>
      </c>
      <c r="X126" s="140">
        <v>1.2180281225846683</v>
      </c>
      <c r="Y126" s="139">
        <v>-506567.72855292197</v>
      </c>
      <c r="Z126" s="169"/>
      <c r="AA126" s="139">
        <v>-124819.99444468878</v>
      </c>
      <c r="AB126" s="139">
        <v>-381747.73410823318</v>
      </c>
      <c r="AC126" s="165">
        <f t="shared" si="13"/>
        <v>26</v>
      </c>
      <c r="AD126" s="137" t="s">
        <v>159</v>
      </c>
      <c r="AE126" s="83"/>
      <c r="AF126" s="84">
        <f t="shared" si="14"/>
        <v>0</v>
      </c>
      <c r="AG126" s="84">
        <f t="shared" si="15"/>
        <v>12036.049230417426</v>
      </c>
      <c r="AH126" s="85"/>
      <c r="AI126" s="93"/>
      <c r="AJ126" s="93"/>
      <c r="AK126" s="93"/>
      <c r="AL126" s="93"/>
      <c r="AM126" s="93"/>
      <c r="AN126" s="93"/>
      <c r="AO126" s="93"/>
      <c r="AP126" s="89"/>
      <c r="AQ126" s="89"/>
      <c r="AR126" s="89"/>
      <c r="AS126" s="92"/>
    </row>
    <row r="127" spans="1:45" s="90" customFormat="1" ht="15.75" customHeight="1" x14ac:dyDescent="0.25">
      <c r="A127" s="137">
        <v>2019</v>
      </c>
      <c r="B127" s="137" t="s">
        <v>93</v>
      </c>
      <c r="C127" s="137">
        <v>924</v>
      </c>
      <c r="D127" s="137" t="s">
        <v>25</v>
      </c>
      <c r="E127" s="138">
        <v>42943</v>
      </c>
      <c r="F127" s="138"/>
      <c r="G127" s="138">
        <v>43826</v>
      </c>
      <c r="H127" s="137" t="s">
        <v>59</v>
      </c>
      <c r="I127" s="137" t="s">
        <v>64</v>
      </c>
      <c r="J127" s="137" t="s">
        <v>23</v>
      </c>
      <c r="K127" s="161">
        <v>8099789.40547546</v>
      </c>
      <c r="L127" s="137" t="s">
        <v>63</v>
      </c>
      <c r="M127" s="137" t="s">
        <v>64</v>
      </c>
      <c r="N127" s="137" t="s">
        <v>65</v>
      </c>
      <c r="O127" s="139">
        <v>-10000000</v>
      </c>
      <c r="P127" s="137">
        <v>1.1677</v>
      </c>
      <c r="Q127" s="137" t="s">
        <v>26</v>
      </c>
      <c r="R127" s="140">
        <v>1.2345999999999999</v>
      </c>
      <c r="S127" s="140"/>
      <c r="T127" s="161"/>
      <c r="U127" s="161">
        <v>0</v>
      </c>
      <c r="V127" s="137"/>
      <c r="W127" s="140">
        <v>1.1657999999999999</v>
      </c>
      <c r="X127" s="140">
        <v>1.2210490104140266</v>
      </c>
      <c r="Y127" s="139">
        <v>-90427.286604225708</v>
      </c>
      <c r="Z127" s="139">
        <v>-90427.286604225708</v>
      </c>
      <c r="AA127" s="139">
        <v>-90427.286604225708</v>
      </c>
      <c r="AB127" s="161">
        <v>0</v>
      </c>
      <c r="AC127" s="165">
        <f t="shared" si="13"/>
        <v>27</v>
      </c>
      <c r="AD127" s="137" t="s">
        <v>54</v>
      </c>
      <c r="AE127" s="83"/>
      <c r="AF127" s="84">
        <f t="shared" si="14"/>
        <v>0</v>
      </c>
      <c r="AG127" s="84">
        <f t="shared" si="15"/>
        <v>3054.6337414907443</v>
      </c>
      <c r="AH127" s="85"/>
      <c r="AI127" s="93"/>
      <c r="AJ127" s="93"/>
      <c r="AK127" s="93"/>
      <c r="AL127" s="93"/>
      <c r="AM127" s="93"/>
      <c r="AN127" s="93"/>
      <c r="AO127" s="93"/>
      <c r="AP127" s="89"/>
      <c r="AQ127" s="89"/>
      <c r="AR127" s="89"/>
      <c r="AS127" s="92"/>
    </row>
    <row r="128" spans="1:45" s="90" customFormat="1" ht="15.75" customHeight="1" x14ac:dyDescent="0.25">
      <c r="A128" s="137">
        <v>2019</v>
      </c>
      <c r="B128" s="137" t="s">
        <v>94</v>
      </c>
      <c r="C128" s="137">
        <v>928</v>
      </c>
      <c r="D128" s="137" t="s">
        <v>52</v>
      </c>
      <c r="E128" s="138">
        <v>42944</v>
      </c>
      <c r="F128" s="138">
        <v>43826</v>
      </c>
      <c r="G128" s="138">
        <v>43830</v>
      </c>
      <c r="H128" s="137" t="s">
        <v>59</v>
      </c>
      <c r="I128" s="137" t="s">
        <v>61</v>
      </c>
      <c r="J128" s="137" t="s">
        <v>23</v>
      </c>
      <c r="K128" s="161">
        <v>7881462.7994955899</v>
      </c>
      <c r="L128" s="137" t="s">
        <v>59</v>
      </c>
      <c r="M128" s="137" t="s">
        <v>60</v>
      </c>
      <c r="N128" s="137" t="s">
        <v>65</v>
      </c>
      <c r="O128" s="139">
        <v>-10000000</v>
      </c>
      <c r="P128" s="137">
        <v>1.1751</v>
      </c>
      <c r="Q128" s="137" t="s">
        <v>26</v>
      </c>
      <c r="R128" s="140">
        <v>1.2687999999999999</v>
      </c>
      <c r="S128" s="140"/>
      <c r="T128" s="161"/>
      <c r="U128" s="161">
        <v>0</v>
      </c>
      <c r="V128" s="137"/>
      <c r="W128" s="140">
        <v>1.1657999999999999</v>
      </c>
      <c r="X128" s="140">
        <v>1.2214838360124898</v>
      </c>
      <c r="Y128" s="161">
        <v>166727.46547171194</v>
      </c>
      <c r="Z128" s="168">
        <v>-74346.162975328363</v>
      </c>
      <c r="AA128" s="161">
        <v>0</v>
      </c>
      <c r="AB128" s="161">
        <v>166727.46547171194</v>
      </c>
      <c r="AC128" s="165">
        <f t="shared" si="13"/>
        <v>27</v>
      </c>
      <c r="AD128" s="137" t="s">
        <v>141</v>
      </c>
      <c r="AE128" s="83"/>
      <c r="AF128" s="84">
        <f t="shared" si="14"/>
        <v>-1040.3793845434825</v>
      </c>
      <c r="AG128" s="84">
        <f t="shared" si="15"/>
        <v>0</v>
      </c>
      <c r="AH128" s="85"/>
      <c r="AI128" s="93"/>
      <c r="AJ128" s="93"/>
      <c r="AK128" s="93"/>
      <c r="AL128" s="93"/>
      <c r="AM128" s="93"/>
      <c r="AN128" s="93"/>
      <c r="AO128" s="93"/>
      <c r="AP128" s="89"/>
      <c r="AQ128" s="89"/>
      <c r="AR128" s="89"/>
      <c r="AS128" s="92"/>
    </row>
    <row r="129" spans="1:45" s="90" customFormat="1" ht="15.75" customHeight="1" x14ac:dyDescent="0.25">
      <c r="A129" s="137">
        <v>2019</v>
      </c>
      <c r="B129" s="137" t="s">
        <v>94</v>
      </c>
      <c r="C129" s="137">
        <v>929</v>
      </c>
      <c r="D129" s="137" t="s">
        <v>52</v>
      </c>
      <c r="E129" s="138">
        <v>42944</v>
      </c>
      <c r="F129" s="138">
        <v>43826</v>
      </c>
      <c r="G129" s="138">
        <v>43830</v>
      </c>
      <c r="H129" s="137" t="s">
        <v>63</v>
      </c>
      <c r="I129" s="137" t="s">
        <v>60</v>
      </c>
      <c r="J129" s="137" t="s">
        <v>23</v>
      </c>
      <c r="K129" s="161">
        <v>8928571.4285714291</v>
      </c>
      <c r="L129" s="137" t="s">
        <v>63</v>
      </c>
      <c r="M129" s="137" t="s">
        <v>61</v>
      </c>
      <c r="N129" s="137" t="s">
        <v>65</v>
      </c>
      <c r="O129" s="139">
        <v>-10000000</v>
      </c>
      <c r="P129" s="137">
        <v>1.1751</v>
      </c>
      <c r="Q129" s="137" t="s">
        <v>26</v>
      </c>
      <c r="R129" s="140">
        <v>1.1200000000000001</v>
      </c>
      <c r="S129" s="140"/>
      <c r="T129" s="161"/>
      <c r="U129" s="161">
        <v>0</v>
      </c>
      <c r="V129" s="137"/>
      <c r="W129" s="140">
        <v>1.1657999999999999</v>
      </c>
      <c r="X129" s="140">
        <v>1.2214838360124898</v>
      </c>
      <c r="Y129" s="139">
        <v>-104711.52104211762</v>
      </c>
      <c r="Z129" s="169"/>
      <c r="AA129" s="161">
        <v>0</v>
      </c>
      <c r="AB129" s="139">
        <v>-104711.52104211762</v>
      </c>
      <c r="AC129" s="165">
        <f t="shared" si="13"/>
        <v>27</v>
      </c>
      <c r="AD129" s="137" t="s">
        <v>141</v>
      </c>
      <c r="AE129" s="83"/>
      <c r="AF129" s="84">
        <f t="shared" si="14"/>
        <v>0</v>
      </c>
      <c r="AG129" s="84">
        <f t="shared" si="15"/>
        <v>3537.155180802733</v>
      </c>
      <c r="AH129" s="85"/>
      <c r="AI129" s="93"/>
      <c r="AJ129" s="93"/>
      <c r="AK129" s="93"/>
      <c r="AL129" s="93"/>
      <c r="AM129" s="93"/>
      <c r="AN129" s="93"/>
      <c r="AO129" s="93"/>
      <c r="AP129" s="89"/>
      <c r="AQ129" s="89"/>
      <c r="AR129" s="89"/>
      <c r="AS129" s="92"/>
    </row>
    <row r="130" spans="1:45" s="90" customFormat="1" ht="15.75" customHeight="1" x14ac:dyDescent="0.25">
      <c r="A130" s="137">
        <v>2019</v>
      </c>
      <c r="B130" s="137" t="s">
        <v>94</v>
      </c>
      <c r="C130" s="137">
        <v>930</v>
      </c>
      <c r="D130" s="137" t="s">
        <v>52</v>
      </c>
      <c r="E130" s="138">
        <v>42944</v>
      </c>
      <c r="F130" s="138">
        <v>43826</v>
      </c>
      <c r="G130" s="138">
        <v>43830</v>
      </c>
      <c r="H130" s="137" t="s">
        <v>63</v>
      </c>
      <c r="I130" s="137" t="s">
        <v>60</v>
      </c>
      <c r="J130" s="137" t="s">
        <v>23</v>
      </c>
      <c r="K130" s="161">
        <v>7881462.7994955899</v>
      </c>
      <c r="L130" s="137" t="s">
        <v>63</v>
      </c>
      <c r="M130" s="137" t="s">
        <v>61</v>
      </c>
      <c r="N130" s="137" t="s">
        <v>65</v>
      </c>
      <c r="O130" s="139">
        <v>-10000000</v>
      </c>
      <c r="P130" s="137">
        <v>1.1751</v>
      </c>
      <c r="Q130" s="137" t="s">
        <v>26</v>
      </c>
      <c r="R130" s="140">
        <v>1.2687999999999999</v>
      </c>
      <c r="S130" s="140">
        <v>1.1200000000000001</v>
      </c>
      <c r="T130" s="161"/>
      <c r="U130" s="161">
        <v>0</v>
      </c>
      <c r="V130" s="137"/>
      <c r="W130" s="140">
        <v>1.1657999999999999</v>
      </c>
      <c r="X130" s="140">
        <v>1.2214838360124898</v>
      </c>
      <c r="Y130" s="139">
        <v>-136362.10740492269</v>
      </c>
      <c r="Z130" s="169"/>
      <c r="AA130" s="161">
        <v>0</v>
      </c>
      <c r="AB130" s="139">
        <v>-136362.10740492269</v>
      </c>
      <c r="AC130" s="165">
        <f t="shared" si="13"/>
        <v>27</v>
      </c>
      <c r="AD130" s="137" t="s">
        <v>142</v>
      </c>
      <c r="AE130" s="83"/>
      <c r="AF130" s="84">
        <f t="shared" si="14"/>
        <v>0</v>
      </c>
      <c r="AG130" s="84">
        <f t="shared" si="15"/>
        <v>4606.3119881382891</v>
      </c>
      <c r="AH130" s="85"/>
      <c r="AI130" s="93"/>
      <c r="AJ130" s="93"/>
      <c r="AK130" s="93"/>
      <c r="AL130" s="93"/>
      <c r="AM130" s="93"/>
      <c r="AN130" s="93"/>
      <c r="AO130" s="93"/>
      <c r="AP130" s="89"/>
      <c r="AQ130" s="89"/>
      <c r="AR130" s="89"/>
      <c r="AS130" s="92"/>
    </row>
    <row r="131" spans="1:45" s="90" customFormat="1" ht="15.75" customHeight="1" x14ac:dyDescent="0.25">
      <c r="A131" s="141">
        <v>2019</v>
      </c>
      <c r="B131" s="141" t="s">
        <v>162</v>
      </c>
      <c r="C131" s="141">
        <v>1012</v>
      </c>
      <c r="D131" s="141" t="s">
        <v>22</v>
      </c>
      <c r="E131" s="142">
        <v>43222</v>
      </c>
      <c r="F131" s="142"/>
      <c r="G131" s="142">
        <v>43830</v>
      </c>
      <c r="H131" s="141" t="s">
        <v>59</v>
      </c>
      <c r="I131" s="141" t="s">
        <v>64</v>
      </c>
      <c r="J131" s="141" t="s">
        <v>23</v>
      </c>
      <c r="K131" s="162">
        <v>11881188.1188119</v>
      </c>
      <c r="L131" s="141" t="s">
        <v>63</v>
      </c>
      <c r="M131" s="141" t="s">
        <v>64</v>
      </c>
      <c r="N131" s="141" t="s">
        <v>65</v>
      </c>
      <c r="O131" s="143">
        <v>-15000000</v>
      </c>
      <c r="P131" s="141"/>
      <c r="Q131" s="141" t="s">
        <v>26</v>
      </c>
      <c r="R131" s="144">
        <v>1.2625</v>
      </c>
      <c r="S131" s="144"/>
      <c r="T131" s="162"/>
      <c r="U131" s="162">
        <v>0</v>
      </c>
      <c r="V131" s="141"/>
      <c r="W131" s="144">
        <v>1.1657999999999999</v>
      </c>
      <c r="X131" s="144">
        <v>1.2214838360124898</v>
      </c>
      <c r="Y131" s="143">
        <v>-401353.92291398346</v>
      </c>
      <c r="Z131" s="143">
        <v>-401353.92291398346</v>
      </c>
      <c r="AA131" s="143">
        <v>-401353.92291398346</v>
      </c>
      <c r="AB131" s="162">
        <v>0</v>
      </c>
      <c r="AC131" s="165">
        <f t="shared" si="13"/>
        <v>27</v>
      </c>
      <c r="AD131" s="141" t="s">
        <v>54</v>
      </c>
      <c r="AE131" s="83"/>
      <c r="AF131" s="84">
        <f t="shared" si="14"/>
        <v>0</v>
      </c>
      <c r="AG131" s="84">
        <f t="shared" si="15"/>
        <v>13557.735516034361</v>
      </c>
      <c r="AH131" s="85"/>
      <c r="AI131" s="93"/>
      <c r="AJ131" s="93"/>
      <c r="AK131" s="93"/>
      <c r="AL131" s="93"/>
      <c r="AM131" s="93"/>
      <c r="AN131" s="93"/>
      <c r="AO131" s="93"/>
      <c r="AP131" s="89"/>
      <c r="AQ131" s="89"/>
      <c r="AR131" s="89"/>
      <c r="AS131" s="96"/>
    </row>
    <row r="132" spans="1:45" s="90" customFormat="1" ht="15.75" customHeight="1" x14ac:dyDescent="0.25">
      <c r="A132" s="145"/>
      <c r="B132" s="145"/>
      <c r="C132" s="145"/>
      <c r="D132" s="145"/>
      <c r="E132" s="146"/>
      <c r="F132" s="146"/>
      <c r="G132" s="146"/>
      <c r="H132" s="145"/>
      <c r="I132" s="145"/>
      <c r="J132" s="145"/>
      <c r="K132" s="148"/>
      <c r="L132" s="145"/>
      <c r="M132" s="145"/>
      <c r="N132" s="145"/>
      <c r="O132" s="148"/>
      <c r="P132" s="145"/>
      <c r="Q132" s="145"/>
      <c r="R132" s="149"/>
      <c r="S132" s="149"/>
      <c r="T132" s="148"/>
      <c r="U132" s="148"/>
      <c r="V132" s="145"/>
      <c r="W132" s="149"/>
      <c r="X132" s="149"/>
      <c r="Y132" s="148"/>
      <c r="Z132" s="148"/>
      <c r="AA132" s="148"/>
      <c r="AB132" s="148"/>
      <c r="AC132" s="165"/>
      <c r="AD132" s="145"/>
      <c r="AE132" s="83"/>
      <c r="AF132" s="84"/>
      <c r="AG132" s="84"/>
      <c r="AH132" s="85"/>
      <c r="AI132" s="93"/>
      <c r="AJ132" s="93"/>
      <c r="AK132" s="93"/>
      <c r="AL132" s="93"/>
      <c r="AM132" s="93"/>
      <c r="AN132" s="93"/>
      <c r="AO132" s="93"/>
      <c r="AP132" s="89"/>
      <c r="AQ132" s="89"/>
      <c r="AR132" s="89"/>
      <c r="AS132" s="92"/>
    </row>
    <row r="133" spans="1:45" s="90" customFormat="1" ht="15.75" customHeight="1" x14ac:dyDescent="0.25">
      <c r="A133" s="137">
        <v>2020</v>
      </c>
      <c r="B133" s="137" t="s">
        <v>163</v>
      </c>
      <c r="C133" s="137">
        <v>1044</v>
      </c>
      <c r="D133" s="137" t="s">
        <v>116</v>
      </c>
      <c r="E133" s="138">
        <v>43236</v>
      </c>
      <c r="F133" s="138"/>
      <c r="G133" s="138">
        <v>43839</v>
      </c>
      <c r="H133" s="137" t="s">
        <v>59</v>
      </c>
      <c r="I133" s="137" t="s">
        <v>64</v>
      </c>
      <c r="J133" s="137" t="s">
        <v>23</v>
      </c>
      <c r="K133" s="161">
        <v>3843074.4595676502</v>
      </c>
      <c r="L133" s="137" t="s">
        <v>63</v>
      </c>
      <c r="M133" s="137" t="s">
        <v>64</v>
      </c>
      <c r="N133" s="137" t="s">
        <v>65</v>
      </c>
      <c r="O133" s="139">
        <v>-4800000</v>
      </c>
      <c r="P133" s="137"/>
      <c r="Q133" s="137" t="s">
        <v>26</v>
      </c>
      <c r="R133" s="140">
        <v>1.2490000000000001</v>
      </c>
      <c r="S133" s="140"/>
      <c r="T133" s="161"/>
      <c r="U133" s="161">
        <v>0</v>
      </c>
      <c r="V133" s="137"/>
      <c r="W133" s="140">
        <v>1.1657999999999999</v>
      </c>
      <c r="X133" s="140">
        <v>1.2224590336765682</v>
      </c>
      <c r="Y133" s="139">
        <v>-83943.730579811541</v>
      </c>
      <c r="Z133" s="139">
        <v>-83943.730579811541</v>
      </c>
      <c r="AA133" s="139">
        <v>-83943.730579811541</v>
      </c>
      <c r="AB133" s="161">
        <v>0</v>
      </c>
      <c r="AC133" s="165">
        <f t="shared" si="13"/>
        <v>27</v>
      </c>
      <c r="AD133" s="137" t="s">
        <v>54</v>
      </c>
      <c r="AE133" s="83"/>
      <c r="AF133" s="84">
        <f t="shared" ref="AF133:AF139" si="16">-IF($Y133&gt;0,$Y133*(1-VLOOKUP($D133,$AI$26:$AN$39,6,FALSE))*VLOOKUP($D133,$AI$26:$AN$39,IF(($G133-$B$2)/365&lt;1,4,5),FALSE),0)</f>
        <v>0</v>
      </c>
      <c r="AG133" s="84">
        <f t="shared" ref="AG133:AG139" si="17">-IF($Y133&lt;0,$Y133*(1-VLOOKUP($AC133,$AI$18:$AN$23,6,FALSE))*VLOOKUP($AC133,$AI$18:$AN$23,5,FALSE),0)</f>
        <v>2835.619218986034</v>
      </c>
      <c r="AH133" s="85"/>
      <c r="AI133" s="93"/>
      <c r="AJ133" s="93"/>
      <c r="AK133" s="93"/>
      <c r="AL133" s="93"/>
      <c r="AM133" s="93"/>
      <c r="AN133" s="93"/>
      <c r="AO133" s="93"/>
      <c r="AP133" s="89"/>
      <c r="AQ133" s="89"/>
      <c r="AR133" s="89"/>
      <c r="AS133" s="92"/>
    </row>
    <row r="134" spans="1:45" s="90" customFormat="1" ht="15.75" customHeight="1" x14ac:dyDescent="0.25">
      <c r="A134" s="137">
        <v>2020</v>
      </c>
      <c r="B134" s="137" t="s">
        <v>164</v>
      </c>
      <c r="C134" s="137">
        <v>1045</v>
      </c>
      <c r="D134" s="137" t="s">
        <v>116</v>
      </c>
      <c r="E134" s="138">
        <v>43236</v>
      </c>
      <c r="F134" s="138"/>
      <c r="G134" s="138">
        <v>43839</v>
      </c>
      <c r="H134" s="137" t="s">
        <v>59</v>
      </c>
      <c r="I134" s="137" t="s">
        <v>64</v>
      </c>
      <c r="J134" s="137" t="s">
        <v>23</v>
      </c>
      <c r="K134" s="161">
        <v>20176140.912730198</v>
      </c>
      <c r="L134" s="137" t="s">
        <v>63</v>
      </c>
      <c r="M134" s="137" t="s">
        <v>64</v>
      </c>
      <c r="N134" s="137" t="s">
        <v>65</v>
      </c>
      <c r="O134" s="139">
        <v>-25200000</v>
      </c>
      <c r="P134" s="137"/>
      <c r="Q134" s="137" t="s">
        <v>26</v>
      </c>
      <c r="R134" s="140">
        <v>1.2490000000000001</v>
      </c>
      <c r="S134" s="140"/>
      <c r="T134" s="161"/>
      <c r="U134" s="161">
        <v>0</v>
      </c>
      <c r="V134" s="137"/>
      <c r="W134" s="140">
        <v>1.1657999999999999</v>
      </c>
      <c r="X134" s="140">
        <v>1.2224590336765682</v>
      </c>
      <c r="Y134" s="139">
        <v>-440704.5855440122</v>
      </c>
      <c r="Z134" s="139">
        <v>-440704.5855440122</v>
      </c>
      <c r="AA134" s="139">
        <v>-440704.58554401214</v>
      </c>
      <c r="AB134" s="139">
        <v>-5.8207660913467407E-11</v>
      </c>
      <c r="AC134" s="165">
        <f t="shared" si="13"/>
        <v>27</v>
      </c>
      <c r="AD134" s="137" t="s">
        <v>54</v>
      </c>
      <c r="AE134" s="83"/>
      <c r="AF134" s="84">
        <f t="shared" si="16"/>
        <v>0</v>
      </c>
      <c r="AG134" s="84">
        <f t="shared" si="17"/>
        <v>14887.000899676732</v>
      </c>
      <c r="AH134" s="85"/>
      <c r="AI134" s="93"/>
      <c r="AJ134" s="93"/>
      <c r="AK134" s="93"/>
      <c r="AL134" s="93"/>
      <c r="AM134" s="93"/>
      <c r="AN134" s="93"/>
      <c r="AO134" s="93"/>
      <c r="AP134" s="89"/>
      <c r="AQ134" s="89"/>
      <c r="AR134" s="89"/>
      <c r="AS134" s="92"/>
    </row>
    <row r="135" spans="1:45" s="90" customFormat="1" ht="15.75" customHeight="1" x14ac:dyDescent="0.25">
      <c r="A135" s="137">
        <v>2020</v>
      </c>
      <c r="B135" s="137" t="s">
        <v>114</v>
      </c>
      <c r="C135" s="137">
        <v>939</v>
      </c>
      <c r="D135" s="137" t="s">
        <v>53</v>
      </c>
      <c r="E135" s="138">
        <v>43014</v>
      </c>
      <c r="F135" s="138"/>
      <c r="G135" s="138">
        <v>43861</v>
      </c>
      <c r="H135" s="137" t="s">
        <v>59</v>
      </c>
      <c r="I135" s="137" t="s">
        <v>64</v>
      </c>
      <c r="J135" s="137" t="s">
        <v>23</v>
      </c>
      <c r="K135" s="161">
        <v>12401818.9334436</v>
      </c>
      <c r="L135" s="137" t="s">
        <v>63</v>
      </c>
      <c r="M135" s="137" t="s">
        <v>64</v>
      </c>
      <c r="N135" s="137" t="s">
        <v>65</v>
      </c>
      <c r="O135" s="139">
        <v>-15000000</v>
      </c>
      <c r="P135" s="137"/>
      <c r="Q135" s="137" t="s">
        <v>26</v>
      </c>
      <c r="R135" s="140">
        <v>1.2095</v>
      </c>
      <c r="S135" s="140"/>
      <c r="T135" s="161"/>
      <c r="U135" s="161">
        <v>0</v>
      </c>
      <c r="V135" s="137"/>
      <c r="W135" s="140">
        <v>1.1657999999999999</v>
      </c>
      <c r="X135" s="140">
        <v>1.2248430591925838</v>
      </c>
      <c r="Y135" s="161">
        <v>156317.71401099084</v>
      </c>
      <c r="Z135" s="168">
        <v>-250302.40366824312</v>
      </c>
      <c r="AA135" s="161">
        <v>156317.71401099084</v>
      </c>
      <c r="AB135" s="161">
        <v>0</v>
      </c>
      <c r="AC135" s="165">
        <f t="shared" si="13"/>
        <v>27</v>
      </c>
      <c r="AD135" s="137" t="s">
        <v>159</v>
      </c>
      <c r="AE135" s="83"/>
      <c r="AF135" s="84">
        <f t="shared" si="16"/>
        <v>-4286.2317181813678</v>
      </c>
      <c r="AG135" s="84">
        <f t="shared" si="17"/>
        <v>0</v>
      </c>
      <c r="AH135" s="85"/>
      <c r="AI135" s="93"/>
      <c r="AJ135" s="93"/>
      <c r="AK135" s="93"/>
      <c r="AL135" s="93"/>
      <c r="AM135" s="93"/>
      <c r="AN135" s="93"/>
      <c r="AO135" s="93"/>
      <c r="AP135" s="89"/>
      <c r="AQ135" s="89"/>
      <c r="AR135" s="89"/>
      <c r="AS135" s="92"/>
    </row>
    <row r="136" spans="1:45" s="90" customFormat="1" ht="15.75" customHeight="1" x14ac:dyDescent="0.25">
      <c r="A136" s="137">
        <v>2020</v>
      </c>
      <c r="B136" s="137" t="s">
        <v>114</v>
      </c>
      <c r="C136" s="137">
        <v>940</v>
      </c>
      <c r="D136" s="137" t="s">
        <v>53</v>
      </c>
      <c r="E136" s="138">
        <v>43014</v>
      </c>
      <c r="F136" s="138">
        <v>43859</v>
      </c>
      <c r="G136" s="138">
        <v>43861</v>
      </c>
      <c r="H136" s="137" t="s">
        <v>63</v>
      </c>
      <c r="I136" s="137" t="s">
        <v>60</v>
      </c>
      <c r="J136" s="137" t="s">
        <v>23</v>
      </c>
      <c r="K136" s="161">
        <v>12401818.9334436</v>
      </c>
      <c r="L136" s="137" t="s">
        <v>63</v>
      </c>
      <c r="M136" s="137" t="s">
        <v>61</v>
      </c>
      <c r="N136" s="137" t="s">
        <v>65</v>
      </c>
      <c r="O136" s="139">
        <v>-15000000</v>
      </c>
      <c r="P136" s="137"/>
      <c r="Q136" s="137" t="s">
        <v>26</v>
      </c>
      <c r="R136" s="140">
        <v>1.2095</v>
      </c>
      <c r="S136" s="140"/>
      <c r="T136" s="161"/>
      <c r="U136" s="161">
        <v>0</v>
      </c>
      <c r="V136" s="137"/>
      <c r="W136" s="140">
        <v>1.1657999999999999</v>
      </c>
      <c r="X136" s="140">
        <v>1.2248430591925838</v>
      </c>
      <c r="Y136" s="139">
        <v>-406620.11767923395</v>
      </c>
      <c r="Z136" s="169"/>
      <c r="AA136" s="161">
        <v>0</v>
      </c>
      <c r="AB136" s="139">
        <v>-406620.11767923395</v>
      </c>
      <c r="AC136" s="165">
        <f t="shared" si="13"/>
        <v>27</v>
      </c>
      <c r="AD136" s="137" t="s">
        <v>159</v>
      </c>
      <c r="AE136" s="83"/>
      <c r="AF136" s="84">
        <f t="shared" si="16"/>
        <v>0</v>
      </c>
      <c r="AG136" s="84">
        <f t="shared" si="17"/>
        <v>13735.627575204524</v>
      </c>
      <c r="AH136" s="85"/>
      <c r="AI136" s="93"/>
      <c r="AJ136" s="93"/>
      <c r="AK136" s="93"/>
      <c r="AL136" s="93"/>
      <c r="AM136" s="93"/>
      <c r="AN136" s="93"/>
      <c r="AO136" s="93"/>
      <c r="AP136" s="89"/>
      <c r="AQ136" s="89"/>
      <c r="AR136" s="89"/>
      <c r="AS136" s="92"/>
    </row>
    <row r="137" spans="1:45" s="90" customFormat="1" ht="15.75" customHeight="1" x14ac:dyDescent="0.25">
      <c r="A137" s="137">
        <v>2020</v>
      </c>
      <c r="B137" s="137" t="s">
        <v>115</v>
      </c>
      <c r="C137" s="137">
        <v>945</v>
      </c>
      <c r="D137" s="137" t="s">
        <v>116</v>
      </c>
      <c r="E137" s="138">
        <v>43025</v>
      </c>
      <c r="F137" s="138"/>
      <c r="G137" s="138">
        <v>43861</v>
      </c>
      <c r="H137" s="137" t="s">
        <v>59</v>
      </c>
      <c r="I137" s="137" t="s">
        <v>64</v>
      </c>
      <c r="J137" s="137" t="s">
        <v>23</v>
      </c>
      <c r="K137" s="161">
        <v>10034518.744480999</v>
      </c>
      <c r="L137" s="137" t="s">
        <v>63</v>
      </c>
      <c r="M137" s="137" t="s">
        <v>64</v>
      </c>
      <c r="N137" s="137" t="s">
        <v>65</v>
      </c>
      <c r="O137" s="139">
        <v>-12500000</v>
      </c>
      <c r="P137" s="137"/>
      <c r="Q137" s="137" t="s">
        <v>26</v>
      </c>
      <c r="R137" s="140">
        <v>1.2457</v>
      </c>
      <c r="S137" s="140"/>
      <c r="T137" s="161"/>
      <c r="U137" s="161">
        <v>0</v>
      </c>
      <c r="V137" s="137"/>
      <c r="W137" s="140">
        <v>1.1657999999999999</v>
      </c>
      <c r="X137" s="140">
        <v>1.2248430591925838</v>
      </c>
      <c r="Y137" s="139">
        <v>-171932.51087077681</v>
      </c>
      <c r="Z137" s="139">
        <v>-171932.51087077681</v>
      </c>
      <c r="AA137" s="139">
        <v>-171932.51087077681</v>
      </c>
      <c r="AB137" s="161">
        <v>0</v>
      </c>
      <c r="AC137" s="165">
        <f t="shared" si="13"/>
        <v>27</v>
      </c>
      <c r="AD137" s="137" t="s">
        <v>54</v>
      </c>
      <c r="AE137" s="83"/>
      <c r="AF137" s="84">
        <f t="shared" si="16"/>
        <v>0</v>
      </c>
      <c r="AG137" s="84">
        <f t="shared" si="17"/>
        <v>5807.8802172148407</v>
      </c>
      <c r="AH137" s="85"/>
      <c r="AI137" s="93"/>
      <c r="AJ137" s="93"/>
      <c r="AK137" s="93"/>
      <c r="AL137" s="93"/>
      <c r="AM137" s="93"/>
      <c r="AN137" s="93"/>
      <c r="AO137" s="93"/>
      <c r="AP137" s="89"/>
      <c r="AQ137" s="89"/>
      <c r="AR137" s="89"/>
      <c r="AS137" s="92"/>
    </row>
    <row r="138" spans="1:45" s="90" customFormat="1" ht="15.75" customHeight="1" x14ac:dyDescent="0.25">
      <c r="A138" s="137">
        <v>2020</v>
      </c>
      <c r="B138" s="137" t="s">
        <v>117</v>
      </c>
      <c r="C138" s="137">
        <v>946</v>
      </c>
      <c r="D138" s="137" t="s">
        <v>116</v>
      </c>
      <c r="E138" s="138">
        <v>43025</v>
      </c>
      <c r="F138" s="138"/>
      <c r="G138" s="138">
        <v>43861</v>
      </c>
      <c r="H138" s="137" t="s">
        <v>59</v>
      </c>
      <c r="I138" s="137" t="s">
        <v>64</v>
      </c>
      <c r="J138" s="137" t="s">
        <v>23</v>
      </c>
      <c r="K138" s="161">
        <v>2006903.7488962</v>
      </c>
      <c r="L138" s="137" t="s">
        <v>63</v>
      </c>
      <c r="M138" s="137" t="s">
        <v>64</v>
      </c>
      <c r="N138" s="137" t="s">
        <v>65</v>
      </c>
      <c r="O138" s="139">
        <v>-2500000</v>
      </c>
      <c r="P138" s="137"/>
      <c r="Q138" s="137" t="s">
        <v>26</v>
      </c>
      <c r="R138" s="140">
        <v>1.2457</v>
      </c>
      <c r="S138" s="140"/>
      <c r="T138" s="161"/>
      <c r="U138" s="161">
        <v>0</v>
      </c>
      <c r="V138" s="137"/>
      <c r="W138" s="140">
        <v>1.1657999999999999</v>
      </c>
      <c r="X138" s="140">
        <v>1.2248430591925838</v>
      </c>
      <c r="Y138" s="139">
        <v>-34386.502174155044</v>
      </c>
      <c r="Z138" s="139">
        <v>-34386.502174155044</v>
      </c>
      <c r="AA138" s="139">
        <v>-34386.502174155037</v>
      </c>
      <c r="AB138" s="139">
        <v>-7.2759576141834259E-12</v>
      </c>
      <c r="AC138" s="165">
        <f t="shared" si="13"/>
        <v>27</v>
      </c>
      <c r="AD138" s="137" t="s">
        <v>54</v>
      </c>
      <c r="AE138" s="83"/>
      <c r="AF138" s="84">
        <f t="shared" si="16"/>
        <v>0</v>
      </c>
      <c r="AG138" s="84">
        <f t="shared" si="17"/>
        <v>1161.5760434429574</v>
      </c>
      <c r="AH138" s="85"/>
      <c r="AI138" s="93"/>
      <c r="AJ138" s="93"/>
      <c r="AK138" s="93"/>
      <c r="AL138" s="93"/>
      <c r="AM138" s="93"/>
      <c r="AN138" s="93"/>
      <c r="AO138" s="93"/>
      <c r="AP138" s="89"/>
      <c r="AQ138" s="89"/>
      <c r="AR138" s="89"/>
      <c r="AS138" s="92"/>
    </row>
    <row r="139" spans="1:45" s="90" customFormat="1" ht="15.75" customHeight="1" x14ac:dyDescent="0.25">
      <c r="A139" s="137">
        <v>2020</v>
      </c>
      <c r="B139" s="137" t="s">
        <v>165</v>
      </c>
      <c r="C139" s="137">
        <v>1038</v>
      </c>
      <c r="D139" s="137" t="s">
        <v>53</v>
      </c>
      <c r="E139" s="138">
        <v>43227</v>
      </c>
      <c r="F139" s="138"/>
      <c r="G139" s="138">
        <v>43861</v>
      </c>
      <c r="H139" s="137" t="s">
        <v>59</v>
      </c>
      <c r="I139" s="137" t="s">
        <v>64</v>
      </c>
      <c r="J139" s="137" t="s">
        <v>23</v>
      </c>
      <c r="K139" s="161">
        <v>4058441.5584415598</v>
      </c>
      <c r="L139" s="137" t="s">
        <v>63</v>
      </c>
      <c r="M139" s="137" t="s">
        <v>64</v>
      </c>
      <c r="N139" s="137" t="s">
        <v>65</v>
      </c>
      <c r="O139" s="139">
        <v>-5000000</v>
      </c>
      <c r="P139" s="137"/>
      <c r="Q139" s="137" t="s">
        <v>26</v>
      </c>
      <c r="R139" s="140">
        <v>1.232</v>
      </c>
      <c r="S139" s="140"/>
      <c r="T139" s="161"/>
      <c r="U139" s="161">
        <v>0</v>
      </c>
      <c r="V139" s="137"/>
      <c r="W139" s="140">
        <v>1.1657999999999999</v>
      </c>
      <c r="X139" s="140">
        <v>1.2248430591925838</v>
      </c>
      <c r="Y139" s="139">
        <v>-23861.49061070447</v>
      </c>
      <c r="Z139" s="168">
        <v>-192266.90471428749</v>
      </c>
      <c r="AA139" s="139">
        <v>-23861.49061070447</v>
      </c>
      <c r="AB139" s="161">
        <v>0</v>
      </c>
      <c r="AC139" s="165">
        <f t="shared" si="13"/>
        <v>27</v>
      </c>
      <c r="AD139" s="137" t="s">
        <v>159</v>
      </c>
      <c r="AE139" s="83"/>
      <c r="AF139" s="84">
        <f t="shared" si="16"/>
        <v>0</v>
      </c>
      <c r="AG139" s="84">
        <f t="shared" si="17"/>
        <v>806.04115282959697</v>
      </c>
      <c r="AH139" s="85"/>
      <c r="AI139" s="93"/>
      <c r="AJ139" s="93"/>
      <c r="AK139" s="93"/>
      <c r="AL139" s="93"/>
      <c r="AM139" s="93"/>
      <c r="AN139" s="93"/>
      <c r="AO139" s="93"/>
      <c r="AP139" s="89"/>
      <c r="AQ139" s="89"/>
      <c r="AR139" s="89"/>
      <c r="AS139" s="92"/>
    </row>
    <row r="140" spans="1:45" s="90" customFormat="1" ht="15.75" customHeight="1" x14ac:dyDescent="0.25">
      <c r="A140" s="137">
        <v>2020</v>
      </c>
      <c r="B140" s="137" t="s">
        <v>165</v>
      </c>
      <c r="C140" s="137">
        <v>1039</v>
      </c>
      <c r="D140" s="137" t="s">
        <v>53</v>
      </c>
      <c r="E140" s="138">
        <v>43227</v>
      </c>
      <c r="F140" s="138">
        <v>43859</v>
      </c>
      <c r="G140" s="138">
        <v>43861</v>
      </c>
      <c r="H140" s="137" t="s">
        <v>63</v>
      </c>
      <c r="I140" s="137" t="s">
        <v>60</v>
      </c>
      <c r="J140" s="137" t="s">
        <v>23</v>
      </c>
      <c r="K140" s="161">
        <v>4058441.5584415598</v>
      </c>
      <c r="L140" s="137" t="s">
        <v>63</v>
      </c>
      <c r="M140" s="137" t="s">
        <v>61</v>
      </c>
      <c r="N140" s="137" t="s">
        <v>65</v>
      </c>
      <c r="O140" s="139">
        <v>-5000000</v>
      </c>
      <c r="P140" s="137"/>
      <c r="Q140" s="137" t="s">
        <v>26</v>
      </c>
      <c r="R140" s="140">
        <v>1.232</v>
      </c>
      <c r="S140" s="140"/>
      <c r="T140" s="161"/>
      <c r="U140" s="161">
        <v>0</v>
      </c>
      <c r="V140" s="137"/>
      <c r="W140" s="140">
        <v>1.1657999999999999</v>
      </c>
      <c r="X140" s="140">
        <v>1.2248430591925838</v>
      </c>
      <c r="Y140" s="139">
        <v>-168405.41410358303</v>
      </c>
      <c r="Z140" s="169"/>
      <c r="AA140" s="139">
        <v>-23714.079764040187</v>
      </c>
      <c r="AB140" s="139">
        <v>-144691.33433954284</v>
      </c>
      <c r="AC140" s="165">
        <f t="shared" si="13"/>
        <v>27</v>
      </c>
      <c r="AD140" s="137" t="s">
        <v>159</v>
      </c>
      <c r="AE140" s="83"/>
      <c r="AF140" s="84"/>
      <c r="AG140" s="84"/>
      <c r="AH140" s="85"/>
      <c r="AI140" s="93"/>
      <c r="AJ140" s="93"/>
      <c r="AK140" s="93"/>
      <c r="AL140" s="93"/>
      <c r="AM140" s="93"/>
      <c r="AN140" s="93"/>
      <c r="AO140" s="93"/>
      <c r="AP140" s="89"/>
      <c r="AQ140" s="89"/>
      <c r="AR140" s="89"/>
      <c r="AS140" s="92"/>
    </row>
    <row r="141" spans="1:45" s="90" customFormat="1" ht="15.75" customHeight="1" x14ac:dyDescent="0.25">
      <c r="A141" s="137">
        <v>2020</v>
      </c>
      <c r="B141" s="137" t="s">
        <v>118</v>
      </c>
      <c r="C141" s="137">
        <v>941</v>
      </c>
      <c r="D141" s="137" t="s">
        <v>53</v>
      </c>
      <c r="E141" s="138">
        <v>43014</v>
      </c>
      <c r="F141" s="138"/>
      <c r="G141" s="138">
        <v>43889</v>
      </c>
      <c r="H141" s="137" t="s">
        <v>59</v>
      </c>
      <c r="I141" s="137" t="s">
        <v>64</v>
      </c>
      <c r="J141" s="137" t="s">
        <v>23</v>
      </c>
      <c r="K141" s="161">
        <v>12401818.9334436</v>
      </c>
      <c r="L141" s="137" t="s">
        <v>63</v>
      </c>
      <c r="M141" s="137" t="s">
        <v>64</v>
      </c>
      <c r="N141" s="137" t="s">
        <v>65</v>
      </c>
      <c r="O141" s="139">
        <v>-15000000</v>
      </c>
      <c r="P141" s="137"/>
      <c r="Q141" s="137" t="s">
        <v>26</v>
      </c>
      <c r="R141" s="140">
        <v>1.2095</v>
      </c>
      <c r="S141" s="140"/>
      <c r="T141" s="161"/>
      <c r="U141" s="161">
        <v>0</v>
      </c>
      <c r="V141" s="137"/>
      <c r="W141" s="140">
        <v>1.1657999999999999</v>
      </c>
      <c r="X141" s="140">
        <v>1.227886924911924</v>
      </c>
      <c r="Y141" s="161">
        <v>186900.38999343198</v>
      </c>
      <c r="Z141" s="168">
        <v>-218695.56278409221</v>
      </c>
      <c r="AA141" s="161">
        <v>186900.38999343198</v>
      </c>
      <c r="AB141" s="161">
        <v>0</v>
      </c>
      <c r="AC141" s="165">
        <f t="shared" si="13"/>
        <v>27</v>
      </c>
      <c r="AD141" s="137" t="s">
        <v>159</v>
      </c>
      <c r="AE141" s="83"/>
      <c r="AF141" s="84"/>
      <c r="AG141" s="84"/>
      <c r="AH141" s="85"/>
      <c r="AI141" s="93"/>
      <c r="AJ141" s="93"/>
      <c r="AK141" s="93"/>
      <c r="AL141" s="93"/>
      <c r="AM141" s="93"/>
      <c r="AN141" s="93"/>
      <c r="AO141" s="93"/>
      <c r="AP141" s="89"/>
      <c r="AQ141" s="89"/>
      <c r="AR141" s="89"/>
      <c r="AS141" s="92"/>
    </row>
    <row r="142" spans="1:45" s="90" customFormat="1" ht="15.75" customHeight="1" x14ac:dyDescent="0.25">
      <c r="A142" s="137">
        <v>2020</v>
      </c>
      <c r="B142" s="137" t="s">
        <v>118</v>
      </c>
      <c r="C142" s="137">
        <v>942</v>
      </c>
      <c r="D142" s="137" t="s">
        <v>53</v>
      </c>
      <c r="E142" s="138">
        <v>43014</v>
      </c>
      <c r="F142" s="138">
        <v>43887</v>
      </c>
      <c r="G142" s="138">
        <v>43889</v>
      </c>
      <c r="H142" s="137" t="s">
        <v>63</v>
      </c>
      <c r="I142" s="137" t="s">
        <v>60</v>
      </c>
      <c r="J142" s="137" t="s">
        <v>23</v>
      </c>
      <c r="K142" s="161">
        <v>12401818.9334436</v>
      </c>
      <c r="L142" s="137" t="s">
        <v>63</v>
      </c>
      <c r="M142" s="137" t="s">
        <v>61</v>
      </c>
      <c r="N142" s="137" t="s">
        <v>65</v>
      </c>
      <c r="O142" s="139">
        <v>-15000000</v>
      </c>
      <c r="P142" s="137"/>
      <c r="Q142" s="137" t="s">
        <v>26</v>
      </c>
      <c r="R142" s="140">
        <v>1.2095</v>
      </c>
      <c r="S142" s="140"/>
      <c r="T142" s="161"/>
      <c r="U142" s="161">
        <v>0</v>
      </c>
      <c r="V142" s="137"/>
      <c r="W142" s="140">
        <v>1.1657999999999999</v>
      </c>
      <c r="X142" s="140">
        <v>1.227886924911924</v>
      </c>
      <c r="Y142" s="139">
        <v>-405595.95277752419</v>
      </c>
      <c r="Z142" s="169"/>
      <c r="AA142" s="161">
        <v>0</v>
      </c>
      <c r="AB142" s="139">
        <v>-405595.95277752419</v>
      </c>
      <c r="AC142" s="165">
        <f t="shared" si="13"/>
        <v>27</v>
      </c>
      <c r="AD142" s="137" t="s">
        <v>159</v>
      </c>
      <c r="AE142" s="83"/>
      <c r="AF142" s="84">
        <f t="shared" ref="AF142:AF173" si="18">-IF($Y142&gt;0,$Y142*(1-VLOOKUP($D142,$AI$26:$AN$39,6,FALSE))*VLOOKUP($D142,$AI$26:$AN$39,IF(($G142-$B$2)/365&lt;1,4,5),FALSE),0)</f>
        <v>0</v>
      </c>
      <c r="AG142" s="84">
        <f t="shared" ref="AG142:AG173" si="19">-IF($Y142&lt;0,$Y142*(1-VLOOKUP($AC142,$AI$18:$AN$23,6,FALSE))*VLOOKUP($AC142,$AI$18:$AN$23,5,FALSE),0)</f>
        <v>13701.031284824767</v>
      </c>
      <c r="AH142" s="85"/>
      <c r="AI142" s="93"/>
      <c r="AJ142" s="93"/>
      <c r="AK142" s="93"/>
      <c r="AL142" s="93"/>
      <c r="AM142" s="93"/>
      <c r="AN142" s="93"/>
      <c r="AO142" s="93"/>
      <c r="AP142" s="89"/>
      <c r="AQ142" s="89"/>
      <c r="AR142" s="89"/>
      <c r="AS142" s="92"/>
    </row>
    <row r="143" spans="1:45" s="90" customFormat="1" ht="15.75" customHeight="1" x14ac:dyDescent="0.25">
      <c r="A143" s="137">
        <v>2020</v>
      </c>
      <c r="B143" s="137" t="s">
        <v>119</v>
      </c>
      <c r="C143" s="137">
        <v>947</v>
      </c>
      <c r="D143" s="137" t="s">
        <v>116</v>
      </c>
      <c r="E143" s="138">
        <v>43025</v>
      </c>
      <c r="F143" s="138"/>
      <c r="G143" s="138">
        <v>43889</v>
      </c>
      <c r="H143" s="137" t="s">
        <v>59</v>
      </c>
      <c r="I143" s="137" t="s">
        <v>64</v>
      </c>
      <c r="J143" s="137" t="s">
        <v>23</v>
      </c>
      <c r="K143" s="161">
        <v>6728612.6241589198</v>
      </c>
      <c r="L143" s="137" t="s">
        <v>63</v>
      </c>
      <c r="M143" s="137" t="s">
        <v>64</v>
      </c>
      <c r="N143" s="137" t="s">
        <v>65</v>
      </c>
      <c r="O143" s="139">
        <v>-8400000</v>
      </c>
      <c r="P143" s="137"/>
      <c r="Q143" s="137" t="s">
        <v>26</v>
      </c>
      <c r="R143" s="140">
        <v>1.2484</v>
      </c>
      <c r="S143" s="140"/>
      <c r="T143" s="161"/>
      <c r="U143" s="161">
        <v>0</v>
      </c>
      <c r="V143" s="137"/>
      <c r="W143" s="140">
        <v>1.1657999999999999</v>
      </c>
      <c r="X143" s="140">
        <v>1.227886924911924</v>
      </c>
      <c r="Y143" s="139">
        <v>-113128.49630461902</v>
      </c>
      <c r="Z143" s="139">
        <v>-113128.49630461902</v>
      </c>
      <c r="AA143" s="139">
        <v>-113128.49630461902</v>
      </c>
      <c r="AB143" s="161">
        <v>0</v>
      </c>
      <c r="AC143" s="165">
        <f t="shared" si="13"/>
        <v>27</v>
      </c>
      <c r="AD143" s="137" t="s">
        <v>54</v>
      </c>
      <c r="AE143" s="83"/>
      <c r="AF143" s="84">
        <f t="shared" si="18"/>
        <v>0</v>
      </c>
      <c r="AG143" s="84">
        <f t="shared" si="19"/>
        <v>3821.4806051700307</v>
      </c>
      <c r="AH143" s="85"/>
      <c r="AI143" s="93"/>
      <c r="AJ143" s="93"/>
      <c r="AK143" s="93"/>
      <c r="AL143" s="93"/>
      <c r="AM143" s="93"/>
      <c r="AN143" s="93"/>
      <c r="AO143" s="93"/>
      <c r="AP143" s="89"/>
      <c r="AQ143" s="89"/>
      <c r="AR143" s="89"/>
      <c r="AS143" s="92"/>
    </row>
    <row r="144" spans="1:45" s="90" customFormat="1" ht="15.75" customHeight="1" x14ac:dyDescent="0.25">
      <c r="A144" s="137">
        <v>2020</v>
      </c>
      <c r="B144" s="137" t="s">
        <v>120</v>
      </c>
      <c r="C144" s="137">
        <v>948</v>
      </c>
      <c r="D144" s="137" t="s">
        <v>116</v>
      </c>
      <c r="E144" s="138">
        <v>43025</v>
      </c>
      <c r="F144" s="138"/>
      <c r="G144" s="138">
        <v>43889</v>
      </c>
      <c r="H144" s="137" t="s">
        <v>59</v>
      </c>
      <c r="I144" s="137" t="s">
        <v>64</v>
      </c>
      <c r="J144" s="137" t="s">
        <v>23</v>
      </c>
      <c r="K144" s="161">
        <v>1281640.4998397999</v>
      </c>
      <c r="L144" s="137" t="s">
        <v>63</v>
      </c>
      <c r="M144" s="137" t="s">
        <v>64</v>
      </c>
      <c r="N144" s="137" t="s">
        <v>65</v>
      </c>
      <c r="O144" s="139">
        <v>-1600000</v>
      </c>
      <c r="P144" s="137"/>
      <c r="Q144" s="137" t="s">
        <v>26</v>
      </c>
      <c r="R144" s="140">
        <v>1.2484</v>
      </c>
      <c r="S144" s="140"/>
      <c r="T144" s="161"/>
      <c r="U144" s="161">
        <v>0</v>
      </c>
      <c r="V144" s="137"/>
      <c r="W144" s="140">
        <v>1.1657999999999999</v>
      </c>
      <c r="X144" s="140">
        <v>1.227886924911924</v>
      </c>
      <c r="Y144" s="139">
        <v>-21548.285010403946</v>
      </c>
      <c r="Z144" s="139">
        <v>-21548.285010403946</v>
      </c>
      <c r="AA144" s="139">
        <v>-21548.285010403946</v>
      </c>
      <c r="AB144" s="161">
        <v>0</v>
      </c>
      <c r="AC144" s="165">
        <f t="shared" si="13"/>
        <v>27</v>
      </c>
      <c r="AD144" s="137" t="s">
        <v>54</v>
      </c>
      <c r="AE144" s="83"/>
      <c r="AF144" s="84">
        <f t="shared" si="18"/>
        <v>0</v>
      </c>
      <c r="AG144" s="84">
        <f t="shared" si="19"/>
        <v>727.90106765144537</v>
      </c>
      <c r="AH144" s="85"/>
      <c r="AI144" s="93"/>
      <c r="AJ144" s="93"/>
      <c r="AK144" s="93"/>
      <c r="AL144" s="93"/>
      <c r="AM144" s="93"/>
      <c r="AN144" s="93"/>
      <c r="AO144" s="93"/>
      <c r="AP144" s="89"/>
      <c r="AQ144" s="89"/>
      <c r="AR144" s="89"/>
      <c r="AS144" s="92"/>
    </row>
    <row r="145" spans="1:45" s="90" customFormat="1" ht="15.75" customHeight="1" x14ac:dyDescent="0.25">
      <c r="A145" s="137">
        <v>2020</v>
      </c>
      <c r="B145" s="137" t="s">
        <v>121</v>
      </c>
      <c r="C145" s="137">
        <v>949</v>
      </c>
      <c r="D145" s="137" t="s">
        <v>22</v>
      </c>
      <c r="E145" s="138">
        <v>43025</v>
      </c>
      <c r="F145" s="138"/>
      <c r="G145" s="138">
        <v>43889</v>
      </c>
      <c r="H145" s="137" t="s">
        <v>59</v>
      </c>
      <c r="I145" s="137" t="s">
        <v>64</v>
      </c>
      <c r="J145" s="137" t="s">
        <v>23</v>
      </c>
      <c r="K145" s="161">
        <v>4142502.0712510399</v>
      </c>
      <c r="L145" s="137" t="s">
        <v>63</v>
      </c>
      <c r="M145" s="137" t="s">
        <v>64</v>
      </c>
      <c r="N145" s="137" t="s">
        <v>65</v>
      </c>
      <c r="O145" s="139">
        <v>-5000000</v>
      </c>
      <c r="P145" s="137"/>
      <c r="Q145" s="137" t="s">
        <v>26</v>
      </c>
      <c r="R145" s="140">
        <v>1.2070000000000001</v>
      </c>
      <c r="S145" s="140"/>
      <c r="T145" s="161"/>
      <c r="U145" s="161">
        <v>0</v>
      </c>
      <c r="V145" s="137"/>
      <c r="W145" s="140">
        <v>1.1657999999999999</v>
      </c>
      <c r="X145" s="140">
        <v>1.227886924911924</v>
      </c>
      <c r="Y145" s="161">
        <v>70917.425060358437</v>
      </c>
      <c r="Z145" s="168">
        <v>-61053.126673724866</v>
      </c>
      <c r="AA145" s="161">
        <v>70917.425060358437</v>
      </c>
      <c r="AB145" s="161">
        <v>0</v>
      </c>
      <c r="AC145" s="165">
        <f t="shared" si="13"/>
        <v>27</v>
      </c>
      <c r="AD145" s="137" t="s">
        <v>159</v>
      </c>
      <c r="AE145" s="83"/>
      <c r="AF145" s="84">
        <f t="shared" si="18"/>
        <v>-412.73941385128609</v>
      </c>
      <c r="AG145" s="84">
        <f t="shared" si="19"/>
        <v>0</v>
      </c>
      <c r="AH145" s="85"/>
      <c r="AI145" s="93"/>
      <c r="AJ145" s="93"/>
      <c r="AK145" s="93"/>
      <c r="AL145" s="93"/>
      <c r="AM145" s="93"/>
      <c r="AN145" s="93"/>
      <c r="AO145" s="93"/>
      <c r="AP145" s="89"/>
      <c r="AQ145" s="89"/>
      <c r="AR145" s="89"/>
      <c r="AS145" s="92"/>
    </row>
    <row r="146" spans="1:45" s="90" customFormat="1" ht="15.75" customHeight="1" x14ac:dyDescent="0.25">
      <c r="A146" s="137">
        <v>2020</v>
      </c>
      <c r="B146" s="137" t="s">
        <v>121</v>
      </c>
      <c r="C146" s="137">
        <v>950</v>
      </c>
      <c r="D146" s="137" t="s">
        <v>22</v>
      </c>
      <c r="E146" s="138">
        <v>43025</v>
      </c>
      <c r="F146" s="138">
        <v>43887</v>
      </c>
      <c r="G146" s="138">
        <v>43889</v>
      </c>
      <c r="H146" s="137" t="s">
        <v>63</v>
      </c>
      <c r="I146" s="137" t="s">
        <v>60</v>
      </c>
      <c r="J146" s="137" t="s">
        <v>23</v>
      </c>
      <c r="K146" s="161">
        <v>4142502.0712510399</v>
      </c>
      <c r="L146" s="137" t="s">
        <v>63</v>
      </c>
      <c r="M146" s="137" t="s">
        <v>61</v>
      </c>
      <c r="N146" s="137" t="s">
        <v>65</v>
      </c>
      <c r="O146" s="139">
        <v>-5000000</v>
      </c>
      <c r="P146" s="137"/>
      <c r="Q146" s="137" t="s">
        <v>26</v>
      </c>
      <c r="R146" s="140">
        <v>1.2070000000000001</v>
      </c>
      <c r="S146" s="140"/>
      <c r="T146" s="161"/>
      <c r="U146" s="161">
        <v>0</v>
      </c>
      <c r="V146" s="137"/>
      <c r="W146" s="140">
        <v>1.1657999999999999</v>
      </c>
      <c r="X146" s="140">
        <v>1.227886924911924</v>
      </c>
      <c r="Y146" s="139">
        <v>-131970.5517340833</v>
      </c>
      <c r="Z146" s="169"/>
      <c r="AA146" s="161">
        <v>0</v>
      </c>
      <c r="AB146" s="139">
        <v>-131970.5517340833</v>
      </c>
      <c r="AC146" s="165">
        <f t="shared" si="13"/>
        <v>27</v>
      </c>
      <c r="AD146" s="137" t="s">
        <v>159</v>
      </c>
      <c r="AE146" s="83"/>
      <c r="AF146" s="84">
        <f t="shared" si="18"/>
        <v>0</v>
      </c>
      <c r="AG146" s="84">
        <f t="shared" si="19"/>
        <v>4457.9652375773339</v>
      </c>
      <c r="AH146" s="101"/>
      <c r="AI146" s="93"/>
      <c r="AJ146" s="93"/>
      <c r="AK146" s="93"/>
      <c r="AL146" s="93"/>
      <c r="AM146" s="93"/>
      <c r="AN146" s="93"/>
      <c r="AO146" s="93"/>
      <c r="AP146" s="101"/>
      <c r="AQ146" s="101"/>
      <c r="AR146" s="101"/>
      <c r="AS146" s="92"/>
    </row>
    <row r="147" spans="1:45" s="90" customFormat="1" ht="15.75" customHeight="1" x14ac:dyDescent="0.25">
      <c r="A147" s="137">
        <v>2020</v>
      </c>
      <c r="B147" s="137" t="s">
        <v>166</v>
      </c>
      <c r="C147" s="137">
        <v>1026</v>
      </c>
      <c r="D147" s="137" t="s">
        <v>28</v>
      </c>
      <c r="E147" s="138">
        <v>43227</v>
      </c>
      <c r="F147" s="138"/>
      <c r="G147" s="138">
        <v>43889</v>
      </c>
      <c r="H147" s="137" t="s">
        <v>59</v>
      </c>
      <c r="I147" s="137" t="s">
        <v>64</v>
      </c>
      <c r="J147" s="137" t="s">
        <v>23</v>
      </c>
      <c r="K147" s="161">
        <v>4046944.5568595701</v>
      </c>
      <c r="L147" s="137" t="s">
        <v>63</v>
      </c>
      <c r="M147" s="137" t="s">
        <v>64</v>
      </c>
      <c r="N147" s="137" t="s">
        <v>65</v>
      </c>
      <c r="O147" s="139">
        <v>-5000000</v>
      </c>
      <c r="P147" s="137"/>
      <c r="Q147" s="137" t="s">
        <v>26</v>
      </c>
      <c r="R147" s="140">
        <v>1.2355</v>
      </c>
      <c r="S147" s="140"/>
      <c r="T147" s="161"/>
      <c r="U147" s="161">
        <v>0</v>
      </c>
      <c r="V147" s="137"/>
      <c r="W147" s="140">
        <v>1.1657999999999999</v>
      </c>
      <c r="X147" s="140">
        <v>1.227886924911924</v>
      </c>
      <c r="Y147" s="139">
        <v>-25252.424806843264</v>
      </c>
      <c r="Z147" s="168">
        <v>-197982.56162214751</v>
      </c>
      <c r="AA147" s="139">
        <v>-25252.424806843261</v>
      </c>
      <c r="AB147" s="139">
        <v>-3.637978807091713E-12</v>
      </c>
      <c r="AC147" s="165">
        <f t="shared" si="13"/>
        <v>27</v>
      </c>
      <c r="AD147" s="137" t="s">
        <v>159</v>
      </c>
      <c r="AE147" s="83"/>
      <c r="AF147" s="84">
        <f t="shared" si="18"/>
        <v>0</v>
      </c>
      <c r="AG147" s="84">
        <f t="shared" si="19"/>
        <v>853.02690997516549</v>
      </c>
      <c r="AH147" s="101"/>
      <c r="AI147" s="93"/>
      <c r="AJ147" s="93"/>
      <c r="AK147" s="93"/>
      <c r="AL147" s="93"/>
      <c r="AM147" s="93"/>
      <c r="AN147" s="93"/>
      <c r="AO147" s="88"/>
      <c r="AP147" s="101"/>
      <c r="AQ147" s="101"/>
      <c r="AR147" s="101"/>
      <c r="AS147" s="92"/>
    </row>
    <row r="148" spans="1:45" s="90" customFormat="1" ht="15.75" customHeight="1" x14ac:dyDescent="0.3">
      <c r="A148" s="137">
        <v>2020</v>
      </c>
      <c r="B148" s="137" t="s">
        <v>166</v>
      </c>
      <c r="C148" s="137">
        <v>1027</v>
      </c>
      <c r="D148" s="137" t="s">
        <v>28</v>
      </c>
      <c r="E148" s="138">
        <v>43227</v>
      </c>
      <c r="F148" s="138">
        <v>43887</v>
      </c>
      <c r="G148" s="138">
        <v>43889</v>
      </c>
      <c r="H148" s="137" t="s">
        <v>63</v>
      </c>
      <c r="I148" s="137" t="s">
        <v>60</v>
      </c>
      <c r="J148" s="137" t="s">
        <v>23</v>
      </c>
      <c r="K148" s="161">
        <v>4046944.5568595701</v>
      </c>
      <c r="L148" s="137" t="s">
        <v>63</v>
      </c>
      <c r="M148" s="137" t="s">
        <v>61</v>
      </c>
      <c r="N148" s="137" t="s">
        <v>65</v>
      </c>
      <c r="O148" s="139">
        <v>-5000000</v>
      </c>
      <c r="P148" s="137"/>
      <c r="Q148" s="137" t="s">
        <v>26</v>
      </c>
      <c r="R148" s="140">
        <v>1.2355</v>
      </c>
      <c r="S148" s="140"/>
      <c r="T148" s="161"/>
      <c r="U148" s="161">
        <v>0</v>
      </c>
      <c r="V148" s="137"/>
      <c r="W148" s="140">
        <v>1.1657999999999999</v>
      </c>
      <c r="X148" s="140">
        <v>1.227886924911924</v>
      </c>
      <c r="Y148" s="139">
        <v>-172730.13681530423</v>
      </c>
      <c r="Z148" s="169"/>
      <c r="AA148" s="139">
        <v>-25091.63683037227</v>
      </c>
      <c r="AB148" s="139">
        <v>-147638.49998493196</v>
      </c>
      <c r="AC148" s="165">
        <f t="shared" si="13"/>
        <v>27</v>
      </c>
      <c r="AD148" s="137" t="s">
        <v>159</v>
      </c>
      <c r="AE148" s="83"/>
      <c r="AF148" s="84">
        <f t="shared" si="18"/>
        <v>0</v>
      </c>
      <c r="AG148" s="84">
        <f t="shared" si="19"/>
        <v>5834.824021620977</v>
      </c>
      <c r="AH148" s="79"/>
      <c r="AI148" s="93"/>
      <c r="AJ148" s="93"/>
      <c r="AK148" s="93"/>
      <c r="AL148" s="93"/>
      <c r="AM148" s="93"/>
      <c r="AN148" s="93"/>
      <c r="AO148" s="88"/>
      <c r="AP148" s="79"/>
      <c r="AQ148" s="79"/>
      <c r="AR148" s="79"/>
      <c r="AS148" s="92"/>
    </row>
    <row r="149" spans="1:45" s="90" customFormat="1" ht="15.75" customHeight="1" x14ac:dyDescent="0.3">
      <c r="A149" s="137">
        <v>2020</v>
      </c>
      <c r="B149" s="137" t="s">
        <v>122</v>
      </c>
      <c r="C149" s="137">
        <v>943</v>
      </c>
      <c r="D149" s="137" t="s">
        <v>53</v>
      </c>
      <c r="E149" s="138">
        <v>43014</v>
      </c>
      <c r="F149" s="138"/>
      <c r="G149" s="138">
        <v>43921</v>
      </c>
      <c r="H149" s="137" t="s">
        <v>59</v>
      </c>
      <c r="I149" s="137" t="s">
        <v>64</v>
      </c>
      <c r="J149" s="137" t="s">
        <v>23</v>
      </c>
      <c r="K149" s="161">
        <v>12401818.9334436</v>
      </c>
      <c r="L149" s="137" t="s">
        <v>63</v>
      </c>
      <c r="M149" s="137" t="s">
        <v>64</v>
      </c>
      <c r="N149" s="137" t="s">
        <v>65</v>
      </c>
      <c r="O149" s="139">
        <v>-15000000</v>
      </c>
      <c r="P149" s="137"/>
      <c r="Q149" s="137" t="s">
        <v>26</v>
      </c>
      <c r="R149" s="140">
        <v>1.2095</v>
      </c>
      <c r="S149" s="140"/>
      <c r="T149" s="161"/>
      <c r="U149" s="161">
        <v>0</v>
      </c>
      <c r="V149" s="137"/>
      <c r="W149" s="140">
        <v>1.1657999999999999</v>
      </c>
      <c r="X149" s="140">
        <v>1.2313778064741132</v>
      </c>
      <c r="Y149" s="161">
        <v>221803.28901561716</v>
      </c>
      <c r="Z149" s="168">
        <v>-181568.6594041296</v>
      </c>
      <c r="AA149" s="161">
        <v>221803.28901561716</v>
      </c>
      <c r="AB149" s="161">
        <v>0</v>
      </c>
      <c r="AC149" s="165">
        <f t="shared" si="13"/>
        <v>27</v>
      </c>
      <c r="AD149" s="137" t="s">
        <v>159</v>
      </c>
      <c r="AE149" s="83"/>
      <c r="AF149" s="84">
        <f t="shared" si="18"/>
        <v>-6081.8461848082216</v>
      </c>
      <c r="AG149" s="84">
        <f t="shared" si="19"/>
        <v>0</v>
      </c>
      <c r="AH149" s="79"/>
      <c r="AI149" s="93"/>
      <c r="AJ149" s="93"/>
      <c r="AK149" s="93"/>
      <c r="AL149" s="93"/>
      <c r="AM149" s="93"/>
      <c r="AN149" s="93"/>
      <c r="AO149" s="80"/>
      <c r="AP149" s="79"/>
      <c r="AQ149" s="79"/>
      <c r="AR149" s="79"/>
      <c r="AS149" s="92"/>
    </row>
    <row r="150" spans="1:45" s="90" customFormat="1" ht="15.75" customHeight="1" x14ac:dyDescent="0.3">
      <c r="A150" s="137">
        <v>2020</v>
      </c>
      <c r="B150" s="137" t="s">
        <v>122</v>
      </c>
      <c r="C150" s="137">
        <v>944</v>
      </c>
      <c r="D150" s="137" t="s">
        <v>53</v>
      </c>
      <c r="E150" s="138">
        <v>43014</v>
      </c>
      <c r="F150" s="138">
        <v>43917</v>
      </c>
      <c r="G150" s="138">
        <v>43921</v>
      </c>
      <c r="H150" s="137" t="s">
        <v>63</v>
      </c>
      <c r="I150" s="137" t="s">
        <v>60</v>
      </c>
      <c r="J150" s="137" t="s">
        <v>23</v>
      </c>
      <c r="K150" s="161">
        <v>12401818.9334436</v>
      </c>
      <c r="L150" s="137" t="s">
        <v>63</v>
      </c>
      <c r="M150" s="137" t="s">
        <v>61</v>
      </c>
      <c r="N150" s="137" t="s">
        <v>65</v>
      </c>
      <c r="O150" s="139">
        <v>-15000000</v>
      </c>
      <c r="P150" s="137"/>
      <c r="Q150" s="137" t="s">
        <v>26</v>
      </c>
      <c r="R150" s="140">
        <v>1.2095</v>
      </c>
      <c r="S150" s="140"/>
      <c r="T150" s="161"/>
      <c r="U150" s="161">
        <v>0</v>
      </c>
      <c r="V150" s="137"/>
      <c r="W150" s="140">
        <v>1.1657999999999999</v>
      </c>
      <c r="X150" s="140">
        <v>1.2313778064741132</v>
      </c>
      <c r="Y150" s="139">
        <v>-403371.94841974677</v>
      </c>
      <c r="Z150" s="169"/>
      <c r="AA150" s="161">
        <v>0</v>
      </c>
      <c r="AB150" s="139">
        <v>-403371.94841974677</v>
      </c>
      <c r="AC150" s="165">
        <f t="shared" si="13"/>
        <v>27</v>
      </c>
      <c r="AD150" s="137" t="s">
        <v>159</v>
      </c>
      <c r="AE150" s="83"/>
      <c r="AF150" s="84">
        <f t="shared" si="18"/>
        <v>0</v>
      </c>
      <c r="AG150" s="84">
        <f t="shared" si="19"/>
        <v>13625.904417619047</v>
      </c>
      <c r="AH150" s="79"/>
      <c r="AI150" s="93"/>
      <c r="AJ150" s="93"/>
      <c r="AK150" s="93"/>
      <c r="AL150" s="93"/>
      <c r="AM150" s="93"/>
      <c r="AN150" s="93"/>
      <c r="AO150" s="80"/>
      <c r="AP150" s="79"/>
      <c r="AQ150" s="79"/>
      <c r="AR150" s="79"/>
      <c r="AS150" s="92"/>
    </row>
    <row r="151" spans="1:45" s="90" customFormat="1" ht="15.75" customHeight="1" x14ac:dyDescent="0.3">
      <c r="A151" s="137">
        <v>2020</v>
      </c>
      <c r="B151" s="137" t="s">
        <v>123</v>
      </c>
      <c r="C151" s="137">
        <v>951</v>
      </c>
      <c r="D151" s="137" t="s">
        <v>22</v>
      </c>
      <c r="E151" s="138">
        <v>43025</v>
      </c>
      <c r="F151" s="138"/>
      <c r="G151" s="138">
        <v>43921</v>
      </c>
      <c r="H151" s="137" t="s">
        <v>59</v>
      </c>
      <c r="I151" s="137" t="s">
        <v>64</v>
      </c>
      <c r="J151" s="137" t="s">
        <v>23</v>
      </c>
      <c r="K151" s="161">
        <v>8271298.5938792396</v>
      </c>
      <c r="L151" s="137" t="s">
        <v>63</v>
      </c>
      <c r="M151" s="137" t="s">
        <v>64</v>
      </c>
      <c r="N151" s="137" t="s">
        <v>65</v>
      </c>
      <c r="O151" s="139">
        <v>-10000000</v>
      </c>
      <c r="P151" s="137"/>
      <c r="Q151" s="137" t="s">
        <v>26</v>
      </c>
      <c r="R151" s="140">
        <v>1.2090000000000001</v>
      </c>
      <c r="S151" s="140"/>
      <c r="T151" s="161"/>
      <c r="U151" s="161">
        <v>0</v>
      </c>
      <c r="V151" s="137"/>
      <c r="W151" s="140">
        <v>1.1657999999999999</v>
      </c>
      <c r="X151" s="140">
        <v>1.2313778064741132</v>
      </c>
      <c r="Y151" s="161">
        <v>151310.83640570153</v>
      </c>
      <c r="Z151" s="168">
        <v>-116334.23229453084</v>
      </c>
      <c r="AA151" s="161">
        <v>151310.8364057015</v>
      </c>
      <c r="AB151" s="161">
        <v>2.9103830456733704E-11</v>
      </c>
      <c r="AC151" s="165">
        <f t="shared" si="13"/>
        <v>27</v>
      </c>
      <c r="AD151" s="137" t="s">
        <v>159</v>
      </c>
      <c r="AE151" s="83"/>
      <c r="AF151" s="84">
        <f t="shared" si="18"/>
        <v>-880.62906788118289</v>
      </c>
      <c r="AG151" s="84">
        <f t="shared" si="19"/>
        <v>0</v>
      </c>
      <c r="AH151" s="79"/>
      <c r="AI151" s="88"/>
      <c r="AJ151" s="88"/>
      <c r="AK151" s="88"/>
      <c r="AL151" s="88"/>
      <c r="AM151" s="88"/>
      <c r="AN151" s="88"/>
      <c r="AO151" s="80"/>
      <c r="AP151" s="79"/>
      <c r="AQ151" s="79"/>
      <c r="AR151" s="79"/>
      <c r="AS151" s="92"/>
    </row>
    <row r="152" spans="1:45" s="90" customFormat="1" ht="15.75" customHeight="1" x14ac:dyDescent="0.3">
      <c r="A152" s="137">
        <v>2020</v>
      </c>
      <c r="B152" s="137" t="s">
        <v>123</v>
      </c>
      <c r="C152" s="137">
        <v>952</v>
      </c>
      <c r="D152" s="137" t="s">
        <v>22</v>
      </c>
      <c r="E152" s="138">
        <v>43025</v>
      </c>
      <c r="F152" s="138">
        <v>43917</v>
      </c>
      <c r="G152" s="138">
        <v>43921</v>
      </c>
      <c r="H152" s="137" t="s">
        <v>63</v>
      </c>
      <c r="I152" s="137" t="s">
        <v>60</v>
      </c>
      <c r="J152" s="137" t="s">
        <v>23</v>
      </c>
      <c r="K152" s="161">
        <v>8271298.5938792396</v>
      </c>
      <c r="L152" s="137" t="s">
        <v>63</v>
      </c>
      <c r="M152" s="137" t="s">
        <v>61</v>
      </c>
      <c r="N152" s="137" t="s">
        <v>65</v>
      </c>
      <c r="O152" s="139">
        <v>-10000000</v>
      </c>
      <c r="P152" s="137"/>
      <c r="Q152" s="137" t="s">
        <v>26</v>
      </c>
      <c r="R152" s="140">
        <v>1.2090000000000001</v>
      </c>
      <c r="S152" s="140"/>
      <c r="T152" s="161"/>
      <c r="U152" s="161">
        <v>0</v>
      </c>
      <c r="V152" s="137"/>
      <c r="W152" s="140">
        <v>1.1657999999999999</v>
      </c>
      <c r="X152" s="140">
        <v>1.2313778064741132</v>
      </c>
      <c r="Y152" s="139">
        <v>-267645.06870023237</v>
      </c>
      <c r="Z152" s="169"/>
      <c r="AA152" s="161">
        <v>0</v>
      </c>
      <c r="AB152" s="139">
        <v>-267645.06870023237</v>
      </c>
      <c r="AC152" s="165">
        <f t="shared" si="13"/>
        <v>27</v>
      </c>
      <c r="AD152" s="137" t="s">
        <v>159</v>
      </c>
      <c r="AE152" s="83"/>
      <c r="AF152" s="84">
        <f t="shared" si="18"/>
        <v>0</v>
      </c>
      <c r="AG152" s="84">
        <f t="shared" si="19"/>
        <v>9041.0504206938494</v>
      </c>
      <c r="AH152" s="79"/>
      <c r="AI152" s="88"/>
      <c r="AJ152" s="88"/>
      <c r="AK152" s="88"/>
      <c r="AL152" s="88"/>
      <c r="AM152" s="88"/>
      <c r="AN152" s="88"/>
      <c r="AO152" s="80"/>
      <c r="AP152" s="79"/>
      <c r="AQ152" s="79"/>
      <c r="AR152" s="79"/>
      <c r="AS152" s="92"/>
    </row>
    <row r="153" spans="1:45" s="90" customFormat="1" ht="15.75" customHeight="1" x14ac:dyDescent="0.3">
      <c r="A153" s="137">
        <v>2020</v>
      </c>
      <c r="B153" s="137" t="s">
        <v>124</v>
      </c>
      <c r="C153" s="137">
        <v>953</v>
      </c>
      <c r="D153" s="137" t="s">
        <v>22</v>
      </c>
      <c r="E153" s="138">
        <v>43025</v>
      </c>
      <c r="F153" s="138"/>
      <c r="G153" s="138">
        <v>43921</v>
      </c>
      <c r="H153" s="137" t="s">
        <v>59</v>
      </c>
      <c r="I153" s="137" t="s">
        <v>64</v>
      </c>
      <c r="J153" s="137" t="s">
        <v>23</v>
      </c>
      <c r="K153" s="161">
        <v>8274720.7281754296</v>
      </c>
      <c r="L153" s="137" t="s">
        <v>63</v>
      </c>
      <c r="M153" s="137" t="s">
        <v>64</v>
      </c>
      <c r="N153" s="137" t="s">
        <v>65</v>
      </c>
      <c r="O153" s="139">
        <v>-10000000</v>
      </c>
      <c r="P153" s="137"/>
      <c r="Q153" s="137" t="s">
        <v>26</v>
      </c>
      <c r="R153" s="140">
        <v>1.2084999999999999</v>
      </c>
      <c r="S153" s="140"/>
      <c r="T153" s="161"/>
      <c r="U153" s="161">
        <v>0</v>
      </c>
      <c r="V153" s="137"/>
      <c r="W153" s="140">
        <v>1.1657999999999999</v>
      </c>
      <c r="X153" s="140">
        <v>1.2313778064741132</v>
      </c>
      <c r="Y153" s="161">
        <v>154755.66160755523</v>
      </c>
      <c r="Z153" s="168">
        <v>-111623.86255860538</v>
      </c>
      <c r="AA153" s="161">
        <v>154755.66160755523</v>
      </c>
      <c r="AB153" s="161">
        <v>0</v>
      </c>
      <c r="AC153" s="165">
        <f t="shared" si="13"/>
        <v>27</v>
      </c>
      <c r="AD153" s="137" t="s">
        <v>159</v>
      </c>
      <c r="AE153" s="83"/>
      <c r="AF153" s="84">
        <f t="shared" si="18"/>
        <v>-900.67795055597151</v>
      </c>
      <c r="AG153" s="84">
        <f t="shared" si="19"/>
        <v>0</v>
      </c>
      <c r="AH153" s="79"/>
      <c r="AI153" s="80"/>
      <c r="AJ153" s="80"/>
      <c r="AK153" s="80"/>
      <c r="AL153" s="80"/>
      <c r="AM153" s="80"/>
      <c r="AN153" s="80"/>
      <c r="AO153" s="80"/>
      <c r="AP153" s="79"/>
      <c r="AQ153" s="79"/>
      <c r="AR153" s="79"/>
      <c r="AS153" s="92"/>
    </row>
    <row r="154" spans="1:45" s="90" customFormat="1" ht="15.75" customHeight="1" x14ac:dyDescent="0.3">
      <c r="A154" s="137">
        <v>2020</v>
      </c>
      <c r="B154" s="137" t="s">
        <v>124</v>
      </c>
      <c r="C154" s="137">
        <v>954</v>
      </c>
      <c r="D154" s="137" t="s">
        <v>22</v>
      </c>
      <c r="E154" s="138">
        <v>43025</v>
      </c>
      <c r="F154" s="138">
        <v>43917</v>
      </c>
      <c r="G154" s="138">
        <v>43921</v>
      </c>
      <c r="H154" s="137" t="s">
        <v>63</v>
      </c>
      <c r="I154" s="137" t="s">
        <v>60</v>
      </c>
      <c r="J154" s="137" t="s">
        <v>23</v>
      </c>
      <c r="K154" s="161">
        <v>8274720.7281754296</v>
      </c>
      <c r="L154" s="137" t="s">
        <v>63</v>
      </c>
      <c r="M154" s="137" t="s">
        <v>61</v>
      </c>
      <c r="N154" s="137" t="s">
        <v>65</v>
      </c>
      <c r="O154" s="139">
        <v>-10000000</v>
      </c>
      <c r="P154" s="137"/>
      <c r="Q154" s="137" t="s">
        <v>26</v>
      </c>
      <c r="R154" s="140">
        <v>1.2084999999999999</v>
      </c>
      <c r="S154" s="140"/>
      <c r="T154" s="161"/>
      <c r="U154" s="161">
        <v>0</v>
      </c>
      <c r="V154" s="137"/>
      <c r="W154" s="140">
        <v>1.1657999999999999</v>
      </c>
      <c r="X154" s="140">
        <v>1.2313778064741132</v>
      </c>
      <c r="Y154" s="139">
        <v>-266379.52416616061</v>
      </c>
      <c r="Z154" s="169"/>
      <c r="AA154" s="161">
        <v>0</v>
      </c>
      <c r="AB154" s="139">
        <v>-266379.52416616061</v>
      </c>
      <c r="AC154" s="165">
        <f t="shared" ref="AC154:AC190" si="20">VLOOKUP(G154,$AK$17:$AP$23,6,TRUE)+1</f>
        <v>27</v>
      </c>
      <c r="AD154" s="137" t="s">
        <v>159</v>
      </c>
      <c r="AE154" s="83"/>
      <c r="AF154" s="84">
        <f t="shared" si="18"/>
        <v>0</v>
      </c>
      <c r="AG154" s="84">
        <f t="shared" si="19"/>
        <v>8998.3003263329065</v>
      </c>
      <c r="AH154" s="79"/>
      <c r="AI154" s="80"/>
      <c r="AJ154" s="80"/>
      <c r="AK154" s="80"/>
      <c r="AL154" s="80"/>
      <c r="AM154" s="80"/>
      <c r="AN154" s="80"/>
      <c r="AO154" s="80"/>
      <c r="AP154" s="79"/>
      <c r="AQ154" s="79"/>
      <c r="AR154" s="79"/>
      <c r="AS154" s="92"/>
    </row>
    <row r="155" spans="1:45" s="90" customFormat="1" ht="15.75" customHeight="1" x14ac:dyDescent="0.3">
      <c r="A155" s="137">
        <v>2020</v>
      </c>
      <c r="B155" s="137" t="s">
        <v>125</v>
      </c>
      <c r="C155" s="137">
        <v>995</v>
      </c>
      <c r="D155" s="137" t="s">
        <v>116</v>
      </c>
      <c r="E155" s="138">
        <v>43035</v>
      </c>
      <c r="F155" s="138"/>
      <c r="G155" s="138">
        <v>43951</v>
      </c>
      <c r="H155" s="137" t="s">
        <v>59</v>
      </c>
      <c r="I155" s="137" t="s">
        <v>64</v>
      </c>
      <c r="J155" s="137" t="s">
        <v>23</v>
      </c>
      <c r="K155" s="161">
        <v>6774193.5483871</v>
      </c>
      <c r="L155" s="137" t="s">
        <v>63</v>
      </c>
      <c r="M155" s="137" t="s">
        <v>64</v>
      </c>
      <c r="N155" s="137" t="s">
        <v>65</v>
      </c>
      <c r="O155" s="139">
        <v>-8400000</v>
      </c>
      <c r="P155" s="137"/>
      <c r="Q155" s="137" t="s">
        <v>26</v>
      </c>
      <c r="R155" s="140">
        <v>1.24</v>
      </c>
      <c r="S155" s="140"/>
      <c r="T155" s="161"/>
      <c r="U155" s="161">
        <v>0</v>
      </c>
      <c r="V155" s="137"/>
      <c r="W155" s="140">
        <v>1.1657999999999999</v>
      </c>
      <c r="X155" s="140">
        <v>1.234661904973035</v>
      </c>
      <c r="Y155" s="139">
        <v>-29488.821299051619</v>
      </c>
      <c r="Z155" s="139">
        <v>-29488.821299051619</v>
      </c>
      <c r="AA155" s="139">
        <v>-29488.821299051619</v>
      </c>
      <c r="AB155" s="161">
        <v>0</v>
      </c>
      <c r="AC155" s="165">
        <f t="shared" si="20"/>
        <v>27</v>
      </c>
      <c r="AD155" s="137" t="s">
        <v>54</v>
      </c>
      <c r="AE155" s="83"/>
      <c r="AF155" s="84">
        <f t="shared" si="18"/>
        <v>0</v>
      </c>
      <c r="AG155" s="84">
        <f t="shared" si="19"/>
        <v>996.13238348196364</v>
      </c>
      <c r="AH155" s="79"/>
      <c r="AI155" s="80"/>
      <c r="AJ155" s="80"/>
      <c r="AK155" s="80"/>
      <c r="AL155" s="80"/>
      <c r="AM155" s="80"/>
      <c r="AN155" s="80"/>
      <c r="AO155" s="80"/>
      <c r="AP155" s="79"/>
      <c r="AQ155" s="79"/>
      <c r="AR155" s="79"/>
      <c r="AS155" s="92"/>
    </row>
    <row r="156" spans="1:45" s="91" customFormat="1" ht="15.75" customHeight="1" x14ac:dyDescent="0.3">
      <c r="A156" s="137">
        <v>2020</v>
      </c>
      <c r="B156" s="137" t="s">
        <v>126</v>
      </c>
      <c r="C156" s="137">
        <v>996</v>
      </c>
      <c r="D156" s="137" t="s">
        <v>50</v>
      </c>
      <c r="E156" s="138">
        <v>43035</v>
      </c>
      <c r="F156" s="138"/>
      <c r="G156" s="138">
        <v>43951</v>
      </c>
      <c r="H156" s="137" t="s">
        <v>59</v>
      </c>
      <c r="I156" s="137" t="s">
        <v>64</v>
      </c>
      <c r="J156" s="137" t="s">
        <v>23</v>
      </c>
      <c r="K156" s="161">
        <v>1290322.5806451601</v>
      </c>
      <c r="L156" s="137" t="s">
        <v>63</v>
      </c>
      <c r="M156" s="137" t="s">
        <v>64</v>
      </c>
      <c r="N156" s="137" t="s">
        <v>65</v>
      </c>
      <c r="O156" s="139">
        <v>-1600000</v>
      </c>
      <c r="P156" s="137"/>
      <c r="Q156" s="137" t="s">
        <v>26</v>
      </c>
      <c r="R156" s="140">
        <v>1.24</v>
      </c>
      <c r="S156" s="140"/>
      <c r="T156" s="161"/>
      <c r="U156" s="161">
        <v>0</v>
      </c>
      <c r="V156" s="137"/>
      <c r="W156" s="140">
        <v>1.1657999999999999</v>
      </c>
      <c r="X156" s="140">
        <v>1.234661904973035</v>
      </c>
      <c r="Y156" s="139">
        <v>-5616.9183426764703</v>
      </c>
      <c r="Z156" s="139">
        <v>-5616.9183426764703</v>
      </c>
      <c r="AA156" s="139">
        <v>-5616.9183426764703</v>
      </c>
      <c r="AB156" s="161">
        <v>0</v>
      </c>
      <c r="AC156" s="165">
        <f t="shared" si="20"/>
        <v>27</v>
      </c>
      <c r="AD156" s="137" t="s">
        <v>54</v>
      </c>
      <c r="AE156" s="83"/>
      <c r="AF156" s="84">
        <f t="shared" si="18"/>
        <v>0</v>
      </c>
      <c r="AG156" s="84">
        <f t="shared" si="19"/>
        <v>189.73950161561115</v>
      </c>
      <c r="AH156" s="79"/>
      <c r="AI156" s="80"/>
      <c r="AJ156" s="80"/>
      <c r="AK156" s="80"/>
      <c r="AL156" s="80"/>
      <c r="AM156" s="80"/>
      <c r="AN156" s="80"/>
      <c r="AO156" s="80"/>
      <c r="AP156" s="79"/>
      <c r="AQ156" s="79"/>
      <c r="AR156" s="79"/>
      <c r="AS156" s="92"/>
    </row>
    <row r="157" spans="1:45" s="91" customFormat="1" ht="15.75" customHeight="1" x14ac:dyDescent="0.3">
      <c r="A157" s="137">
        <v>2020</v>
      </c>
      <c r="B157" s="137" t="s">
        <v>127</v>
      </c>
      <c r="C157" s="137">
        <v>1134</v>
      </c>
      <c r="D157" s="137" t="s">
        <v>53</v>
      </c>
      <c r="E157" s="138">
        <v>43077</v>
      </c>
      <c r="F157" s="138">
        <v>43949</v>
      </c>
      <c r="G157" s="138">
        <v>43951</v>
      </c>
      <c r="H157" s="137" t="s">
        <v>63</v>
      </c>
      <c r="I157" s="137" t="s">
        <v>60</v>
      </c>
      <c r="J157" s="137" t="s">
        <v>23</v>
      </c>
      <c r="K157" s="161">
        <v>16494845.3608247</v>
      </c>
      <c r="L157" s="137" t="s">
        <v>63</v>
      </c>
      <c r="M157" s="137" t="s">
        <v>61</v>
      </c>
      <c r="N157" s="137" t="s">
        <v>65</v>
      </c>
      <c r="O157" s="139">
        <v>-20000000</v>
      </c>
      <c r="P157" s="137"/>
      <c r="Q157" s="137" t="s">
        <v>26</v>
      </c>
      <c r="R157" s="140">
        <v>1.2124999999999999</v>
      </c>
      <c r="S157" s="140"/>
      <c r="T157" s="161"/>
      <c r="U157" s="161">
        <v>0</v>
      </c>
      <c r="V157" s="137"/>
      <c r="W157" s="140">
        <v>1.1657999999999999</v>
      </c>
      <c r="X157" s="140">
        <v>1.234661904973035</v>
      </c>
      <c r="Y157" s="139">
        <v>-552241.08269286621</v>
      </c>
      <c r="Z157" s="168">
        <v>-254136.36516592343</v>
      </c>
      <c r="AA157" s="161">
        <v>0</v>
      </c>
      <c r="AB157" s="139">
        <v>-552241.08269286621</v>
      </c>
      <c r="AC157" s="165">
        <f t="shared" si="20"/>
        <v>27</v>
      </c>
      <c r="AD157" s="137" t="s">
        <v>159</v>
      </c>
      <c r="AE157" s="83"/>
      <c r="AF157" s="84">
        <f t="shared" si="18"/>
        <v>0</v>
      </c>
      <c r="AG157" s="84">
        <f t="shared" si="19"/>
        <v>18654.703773365021</v>
      </c>
      <c r="AH157" s="79"/>
      <c r="AI157" s="80"/>
      <c r="AJ157" s="80"/>
      <c r="AK157" s="80"/>
      <c r="AL157" s="80"/>
      <c r="AM157" s="80"/>
      <c r="AN157" s="80"/>
      <c r="AO157" s="80"/>
      <c r="AP157" s="79"/>
      <c r="AQ157" s="79"/>
      <c r="AR157" s="79"/>
      <c r="AS157" s="92"/>
    </row>
    <row r="158" spans="1:45" s="91" customFormat="1" ht="15.75" customHeight="1" x14ac:dyDescent="0.3">
      <c r="A158" s="137">
        <v>2020</v>
      </c>
      <c r="B158" s="137" t="s">
        <v>127</v>
      </c>
      <c r="C158" s="137">
        <v>1135</v>
      </c>
      <c r="D158" s="137" t="s">
        <v>53</v>
      </c>
      <c r="E158" s="138">
        <v>43077</v>
      </c>
      <c r="F158" s="138"/>
      <c r="G158" s="138">
        <v>43951</v>
      </c>
      <c r="H158" s="137" t="s">
        <v>59</v>
      </c>
      <c r="I158" s="137" t="s">
        <v>64</v>
      </c>
      <c r="J158" s="137" t="s">
        <v>23</v>
      </c>
      <c r="K158" s="161">
        <v>16494845.3608247</v>
      </c>
      <c r="L158" s="137" t="s">
        <v>63</v>
      </c>
      <c r="M158" s="137" t="s">
        <v>64</v>
      </c>
      <c r="N158" s="137" t="s">
        <v>65</v>
      </c>
      <c r="O158" s="139">
        <v>-20000000</v>
      </c>
      <c r="P158" s="137"/>
      <c r="Q158" s="137" t="s">
        <v>26</v>
      </c>
      <c r="R158" s="140">
        <v>1.2124999999999999</v>
      </c>
      <c r="S158" s="140"/>
      <c r="T158" s="161"/>
      <c r="U158" s="161">
        <v>0</v>
      </c>
      <c r="V158" s="137"/>
      <c r="W158" s="140">
        <v>1.1657999999999999</v>
      </c>
      <c r="X158" s="140">
        <v>1.234661904973035</v>
      </c>
      <c r="Y158" s="161">
        <v>298104.71752694278</v>
      </c>
      <c r="Z158" s="169"/>
      <c r="AA158" s="161">
        <v>298104.71752694278</v>
      </c>
      <c r="AB158" s="161">
        <v>0</v>
      </c>
      <c r="AC158" s="165">
        <f t="shared" si="20"/>
        <v>27</v>
      </c>
      <c r="AD158" s="137" t="s">
        <v>159</v>
      </c>
      <c r="AE158" s="83"/>
      <c r="AF158" s="84">
        <f t="shared" si="18"/>
        <v>-8174.0313545887711</v>
      </c>
      <c r="AG158" s="84">
        <f t="shared" si="19"/>
        <v>0</v>
      </c>
      <c r="AH158" s="79"/>
      <c r="AI158" s="80"/>
      <c r="AJ158" s="80"/>
      <c r="AK158" s="80"/>
      <c r="AL158" s="80"/>
      <c r="AM158" s="80"/>
      <c r="AN158" s="80"/>
      <c r="AO158" s="80"/>
      <c r="AP158" s="79"/>
      <c r="AQ158" s="79"/>
      <c r="AR158" s="79"/>
      <c r="AS158" s="92"/>
    </row>
    <row r="159" spans="1:45" s="91" customFormat="1" ht="15.75" customHeight="1" x14ac:dyDescent="0.3">
      <c r="A159" s="137">
        <v>2020</v>
      </c>
      <c r="B159" s="137" t="s">
        <v>167</v>
      </c>
      <c r="C159" s="137">
        <v>1041</v>
      </c>
      <c r="D159" s="137" t="s">
        <v>53</v>
      </c>
      <c r="E159" s="138">
        <v>43227</v>
      </c>
      <c r="F159" s="138"/>
      <c r="G159" s="138">
        <v>43951</v>
      </c>
      <c r="H159" s="137" t="s">
        <v>59</v>
      </c>
      <c r="I159" s="137" t="s">
        <v>64</v>
      </c>
      <c r="J159" s="137" t="s">
        <v>23</v>
      </c>
      <c r="K159" s="161">
        <v>4035512.51008878</v>
      </c>
      <c r="L159" s="137" t="s">
        <v>63</v>
      </c>
      <c r="M159" s="137" t="s">
        <v>64</v>
      </c>
      <c r="N159" s="137" t="s">
        <v>65</v>
      </c>
      <c r="O159" s="139">
        <v>-5000000</v>
      </c>
      <c r="P159" s="137"/>
      <c r="Q159" s="137" t="s">
        <v>26</v>
      </c>
      <c r="R159" s="140">
        <v>1.2390000000000001</v>
      </c>
      <c r="S159" s="140"/>
      <c r="T159" s="161"/>
      <c r="U159" s="161">
        <v>0</v>
      </c>
      <c r="V159" s="137"/>
      <c r="W159" s="140">
        <v>1.1657999999999999</v>
      </c>
      <c r="X159" s="140">
        <v>1.234661904973035</v>
      </c>
      <c r="Y159" s="139">
        <v>-14276.155545183714</v>
      </c>
      <c r="Z159" s="168">
        <v>-189209.5868695346</v>
      </c>
      <c r="AA159" s="139">
        <v>-14276.155545183714</v>
      </c>
      <c r="AB159" s="161">
        <v>0</v>
      </c>
      <c r="AC159" s="165">
        <f t="shared" si="20"/>
        <v>27</v>
      </c>
      <c r="AD159" s="137" t="s">
        <v>159</v>
      </c>
      <c r="AE159" s="83"/>
      <c r="AF159" s="84">
        <f t="shared" si="18"/>
        <v>0</v>
      </c>
      <c r="AG159" s="84">
        <f t="shared" si="19"/>
        <v>482.24853431630584</v>
      </c>
      <c r="AH159" s="79"/>
      <c r="AI159" s="80"/>
      <c r="AJ159" s="80"/>
      <c r="AK159" s="80"/>
      <c r="AL159" s="80"/>
      <c r="AM159" s="80"/>
      <c r="AN159" s="80"/>
      <c r="AO159" s="80"/>
      <c r="AP159" s="79"/>
      <c r="AQ159" s="79"/>
      <c r="AR159" s="79"/>
      <c r="AS159" s="92"/>
    </row>
    <row r="160" spans="1:45" s="90" customFormat="1" ht="15.75" customHeight="1" x14ac:dyDescent="0.3">
      <c r="A160" s="137">
        <v>2020</v>
      </c>
      <c r="B160" s="137" t="s">
        <v>167</v>
      </c>
      <c r="C160" s="137">
        <v>1042</v>
      </c>
      <c r="D160" s="137" t="s">
        <v>53</v>
      </c>
      <c r="E160" s="138">
        <v>43227</v>
      </c>
      <c r="F160" s="138">
        <v>43949</v>
      </c>
      <c r="G160" s="138">
        <v>43951</v>
      </c>
      <c r="H160" s="137" t="s">
        <v>63</v>
      </c>
      <c r="I160" s="137" t="s">
        <v>60</v>
      </c>
      <c r="J160" s="137" t="s">
        <v>23</v>
      </c>
      <c r="K160" s="161">
        <v>4035512.51008878</v>
      </c>
      <c r="L160" s="137" t="s">
        <v>63</v>
      </c>
      <c r="M160" s="137" t="s">
        <v>61</v>
      </c>
      <c r="N160" s="137" t="s">
        <v>65</v>
      </c>
      <c r="O160" s="139">
        <v>-5000000</v>
      </c>
      <c r="P160" s="137"/>
      <c r="Q160" s="137" t="s">
        <v>26</v>
      </c>
      <c r="R160" s="140">
        <v>1.2390000000000001</v>
      </c>
      <c r="S160" s="140"/>
      <c r="T160" s="161"/>
      <c r="U160" s="161">
        <v>0</v>
      </c>
      <c r="V160" s="137"/>
      <c r="W160" s="140">
        <v>1.1657999999999999</v>
      </c>
      <c r="X160" s="140">
        <v>1.234661904973035</v>
      </c>
      <c r="Y160" s="139">
        <v>-174933.43132435088</v>
      </c>
      <c r="Z160" s="169"/>
      <c r="AA160" s="139">
        <v>-14179.134126320947</v>
      </c>
      <c r="AB160" s="139">
        <v>-160754.29719802993</v>
      </c>
      <c r="AC160" s="165">
        <f t="shared" si="20"/>
        <v>27</v>
      </c>
      <c r="AD160" s="137" t="s">
        <v>159</v>
      </c>
      <c r="AE160" s="83"/>
      <c r="AF160" s="84">
        <f t="shared" si="18"/>
        <v>0</v>
      </c>
      <c r="AG160" s="84">
        <f t="shared" si="19"/>
        <v>5909.251310136573</v>
      </c>
      <c r="AH160" s="79"/>
      <c r="AI160" s="80"/>
      <c r="AJ160" s="80"/>
      <c r="AK160" s="80"/>
      <c r="AL160" s="80"/>
      <c r="AM160" s="80"/>
      <c r="AN160" s="80"/>
      <c r="AO160" s="80"/>
      <c r="AP160" s="79"/>
      <c r="AQ160" s="79"/>
      <c r="AR160" s="79"/>
      <c r="AS160" s="92"/>
    </row>
    <row r="161" spans="1:45" s="90" customFormat="1" ht="15.75" customHeight="1" x14ac:dyDescent="0.3">
      <c r="A161" s="137">
        <v>2020</v>
      </c>
      <c r="B161" s="137" t="s">
        <v>128</v>
      </c>
      <c r="C161" s="137">
        <v>1132</v>
      </c>
      <c r="D161" s="137" t="s">
        <v>53</v>
      </c>
      <c r="E161" s="138">
        <v>43035</v>
      </c>
      <c r="F161" s="138">
        <v>43978</v>
      </c>
      <c r="G161" s="138">
        <v>43980</v>
      </c>
      <c r="H161" s="137" t="s">
        <v>63</v>
      </c>
      <c r="I161" s="137" t="s">
        <v>60</v>
      </c>
      <c r="J161" s="137" t="s">
        <v>23</v>
      </c>
      <c r="K161" s="161">
        <v>12505210.504376801</v>
      </c>
      <c r="L161" s="137" t="s">
        <v>63</v>
      </c>
      <c r="M161" s="137" t="s">
        <v>61</v>
      </c>
      <c r="N161" s="137" t="s">
        <v>65</v>
      </c>
      <c r="O161" s="139">
        <v>-15000000</v>
      </c>
      <c r="P161" s="137"/>
      <c r="Q161" s="137" t="s">
        <v>26</v>
      </c>
      <c r="R161" s="140">
        <v>1.1995</v>
      </c>
      <c r="S161" s="140"/>
      <c r="T161" s="161"/>
      <c r="U161" s="161">
        <v>0</v>
      </c>
      <c r="V161" s="137"/>
      <c r="W161" s="140">
        <v>1.1657999999999999</v>
      </c>
      <c r="X161" s="140">
        <v>1.23784846398421</v>
      </c>
      <c r="Y161" s="139">
        <v>-365878.15037902846</v>
      </c>
      <c r="Z161" s="169">
        <v>24263.84009601688</v>
      </c>
      <c r="AA161" s="161">
        <v>0</v>
      </c>
      <c r="AB161" s="139">
        <v>-365878.15037902846</v>
      </c>
      <c r="AC161" s="165">
        <f t="shared" si="20"/>
        <v>27</v>
      </c>
      <c r="AD161" s="137" t="s">
        <v>159</v>
      </c>
      <c r="AE161" s="83"/>
      <c r="AF161" s="84">
        <f t="shared" si="18"/>
        <v>0</v>
      </c>
      <c r="AG161" s="84">
        <f t="shared" si="19"/>
        <v>12359.363919803582</v>
      </c>
      <c r="AH161" s="79"/>
      <c r="AI161" s="80"/>
      <c r="AJ161" s="80"/>
      <c r="AK161" s="80"/>
      <c r="AL161" s="80"/>
      <c r="AM161" s="80"/>
      <c r="AN161" s="80"/>
      <c r="AO161" s="80"/>
      <c r="AP161" s="79"/>
      <c r="AQ161" s="79"/>
      <c r="AR161" s="79"/>
      <c r="AS161" s="92"/>
    </row>
    <row r="162" spans="1:45" s="90" customFormat="1" ht="15.75" customHeight="1" x14ac:dyDescent="0.3">
      <c r="A162" s="137">
        <v>2020</v>
      </c>
      <c r="B162" s="137" t="s">
        <v>128</v>
      </c>
      <c r="C162" s="137">
        <v>1133</v>
      </c>
      <c r="D162" s="137" t="s">
        <v>53</v>
      </c>
      <c r="E162" s="138">
        <v>43035</v>
      </c>
      <c r="F162" s="138"/>
      <c r="G162" s="138">
        <v>43980</v>
      </c>
      <c r="H162" s="137" t="s">
        <v>59</v>
      </c>
      <c r="I162" s="137" t="s">
        <v>64</v>
      </c>
      <c r="J162" s="137" t="s">
        <v>23</v>
      </c>
      <c r="K162" s="161">
        <v>12505210.504376801</v>
      </c>
      <c r="L162" s="137" t="s">
        <v>63</v>
      </c>
      <c r="M162" s="137" t="s">
        <v>64</v>
      </c>
      <c r="N162" s="137" t="s">
        <v>65</v>
      </c>
      <c r="O162" s="139">
        <v>-15000000</v>
      </c>
      <c r="P162" s="137"/>
      <c r="Q162" s="137" t="s">
        <v>26</v>
      </c>
      <c r="R162" s="140">
        <v>1.1995</v>
      </c>
      <c r="S162" s="140"/>
      <c r="T162" s="161"/>
      <c r="U162" s="161">
        <v>0</v>
      </c>
      <c r="V162" s="137"/>
      <c r="W162" s="140">
        <v>1.1657999999999999</v>
      </c>
      <c r="X162" s="140">
        <v>1.23784846398421</v>
      </c>
      <c r="Y162" s="161">
        <v>390141.99047504534</v>
      </c>
      <c r="Z162" s="169"/>
      <c r="AA162" s="161">
        <v>390141.99047504534</v>
      </c>
      <c r="AB162" s="161">
        <v>0</v>
      </c>
      <c r="AC162" s="165">
        <f t="shared" si="20"/>
        <v>27</v>
      </c>
      <c r="AD162" s="137" t="s">
        <v>159</v>
      </c>
      <c r="AE162" s="83"/>
      <c r="AF162" s="84">
        <f t="shared" si="18"/>
        <v>-10697.693378825741</v>
      </c>
      <c r="AG162" s="84">
        <f t="shared" si="19"/>
        <v>0</v>
      </c>
      <c r="AH162" s="79"/>
      <c r="AI162" s="80"/>
      <c r="AJ162" s="80"/>
      <c r="AK162" s="80"/>
      <c r="AL162" s="80"/>
      <c r="AM162" s="80"/>
      <c r="AN162" s="80"/>
      <c r="AO162" s="80"/>
      <c r="AP162" s="79"/>
      <c r="AQ162" s="79"/>
      <c r="AR162" s="79"/>
      <c r="AS162" s="96"/>
    </row>
    <row r="163" spans="1:45" s="90" customFormat="1" ht="15.75" customHeight="1" x14ac:dyDescent="0.3">
      <c r="A163" s="137">
        <v>2020</v>
      </c>
      <c r="B163" s="137" t="s">
        <v>129</v>
      </c>
      <c r="C163" s="137">
        <v>997</v>
      </c>
      <c r="D163" s="137" t="s">
        <v>116</v>
      </c>
      <c r="E163" s="138">
        <v>43035</v>
      </c>
      <c r="F163" s="138"/>
      <c r="G163" s="138">
        <v>43980</v>
      </c>
      <c r="H163" s="137" t="s">
        <v>59</v>
      </c>
      <c r="I163" s="137" t="s">
        <v>64</v>
      </c>
      <c r="J163" s="137" t="s">
        <v>23</v>
      </c>
      <c r="K163" s="161">
        <v>6757843.9259855198</v>
      </c>
      <c r="L163" s="137" t="s">
        <v>63</v>
      </c>
      <c r="M163" s="137" t="s">
        <v>64</v>
      </c>
      <c r="N163" s="137" t="s">
        <v>65</v>
      </c>
      <c r="O163" s="139">
        <v>-8400000</v>
      </c>
      <c r="P163" s="137"/>
      <c r="Q163" s="137" t="s">
        <v>26</v>
      </c>
      <c r="R163" s="140">
        <v>1.2430000000000001</v>
      </c>
      <c r="S163" s="140"/>
      <c r="T163" s="161"/>
      <c r="U163" s="161">
        <v>0</v>
      </c>
      <c r="V163" s="137"/>
      <c r="W163" s="140">
        <v>1.1657999999999999</v>
      </c>
      <c r="X163" s="140">
        <v>1.23784846398421</v>
      </c>
      <c r="Y163" s="139">
        <v>-28322.306161655793</v>
      </c>
      <c r="Z163" s="139">
        <v>-28322.306161655793</v>
      </c>
      <c r="AA163" s="139">
        <v>-28322.306161655793</v>
      </c>
      <c r="AB163" s="161">
        <v>0</v>
      </c>
      <c r="AC163" s="165">
        <f t="shared" si="20"/>
        <v>27</v>
      </c>
      <c r="AD163" s="137" t="s">
        <v>54</v>
      </c>
      <c r="AE163" s="83"/>
      <c r="AF163" s="84">
        <f t="shared" si="18"/>
        <v>0</v>
      </c>
      <c r="AG163" s="84">
        <f t="shared" si="19"/>
        <v>956.72750214073267</v>
      </c>
      <c r="AH163" s="79"/>
      <c r="AI163" s="80"/>
      <c r="AJ163" s="80"/>
      <c r="AK163" s="80"/>
      <c r="AL163" s="80"/>
      <c r="AM163" s="80"/>
      <c r="AN163" s="80"/>
      <c r="AO163" s="80"/>
      <c r="AP163" s="79"/>
      <c r="AQ163" s="79"/>
      <c r="AR163" s="79"/>
      <c r="AS163" s="96"/>
    </row>
    <row r="164" spans="1:45" s="90" customFormat="1" ht="15.75" customHeight="1" x14ac:dyDescent="0.3">
      <c r="A164" s="137">
        <v>2020</v>
      </c>
      <c r="B164" s="137" t="s">
        <v>130</v>
      </c>
      <c r="C164" s="137">
        <v>960</v>
      </c>
      <c r="D164" s="137" t="s">
        <v>50</v>
      </c>
      <c r="E164" s="138">
        <v>43035</v>
      </c>
      <c r="F164" s="138"/>
      <c r="G164" s="138">
        <v>43980</v>
      </c>
      <c r="H164" s="137" t="s">
        <v>59</v>
      </c>
      <c r="I164" s="137" t="s">
        <v>64</v>
      </c>
      <c r="J164" s="137" t="s">
        <v>23</v>
      </c>
      <c r="K164" s="161">
        <v>1287208.3668543799</v>
      </c>
      <c r="L164" s="137" t="s">
        <v>63</v>
      </c>
      <c r="M164" s="137" t="s">
        <v>64</v>
      </c>
      <c r="N164" s="137" t="s">
        <v>65</v>
      </c>
      <c r="O164" s="139">
        <v>-1600000</v>
      </c>
      <c r="P164" s="137"/>
      <c r="Q164" s="137" t="s">
        <v>26</v>
      </c>
      <c r="R164" s="140">
        <v>1.2430000000000001</v>
      </c>
      <c r="S164" s="140"/>
      <c r="T164" s="161"/>
      <c r="U164" s="161">
        <v>0</v>
      </c>
      <c r="V164" s="137"/>
      <c r="W164" s="140">
        <v>1.1657999999999999</v>
      </c>
      <c r="X164" s="140">
        <v>1.23784846398421</v>
      </c>
      <c r="Y164" s="139">
        <v>-5394.7249831725894</v>
      </c>
      <c r="Z164" s="139">
        <v>-5394.7249831725894</v>
      </c>
      <c r="AA164" s="139">
        <v>-5394.7249831725885</v>
      </c>
      <c r="AB164" s="139">
        <v>-9.0949470177292824E-13</v>
      </c>
      <c r="AC164" s="165">
        <f t="shared" si="20"/>
        <v>27</v>
      </c>
      <c r="AD164" s="137" t="s">
        <v>54</v>
      </c>
      <c r="AE164" s="83"/>
      <c r="AF164" s="84">
        <f t="shared" si="18"/>
        <v>0</v>
      </c>
      <c r="AG164" s="84">
        <f t="shared" si="19"/>
        <v>182.23380993157005</v>
      </c>
      <c r="AH164" s="79"/>
      <c r="AI164" s="80"/>
      <c r="AJ164" s="80"/>
      <c r="AK164" s="80"/>
      <c r="AL164" s="80"/>
      <c r="AM164" s="80"/>
      <c r="AN164" s="80"/>
      <c r="AO164" s="80"/>
      <c r="AP164" s="79"/>
      <c r="AQ164" s="79"/>
      <c r="AR164" s="79"/>
      <c r="AS164" s="96"/>
    </row>
    <row r="165" spans="1:45" s="90" customFormat="1" ht="15.75" customHeight="1" x14ac:dyDescent="0.3">
      <c r="A165" s="137">
        <v>2020</v>
      </c>
      <c r="B165" s="137" t="s">
        <v>131</v>
      </c>
      <c r="C165" s="137">
        <v>966</v>
      </c>
      <c r="D165" s="137" t="s">
        <v>116</v>
      </c>
      <c r="E165" s="138">
        <v>43077</v>
      </c>
      <c r="F165" s="138"/>
      <c r="G165" s="138">
        <v>43980</v>
      </c>
      <c r="H165" s="137" t="s">
        <v>59</v>
      </c>
      <c r="I165" s="137" t="s">
        <v>64</v>
      </c>
      <c r="J165" s="137" t="s">
        <v>23</v>
      </c>
      <c r="K165" s="161">
        <v>3342884.43170965</v>
      </c>
      <c r="L165" s="137" t="s">
        <v>63</v>
      </c>
      <c r="M165" s="137" t="s">
        <v>64</v>
      </c>
      <c r="N165" s="137" t="s">
        <v>65</v>
      </c>
      <c r="O165" s="139">
        <v>-4200000</v>
      </c>
      <c r="P165" s="137"/>
      <c r="Q165" s="137" t="s">
        <v>26</v>
      </c>
      <c r="R165" s="140">
        <v>1.2564</v>
      </c>
      <c r="S165" s="140"/>
      <c r="T165" s="161"/>
      <c r="U165" s="161">
        <v>0</v>
      </c>
      <c r="V165" s="137"/>
      <c r="W165" s="140">
        <v>1.1657999999999999</v>
      </c>
      <c r="X165" s="140">
        <v>1.23784846398421</v>
      </c>
      <c r="Y165" s="139">
        <v>-50452.762630366371</v>
      </c>
      <c r="Z165" s="139">
        <v>-50452.762630366371</v>
      </c>
      <c r="AA165" s="139">
        <v>-50452.762630366371</v>
      </c>
      <c r="AB165" s="161">
        <v>0</v>
      </c>
      <c r="AC165" s="165">
        <f t="shared" si="20"/>
        <v>27</v>
      </c>
      <c r="AD165" s="137" t="s">
        <v>54</v>
      </c>
      <c r="AE165" s="83"/>
      <c r="AF165" s="84">
        <f t="shared" si="18"/>
        <v>0</v>
      </c>
      <c r="AG165" s="84">
        <f t="shared" si="19"/>
        <v>1704.294321653776</v>
      </c>
      <c r="AH165" s="79"/>
      <c r="AI165" s="80"/>
      <c r="AJ165" s="80"/>
      <c r="AK165" s="80"/>
      <c r="AL165" s="80"/>
      <c r="AM165" s="80"/>
      <c r="AN165" s="80"/>
      <c r="AO165" s="80"/>
      <c r="AP165" s="79"/>
      <c r="AQ165" s="79"/>
      <c r="AR165" s="79"/>
      <c r="AS165" s="96"/>
    </row>
    <row r="166" spans="1:45" s="90" customFormat="1" ht="15.75" customHeight="1" x14ac:dyDescent="0.3">
      <c r="A166" s="137">
        <v>2020</v>
      </c>
      <c r="B166" s="137" t="s">
        <v>132</v>
      </c>
      <c r="C166" s="137">
        <v>967</v>
      </c>
      <c r="D166" s="137" t="s">
        <v>116</v>
      </c>
      <c r="E166" s="138">
        <v>43077</v>
      </c>
      <c r="F166" s="138"/>
      <c r="G166" s="138">
        <v>43980</v>
      </c>
      <c r="H166" s="137" t="s">
        <v>59</v>
      </c>
      <c r="I166" s="137" t="s">
        <v>64</v>
      </c>
      <c r="J166" s="137" t="s">
        <v>23</v>
      </c>
      <c r="K166" s="161">
        <v>636739.89175421803</v>
      </c>
      <c r="L166" s="137" t="s">
        <v>63</v>
      </c>
      <c r="M166" s="137" t="s">
        <v>64</v>
      </c>
      <c r="N166" s="137" t="s">
        <v>65</v>
      </c>
      <c r="O166" s="139">
        <v>-800000</v>
      </c>
      <c r="P166" s="137"/>
      <c r="Q166" s="137" t="s">
        <v>26</v>
      </c>
      <c r="R166" s="140">
        <v>1.2564</v>
      </c>
      <c r="S166" s="140"/>
      <c r="T166" s="161"/>
      <c r="U166" s="161">
        <v>0</v>
      </c>
      <c r="V166" s="137"/>
      <c r="W166" s="140">
        <v>1.1657999999999999</v>
      </c>
      <c r="X166" s="140">
        <v>1.23784846398421</v>
      </c>
      <c r="Y166" s="139">
        <v>-9610.0500248317276</v>
      </c>
      <c r="Z166" s="139">
        <v>-9610.0500248317276</v>
      </c>
      <c r="AA166" s="139">
        <v>-9610.0500248317276</v>
      </c>
      <c r="AB166" s="161">
        <v>0</v>
      </c>
      <c r="AC166" s="165">
        <f t="shared" si="20"/>
        <v>27</v>
      </c>
      <c r="AD166" s="137" t="s">
        <v>54</v>
      </c>
      <c r="AE166" s="83"/>
      <c r="AF166" s="84">
        <f t="shared" si="18"/>
        <v>0</v>
      </c>
      <c r="AG166" s="84">
        <f t="shared" si="19"/>
        <v>324.62748983881579</v>
      </c>
      <c r="AH166" s="79"/>
      <c r="AI166" s="80"/>
      <c r="AJ166" s="80"/>
      <c r="AK166" s="80"/>
      <c r="AL166" s="80"/>
      <c r="AM166" s="80"/>
      <c r="AN166" s="80"/>
      <c r="AO166" s="80"/>
      <c r="AP166" s="79"/>
      <c r="AQ166" s="79"/>
      <c r="AR166" s="79"/>
      <c r="AS166" s="92"/>
    </row>
    <row r="167" spans="1:45" s="90" customFormat="1" ht="15.75" customHeight="1" x14ac:dyDescent="0.3">
      <c r="A167" s="137">
        <v>2020</v>
      </c>
      <c r="B167" s="137" t="s">
        <v>168</v>
      </c>
      <c r="C167" s="137">
        <v>1032</v>
      </c>
      <c r="D167" s="137" t="s">
        <v>22</v>
      </c>
      <c r="E167" s="138">
        <v>43227</v>
      </c>
      <c r="F167" s="138"/>
      <c r="G167" s="138">
        <v>43980</v>
      </c>
      <c r="H167" s="137" t="s">
        <v>59</v>
      </c>
      <c r="I167" s="137" t="s">
        <v>64</v>
      </c>
      <c r="J167" s="137" t="s">
        <v>23</v>
      </c>
      <c r="K167" s="161">
        <v>4030632.8093510699</v>
      </c>
      <c r="L167" s="137" t="s">
        <v>63</v>
      </c>
      <c r="M167" s="137" t="s">
        <v>64</v>
      </c>
      <c r="N167" s="137" t="s">
        <v>65</v>
      </c>
      <c r="O167" s="139">
        <v>-5000000</v>
      </c>
      <c r="P167" s="137"/>
      <c r="Q167" s="137" t="s">
        <v>26</v>
      </c>
      <c r="R167" s="140">
        <v>1.2404999999999999</v>
      </c>
      <c r="S167" s="140"/>
      <c r="T167" s="161"/>
      <c r="U167" s="161">
        <v>0</v>
      </c>
      <c r="V167" s="137"/>
      <c r="W167" s="140">
        <v>1.1657999999999999</v>
      </c>
      <c r="X167" s="140">
        <v>1.23784846398421</v>
      </c>
      <c r="Y167" s="139">
        <v>-8694.6975923606515</v>
      </c>
      <c r="Z167" s="168">
        <v>-184251.91655193578</v>
      </c>
      <c r="AA167" s="139">
        <v>-8694.6975923606515</v>
      </c>
      <c r="AB167" s="161">
        <v>0</v>
      </c>
      <c r="AC167" s="165">
        <f t="shared" si="20"/>
        <v>27</v>
      </c>
      <c r="AD167" s="137" t="s">
        <v>159</v>
      </c>
      <c r="AE167" s="83"/>
      <c r="AF167" s="84">
        <f t="shared" si="18"/>
        <v>0</v>
      </c>
      <c r="AG167" s="84">
        <f t="shared" si="19"/>
        <v>293.70688466994284</v>
      </c>
      <c r="AH167" s="79"/>
      <c r="AI167" s="80"/>
      <c r="AJ167" s="80"/>
      <c r="AK167" s="80"/>
      <c r="AL167" s="80"/>
      <c r="AM167" s="80"/>
      <c r="AN167" s="80"/>
      <c r="AO167" s="80"/>
      <c r="AP167" s="79"/>
      <c r="AQ167" s="79"/>
      <c r="AR167" s="79"/>
      <c r="AS167" s="92"/>
    </row>
    <row r="168" spans="1:45" s="90" customFormat="1" ht="15.75" customHeight="1" x14ac:dyDescent="0.3">
      <c r="A168" s="137">
        <v>2020</v>
      </c>
      <c r="B168" s="137" t="s">
        <v>168</v>
      </c>
      <c r="C168" s="137">
        <v>1033</v>
      </c>
      <c r="D168" s="137" t="s">
        <v>22</v>
      </c>
      <c r="E168" s="138">
        <v>43227</v>
      </c>
      <c r="F168" s="138">
        <v>43978</v>
      </c>
      <c r="G168" s="138">
        <v>43980</v>
      </c>
      <c r="H168" s="137" t="s">
        <v>63</v>
      </c>
      <c r="I168" s="137" t="s">
        <v>60</v>
      </c>
      <c r="J168" s="137" t="s">
        <v>23</v>
      </c>
      <c r="K168" s="161">
        <v>4030632.8093510699</v>
      </c>
      <c r="L168" s="137" t="s">
        <v>63</v>
      </c>
      <c r="M168" s="137" t="s">
        <v>61</v>
      </c>
      <c r="N168" s="137" t="s">
        <v>65</v>
      </c>
      <c r="O168" s="139">
        <v>-5000000</v>
      </c>
      <c r="P168" s="137"/>
      <c r="Q168" s="137" t="s">
        <v>26</v>
      </c>
      <c r="R168" s="140">
        <v>1.2404999999999999</v>
      </c>
      <c r="S168" s="140"/>
      <c r="T168" s="161"/>
      <c r="U168" s="161">
        <v>0</v>
      </c>
      <c r="V168" s="137"/>
      <c r="W168" s="140">
        <v>1.1657999999999999</v>
      </c>
      <c r="X168" s="140">
        <v>1.23784846398421</v>
      </c>
      <c r="Y168" s="139">
        <v>-175557.21895957511</v>
      </c>
      <c r="Z168" s="169"/>
      <c r="AA168" s="139">
        <v>-8633.8258449016139</v>
      </c>
      <c r="AB168" s="139">
        <v>-166923.3931146735</v>
      </c>
      <c r="AC168" s="165">
        <f t="shared" si="20"/>
        <v>27</v>
      </c>
      <c r="AD168" s="137" t="s">
        <v>159</v>
      </c>
      <c r="AE168" s="83"/>
      <c r="AF168" s="84">
        <f t="shared" si="18"/>
        <v>0</v>
      </c>
      <c r="AG168" s="84">
        <f t="shared" si="19"/>
        <v>5930.3228564544479</v>
      </c>
      <c r="AH168" s="79"/>
      <c r="AI168" s="80"/>
      <c r="AJ168" s="80"/>
      <c r="AK168" s="80"/>
      <c r="AL168" s="80"/>
      <c r="AM168" s="80"/>
      <c r="AN168" s="80"/>
      <c r="AO168" s="80"/>
      <c r="AP168" s="79"/>
      <c r="AQ168" s="79"/>
      <c r="AR168" s="79"/>
      <c r="AS168" s="92"/>
    </row>
    <row r="169" spans="1:45" s="91" customFormat="1" ht="15.75" customHeight="1" x14ac:dyDescent="0.3">
      <c r="A169" s="137">
        <v>2020</v>
      </c>
      <c r="B169" s="137" t="s">
        <v>133</v>
      </c>
      <c r="C169" s="137">
        <v>968</v>
      </c>
      <c r="D169" s="137" t="s">
        <v>116</v>
      </c>
      <c r="E169" s="138">
        <v>43077</v>
      </c>
      <c r="F169" s="138"/>
      <c r="G169" s="138">
        <v>44012</v>
      </c>
      <c r="H169" s="137" t="s">
        <v>59</v>
      </c>
      <c r="I169" s="137" t="s">
        <v>64</v>
      </c>
      <c r="J169" s="137" t="s">
        <v>23</v>
      </c>
      <c r="K169" s="161">
        <v>3334656.6097657802</v>
      </c>
      <c r="L169" s="137" t="s">
        <v>63</v>
      </c>
      <c r="M169" s="137" t="s">
        <v>64</v>
      </c>
      <c r="N169" s="137" t="s">
        <v>65</v>
      </c>
      <c r="O169" s="139">
        <v>-4200000</v>
      </c>
      <c r="P169" s="137"/>
      <c r="Q169" s="137" t="s">
        <v>26</v>
      </c>
      <c r="R169" s="140">
        <v>1.2595000000000001</v>
      </c>
      <c r="S169" s="140"/>
      <c r="T169" s="161"/>
      <c r="U169" s="161">
        <v>0</v>
      </c>
      <c r="V169" s="137"/>
      <c r="W169" s="140">
        <v>1.1657999999999999</v>
      </c>
      <c r="X169" s="140">
        <v>1.2413783368657791</v>
      </c>
      <c r="Y169" s="139">
        <v>-49033.91381342931</v>
      </c>
      <c r="Z169" s="139">
        <v>-49033.91381342931</v>
      </c>
      <c r="AA169" s="139">
        <v>-49033.913813429303</v>
      </c>
      <c r="AB169" s="139">
        <v>-7.2759576141834259E-12</v>
      </c>
      <c r="AC169" s="165">
        <f t="shared" si="20"/>
        <v>28</v>
      </c>
      <c r="AD169" s="137" t="s">
        <v>54</v>
      </c>
      <c r="AE169" s="83"/>
      <c r="AF169" s="84">
        <f t="shared" si="18"/>
        <v>0</v>
      </c>
      <c r="AG169" s="84">
        <f t="shared" si="19"/>
        <v>2453.6570472240028</v>
      </c>
      <c r="AH169" s="79"/>
      <c r="AI169" s="80"/>
      <c r="AJ169" s="80"/>
      <c r="AK169" s="80"/>
      <c r="AL169" s="80"/>
      <c r="AM169" s="80"/>
      <c r="AN169" s="80"/>
      <c r="AO169" s="80"/>
      <c r="AP169" s="79"/>
      <c r="AQ169" s="79"/>
      <c r="AR169" s="79"/>
      <c r="AS169" s="92"/>
    </row>
    <row r="170" spans="1:45" s="91" customFormat="1" ht="15.75" customHeight="1" x14ac:dyDescent="0.3">
      <c r="A170" s="137">
        <v>2020</v>
      </c>
      <c r="B170" s="137" t="s">
        <v>134</v>
      </c>
      <c r="C170" s="137">
        <v>969</v>
      </c>
      <c r="D170" s="137" t="s">
        <v>116</v>
      </c>
      <c r="E170" s="138">
        <v>43077</v>
      </c>
      <c r="F170" s="138"/>
      <c r="G170" s="138">
        <v>44012</v>
      </c>
      <c r="H170" s="137" t="s">
        <v>59</v>
      </c>
      <c r="I170" s="137" t="s">
        <v>64</v>
      </c>
      <c r="J170" s="137" t="s">
        <v>23</v>
      </c>
      <c r="K170" s="161">
        <v>635172.68757443398</v>
      </c>
      <c r="L170" s="137" t="s">
        <v>63</v>
      </c>
      <c r="M170" s="137" t="s">
        <v>64</v>
      </c>
      <c r="N170" s="137" t="s">
        <v>65</v>
      </c>
      <c r="O170" s="139">
        <v>-800000</v>
      </c>
      <c r="P170" s="137"/>
      <c r="Q170" s="137" t="s">
        <v>26</v>
      </c>
      <c r="R170" s="140">
        <v>1.2595000000000001</v>
      </c>
      <c r="S170" s="140"/>
      <c r="T170" s="161"/>
      <c r="U170" s="161">
        <v>0</v>
      </c>
      <c r="V170" s="137"/>
      <c r="W170" s="140">
        <v>1.1657999999999999</v>
      </c>
      <c r="X170" s="140">
        <v>1.2413783368657791</v>
      </c>
      <c r="Y170" s="139">
        <v>-9339.7931073199961</v>
      </c>
      <c r="Z170" s="139">
        <v>-9339.7931073199961</v>
      </c>
      <c r="AA170" s="139">
        <v>-9339.7931073199961</v>
      </c>
      <c r="AB170" s="161">
        <v>0</v>
      </c>
      <c r="AC170" s="165">
        <f t="shared" si="20"/>
        <v>28</v>
      </c>
      <c r="AD170" s="137" t="s">
        <v>54</v>
      </c>
      <c r="AE170" s="83"/>
      <c r="AF170" s="84">
        <f t="shared" si="18"/>
        <v>0</v>
      </c>
      <c r="AG170" s="84">
        <f t="shared" si="19"/>
        <v>467.36324709029259</v>
      </c>
      <c r="AH170" s="79"/>
      <c r="AI170" s="80"/>
      <c r="AJ170" s="80"/>
      <c r="AK170" s="80"/>
      <c r="AL170" s="80"/>
      <c r="AM170" s="80"/>
      <c r="AN170" s="80"/>
      <c r="AO170" s="80"/>
      <c r="AP170" s="79"/>
      <c r="AQ170" s="79"/>
      <c r="AR170" s="79"/>
      <c r="AS170" s="92"/>
    </row>
    <row r="171" spans="1:45" s="91" customFormat="1" ht="15.75" customHeight="1" x14ac:dyDescent="0.3">
      <c r="A171" s="137">
        <v>2020</v>
      </c>
      <c r="B171" s="137" t="s">
        <v>135</v>
      </c>
      <c r="C171" s="137">
        <v>1001</v>
      </c>
      <c r="D171" s="137" t="s">
        <v>22</v>
      </c>
      <c r="E171" s="138">
        <v>43111</v>
      </c>
      <c r="F171" s="138"/>
      <c r="G171" s="138">
        <v>44012</v>
      </c>
      <c r="H171" s="137" t="s">
        <v>59</v>
      </c>
      <c r="I171" s="137" t="s">
        <v>64</v>
      </c>
      <c r="J171" s="137" t="s">
        <v>23</v>
      </c>
      <c r="K171" s="161">
        <v>12082158.6790173</v>
      </c>
      <c r="L171" s="137" t="s">
        <v>63</v>
      </c>
      <c r="M171" s="137" t="s">
        <v>64</v>
      </c>
      <c r="N171" s="137" t="s">
        <v>65</v>
      </c>
      <c r="O171" s="139">
        <v>-15000000</v>
      </c>
      <c r="P171" s="137"/>
      <c r="Q171" s="137" t="s">
        <v>26</v>
      </c>
      <c r="R171" s="140">
        <v>1.2415</v>
      </c>
      <c r="S171" s="140"/>
      <c r="T171" s="161"/>
      <c r="U171" s="161">
        <v>0</v>
      </c>
      <c r="V171" s="137"/>
      <c r="W171" s="140">
        <v>1.1657999999999999</v>
      </c>
      <c r="X171" s="140">
        <v>1.2413783368657791</v>
      </c>
      <c r="Y171" s="139">
        <v>-1192.7541143387598</v>
      </c>
      <c r="Z171" s="168">
        <v>-525957.23747214139</v>
      </c>
      <c r="AA171" s="139">
        <v>-1192.7541143387598</v>
      </c>
      <c r="AB171" s="161">
        <v>0</v>
      </c>
      <c r="AC171" s="165">
        <f t="shared" si="20"/>
        <v>28</v>
      </c>
      <c r="AD171" s="137" t="s">
        <v>159</v>
      </c>
      <c r="AE171" s="83"/>
      <c r="AF171" s="84">
        <f t="shared" si="18"/>
        <v>0</v>
      </c>
      <c r="AG171" s="84">
        <f t="shared" si="19"/>
        <v>59.685415881511545</v>
      </c>
      <c r="AH171" s="79"/>
      <c r="AI171" s="80"/>
      <c r="AJ171" s="80"/>
      <c r="AK171" s="80"/>
      <c r="AL171" s="80"/>
      <c r="AM171" s="80"/>
      <c r="AN171" s="80"/>
      <c r="AO171" s="80"/>
      <c r="AP171" s="79"/>
      <c r="AQ171" s="79"/>
      <c r="AR171" s="79"/>
      <c r="AS171" s="92"/>
    </row>
    <row r="172" spans="1:45" s="91" customFormat="1" ht="15.75" customHeight="1" x14ac:dyDescent="0.3">
      <c r="A172" s="137">
        <v>2020</v>
      </c>
      <c r="B172" s="137" t="s">
        <v>135</v>
      </c>
      <c r="C172" s="137">
        <v>1002</v>
      </c>
      <c r="D172" s="137" t="s">
        <v>22</v>
      </c>
      <c r="E172" s="138">
        <v>43111</v>
      </c>
      <c r="F172" s="138">
        <v>44008</v>
      </c>
      <c r="G172" s="138">
        <v>44012</v>
      </c>
      <c r="H172" s="137" t="s">
        <v>63</v>
      </c>
      <c r="I172" s="137" t="s">
        <v>60</v>
      </c>
      <c r="J172" s="137" t="s">
        <v>23</v>
      </c>
      <c r="K172" s="161">
        <v>12082158.6790173</v>
      </c>
      <c r="L172" s="137" t="s">
        <v>63</v>
      </c>
      <c r="M172" s="137" t="s">
        <v>61</v>
      </c>
      <c r="N172" s="137" t="s">
        <v>65</v>
      </c>
      <c r="O172" s="139">
        <v>-15000000</v>
      </c>
      <c r="P172" s="137"/>
      <c r="Q172" s="137" t="s">
        <v>26</v>
      </c>
      <c r="R172" s="140">
        <v>1.2415</v>
      </c>
      <c r="S172" s="140"/>
      <c r="T172" s="161"/>
      <c r="U172" s="161">
        <v>0</v>
      </c>
      <c r="V172" s="137"/>
      <c r="W172" s="140">
        <v>1.1657999999999999</v>
      </c>
      <c r="X172" s="140">
        <v>1.2413783368657791</v>
      </c>
      <c r="Y172" s="139">
        <v>-524764.48335780262</v>
      </c>
      <c r="Z172" s="169"/>
      <c r="AA172" s="139">
        <v>-1184.1299702040851</v>
      </c>
      <c r="AB172" s="139">
        <v>-523580.35338759853</v>
      </c>
      <c r="AC172" s="165">
        <f t="shared" si="20"/>
        <v>28</v>
      </c>
      <c r="AD172" s="137" t="s">
        <v>159</v>
      </c>
      <c r="AE172" s="83"/>
      <c r="AF172" s="84">
        <f t="shared" si="18"/>
        <v>0</v>
      </c>
      <c r="AG172" s="84">
        <f t="shared" si="19"/>
        <v>26259.214747224443</v>
      </c>
      <c r="AH172" s="79"/>
      <c r="AI172" s="80"/>
      <c r="AJ172" s="80"/>
      <c r="AK172" s="80"/>
      <c r="AL172" s="80"/>
      <c r="AM172" s="80"/>
      <c r="AN172" s="80"/>
      <c r="AO172" s="80"/>
      <c r="AP172" s="79"/>
      <c r="AQ172" s="79"/>
      <c r="AR172" s="79"/>
      <c r="AS172" s="92"/>
    </row>
    <row r="173" spans="1:45" s="90" customFormat="1" ht="15.75" customHeight="1" x14ac:dyDescent="0.3">
      <c r="A173" s="137">
        <v>2020</v>
      </c>
      <c r="B173" s="137" t="s">
        <v>169</v>
      </c>
      <c r="C173" s="137">
        <v>1029</v>
      </c>
      <c r="D173" s="137" t="s">
        <v>22</v>
      </c>
      <c r="E173" s="138">
        <v>43227</v>
      </c>
      <c r="F173" s="138"/>
      <c r="G173" s="138">
        <v>44012</v>
      </c>
      <c r="H173" s="137" t="s">
        <v>59</v>
      </c>
      <c r="I173" s="137" t="s">
        <v>64</v>
      </c>
      <c r="J173" s="137" t="s">
        <v>23</v>
      </c>
      <c r="K173" s="161">
        <v>12072434.607645901</v>
      </c>
      <c r="L173" s="137" t="s">
        <v>63</v>
      </c>
      <c r="M173" s="137" t="s">
        <v>64</v>
      </c>
      <c r="N173" s="137" t="s">
        <v>65</v>
      </c>
      <c r="O173" s="139">
        <v>-15000000</v>
      </c>
      <c r="P173" s="137"/>
      <c r="Q173" s="137" t="s">
        <v>26</v>
      </c>
      <c r="R173" s="140">
        <v>1.2424999999999999</v>
      </c>
      <c r="S173" s="140"/>
      <c r="T173" s="161"/>
      <c r="U173" s="161">
        <v>0</v>
      </c>
      <c r="V173" s="137"/>
      <c r="W173" s="140">
        <v>1.1657999999999999</v>
      </c>
      <c r="X173" s="140">
        <v>1.2413783368657791</v>
      </c>
      <c r="Y173" s="139">
        <v>-10987.646928692016</v>
      </c>
      <c r="Z173" s="168">
        <v>-540048.42333895375</v>
      </c>
      <c r="AA173" s="139">
        <v>-10987.646928692016</v>
      </c>
      <c r="AB173" s="161">
        <v>0</v>
      </c>
      <c r="AC173" s="165">
        <f t="shared" si="20"/>
        <v>28</v>
      </c>
      <c r="AD173" s="137" t="s">
        <v>159</v>
      </c>
      <c r="AE173" s="83"/>
      <c r="AF173" s="84">
        <f t="shared" si="18"/>
        <v>0</v>
      </c>
      <c r="AG173" s="84">
        <f t="shared" si="19"/>
        <v>549.82185231174844</v>
      </c>
      <c r="AH173" s="79"/>
      <c r="AI173" s="80"/>
      <c r="AJ173" s="80"/>
      <c r="AK173" s="80"/>
      <c r="AL173" s="80"/>
      <c r="AM173" s="80"/>
      <c r="AN173" s="80"/>
      <c r="AO173" s="80"/>
      <c r="AP173" s="79"/>
      <c r="AQ173" s="79"/>
      <c r="AR173" s="79"/>
      <c r="AS173" s="92"/>
    </row>
    <row r="174" spans="1:45" s="90" customFormat="1" ht="15.75" customHeight="1" x14ac:dyDescent="0.3">
      <c r="A174" s="137">
        <v>2020</v>
      </c>
      <c r="B174" s="137" t="s">
        <v>169</v>
      </c>
      <c r="C174" s="137">
        <v>1030</v>
      </c>
      <c r="D174" s="137" t="s">
        <v>22</v>
      </c>
      <c r="E174" s="138">
        <v>43227</v>
      </c>
      <c r="F174" s="138">
        <v>44008</v>
      </c>
      <c r="G174" s="138">
        <v>44012</v>
      </c>
      <c r="H174" s="137" t="s">
        <v>63</v>
      </c>
      <c r="I174" s="137" t="s">
        <v>60</v>
      </c>
      <c r="J174" s="137" t="s">
        <v>23</v>
      </c>
      <c r="K174" s="161">
        <v>12072434.607645901</v>
      </c>
      <c r="L174" s="137" t="s">
        <v>63</v>
      </c>
      <c r="M174" s="137" t="s">
        <v>61</v>
      </c>
      <c r="N174" s="137" t="s">
        <v>65</v>
      </c>
      <c r="O174" s="139">
        <v>-15000000</v>
      </c>
      <c r="P174" s="137"/>
      <c r="Q174" s="137" t="s">
        <v>26</v>
      </c>
      <c r="R174" s="140">
        <v>1.2424999999999999</v>
      </c>
      <c r="S174" s="140"/>
      <c r="T174" s="161"/>
      <c r="U174" s="161">
        <v>0</v>
      </c>
      <c r="V174" s="137"/>
      <c r="W174" s="140">
        <v>1.1657999999999999</v>
      </c>
      <c r="X174" s="140">
        <v>1.2413783368657791</v>
      </c>
      <c r="Y174" s="139">
        <v>-529060.77641026175</v>
      </c>
      <c r="Z174" s="169"/>
      <c r="AA174" s="139">
        <v>-10908.201341643929</v>
      </c>
      <c r="AB174" s="139">
        <v>-518152.57506861782</v>
      </c>
      <c r="AC174" s="165">
        <f t="shared" si="20"/>
        <v>28</v>
      </c>
      <c r="AD174" s="137" t="s">
        <v>159</v>
      </c>
      <c r="AE174" s="83"/>
      <c r="AF174" s="84">
        <f t="shared" ref="AF174:AF190" si="21">-IF($Y174&gt;0,$Y174*(1-VLOOKUP($D174,$AI$26:$AN$39,6,FALSE))*VLOOKUP($D174,$AI$26:$AN$39,IF(($G174-$B$2)/365&lt;1,4,5),FALSE),0)</f>
        <v>0</v>
      </c>
      <c r="AG174" s="84">
        <f t="shared" ref="AG174:AG190" si="22">-IF($Y174&lt;0,$Y174*(1-VLOOKUP($AC174,$AI$18:$AN$23,6,FALSE))*VLOOKUP($AC174,$AI$18:$AN$23,5,FALSE),0)</f>
        <v>26474.201251569499</v>
      </c>
      <c r="AH174" s="79"/>
      <c r="AI174" s="80"/>
      <c r="AJ174" s="80"/>
      <c r="AK174" s="80"/>
      <c r="AL174" s="80"/>
      <c r="AM174" s="80"/>
      <c r="AN174" s="80"/>
      <c r="AO174" s="80"/>
      <c r="AP174" s="79"/>
      <c r="AQ174" s="79"/>
      <c r="AR174" s="79"/>
      <c r="AS174" s="92"/>
    </row>
    <row r="175" spans="1:45" s="90" customFormat="1" ht="15.75" customHeight="1" x14ac:dyDescent="0.3">
      <c r="A175" s="137">
        <v>2020</v>
      </c>
      <c r="B175" s="137" t="s">
        <v>136</v>
      </c>
      <c r="C175" s="137">
        <v>1003</v>
      </c>
      <c r="D175" s="137" t="s">
        <v>51</v>
      </c>
      <c r="E175" s="138">
        <v>43111</v>
      </c>
      <c r="F175" s="138"/>
      <c r="G175" s="138">
        <v>44043</v>
      </c>
      <c r="H175" s="137" t="s">
        <v>59</v>
      </c>
      <c r="I175" s="137" t="s">
        <v>64</v>
      </c>
      <c r="J175" s="137" t="s">
        <v>23</v>
      </c>
      <c r="K175" s="161">
        <v>9749629.5140784606</v>
      </c>
      <c r="L175" s="137" t="s">
        <v>63</v>
      </c>
      <c r="M175" s="137" t="s">
        <v>64</v>
      </c>
      <c r="N175" s="137" t="s">
        <v>65</v>
      </c>
      <c r="O175" s="139">
        <v>-12500000</v>
      </c>
      <c r="P175" s="137"/>
      <c r="Q175" s="137" t="s">
        <v>26</v>
      </c>
      <c r="R175" s="140">
        <v>1.2821</v>
      </c>
      <c r="S175" s="140"/>
      <c r="T175" s="161"/>
      <c r="U175" s="161">
        <v>0</v>
      </c>
      <c r="V175" s="137"/>
      <c r="W175" s="140">
        <v>1.1657999999999999</v>
      </c>
      <c r="X175" s="140">
        <v>1.2445198171663296</v>
      </c>
      <c r="Y175" s="139">
        <v>-296549.61051352916</v>
      </c>
      <c r="Z175" s="139">
        <v>-296549.61051352916</v>
      </c>
      <c r="AA175" s="139">
        <v>-296549.6105135291</v>
      </c>
      <c r="AB175" s="139">
        <v>-5.8207660913467407E-11</v>
      </c>
      <c r="AC175" s="165">
        <f t="shared" si="20"/>
        <v>28</v>
      </c>
      <c r="AD175" s="137" t="s">
        <v>54</v>
      </c>
      <c r="AE175" s="83"/>
      <c r="AF175" s="84">
        <f t="shared" si="21"/>
        <v>0</v>
      </c>
      <c r="AG175" s="84">
        <f t="shared" si="22"/>
        <v>14839.342510096998</v>
      </c>
      <c r="AH175" s="79"/>
      <c r="AI175" s="80"/>
      <c r="AJ175" s="80"/>
      <c r="AK175" s="80"/>
      <c r="AL175" s="80"/>
      <c r="AM175" s="80"/>
      <c r="AN175" s="80"/>
      <c r="AO175" s="80"/>
      <c r="AP175" s="79"/>
      <c r="AQ175" s="79"/>
      <c r="AR175" s="79"/>
      <c r="AS175" s="92"/>
    </row>
    <row r="176" spans="1:45" s="90" customFormat="1" ht="15.75" customHeight="1" x14ac:dyDescent="0.3">
      <c r="A176" s="137">
        <v>2020</v>
      </c>
      <c r="B176" s="137" t="s">
        <v>137</v>
      </c>
      <c r="C176" s="137">
        <v>1004</v>
      </c>
      <c r="D176" s="137" t="s">
        <v>51</v>
      </c>
      <c r="E176" s="138">
        <v>43111</v>
      </c>
      <c r="F176" s="138"/>
      <c r="G176" s="138">
        <v>44043</v>
      </c>
      <c r="H176" s="137" t="s">
        <v>59</v>
      </c>
      <c r="I176" s="137" t="s">
        <v>64</v>
      </c>
      <c r="J176" s="137" t="s">
        <v>23</v>
      </c>
      <c r="K176" s="161">
        <v>1949925.90281569</v>
      </c>
      <c r="L176" s="137" t="s">
        <v>63</v>
      </c>
      <c r="M176" s="137" t="s">
        <v>64</v>
      </c>
      <c r="N176" s="137" t="s">
        <v>65</v>
      </c>
      <c r="O176" s="139">
        <v>-2500000</v>
      </c>
      <c r="P176" s="137"/>
      <c r="Q176" s="137" t="s">
        <v>26</v>
      </c>
      <c r="R176" s="140">
        <v>1.2821</v>
      </c>
      <c r="S176" s="140"/>
      <c r="T176" s="161"/>
      <c r="U176" s="161">
        <v>0</v>
      </c>
      <c r="V176" s="137"/>
      <c r="W176" s="140">
        <v>1.1657999999999999</v>
      </c>
      <c r="X176" s="140">
        <v>1.2445198171663296</v>
      </c>
      <c r="Y176" s="139">
        <v>-59309.92210270575</v>
      </c>
      <c r="Z176" s="139">
        <v>-59309.92210270575</v>
      </c>
      <c r="AA176" s="139">
        <v>-59309.922102705743</v>
      </c>
      <c r="AB176" s="139">
        <v>-7.2759576141834259E-12</v>
      </c>
      <c r="AC176" s="165">
        <f t="shared" si="20"/>
        <v>28</v>
      </c>
      <c r="AD176" s="137" t="s">
        <v>54</v>
      </c>
      <c r="AE176" s="83"/>
      <c r="AF176" s="84">
        <f t="shared" si="21"/>
        <v>0</v>
      </c>
      <c r="AG176" s="84">
        <f t="shared" si="22"/>
        <v>2967.8685020193957</v>
      </c>
      <c r="AH176" s="79"/>
      <c r="AI176" s="80"/>
      <c r="AJ176" s="80"/>
      <c r="AK176" s="80"/>
      <c r="AL176" s="80"/>
      <c r="AM176" s="80"/>
      <c r="AN176" s="80"/>
      <c r="AO176" s="80"/>
      <c r="AP176" s="79"/>
      <c r="AQ176" s="79"/>
      <c r="AR176" s="79"/>
      <c r="AS176" s="92"/>
    </row>
    <row r="177" spans="1:45" s="90" customFormat="1" ht="15.75" customHeight="1" x14ac:dyDescent="0.3">
      <c r="A177" s="137">
        <v>2020</v>
      </c>
      <c r="B177" s="137" t="s">
        <v>170</v>
      </c>
      <c r="C177" s="137">
        <v>1035</v>
      </c>
      <c r="D177" s="137" t="s">
        <v>53</v>
      </c>
      <c r="E177" s="138">
        <v>43227</v>
      </c>
      <c r="F177" s="138"/>
      <c r="G177" s="138">
        <v>44043</v>
      </c>
      <c r="H177" s="137" t="s">
        <v>59</v>
      </c>
      <c r="I177" s="137" t="s">
        <v>64</v>
      </c>
      <c r="J177" s="137" t="s">
        <v>23</v>
      </c>
      <c r="K177" s="161">
        <v>12038523.2744783</v>
      </c>
      <c r="L177" s="137" t="s">
        <v>63</v>
      </c>
      <c r="M177" s="137" t="s">
        <v>64</v>
      </c>
      <c r="N177" s="137" t="s">
        <v>65</v>
      </c>
      <c r="O177" s="139">
        <v>-15000000</v>
      </c>
      <c r="P177" s="137"/>
      <c r="Q177" s="137" t="s">
        <v>26</v>
      </c>
      <c r="R177" s="140">
        <v>1.246</v>
      </c>
      <c r="S177" s="140"/>
      <c r="T177" s="161"/>
      <c r="U177" s="161">
        <v>0</v>
      </c>
      <c r="V177" s="137"/>
      <c r="W177" s="140">
        <v>1.1657999999999999</v>
      </c>
      <c r="X177" s="140">
        <v>1.2445198171663296</v>
      </c>
      <c r="Y177" s="139">
        <v>-14422.446492606279</v>
      </c>
      <c r="Z177" s="168">
        <v>-557601.10493264522</v>
      </c>
      <c r="AA177" s="139">
        <v>-14422.446492606279</v>
      </c>
      <c r="AB177" s="161">
        <v>0</v>
      </c>
      <c r="AC177" s="165">
        <f t="shared" si="20"/>
        <v>28</v>
      </c>
      <c r="AD177" s="137" t="s">
        <v>159</v>
      </c>
      <c r="AE177" s="83"/>
      <c r="AF177" s="84">
        <f t="shared" si="21"/>
        <v>0</v>
      </c>
      <c r="AG177" s="84">
        <f t="shared" si="22"/>
        <v>721.69922249001809</v>
      </c>
      <c r="AH177" s="79"/>
      <c r="AI177" s="80"/>
      <c r="AJ177" s="80"/>
      <c r="AK177" s="80"/>
      <c r="AL177" s="80"/>
      <c r="AM177" s="80"/>
      <c r="AN177" s="80"/>
      <c r="AO177" s="80"/>
      <c r="AP177" s="79"/>
      <c r="AQ177" s="79"/>
      <c r="AR177" s="79"/>
      <c r="AS177" s="92"/>
    </row>
    <row r="178" spans="1:45" s="90" customFormat="1" ht="15.75" customHeight="1" x14ac:dyDescent="0.3">
      <c r="A178" s="137">
        <v>2020</v>
      </c>
      <c r="B178" s="137" t="s">
        <v>170</v>
      </c>
      <c r="C178" s="137">
        <v>1036</v>
      </c>
      <c r="D178" s="137" t="s">
        <v>53</v>
      </c>
      <c r="E178" s="138">
        <v>43227</v>
      </c>
      <c r="F178" s="138">
        <v>44041</v>
      </c>
      <c r="G178" s="138">
        <v>44043</v>
      </c>
      <c r="H178" s="137" t="s">
        <v>63</v>
      </c>
      <c r="I178" s="137" t="s">
        <v>60</v>
      </c>
      <c r="J178" s="137" t="s">
        <v>23</v>
      </c>
      <c r="K178" s="161">
        <v>12038523.2744783</v>
      </c>
      <c r="L178" s="137" t="s">
        <v>63</v>
      </c>
      <c r="M178" s="137" t="s">
        <v>61</v>
      </c>
      <c r="N178" s="137" t="s">
        <v>65</v>
      </c>
      <c r="O178" s="139">
        <v>-15000000</v>
      </c>
      <c r="P178" s="137"/>
      <c r="Q178" s="137" t="s">
        <v>26</v>
      </c>
      <c r="R178" s="140">
        <v>1.246</v>
      </c>
      <c r="S178" s="140"/>
      <c r="T178" s="161"/>
      <c r="U178" s="161">
        <v>0</v>
      </c>
      <c r="V178" s="137"/>
      <c r="W178" s="140">
        <v>1.1657999999999999</v>
      </c>
      <c r="X178" s="140">
        <v>1.2445198171663296</v>
      </c>
      <c r="Y178" s="139">
        <v>-543178.65844003891</v>
      </c>
      <c r="Z178" s="169"/>
      <c r="AA178" s="139">
        <v>-14318.145237892866</v>
      </c>
      <c r="AB178" s="139">
        <v>-528860.51320214604</v>
      </c>
      <c r="AC178" s="165">
        <f t="shared" si="20"/>
        <v>28</v>
      </c>
      <c r="AD178" s="137" t="s">
        <v>159</v>
      </c>
      <c r="AE178" s="83"/>
      <c r="AF178" s="84">
        <f t="shared" si="21"/>
        <v>0</v>
      </c>
      <c r="AG178" s="84">
        <f t="shared" si="22"/>
        <v>27180.660068339545</v>
      </c>
      <c r="AH178" s="79"/>
      <c r="AI178" s="80"/>
      <c r="AJ178" s="80"/>
      <c r="AK178" s="80"/>
      <c r="AL178" s="80"/>
      <c r="AM178" s="80"/>
      <c r="AN178" s="80"/>
      <c r="AO178" s="80"/>
      <c r="AP178" s="79"/>
      <c r="AQ178" s="79"/>
      <c r="AR178" s="79"/>
      <c r="AS178" s="92"/>
    </row>
    <row r="179" spans="1:45" s="90" customFormat="1" ht="15.75" customHeight="1" x14ac:dyDescent="0.3">
      <c r="A179" s="137">
        <v>2020</v>
      </c>
      <c r="B179" s="137" t="s">
        <v>171</v>
      </c>
      <c r="C179" s="137">
        <v>1046</v>
      </c>
      <c r="D179" s="137" t="s">
        <v>27</v>
      </c>
      <c r="E179" s="138">
        <v>43237</v>
      </c>
      <c r="F179" s="138"/>
      <c r="G179" s="138">
        <v>44104</v>
      </c>
      <c r="H179" s="137" t="s">
        <v>59</v>
      </c>
      <c r="I179" s="137" t="s">
        <v>64</v>
      </c>
      <c r="J179" s="137" t="s">
        <v>23</v>
      </c>
      <c r="K179" s="161">
        <v>11751801.9429646</v>
      </c>
      <c r="L179" s="137" t="s">
        <v>63</v>
      </c>
      <c r="M179" s="137" t="s">
        <v>64</v>
      </c>
      <c r="N179" s="137" t="s">
        <v>65</v>
      </c>
      <c r="O179" s="139">
        <v>-15000000</v>
      </c>
      <c r="P179" s="137"/>
      <c r="Q179" s="137" t="s">
        <v>26</v>
      </c>
      <c r="R179" s="140">
        <v>1.2764</v>
      </c>
      <c r="S179" s="140"/>
      <c r="T179" s="161"/>
      <c r="U179" s="161">
        <v>0</v>
      </c>
      <c r="V179" s="137"/>
      <c r="W179" s="140">
        <v>1.1657999999999999</v>
      </c>
      <c r="X179" s="140">
        <v>1.2506663107654772</v>
      </c>
      <c r="Y179" s="139">
        <v>-243556.0912691197</v>
      </c>
      <c r="Z179" s="139">
        <v>-243556.0912691197</v>
      </c>
      <c r="AA179" s="139">
        <v>-243556.09126911967</v>
      </c>
      <c r="AB179" s="139">
        <v>-2.9103830456733704E-11</v>
      </c>
      <c r="AC179" s="165">
        <f t="shared" si="20"/>
        <v>28</v>
      </c>
      <c r="AD179" s="137" t="s">
        <v>54</v>
      </c>
      <c r="AE179" s="83"/>
      <c r="AF179" s="84">
        <f t="shared" si="21"/>
        <v>0</v>
      </c>
      <c r="AG179" s="84">
        <f t="shared" si="22"/>
        <v>12187.54680710675</v>
      </c>
      <c r="AH179" s="79"/>
      <c r="AI179" s="80"/>
      <c r="AJ179" s="80"/>
      <c r="AK179" s="80"/>
      <c r="AL179" s="80"/>
      <c r="AM179" s="80"/>
      <c r="AN179" s="80"/>
      <c r="AO179" s="80"/>
      <c r="AP179" s="79"/>
      <c r="AQ179" s="79"/>
      <c r="AR179" s="79"/>
      <c r="AS179" s="92"/>
    </row>
    <row r="180" spans="1:45" s="90" customFormat="1" ht="15.75" customHeight="1" x14ac:dyDescent="0.3">
      <c r="A180" s="137">
        <v>2020</v>
      </c>
      <c r="B180" s="137" t="s">
        <v>172</v>
      </c>
      <c r="C180" s="137">
        <v>1052</v>
      </c>
      <c r="D180" s="137" t="s">
        <v>116</v>
      </c>
      <c r="E180" s="138">
        <v>43238</v>
      </c>
      <c r="F180" s="138"/>
      <c r="G180" s="138">
        <v>44104</v>
      </c>
      <c r="H180" s="137" t="s">
        <v>59</v>
      </c>
      <c r="I180" s="137" t="s">
        <v>64</v>
      </c>
      <c r="J180" s="137" t="s">
        <v>23</v>
      </c>
      <c r="K180" s="161">
        <v>9893992.9328621905</v>
      </c>
      <c r="L180" s="137" t="s">
        <v>63</v>
      </c>
      <c r="M180" s="137" t="s">
        <v>64</v>
      </c>
      <c r="N180" s="137" t="s">
        <v>65</v>
      </c>
      <c r="O180" s="139">
        <v>-12600000</v>
      </c>
      <c r="P180" s="137"/>
      <c r="Q180" s="137" t="s">
        <v>26</v>
      </c>
      <c r="R180" s="140">
        <v>1.2735000000000001</v>
      </c>
      <c r="S180" s="140"/>
      <c r="T180" s="161"/>
      <c r="U180" s="161">
        <v>0</v>
      </c>
      <c r="V180" s="137"/>
      <c r="W180" s="140">
        <v>1.1657999999999999</v>
      </c>
      <c r="X180" s="140">
        <v>1.2506663107654772</v>
      </c>
      <c r="Y180" s="139">
        <v>-181945.01533563834</v>
      </c>
      <c r="Z180" s="139">
        <v>-181945.01533563834</v>
      </c>
      <c r="AA180" s="139">
        <v>-181945.01533563834</v>
      </c>
      <c r="AB180" s="161">
        <v>0</v>
      </c>
      <c r="AC180" s="165">
        <f t="shared" si="20"/>
        <v>28</v>
      </c>
      <c r="AD180" s="137" t="s">
        <v>54</v>
      </c>
      <c r="AE180" s="83"/>
      <c r="AF180" s="84">
        <f t="shared" si="21"/>
        <v>0</v>
      </c>
      <c r="AG180" s="84">
        <f t="shared" si="22"/>
        <v>9104.5285673953422</v>
      </c>
      <c r="AH180" s="79"/>
      <c r="AI180" s="80"/>
      <c r="AJ180" s="80"/>
      <c r="AK180" s="80"/>
      <c r="AL180" s="80"/>
      <c r="AM180" s="80"/>
      <c r="AN180" s="80"/>
      <c r="AO180" s="80"/>
      <c r="AP180" s="79"/>
      <c r="AQ180" s="79"/>
      <c r="AR180" s="79"/>
      <c r="AS180" s="92"/>
    </row>
    <row r="181" spans="1:45" s="90" customFormat="1" ht="15.75" customHeight="1" x14ac:dyDescent="0.3">
      <c r="A181" s="137">
        <v>2020</v>
      </c>
      <c r="B181" s="137" t="s">
        <v>173</v>
      </c>
      <c r="C181" s="137">
        <v>1053</v>
      </c>
      <c r="D181" s="137" t="s">
        <v>116</v>
      </c>
      <c r="E181" s="138">
        <v>43238</v>
      </c>
      <c r="F181" s="138"/>
      <c r="G181" s="138">
        <v>44104</v>
      </c>
      <c r="H181" s="137" t="s">
        <v>59</v>
      </c>
      <c r="I181" s="137" t="s">
        <v>64</v>
      </c>
      <c r="J181" s="137" t="s">
        <v>23</v>
      </c>
      <c r="K181" s="161">
        <v>1884570.08244994</v>
      </c>
      <c r="L181" s="137" t="s">
        <v>63</v>
      </c>
      <c r="M181" s="137" t="s">
        <v>64</v>
      </c>
      <c r="N181" s="137" t="s">
        <v>65</v>
      </c>
      <c r="O181" s="139">
        <v>-2400000</v>
      </c>
      <c r="P181" s="137"/>
      <c r="Q181" s="137" t="s">
        <v>26</v>
      </c>
      <c r="R181" s="140">
        <v>1.2735000000000001</v>
      </c>
      <c r="S181" s="140"/>
      <c r="T181" s="161"/>
      <c r="U181" s="161">
        <v>0</v>
      </c>
      <c r="V181" s="137"/>
      <c r="W181" s="140">
        <v>1.1657999999999999</v>
      </c>
      <c r="X181" s="140">
        <v>1.2506663107654772</v>
      </c>
      <c r="Y181" s="139">
        <v>-34656.193397264484</v>
      </c>
      <c r="Z181" s="139">
        <v>-34656.193397264484</v>
      </c>
      <c r="AA181" s="139">
        <v>-34656.193397264484</v>
      </c>
      <c r="AB181" s="161">
        <v>0</v>
      </c>
      <c r="AC181" s="165">
        <f t="shared" si="20"/>
        <v>28</v>
      </c>
      <c r="AD181" s="137" t="s">
        <v>54</v>
      </c>
      <c r="AE181" s="83"/>
      <c r="AF181" s="84">
        <f t="shared" si="21"/>
        <v>0</v>
      </c>
      <c r="AG181" s="84">
        <f t="shared" si="22"/>
        <v>1734.1959175991146</v>
      </c>
      <c r="AH181" s="79"/>
      <c r="AI181" s="80"/>
      <c r="AJ181" s="80"/>
      <c r="AK181" s="80"/>
      <c r="AL181" s="80"/>
      <c r="AM181" s="80"/>
      <c r="AN181" s="80"/>
      <c r="AO181" s="80"/>
      <c r="AP181" s="79"/>
      <c r="AQ181" s="79"/>
      <c r="AR181" s="79"/>
      <c r="AS181" s="92"/>
    </row>
    <row r="182" spans="1:45" s="90" customFormat="1" ht="15.75" customHeight="1" x14ac:dyDescent="0.3">
      <c r="A182" s="137">
        <v>2020</v>
      </c>
      <c r="B182" s="137" t="s">
        <v>174</v>
      </c>
      <c r="C182" s="137">
        <v>1054</v>
      </c>
      <c r="D182" s="137" t="s">
        <v>116</v>
      </c>
      <c r="E182" s="138">
        <v>43245</v>
      </c>
      <c r="F182" s="138"/>
      <c r="G182" s="138">
        <v>44104</v>
      </c>
      <c r="H182" s="137" t="s">
        <v>59</v>
      </c>
      <c r="I182" s="137" t="s">
        <v>64</v>
      </c>
      <c r="J182" s="137" t="s">
        <v>23</v>
      </c>
      <c r="K182" s="161">
        <v>3333333.3333333302</v>
      </c>
      <c r="L182" s="137" t="s">
        <v>63</v>
      </c>
      <c r="M182" s="137" t="s">
        <v>64</v>
      </c>
      <c r="N182" s="137" t="s">
        <v>65</v>
      </c>
      <c r="O182" s="139">
        <v>-4200000</v>
      </c>
      <c r="P182" s="137"/>
      <c r="Q182" s="137" t="s">
        <v>26</v>
      </c>
      <c r="R182" s="140">
        <v>1.26</v>
      </c>
      <c r="S182" s="140"/>
      <c r="T182" s="161"/>
      <c r="U182" s="161">
        <v>0</v>
      </c>
      <c r="V182" s="137"/>
      <c r="W182" s="140">
        <v>1.1657999999999999</v>
      </c>
      <c r="X182" s="140">
        <v>1.2506663107654772</v>
      </c>
      <c r="Y182" s="139">
        <v>-25056.739752906651</v>
      </c>
      <c r="Z182" s="139">
        <v>-25056.739752906651</v>
      </c>
      <c r="AA182" s="139">
        <v>-25056.739752906647</v>
      </c>
      <c r="AB182" s="139">
        <v>-3.637978807091713E-12</v>
      </c>
      <c r="AC182" s="165">
        <f t="shared" si="20"/>
        <v>28</v>
      </c>
      <c r="AD182" s="137" t="s">
        <v>54</v>
      </c>
      <c r="AE182" s="83"/>
      <c r="AF182" s="84">
        <f t="shared" si="21"/>
        <v>0</v>
      </c>
      <c r="AG182" s="84">
        <f t="shared" si="22"/>
        <v>1253.8392572354489</v>
      </c>
      <c r="AH182" s="79"/>
      <c r="AI182" s="80"/>
      <c r="AJ182" s="80"/>
      <c r="AK182" s="80"/>
      <c r="AL182" s="80"/>
      <c r="AM182" s="80"/>
      <c r="AN182" s="80"/>
      <c r="AO182" s="80"/>
      <c r="AP182" s="79"/>
      <c r="AQ182" s="79"/>
      <c r="AR182" s="79"/>
      <c r="AS182" s="92"/>
    </row>
    <row r="183" spans="1:45" s="90" customFormat="1" ht="15.75" customHeight="1" x14ac:dyDescent="0.3">
      <c r="A183" s="137">
        <v>2020</v>
      </c>
      <c r="B183" s="137" t="s">
        <v>175</v>
      </c>
      <c r="C183" s="137">
        <v>1055</v>
      </c>
      <c r="D183" s="137" t="s">
        <v>116</v>
      </c>
      <c r="E183" s="138">
        <v>43245</v>
      </c>
      <c r="F183" s="138"/>
      <c r="G183" s="138">
        <v>44104</v>
      </c>
      <c r="H183" s="137" t="s">
        <v>59</v>
      </c>
      <c r="I183" s="137" t="s">
        <v>64</v>
      </c>
      <c r="J183" s="137" t="s">
        <v>23</v>
      </c>
      <c r="K183" s="161">
        <v>634920.63492063503</v>
      </c>
      <c r="L183" s="137" t="s">
        <v>63</v>
      </c>
      <c r="M183" s="137" t="s">
        <v>64</v>
      </c>
      <c r="N183" s="137" t="s">
        <v>65</v>
      </c>
      <c r="O183" s="139">
        <v>-800000</v>
      </c>
      <c r="P183" s="137"/>
      <c r="Q183" s="137" t="s">
        <v>26</v>
      </c>
      <c r="R183" s="140">
        <v>1.26</v>
      </c>
      <c r="S183" s="140"/>
      <c r="T183" s="161"/>
      <c r="U183" s="161">
        <v>0</v>
      </c>
      <c r="V183" s="137"/>
      <c r="W183" s="140">
        <v>1.1657999999999999</v>
      </c>
      <c r="X183" s="140">
        <v>1.2506663107654772</v>
      </c>
      <c r="Y183" s="139">
        <v>-4772.7123338870424</v>
      </c>
      <c r="Z183" s="139">
        <v>-4772.7123338870424</v>
      </c>
      <c r="AA183" s="139">
        <v>-4772.7123338870424</v>
      </c>
      <c r="AB183" s="161">
        <v>0</v>
      </c>
      <c r="AC183" s="165">
        <f t="shared" si="20"/>
        <v>28</v>
      </c>
      <c r="AD183" s="137" t="s">
        <v>54</v>
      </c>
      <c r="AE183" s="83"/>
      <c r="AF183" s="84">
        <f t="shared" si="21"/>
        <v>0</v>
      </c>
      <c r="AG183" s="84">
        <f t="shared" si="22"/>
        <v>238.8265251877076</v>
      </c>
      <c r="AH183" s="79"/>
      <c r="AI183" s="80"/>
      <c r="AJ183" s="80"/>
      <c r="AK183" s="80"/>
      <c r="AL183" s="80"/>
      <c r="AM183" s="80"/>
      <c r="AN183" s="80"/>
      <c r="AO183" s="80"/>
      <c r="AP183" s="79"/>
      <c r="AQ183" s="79"/>
      <c r="AR183" s="79"/>
      <c r="AS183" s="92"/>
    </row>
    <row r="184" spans="1:45" s="90" customFormat="1" ht="15.75" customHeight="1" x14ac:dyDescent="0.3">
      <c r="A184" s="137">
        <v>2020</v>
      </c>
      <c r="B184" s="137" t="s">
        <v>176</v>
      </c>
      <c r="C184" s="137">
        <v>1047</v>
      </c>
      <c r="D184" s="137" t="s">
        <v>27</v>
      </c>
      <c r="E184" s="138">
        <v>43237</v>
      </c>
      <c r="F184" s="138"/>
      <c r="G184" s="138">
        <v>44134</v>
      </c>
      <c r="H184" s="137" t="s">
        <v>59</v>
      </c>
      <c r="I184" s="137" t="s">
        <v>64</v>
      </c>
      <c r="J184" s="137" t="s">
        <v>23</v>
      </c>
      <c r="K184" s="161">
        <v>12126111.560226399</v>
      </c>
      <c r="L184" s="137" t="s">
        <v>63</v>
      </c>
      <c r="M184" s="137" t="s">
        <v>64</v>
      </c>
      <c r="N184" s="137" t="s">
        <v>65</v>
      </c>
      <c r="O184" s="139">
        <v>-15000000</v>
      </c>
      <c r="P184" s="137"/>
      <c r="Q184" s="137" t="s">
        <v>26</v>
      </c>
      <c r="R184" s="140">
        <v>1.2370000000000001</v>
      </c>
      <c r="S184" s="140"/>
      <c r="T184" s="161"/>
      <c r="U184" s="161">
        <v>0</v>
      </c>
      <c r="V184" s="137"/>
      <c r="W184" s="140">
        <v>1.1657999999999999</v>
      </c>
      <c r="X184" s="140">
        <v>1.2537018516515563</v>
      </c>
      <c r="Y184" s="161">
        <v>162711.18601760943</v>
      </c>
      <c r="Z184" s="168">
        <v>-337709.77251523349</v>
      </c>
      <c r="AA184" s="161">
        <v>162711.18601760943</v>
      </c>
      <c r="AB184" s="161">
        <v>0</v>
      </c>
      <c r="AC184" s="165">
        <f t="shared" si="20"/>
        <v>28</v>
      </c>
      <c r="AD184" s="137" t="s">
        <v>159</v>
      </c>
      <c r="AE184" s="83"/>
      <c r="AF184" s="84">
        <f t="shared" si="21"/>
        <v>-986.02978726671313</v>
      </c>
      <c r="AG184" s="84">
        <f t="shared" si="22"/>
        <v>0</v>
      </c>
      <c r="AH184" s="79"/>
      <c r="AI184" s="80"/>
      <c r="AJ184" s="80"/>
      <c r="AK184" s="80"/>
      <c r="AL184" s="80"/>
      <c r="AM184" s="80"/>
      <c r="AN184" s="80"/>
      <c r="AO184" s="80"/>
      <c r="AP184" s="79"/>
      <c r="AQ184" s="79"/>
      <c r="AR184" s="79"/>
      <c r="AS184" s="96"/>
    </row>
    <row r="185" spans="1:45" s="91" customFormat="1" ht="15.75" customHeight="1" x14ac:dyDescent="0.3">
      <c r="A185" s="137">
        <v>2020</v>
      </c>
      <c r="B185" s="137" t="s">
        <v>176</v>
      </c>
      <c r="C185" s="137">
        <v>1048</v>
      </c>
      <c r="D185" s="137" t="s">
        <v>27</v>
      </c>
      <c r="E185" s="138">
        <v>43237</v>
      </c>
      <c r="F185" s="138">
        <v>44132</v>
      </c>
      <c r="G185" s="138">
        <v>44134</v>
      </c>
      <c r="H185" s="137" t="s">
        <v>63</v>
      </c>
      <c r="I185" s="137" t="s">
        <v>60</v>
      </c>
      <c r="J185" s="137" t="s">
        <v>23</v>
      </c>
      <c r="K185" s="161">
        <v>12126111.560226399</v>
      </c>
      <c r="L185" s="137" t="s">
        <v>63</v>
      </c>
      <c r="M185" s="137" t="s">
        <v>61</v>
      </c>
      <c r="N185" s="137" t="s">
        <v>65</v>
      </c>
      <c r="O185" s="139">
        <v>-15000000</v>
      </c>
      <c r="P185" s="137"/>
      <c r="Q185" s="137" t="s">
        <v>26</v>
      </c>
      <c r="R185" s="140">
        <v>1.2370000000000001</v>
      </c>
      <c r="S185" s="140"/>
      <c r="T185" s="161"/>
      <c r="U185" s="161">
        <v>0</v>
      </c>
      <c r="V185" s="137"/>
      <c r="W185" s="140">
        <v>1.1657999999999999</v>
      </c>
      <c r="X185" s="140">
        <v>1.2537018516515563</v>
      </c>
      <c r="Y185" s="139">
        <v>-500420.95853284292</v>
      </c>
      <c r="Z185" s="169"/>
      <c r="AA185" s="161">
        <v>0</v>
      </c>
      <c r="AB185" s="139">
        <v>-500420.95853284292</v>
      </c>
      <c r="AC185" s="165">
        <f t="shared" si="20"/>
        <v>28</v>
      </c>
      <c r="AD185" s="137" t="s">
        <v>159</v>
      </c>
      <c r="AE185" s="83"/>
      <c r="AF185" s="84">
        <f t="shared" si="21"/>
        <v>0</v>
      </c>
      <c r="AG185" s="84">
        <f t="shared" si="22"/>
        <v>25041.064764983461</v>
      </c>
      <c r="AH185" s="79"/>
      <c r="AI185" s="80"/>
      <c r="AJ185" s="80"/>
      <c r="AK185" s="80"/>
      <c r="AL185" s="80"/>
      <c r="AM185" s="80"/>
      <c r="AN185" s="80"/>
      <c r="AO185" s="80"/>
      <c r="AP185" s="79"/>
      <c r="AQ185" s="79"/>
      <c r="AR185" s="79"/>
      <c r="AS185" s="96"/>
    </row>
    <row r="186" spans="1:45" s="91" customFormat="1" ht="15.75" customHeight="1" x14ac:dyDescent="0.3">
      <c r="A186" s="137">
        <v>2020</v>
      </c>
      <c r="B186" s="137" t="s">
        <v>177</v>
      </c>
      <c r="C186" s="137">
        <v>1049</v>
      </c>
      <c r="D186" s="137" t="s">
        <v>28</v>
      </c>
      <c r="E186" s="138">
        <v>43238</v>
      </c>
      <c r="F186" s="138"/>
      <c r="G186" s="138">
        <v>44134</v>
      </c>
      <c r="H186" s="137" t="s">
        <v>59</v>
      </c>
      <c r="I186" s="137" t="s">
        <v>64</v>
      </c>
      <c r="J186" s="137" t="s">
        <v>23</v>
      </c>
      <c r="K186" s="161">
        <v>12137886.3893834</v>
      </c>
      <c r="L186" s="137" t="s">
        <v>63</v>
      </c>
      <c r="M186" s="137" t="s">
        <v>64</v>
      </c>
      <c r="N186" s="137" t="s">
        <v>65</v>
      </c>
      <c r="O186" s="139">
        <v>-15000000</v>
      </c>
      <c r="P186" s="137"/>
      <c r="Q186" s="137" t="s">
        <v>26</v>
      </c>
      <c r="R186" s="140">
        <v>1.2358</v>
      </c>
      <c r="S186" s="140"/>
      <c r="T186" s="161"/>
      <c r="U186" s="161">
        <v>0</v>
      </c>
      <c r="V186" s="137"/>
      <c r="W186" s="140">
        <v>1.1657999999999999</v>
      </c>
      <c r="X186" s="140">
        <v>1.2537018516515563</v>
      </c>
      <c r="Y186" s="161">
        <v>174571.06100589447</v>
      </c>
      <c r="Z186" s="168">
        <v>-321196.35102864215</v>
      </c>
      <c r="AA186" s="161">
        <v>174571.06100589447</v>
      </c>
      <c r="AB186" s="161">
        <v>0</v>
      </c>
      <c r="AC186" s="165">
        <f t="shared" si="20"/>
        <v>28</v>
      </c>
      <c r="AD186" s="137" t="s">
        <v>159</v>
      </c>
      <c r="AE186" s="83"/>
      <c r="AF186" s="84">
        <f t="shared" si="21"/>
        <v>-670.35287426263483</v>
      </c>
      <c r="AG186" s="84">
        <f t="shared" si="22"/>
        <v>0</v>
      </c>
      <c r="AH186" s="79"/>
      <c r="AI186" s="80"/>
      <c r="AJ186" s="80"/>
      <c r="AK186" s="80"/>
      <c r="AL186" s="80"/>
      <c r="AM186" s="80"/>
      <c r="AN186" s="80"/>
      <c r="AO186" s="80"/>
      <c r="AP186" s="79"/>
      <c r="AQ186" s="79"/>
      <c r="AR186" s="79"/>
      <c r="AS186" s="96"/>
    </row>
    <row r="187" spans="1:45" s="91" customFormat="1" ht="15.75" customHeight="1" x14ac:dyDescent="0.3">
      <c r="A187" s="137">
        <v>2020</v>
      </c>
      <c r="B187" s="137" t="s">
        <v>177</v>
      </c>
      <c r="C187" s="137">
        <v>1050</v>
      </c>
      <c r="D187" s="137" t="s">
        <v>28</v>
      </c>
      <c r="E187" s="138">
        <v>43238</v>
      </c>
      <c r="F187" s="138">
        <v>44132</v>
      </c>
      <c r="G187" s="138">
        <v>44134</v>
      </c>
      <c r="H187" s="137" t="s">
        <v>63</v>
      </c>
      <c r="I187" s="137" t="s">
        <v>60</v>
      </c>
      <c r="J187" s="137" t="s">
        <v>23</v>
      </c>
      <c r="K187" s="161">
        <v>12137886.3893834</v>
      </c>
      <c r="L187" s="137" t="s">
        <v>63</v>
      </c>
      <c r="M187" s="137" t="s">
        <v>61</v>
      </c>
      <c r="N187" s="137" t="s">
        <v>65</v>
      </c>
      <c r="O187" s="139">
        <v>-15000000</v>
      </c>
      <c r="P187" s="137"/>
      <c r="Q187" s="137" t="s">
        <v>26</v>
      </c>
      <c r="R187" s="140">
        <v>1.2358</v>
      </c>
      <c r="S187" s="140"/>
      <c r="T187" s="161"/>
      <c r="U187" s="161">
        <v>0</v>
      </c>
      <c r="V187" s="137"/>
      <c r="W187" s="140">
        <v>1.1657999999999999</v>
      </c>
      <c r="X187" s="140">
        <v>1.2537018516515563</v>
      </c>
      <c r="Y187" s="139">
        <v>-495767.4120345366</v>
      </c>
      <c r="Z187" s="169"/>
      <c r="AA187" s="161">
        <v>0</v>
      </c>
      <c r="AB187" s="139">
        <v>-495767.4120345366</v>
      </c>
      <c r="AC187" s="165">
        <f t="shared" si="20"/>
        <v>28</v>
      </c>
      <c r="AD187" s="137" t="s">
        <v>159</v>
      </c>
      <c r="AE187" s="83"/>
      <c r="AF187" s="84">
        <f t="shared" si="21"/>
        <v>0</v>
      </c>
      <c r="AG187" s="84">
        <f t="shared" si="22"/>
        <v>24808.201298208209</v>
      </c>
      <c r="AH187" s="79"/>
      <c r="AI187" s="80"/>
      <c r="AJ187" s="80"/>
      <c r="AK187" s="80"/>
      <c r="AL187" s="80"/>
      <c r="AM187" s="80"/>
      <c r="AN187" s="80"/>
      <c r="AO187" s="80"/>
      <c r="AP187" s="79"/>
      <c r="AQ187" s="79"/>
      <c r="AR187" s="79"/>
      <c r="AS187" s="96"/>
    </row>
    <row r="188" spans="1:45" s="91" customFormat="1" ht="15.75" customHeight="1" x14ac:dyDescent="0.3">
      <c r="A188" s="137">
        <v>2020</v>
      </c>
      <c r="B188" s="137" t="s">
        <v>178</v>
      </c>
      <c r="C188" s="137">
        <v>1056</v>
      </c>
      <c r="D188" s="137" t="s">
        <v>116</v>
      </c>
      <c r="E188" s="138">
        <v>43245</v>
      </c>
      <c r="F188" s="138"/>
      <c r="G188" s="138">
        <v>44134</v>
      </c>
      <c r="H188" s="137" t="s">
        <v>59</v>
      </c>
      <c r="I188" s="137" t="s">
        <v>64</v>
      </c>
      <c r="J188" s="137" t="s">
        <v>23</v>
      </c>
      <c r="K188" s="161">
        <v>3322784.8101265798</v>
      </c>
      <c r="L188" s="137" t="s">
        <v>63</v>
      </c>
      <c r="M188" s="137" t="s">
        <v>64</v>
      </c>
      <c r="N188" s="137" t="s">
        <v>65</v>
      </c>
      <c r="O188" s="139">
        <v>-4200000</v>
      </c>
      <c r="P188" s="137"/>
      <c r="Q188" s="137" t="s">
        <v>26</v>
      </c>
      <c r="R188" s="140">
        <v>1.264</v>
      </c>
      <c r="S188" s="140"/>
      <c r="T188" s="161"/>
      <c r="U188" s="161">
        <v>0</v>
      </c>
      <c r="V188" s="137"/>
      <c r="W188" s="140">
        <v>1.1657999999999999</v>
      </c>
      <c r="X188" s="140">
        <v>1.2537018516515563</v>
      </c>
      <c r="Y188" s="139">
        <v>-27491.129874158316</v>
      </c>
      <c r="Z188" s="139">
        <v>-27491.129874158316</v>
      </c>
      <c r="AA188" s="139">
        <v>-27491.129874158316</v>
      </c>
      <c r="AB188" s="161">
        <v>0</v>
      </c>
      <c r="AC188" s="165">
        <f t="shared" si="20"/>
        <v>28</v>
      </c>
      <c r="AD188" s="137" t="s">
        <v>54</v>
      </c>
      <c r="AE188" s="83"/>
      <c r="AF188" s="84">
        <f t="shared" si="21"/>
        <v>0</v>
      </c>
      <c r="AG188" s="84">
        <f t="shared" si="22"/>
        <v>1375.6561389028823</v>
      </c>
      <c r="AH188" s="79"/>
      <c r="AI188" s="80"/>
      <c r="AJ188" s="80"/>
      <c r="AK188" s="80"/>
      <c r="AL188" s="80"/>
      <c r="AM188" s="80"/>
      <c r="AN188" s="80"/>
      <c r="AO188" s="80"/>
      <c r="AP188" s="79"/>
      <c r="AQ188" s="79"/>
      <c r="AR188" s="79"/>
      <c r="AS188" s="92"/>
    </row>
    <row r="189" spans="1:45" s="91" customFormat="1" ht="15.75" customHeight="1" x14ac:dyDescent="0.3">
      <c r="A189" s="137">
        <v>2020</v>
      </c>
      <c r="B189" s="137" t="s">
        <v>179</v>
      </c>
      <c r="C189" s="137">
        <v>1057</v>
      </c>
      <c r="D189" s="137" t="s">
        <v>116</v>
      </c>
      <c r="E189" s="138">
        <v>43245</v>
      </c>
      <c r="F189" s="138"/>
      <c r="G189" s="138">
        <v>44134</v>
      </c>
      <c r="H189" s="137" t="s">
        <v>59</v>
      </c>
      <c r="I189" s="137" t="s">
        <v>64</v>
      </c>
      <c r="J189" s="137" t="s">
        <v>23</v>
      </c>
      <c r="K189" s="161">
        <v>632911.39240506303</v>
      </c>
      <c r="L189" s="137" t="s">
        <v>63</v>
      </c>
      <c r="M189" s="137" t="s">
        <v>64</v>
      </c>
      <c r="N189" s="137" t="s">
        <v>65</v>
      </c>
      <c r="O189" s="139">
        <v>-800000</v>
      </c>
      <c r="P189" s="137"/>
      <c r="Q189" s="137" t="s">
        <v>26</v>
      </c>
      <c r="R189" s="140">
        <v>1.264</v>
      </c>
      <c r="S189" s="140"/>
      <c r="T189" s="161"/>
      <c r="U189" s="161">
        <v>0</v>
      </c>
      <c r="V189" s="137"/>
      <c r="W189" s="140">
        <v>1.1657999999999999</v>
      </c>
      <c r="X189" s="140">
        <v>1.2537018516515563</v>
      </c>
      <c r="Y189" s="139">
        <v>-5236.4056903158844</v>
      </c>
      <c r="Z189" s="139">
        <v>-5236.4056903158844</v>
      </c>
      <c r="AA189" s="139">
        <v>-5236.4056903158844</v>
      </c>
      <c r="AB189" s="161">
        <v>0</v>
      </c>
      <c r="AC189" s="165">
        <f t="shared" si="20"/>
        <v>28</v>
      </c>
      <c r="AD189" s="137" t="s">
        <v>54</v>
      </c>
      <c r="AE189" s="83"/>
      <c r="AF189" s="84">
        <f t="shared" si="21"/>
        <v>0</v>
      </c>
      <c r="AG189" s="84">
        <f t="shared" si="22"/>
        <v>262.02974074340682</v>
      </c>
      <c r="AH189" s="79"/>
      <c r="AI189" s="80"/>
      <c r="AJ189" s="80"/>
      <c r="AK189" s="80"/>
      <c r="AL189" s="80"/>
      <c r="AM189" s="80"/>
      <c r="AN189" s="80"/>
      <c r="AO189" s="80"/>
      <c r="AP189" s="79"/>
      <c r="AQ189" s="79"/>
      <c r="AR189" s="79"/>
      <c r="AS189" s="92"/>
    </row>
    <row r="190" spans="1:45" ht="15.75" customHeight="1" x14ac:dyDescent="0.3">
      <c r="A190" s="141">
        <v>2020</v>
      </c>
      <c r="B190" s="141" t="s">
        <v>180</v>
      </c>
      <c r="C190" s="141">
        <v>1137</v>
      </c>
      <c r="D190" s="141" t="s">
        <v>25</v>
      </c>
      <c r="E190" s="142">
        <v>43245</v>
      </c>
      <c r="F190" s="142"/>
      <c r="G190" s="142">
        <v>44165</v>
      </c>
      <c r="H190" s="141" t="s">
        <v>59</v>
      </c>
      <c r="I190" s="141" t="s">
        <v>64</v>
      </c>
      <c r="J190" s="141" t="s">
        <v>23</v>
      </c>
      <c r="K190" s="162">
        <v>3932363.3503735699</v>
      </c>
      <c r="L190" s="141" t="s">
        <v>63</v>
      </c>
      <c r="M190" s="141" t="s">
        <v>64</v>
      </c>
      <c r="N190" s="141" t="s">
        <v>65</v>
      </c>
      <c r="O190" s="143">
        <v>-5000000</v>
      </c>
      <c r="P190" s="141"/>
      <c r="Q190" s="141" t="s">
        <v>26</v>
      </c>
      <c r="R190" s="144">
        <v>1.2715000000000001</v>
      </c>
      <c r="S190" s="144"/>
      <c r="T190" s="162"/>
      <c r="U190" s="162">
        <v>0</v>
      </c>
      <c r="V190" s="141"/>
      <c r="W190" s="144">
        <v>1.1657999999999999</v>
      </c>
      <c r="X190" s="144">
        <v>1.2568473929396713</v>
      </c>
      <c r="Y190" s="143">
        <v>-46174.600513754704</v>
      </c>
      <c r="Z190" s="143">
        <v>-46174.600513754704</v>
      </c>
      <c r="AA190" s="143">
        <v>-46174.600513754704</v>
      </c>
      <c r="AB190" s="162">
        <v>0</v>
      </c>
      <c r="AC190" s="165">
        <f t="shared" si="20"/>
        <v>28</v>
      </c>
      <c r="AD190" s="141" t="s">
        <v>54</v>
      </c>
      <c r="AE190" s="83"/>
      <c r="AF190" s="84">
        <f t="shared" si="21"/>
        <v>0</v>
      </c>
      <c r="AG190" s="84">
        <f t="shared" si="22"/>
        <v>2310.5770097082855</v>
      </c>
      <c r="AH190" s="79"/>
      <c r="AI190" s="80"/>
      <c r="AJ190" s="80"/>
      <c r="AK190" s="80"/>
      <c r="AL190" s="80"/>
      <c r="AM190" s="80"/>
      <c r="AN190" s="80"/>
      <c r="AO190" s="80"/>
      <c r="AP190" s="79"/>
      <c r="AQ190" s="79"/>
      <c r="AR190" s="79"/>
      <c r="AS190" s="92"/>
    </row>
    <row r="191" spans="1:45" ht="15.75" customHeight="1" x14ac:dyDescent="0.3">
      <c r="A191" s="145"/>
      <c r="B191" s="145"/>
      <c r="C191" s="145"/>
      <c r="D191" s="145"/>
      <c r="E191" s="146"/>
      <c r="F191" s="146"/>
      <c r="G191" s="146"/>
      <c r="H191" s="145"/>
      <c r="I191" s="145"/>
      <c r="J191" s="145"/>
      <c r="K191" s="148"/>
      <c r="L191" s="145"/>
      <c r="M191" s="145"/>
      <c r="N191" s="145"/>
      <c r="O191" s="148"/>
      <c r="P191" s="145"/>
      <c r="Q191" s="145"/>
      <c r="R191" s="149"/>
      <c r="S191" s="149"/>
      <c r="T191" s="148"/>
      <c r="U191" s="148"/>
      <c r="V191" s="145"/>
      <c r="W191" s="149"/>
      <c r="X191" s="149"/>
      <c r="Y191" s="148"/>
      <c r="Z191" s="148"/>
      <c r="AA191" s="148"/>
      <c r="AB191" s="148"/>
      <c r="AC191" s="164"/>
      <c r="AD191" s="145"/>
      <c r="AE191" s="83"/>
      <c r="AF191" s="84"/>
      <c r="AG191" s="84"/>
      <c r="AH191" s="79"/>
      <c r="AI191" s="80"/>
      <c r="AJ191" s="80"/>
      <c r="AK191" s="80"/>
      <c r="AL191" s="80"/>
      <c r="AM191" s="80"/>
      <c r="AN191" s="80"/>
      <c r="AO191" s="80"/>
      <c r="AP191" s="79"/>
      <c r="AQ191" s="79"/>
      <c r="AR191" s="79"/>
      <c r="AS191" s="92"/>
    </row>
    <row r="192" spans="1:45" ht="15.6" x14ac:dyDescent="0.3">
      <c r="A192"/>
      <c r="B192"/>
      <c r="C192"/>
      <c r="D192"/>
      <c r="E192" s="158"/>
      <c r="F192" s="158"/>
      <c r="G192" s="158"/>
      <c r="H192"/>
      <c r="I192"/>
      <c r="J192"/>
      <c r="K192" s="159"/>
      <c r="L192"/>
      <c r="M192"/>
      <c r="N192"/>
      <c r="O192" s="159"/>
      <c r="P192"/>
      <c r="Q192"/>
      <c r="R192" s="160"/>
      <c r="S192" s="160"/>
      <c r="T192" s="159"/>
      <c r="U192" s="159"/>
      <c r="V192"/>
      <c r="W192" s="160"/>
      <c r="X192" s="160"/>
      <c r="Y192" s="159"/>
      <c r="Z192" s="159"/>
      <c r="AA192" s="159"/>
      <c r="AB192" s="159"/>
      <c r="AC192" s="107"/>
      <c r="AE192" s="105"/>
      <c r="AF192" s="106"/>
      <c r="AG192" s="106"/>
      <c r="AH192" s="79"/>
      <c r="AI192" s="80"/>
      <c r="AJ192" s="80"/>
      <c r="AK192" s="80"/>
      <c r="AL192" s="80"/>
      <c r="AM192" s="80"/>
      <c r="AN192" s="80"/>
      <c r="AO192" s="80"/>
      <c r="AP192" s="79"/>
      <c r="AQ192" s="79"/>
      <c r="AR192" s="79"/>
      <c r="AS192" s="108"/>
    </row>
    <row r="193" spans="1:45" ht="15.6" x14ac:dyDescent="0.3">
      <c r="A193"/>
      <c r="B193"/>
      <c r="C193"/>
      <c r="D193"/>
      <c r="E193" s="158"/>
      <c r="F193" s="158"/>
      <c r="G193" s="158"/>
      <c r="H193"/>
      <c r="I193"/>
      <c r="J193"/>
      <c r="K193" s="159"/>
      <c r="L193"/>
      <c r="M193"/>
      <c r="N193"/>
      <c r="O193" s="159"/>
      <c r="P193"/>
      <c r="Q193"/>
      <c r="R193" s="160"/>
      <c r="S193" s="160"/>
      <c r="T193" s="159"/>
      <c r="U193" s="159"/>
      <c r="V193"/>
      <c r="W193" s="160"/>
      <c r="X193" s="160"/>
      <c r="Y193" s="159"/>
      <c r="Z193" s="159"/>
      <c r="AA193" s="159"/>
      <c r="AB193" s="159"/>
      <c r="AC193" s="107"/>
      <c r="AE193" s="105"/>
      <c r="AF193" s="106"/>
      <c r="AG193" s="106"/>
      <c r="AH193" s="79"/>
      <c r="AI193" s="80"/>
      <c r="AJ193" s="80"/>
      <c r="AK193" s="80"/>
      <c r="AL193" s="80"/>
      <c r="AM193" s="80"/>
      <c r="AN193" s="80"/>
      <c r="AO193" s="80"/>
      <c r="AP193" s="79"/>
      <c r="AQ193" s="79"/>
      <c r="AR193" s="79"/>
      <c r="AS193" s="108"/>
    </row>
    <row r="194" spans="1:45" ht="15.6" x14ac:dyDescent="0.3">
      <c r="A194"/>
      <c r="B194"/>
      <c r="C194"/>
      <c r="D194"/>
      <c r="E194" s="158"/>
      <c r="F194" s="158"/>
      <c r="G194" s="158"/>
      <c r="H194"/>
      <c r="I194"/>
      <c r="J194"/>
      <c r="K194" s="159"/>
      <c r="L194"/>
      <c r="M194"/>
      <c r="N194"/>
      <c r="O194" s="159"/>
      <c r="P194"/>
      <c r="Q194"/>
      <c r="R194" s="160"/>
      <c r="S194" s="160"/>
      <c r="T194" s="159"/>
      <c r="U194" s="159"/>
      <c r="V194"/>
      <c r="W194" s="160"/>
      <c r="X194" s="160"/>
      <c r="Y194" s="159"/>
      <c r="Z194" s="159"/>
      <c r="AA194" s="159"/>
      <c r="AB194" s="159"/>
      <c r="AC194" s="107"/>
      <c r="AE194" s="105"/>
      <c r="AF194" s="106"/>
      <c r="AG194" s="106"/>
      <c r="AH194" s="79"/>
      <c r="AI194" s="80"/>
      <c r="AJ194" s="80"/>
      <c r="AK194" s="80"/>
      <c r="AL194" s="80"/>
      <c r="AM194" s="80"/>
      <c r="AN194" s="80"/>
      <c r="AO194" s="80"/>
      <c r="AP194" s="79"/>
      <c r="AQ194" s="79"/>
      <c r="AR194" s="79"/>
      <c r="AS194" s="108"/>
    </row>
    <row r="195" spans="1:45" ht="15.6" x14ac:dyDescent="0.3">
      <c r="A195"/>
      <c r="B195"/>
      <c r="C195"/>
      <c r="D195"/>
      <c r="E195" s="158"/>
      <c r="F195" s="158"/>
      <c r="G195" s="158"/>
      <c r="H195"/>
      <c r="I195"/>
      <c r="J195"/>
      <c r="K195" s="159"/>
      <c r="L195"/>
      <c r="M195"/>
      <c r="N195"/>
      <c r="O195" s="159"/>
      <c r="P195"/>
      <c r="Q195"/>
      <c r="R195" s="160"/>
      <c r="S195" s="160"/>
      <c r="T195" s="159"/>
      <c r="U195" s="159"/>
      <c r="V195"/>
      <c r="W195" s="160"/>
      <c r="X195" s="160"/>
      <c r="Y195" s="159"/>
      <c r="Z195" s="159"/>
      <c r="AA195" s="159"/>
      <c r="AB195" s="159"/>
      <c r="AC195" s="107"/>
      <c r="AE195" s="105"/>
      <c r="AF195" s="106"/>
      <c r="AG195" s="106"/>
      <c r="AH195" s="79"/>
      <c r="AI195" s="80"/>
      <c r="AJ195" s="80"/>
      <c r="AK195" s="80"/>
      <c r="AL195" s="80"/>
      <c r="AM195" s="80"/>
      <c r="AN195" s="80"/>
      <c r="AO195" s="80"/>
      <c r="AP195" s="79"/>
      <c r="AQ195" s="79"/>
      <c r="AR195" s="79"/>
      <c r="AS195" s="108"/>
    </row>
    <row r="196" spans="1:45" ht="14.4" x14ac:dyDescent="0.3">
      <c r="A196"/>
      <c r="B196"/>
      <c r="C196"/>
      <c r="D196"/>
      <c r="E196" s="158"/>
      <c r="F196" s="158"/>
      <c r="G196" s="158"/>
      <c r="H196"/>
      <c r="I196"/>
      <c r="J196"/>
      <c r="K196" s="159"/>
      <c r="L196"/>
      <c r="M196"/>
      <c r="N196"/>
      <c r="O196" s="159"/>
      <c r="P196"/>
      <c r="Q196"/>
      <c r="R196" s="160"/>
      <c r="S196" s="160"/>
      <c r="T196" s="159"/>
      <c r="U196" s="159"/>
      <c r="V196"/>
      <c r="W196" s="160"/>
      <c r="X196" s="160"/>
      <c r="Y196" s="159"/>
      <c r="Z196" s="159"/>
      <c r="AA196" s="159"/>
      <c r="AB196" s="159"/>
      <c r="AC196" s="107"/>
      <c r="AE196" s="79"/>
      <c r="AF196" s="79"/>
      <c r="AG196" s="79"/>
      <c r="AH196" s="79"/>
      <c r="AI196" s="80"/>
      <c r="AJ196" s="80"/>
      <c r="AK196" s="80"/>
      <c r="AL196" s="80"/>
      <c r="AM196" s="80"/>
      <c r="AN196" s="80"/>
      <c r="AO196" s="80"/>
      <c r="AP196" s="79"/>
      <c r="AQ196" s="79"/>
      <c r="AR196" s="79"/>
      <c r="AS196" s="108"/>
    </row>
    <row r="197" spans="1:45" ht="14.4" x14ac:dyDescent="0.3">
      <c r="A197"/>
      <c r="B197"/>
      <c r="C197"/>
      <c r="D197"/>
      <c r="E197" s="158"/>
      <c r="F197" s="158"/>
      <c r="G197" s="158"/>
      <c r="H197"/>
      <c r="I197"/>
      <c r="J197"/>
      <c r="K197" s="159"/>
      <c r="L197"/>
      <c r="M197"/>
      <c r="N197"/>
      <c r="O197" s="159"/>
      <c r="P197"/>
      <c r="Q197"/>
      <c r="R197" s="160"/>
      <c r="S197" s="160"/>
      <c r="T197" s="159"/>
      <c r="U197" s="159"/>
      <c r="V197"/>
      <c r="W197" s="160"/>
      <c r="X197" s="160"/>
      <c r="Y197" s="159"/>
      <c r="Z197" s="159"/>
      <c r="AA197" s="159"/>
      <c r="AB197" s="159"/>
      <c r="AC197" s="107"/>
      <c r="AE197" s="79"/>
      <c r="AF197" s="79"/>
      <c r="AG197" s="79"/>
      <c r="AH197" s="79"/>
      <c r="AI197" s="80"/>
      <c r="AJ197" s="80"/>
      <c r="AK197" s="80"/>
      <c r="AL197" s="80"/>
      <c r="AM197" s="80"/>
      <c r="AN197" s="80"/>
      <c r="AO197" s="80"/>
      <c r="AP197" s="79"/>
      <c r="AQ197" s="79"/>
      <c r="AR197" s="79"/>
      <c r="AS197" s="108"/>
    </row>
    <row r="198" spans="1:45" ht="14.4" x14ac:dyDescent="0.3">
      <c r="A198"/>
      <c r="B198"/>
      <c r="C198"/>
      <c r="D198"/>
      <c r="E198" s="158"/>
      <c r="F198" s="158"/>
      <c r="G198" s="158"/>
      <c r="H198"/>
      <c r="I198"/>
      <c r="J198"/>
      <c r="K198" s="159"/>
      <c r="L198"/>
      <c r="M198"/>
      <c r="N198"/>
      <c r="O198" s="159"/>
      <c r="P198"/>
      <c r="Q198"/>
      <c r="R198" s="160"/>
      <c r="S198" s="160"/>
      <c r="T198" s="159"/>
      <c r="U198" s="159"/>
      <c r="V198"/>
      <c r="W198" s="160"/>
      <c r="X198" s="160"/>
      <c r="Y198" s="159"/>
      <c r="Z198" s="159"/>
      <c r="AA198" s="159"/>
      <c r="AB198" s="159"/>
      <c r="AC198" s="107"/>
      <c r="AE198" s="79"/>
      <c r="AF198" s="79"/>
      <c r="AG198" s="79"/>
      <c r="AH198" s="79"/>
      <c r="AI198" s="80"/>
      <c r="AJ198" s="80"/>
      <c r="AK198" s="80"/>
      <c r="AL198" s="80"/>
      <c r="AM198" s="80"/>
      <c r="AN198" s="80"/>
      <c r="AO198" s="80"/>
      <c r="AP198" s="79"/>
      <c r="AQ198" s="79"/>
      <c r="AR198" s="79"/>
      <c r="AS198" s="108"/>
    </row>
    <row r="199" spans="1:45" ht="14.4" x14ac:dyDescent="0.3">
      <c r="A199"/>
      <c r="B199"/>
      <c r="C199"/>
      <c r="D199"/>
      <c r="E199" s="158"/>
      <c r="F199" s="158"/>
      <c r="G199" s="158"/>
      <c r="H199"/>
      <c r="I199"/>
      <c r="J199"/>
      <c r="K199" s="159"/>
      <c r="L199"/>
      <c r="M199"/>
      <c r="N199"/>
      <c r="O199" s="159"/>
      <c r="P199"/>
      <c r="Q199"/>
      <c r="R199" s="160"/>
      <c r="S199" s="160"/>
      <c r="T199" s="159"/>
      <c r="U199" s="159"/>
      <c r="V199"/>
      <c r="W199" s="160"/>
      <c r="X199" s="160"/>
      <c r="Y199" s="159"/>
      <c r="Z199" s="159"/>
      <c r="AA199" s="159"/>
      <c r="AB199" s="159"/>
      <c r="AC199" s="107"/>
      <c r="AE199" s="79"/>
      <c r="AF199" s="79"/>
      <c r="AG199" s="79"/>
      <c r="AH199" s="79"/>
      <c r="AI199" s="80"/>
      <c r="AJ199" s="80"/>
      <c r="AK199" s="80"/>
      <c r="AL199" s="80"/>
      <c r="AM199" s="80"/>
      <c r="AN199" s="80"/>
      <c r="AO199" s="80"/>
      <c r="AP199" s="79"/>
      <c r="AQ199" s="79"/>
      <c r="AR199" s="79"/>
      <c r="AS199" s="108"/>
    </row>
    <row r="200" spans="1:45" ht="14.4" x14ac:dyDescent="0.3">
      <c r="A200"/>
      <c r="B200"/>
      <c r="C200"/>
      <c r="D200"/>
      <c r="E200" s="158"/>
      <c r="F200" s="158"/>
      <c r="G200" s="158"/>
      <c r="H200"/>
      <c r="I200"/>
      <c r="J200"/>
      <c r="K200" s="159"/>
      <c r="L200"/>
      <c r="M200"/>
      <c r="N200"/>
      <c r="O200" s="159"/>
      <c r="P200"/>
      <c r="Q200"/>
      <c r="R200" s="160"/>
      <c r="S200" s="160"/>
      <c r="T200" s="159"/>
      <c r="U200" s="159"/>
      <c r="V200"/>
      <c r="W200" s="160"/>
      <c r="X200" s="160"/>
      <c r="Y200" s="159"/>
      <c r="Z200" s="159"/>
      <c r="AA200" s="159"/>
      <c r="AB200" s="159"/>
      <c r="AC200" s="107"/>
      <c r="AE200" s="79"/>
      <c r="AF200" s="79"/>
      <c r="AG200" s="79"/>
      <c r="AH200" s="79"/>
      <c r="AI200" s="80"/>
      <c r="AJ200" s="80"/>
      <c r="AK200" s="80"/>
      <c r="AL200" s="80"/>
      <c r="AM200" s="80"/>
      <c r="AN200" s="80"/>
      <c r="AO200" s="80"/>
      <c r="AP200" s="79"/>
      <c r="AQ200" s="79"/>
      <c r="AR200" s="79"/>
      <c r="AS200" s="108"/>
    </row>
    <row r="201" spans="1:45" ht="14.4" x14ac:dyDescent="0.3">
      <c r="D201" s="81"/>
      <c r="P201" s="81"/>
      <c r="R201" s="104"/>
      <c r="S201" s="104"/>
      <c r="T201" s="103"/>
      <c r="U201" s="103"/>
      <c r="AC201" s="107"/>
      <c r="AE201" s="79"/>
      <c r="AF201" s="79"/>
      <c r="AG201" s="79"/>
      <c r="AH201" s="79"/>
      <c r="AI201" s="80"/>
      <c r="AJ201" s="80"/>
      <c r="AK201" s="80"/>
      <c r="AL201" s="80"/>
      <c r="AM201" s="80"/>
      <c r="AN201" s="80"/>
      <c r="AO201" s="80"/>
      <c r="AP201" s="79"/>
      <c r="AQ201" s="79"/>
      <c r="AR201" s="79"/>
      <c r="AS201" s="108"/>
    </row>
    <row r="202" spans="1:45" ht="14.4" x14ac:dyDescent="0.3">
      <c r="D202" s="81"/>
      <c r="P202" s="81"/>
      <c r="R202" s="104"/>
      <c r="S202" s="104"/>
      <c r="T202" s="103"/>
      <c r="U202" s="103"/>
      <c r="AC202" s="107"/>
      <c r="AE202" s="79"/>
      <c r="AF202" s="79"/>
      <c r="AG202" s="79"/>
      <c r="AH202" s="79"/>
      <c r="AI202" s="80"/>
      <c r="AJ202" s="80"/>
      <c r="AK202" s="80"/>
      <c r="AL202" s="80"/>
      <c r="AM202" s="80"/>
      <c r="AN202" s="80"/>
      <c r="AO202" s="80"/>
      <c r="AP202" s="79"/>
      <c r="AQ202" s="79"/>
      <c r="AR202" s="79"/>
      <c r="AS202" s="108"/>
    </row>
    <row r="203" spans="1:45" ht="14.4" x14ac:dyDescent="0.3">
      <c r="D203" s="81"/>
      <c r="P203" s="81"/>
      <c r="R203" s="104"/>
      <c r="S203" s="104"/>
      <c r="T203" s="103"/>
      <c r="U203" s="103"/>
      <c r="AC203" s="107"/>
      <c r="AE203" s="79"/>
      <c r="AF203" s="79"/>
      <c r="AG203" s="79"/>
      <c r="AH203" s="79"/>
      <c r="AI203" s="80"/>
      <c r="AJ203" s="80"/>
      <c r="AK203" s="80"/>
      <c r="AL203" s="80"/>
      <c r="AM203" s="80"/>
      <c r="AN203" s="80"/>
      <c r="AO203" s="80"/>
      <c r="AP203" s="79"/>
      <c r="AQ203" s="79"/>
      <c r="AR203" s="79"/>
      <c r="AS203" s="108"/>
    </row>
    <row r="204" spans="1:45" ht="14.4" x14ac:dyDescent="0.3">
      <c r="D204" s="81"/>
      <c r="P204" s="81"/>
      <c r="R204" s="104"/>
      <c r="S204" s="104"/>
      <c r="T204" s="103"/>
      <c r="U204" s="103"/>
      <c r="AC204" s="107"/>
      <c r="AE204" s="79"/>
      <c r="AF204" s="79"/>
      <c r="AG204" s="79"/>
      <c r="AH204" s="79"/>
      <c r="AI204" s="80"/>
      <c r="AJ204" s="80"/>
      <c r="AK204" s="80"/>
      <c r="AL204" s="80"/>
      <c r="AM204" s="80"/>
      <c r="AN204" s="80"/>
      <c r="AO204" s="80"/>
      <c r="AP204" s="79"/>
      <c r="AQ204" s="79"/>
      <c r="AR204" s="79"/>
      <c r="AS204" s="108"/>
    </row>
    <row r="205" spans="1:45" ht="14.4" x14ac:dyDescent="0.3">
      <c r="D205" s="81"/>
      <c r="P205" s="81"/>
      <c r="R205" s="104"/>
      <c r="S205" s="104"/>
      <c r="T205" s="103"/>
      <c r="U205" s="103"/>
      <c r="AC205" s="107"/>
      <c r="AE205" s="79"/>
      <c r="AF205" s="79"/>
      <c r="AG205" s="79"/>
      <c r="AH205" s="79"/>
      <c r="AI205" s="80"/>
      <c r="AJ205" s="80"/>
      <c r="AK205" s="80"/>
      <c r="AL205" s="80"/>
      <c r="AM205" s="80"/>
      <c r="AN205" s="80"/>
      <c r="AO205" s="80"/>
      <c r="AP205" s="79"/>
      <c r="AQ205" s="79"/>
      <c r="AR205" s="79"/>
      <c r="AS205" s="108"/>
    </row>
    <row r="206" spans="1:45" ht="14.4" x14ac:dyDescent="0.3">
      <c r="D206" s="81"/>
      <c r="P206" s="81"/>
      <c r="R206" s="104"/>
      <c r="S206" s="104"/>
      <c r="T206" s="103"/>
      <c r="U206" s="103"/>
      <c r="AC206" s="107"/>
      <c r="AE206" s="79"/>
      <c r="AF206" s="79"/>
      <c r="AG206" s="79"/>
      <c r="AH206" s="79"/>
      <c r="AI206" s="80"/>
      <c r="AJ206" s="80"/>
      <c r="AK206" s="80"/>
      <c r="AL206" s="80"/>
      <c r="AM206" s="80"/>
      <c r="AN206" s="80"/>
      <c r="AO206" s="80"/>
      <c r="AP206" s="79"/>
      <c r="AQ206" s="79"/>
      <c r="AR206" s="79"/>
      <c r="AS206" s="108"/>
    </row>
    <row r="207" spans="1:45" ht="14.4" x14ac:dyDescent="0.3">
      <c r="D207" s="81"/>
      <c r="P207" s="81"/>
      <c r="R207" s="104"/>
      <c r="S207" s="104"/>
      <c r="T207" s="103"/>
      <c r="U207" s="103"/>
      <c r="AC207" s="107"/>
      <c r="AE207" s="79"/>
      <c r="AF207" s="79"/>
      <c r="AG207" s="79"/>
      <c r="AH207" s="79"/>
      <c r="AI207" s="80"/>
      <c r="AJ207" s="80"/>
      <c r="AK207" s="80"/>
      <c r="AL207" s="80"/>
      <c r="AM207" s="80"/>
      <c r="AN207" s="80"/>
      <c r="AO207" s="80"/>
      <c r="AP207" s="79"/>
      <c r="AQ207" s="79"/>
      <c r="AR207" s="79"/>
      <c r="AS207" s="108"/>
    </row>
    <row r="208" spans="1:45" ht="14.4" x14ac:dyDescent="0.3">
      <c r="D208" s="81"/>
      <c r="P208" s="81"/>
      <c r="R208" s="104"/>
      <c r="S208" s="104"/>
      <c r="T208" s="103"/>
      <c r="U208" s="103"/>
      <c r="AC208" s="107"/>
      <c r="AE208" s="79"/>
      <c r="AF208" s="79"/>
      <c r="AG208" s="79"/>
      <c r="AH208" s="79"/>
      <c r="AI208" s="80"/>
      <c r="AJ208" s="80"/>
      <c r="AK208" s="80"/>
      <c r="AL208" s="80"/>
      <c r="AM208" s="80"/>
      <c r="AN208" s="80"/>
      <c r="AO208" s="80"/>
      <c r="AP208" s="79"/>
      <c r="AQ208" s="79"/>
      <c r="AR208" s="79"/>
      <c r="AS208" s="108"/>
    </row>
    <row r="209" spans="4:45" ht="14.4" x14ac:dyDescent="0.3">
      <c r="D209" s="81"/>
      <c r="P209" s="81"/>
      <c r="R209" s="104"/>
      <c r="S209" s="104"/>
      <c r="T209" s="103"/>
      <c r="U209" s="103"/>
      <c r="AC209" s="107"/>
      <c r="AE209" s="79"/>
      <c r="AF209" s="79"/>
      <c r="AG209" s="79"/>
      <c r="AH209" s="79"/>
      <c r="AI209" s="80"/>
      <c r="AJ209" s="80"/>
      <c r="AK209" s="80"/>
      <c r="AL209" s="80"/>
      <c r="AM209" s="80"/>
      <c r="AN209" s="80"/>
      <c r="AO209" s="80"/>
      <c r="AP209" s="79"/>
      <c r="AQ209" s="79"/>
      <c r="AR209" s="79"/>
      <c r="AS209" s="108"/>
    </row>
    <row r="210" spans="4:45" ht="14.4" x14ac:dyDescent="0.3">
      <c r="D210" s="81"/>
      <c r="P210" s="81"/>
      <c r="R210" s="104"/>
      <c r="S210" s="104"/>
      <c r="T210" s="103"/>
      <c r="U210" s="103"/>
      <c r="AC210" s="107"/>
      <c r="AE210" s="79"/>
      <c r="AF210" s="79"/>
      <c r="AG210" s="79"/>
      <c r="AH210" s="79"/>
      <c r="AI210" s="80"/>
      <c r="AJ210" s="80"/>
      <c r="AK210" s="80"/>
      <c r="AL210" s="80"/>
      <c r="AM210" s="80"/>
      <c r="AN210" s="80"/>
      <c r="AO210" s="80"/>
      <c r="AP210" s="79"/>
      <c r="AQ210" s="79"/>
      <c r="AR210" s="79"/>
      <c r="AS210" s="108"/>
    </row>
    <row r="211" spans="4:45" ht="14.4" x14ac:dyDescent="0.3">
      <c r="D211" s="81"/>
      <c r="P211" s="81"/>
      <c r="R211" s="104"/>
      <c r="S211" s="104"/>
      <c r="T211" s="103"/>
      <c r="U211" s="103"/>
      <c r="AC211" s="107"/>
      <c r="AE211" s="79"/>
      <c r="AF211" s="79"/>
      <c r="AG211" s="79"/>
      <c r="AH211" s="79"/>
      <c r="AI211" s="80"/>
      <c r="AJ211" s="80"/>
      <c r="AK211" s="80"/>
      <c r="AL211" s="80"/>
      <c r="AM211" s="80"/>
      <c r="AN211" s="80"/>
      <c r="AO211" s="80"/>
      <c r="AP211" s="79"/>
      <c r="AQ211" s="79"/>
      <c r="AR211" s="79"/>
      <c r="AS211" s="108"/>
    </row>
    <row r="212" spans="4:45" ht="14.4" x14ac:dyDescent="0.3">
      <c r="D212" s="81"/>
      <c r="P212" s="81"/>
      <c r="R212" s="104"/>
      <c r="S212" s="104"/>
      <c r="T212" s="103"/>
      <c r="U212" s="103"/>
      <c r="AC212" s="107"/>
      <c r="AE212" s="79"/>
      <c r="AF212" s="79"/>
      <c r="AG212" s="79"/>
      <c r="AH212" s="79"/>
      <c r="AI212" s="80"/>
      <c r="AJ212" s="80"/>
      <c r="AK212" s="80"/>
      <c r="AL212" s="80"/>
      <c r="AM212" s="80"/>
      <c r="AN212" s="80"/>
      <c r="AO212" s="80"/>
      <c r="AP212" s="79"/>
      <c r="AQ212" s="79"/>
      <c r="AR212" s="79"/>
      <c r="AS212" s="108"/>
    </row>
    <row r="213" spans="4:45" ht="14.4" x14ac:dyDescent="0.3">
      <c r="D213" s="81"/>
      <c r="P213" s="81"/>
      <c r="R213" s="104"/>
      <c r="S213" s="104"/>
      <c r="T213" s="103"/>
      <c r="U213" s="103"/>
      <c r="AC213" s="107"/>
      <c r="AE213" s="79"/>
      <c r="AF213" s="79"/>
      <c r="AG213" s="79"/>
      <c r="AH213" s="79"/>
      <c r="AI213" s="80"/>
      <c r="AJ213" s="80"/>
      <c r="AK213" s="80"/>
      <c r="AL213" s="80"/>
      <c r="AM213" s="80"/>
      <c r="AN213" s="80"/>
      <c r="AO213" s="80"/>
      <c r="AP213" s="79"/>
      <c r="AQ213" s="79"/>
      <c r="AR213" s="79"/>
      <c r="AS213" s="108"/>
    </row>
    <row r="214" spans="4:45" ht="14.4" x14ac:dyDescent="0.3">
      <c r="D214" s="81"/>
      <c r="P214" s="81"/>
      <c r="R214" s="104"/>
      <c r="S214" s="104"/>
      <c r="T214" s="103"/>
      <c r="U214" s="103"/>
      <c r="AC214" s="107"/>
      <c r="AE214" s="79"/>
      <c r="AF214" s="79"/>
      <c r="AG214" s="79"/>
      <c r="AH214" s="79"/>
      <c r="AI214" s="80"/>
      <c r="AJ214" s="80"/>
      <c r="AK214" s="80"/>
      <c r="AL214" s="80"/>
      <c r="AM214" s="80"/>
      <c r="AN214" s="80"/>
      <c r="AO214" s="80"/>
      <c r="AP214" s="79"/>
      <c r="AQ214" s="79"/>
      <c r="AR214" s="79"/>
      <c r="AS214" s="108"/>
    </row>
    <row r="215" spans="4:45" ht="14.4" x14ac:dyDescent="0.3">
      <c r="D215" s="81"/>
      <c r="P215" s="81"/>
      <c r="R215" s="104"/>
      <c r="S215" s="104"/>
      <c r="T215" s="103"/>
      <c r="U215" s="103"/>
      <c r="AC215" s="107"/>
      <c r="AE215" s="79"/>
      <c r="AF215" s="79"/>
      <c r="AG215" s="79"/>
      <c r="AH215" s="79"/>
      <c r="AI215" s="80"/>
      <c r="AJ215" s="80"/>
      <c r="AK215" s="80"/>
      <c r="AL215" s="80"/>
      <c r="AM215" s="80"/>
      <c r="AN215" s="80"/>
      <c r="AO215" s="80"/>
      <c r="AP215" s="79"/>
      <c r="AQ215" s="79"/>
      <c r="AR215" s="79"/>
      <c r="AS215" s="108"/>
    </row>
    <row r="216" spans="4:45" ht="14.4" x14ac:dyDescent="0.3">
      <c r="D216" s="81"/>
      <c r="P216" s="81"/>
      <c r="R216" s="104"/>
      <c r="S216" s="104"/>
      <c r="T216" s="103"/>
      <c r="U216" s="103"/>
      <c r="AC216" s="107"/>
      <c r="AE216" s="79"/>
      <c r="AF216" s="79"/>
      <c r="AG216" s="79"/>
      <c r="AH216" s="79"/>
      <c r="AI216" s="80"/>
      <c r="AJ216" s="80"/>
      <c r="AK216" s="80"/>
      <c r="AL216" s="80"/>
      <c r="AM216" s="80"/>
      <c r="AN216" s="80"/>
      <c r="AO216" s="80"/>
      <c r="AP216" s="79"/>
      <c r="AQ216" s="79"/>
      <c r="AR216" s="79"/>
      <c r="AS216" s="108"/>
    </row>
    <row r="217" spans="4:45" ht="14.4" x14ac:dyDescent="0.3">
      <c r="D217" s="81"/>
      <c r="P217" s="81"/>
      <c r="R217" s="104"/>
      <c r="S217" s="104"/>
      <c r="T217" s="103"/>
      <c r="U217" s="103"/>
      <c r="AC217" s="107"/>
      <c r="AE217" s="79"/>
      <c r="AF217" s="79"/>
      <c r="AG217" s="79"/>
      <c r="AH217" s="79"/>
      <c r="AI217" s="80"/>
      <c r="AJ217" s="80"/>
      <c r="AK217" s="80"/>
      <c r="AL217" s="80"/>
      <c r="AM217" s="80"/>
      <c r="AN217" s="80"/>
      <c r="AO217" s="80"/>
      <c r="AP217" s="79"/>
      <c r="AQ217" s="79"/>
      <c r="AR217" s="79"/>
      <c r="AS217" s="108"/>
    </row>
    <row r="218" spans="4:45" ht="14.4" x14ac:dyDescent="0.3">
      <c r="D218" s="81"/>
      <c r="P218" s="81"/>
      <c r="R218" s="104"/>
      <c r="S218" s="104"/>
      <c r="T218" s="103"/>
      <c r="U218" s="103"/>
      <c r="AC218" s="107"/>
      <c r="AE218" s="79"/>
      <c r="AF218" s="79"/>
      <c r="AG218" s="79"/>
      <c r="AH218" s="79"/>
      <c r="AI218" s="80"/>
      <c r="AJ218" s="80"/>
      <c r="AK218" s="80"/>
      <c r="AL218" s="80"/>
      <c r="AM218" s="80"/>
      <c r="AN218" s="80"/>
      <c r="AO218" s="80"/>
      <c r="AP218" s="79"/>
      <c r="AQ218" s="79"/>
      <c r="AR218" s="79"/>
      <c r="AS218" s="108"/>
    </row>
    <row r="219" spans="4:45" ht="14.4" x14ac:dyDescent="0.3">
      <c r="D219" s="81"/>
      <c r="P219" s="81"/>
      <c r="R219" s="104"/>
      <c r="S219" s="104"/>
      <c r="T219" s="103"/>
      <c r="U219" s="103"/>
      <c r="AC219" s="107"/>
      <c r="AE219" s="79"/>
      <c r="AF219" s="79"/>
      <c r="AG219" s="79"/>
      <c r="AH219" s="79"/>
      <c r="AI219" s="80"/>
      <c r="AJ219" s="80"/>
      <c r="AK219" s="80"/>
      <c r="AL219" s="80"/>
      <c r="AM219" s="80"/>
      <c r="AN219" s="80"/>
      <c r="AO219" s="80"/>
      <c r="AP219" s="79"/>
      <c r="AQ219" s="79"/>
      <c r="AR219" s="79"/>
      <c r="AS219" s="108"/>
    </row>
    <row r="220" spans="4:45" ht="14.4" x14ac:dyDescent="0.3">
      <c r="D220" s="81"/>
      <c r="P220" s="81"/>
      <c r="R220" s="104"/>
      <c r="S220" s="104"/>
      <c r="T220" s="103"/>
      <c r="U220" s="103"/>
      <c r="AC220" s="107"/>
      <c r="AE220" s="79"/>
      <c r="AF220" s="79"/>
      <c r="AG220" s="79"/>
      <c r="AH220" s="79"/>
      <c r="AI220" s="80"/>
      <c r="AJ220" s="80"/>
      <c r="AK220" s="80"/>
      <c r="AL220" s="80"/>
      <c r="AM220" s="80"/>
      <c r="AN220" s="80"/>
      <c r="AO220" s="80"/>
      <c r="AP220" s="79"/>
      <c r="AQ220" s="79"/>
      <c r="AR220" s="79"/>
      <c r="AS220" s="108"/>
    </row>
    <row r="221" spans="4:45" ht="14.4" x14ac:dyDescent="0.3">
      <c r="D221" s="81"/>
      <c r="P221" s="81"/>
      <c r="R221" s="104"/>
      <c r="S221" s="104"/>
      <c r="T221" s="103"/>
      <c r="U221" s="103"/>
      <c r="AC221" s="107"/>
      <c r="AE221" s="79"/>
      <c r="AF221" s="79"/>
      <c r="AG221" s="79"/>
      <c r="AH221" s="79"/>
      <c r="AI221" s="80"/>
      <c r="AJ221" s="80"/>
      <c r="AK221" s="80"/>
      <c r="AL221" s="80"/>
      <c r="AM221" s="80"/>
      <c r="AN221" s="80"/>
      <c r="AO221" s="80"/>
      <c r="AP221" s="79"/>
      <c r="AQ221" s="79"/>
      <c r="AR221" s="79"/>
      <c r="AS221" s="108"/>
    </row>
    <row r="222" spans="4:45" ht="14.4" x14ac:dyDescent="0.3">
      <c r="D222" s="81"/>
      <c r="P222" s="81"/>
      <c r="R222" s="104"/>
      <c r="S222" s="104"/>
      <c r="T222" s="103"/>
      <c r="U222" s="103"/>
      <c r="AC222" s="107"/>
      <c r="AE222" s="79"/>
      <c r="AF222" s="79"/>
      <c r="AG222" s="79"/>
      <c r="AH222" s="79"/>
      <c r="AI222" s="80"/>
      <c r="AJ222" s="80"/>
      <c r="AK222" s="80"/>
      <c r="AL222" s="80"/>
      <c r="AM222" s="80"/>
      <c r="AN222" s="80"/>
      <c r="AO222" s="80"/>
      <c r="AP222" s="79"/>
      <c r="AQ222" s="79"/>
      <c r="AR222" s="79"/>
      <c r="AS222" s="108"/>
    </row>
    <row r="223" spans="4:45" ht="14.4" x14ac:dyDescent="0.3">
      <c r="D223" s="81"/>
      <c r="P223" s="81"/>
      <c r="R223" s="104"/>
      <c r="S223" s="104"/>
      <c r="T223" s="103"/>
      <c r="U223" s="103"/>
      <c r="AC223" s="107"/>
      <c r="AE223" s="79"/>
      <c r="AF223" s="79"/>
      <c r="AG223" s="79"/>
      <c r="AH223" s="79"/>
      <c r="AI223" s="80"/>
      <c r="AJ223" s="80"/>
      <c r="AK223" s="80"/>
      <c r="AL223" s="80"/>
      <c r="AM223" s="80"/>
      <c r="AN223" s="80"/>
      <c r="AO223" s="80"/>
      <c r="AP223" s="79"/>
      <c r="AQ223" s="79"/>
      <c r="AR223" s="79"/>
      <c r="AS223" s="108"/>
    </row>
    <row r="224" spans="4:45" ht="14.4" x14ac:dyDescent="0.3">
      <c r="D224" s="81"/>
      <c r="P224" s="81"/>
      <c r="R224" s="104"/>
      <c r="S224" s="104"/>
      <c r="T224" s="103"/>
      <c r="U224" s="103"/>
      <c r="AC224" s="107"/>
      <c r="AE224" s="79"/>
      <c r="AF224" s="79"/>
      <c r="AG224" s="79"/>
      <c r="AH224" s="79"/>
      <c r="AI224" s="80"/>
      <c r="AJ224" s="80"/>
      <c r="AK224" s="80"/>
      <c r="AL224" s="80"/>
      <c r="AM224" s="80"/>
      <c r="AN224" s="80"/>
      <c r="AO224" s="80"/>
      <c r="AP224" s="79"/>
      <c r="AQ224" s="79"/>
      <c r="AR224" s="79"/>
      <c r="AS224" s="108"/>
    </row>
    <row r="225" spans="4:45" ht="14.4" x14ac:dyDescent="0.3">
      <c r="D225" s="81"/>
      <c r="P225" s="81"/>
      <c r="R225" s="104"/>
      <c r="S225" s="104"/>
      <c r="T225" s="103"/>
      <c r="U225" s="103"/>
      <c r="AC225" s="107"/>
      <c r="AE225" s="79"/>
      <c r="AF225" s="79"/>
      <c r="AG225" s="79"/>
      <c r="AH225" s="79"/>
      <c r="AI225" s="80"/>
      <c r="AJ225" s="80"/>
      <c r="AK225" s="80"/>
      <c r="AL225" s="80"/>
      <c r="AM225" s="80"/>
      <c r="AN225" s="80"/>
      <c r="AO225" s="80"/>
      <c r="AP225" s="79"/>
      <c r="AQ225" s="79"/>
      <c r="AR225" s="79"/>
      <c r="AS225" s="108"/>
    </row>
    <row r="226" spans="4:45" ht="14.4" x14ac:dyDescent="0.3">
      <c r="D226" s="81"/>
      <c r="P226" s="81"/>
      <c r="R226" s="104"/>
      <c r="S226" s="104"/>
      <c r="T226" s="103"/>
      <c r="U226" s="103"/>
      <c r="AC226" s="107"/>
      <c r="AE226" s="79"/>
      <c r="AF226" s="79"/>
      <c r="AG226" s="79"/>
      <c r="AH226" s="79"/>
      <c r="AI226" s="80"/>
      <c r="AJ226" s="80"/>
      <c r="AK226" s="80"/>
      <c r="AL226" s="80"/>
      <c r="AM226" s="80"/>
      <c r="AN226" s="80"/>
      <c r="AO226" s="80"/>
      <c r="AP226" s="79"/>
      <c r="AQ226" s="79"/>
      <c r="AR226" s="79"/>
      <c r="AS226" s="108"/>
    </row>
    <row r="227" spans="4:45" ht="14.4" x14ac:dyDescent="0.3">
      <c r="D227" s="81"/>
      <c r="P227" s="81"/>
      <c r="R227" s="104"/>
      <c r="S227" s="104"/>
      <c r="T227" s="103"/>
      <c r="U227" s="103"/>
      <c r="AC227" s="107"/>
      <c r="AE227" s="79"/>
      <c r="AF227" s="79"/>
      <c r="AG227" s="79"/>
      <c r="AH227" s="79"/>
      <c r="AI227" s="80"/>
      <c r="AJ227" s="80"/>
      <c r="AK227" s="80"/>
      <c r="AL227" s="80"/>
      <c r="AM227" s="80"/>
      <c r="AN227" s="80"/>
      <c r="AO227" s="80"/>
      <c r="AP227" s="79"/>
      <c r="AQ227" s="79"/>
      <c r="AR227" s="79"/>
      <c r="AS227" s="108"/>
    </row>
    <row r="228" spans="4:45" ht="14.4" x14ac:dyDescent="0.3">
      <c r="D228" s="81"/>
      <c r="P228" s="81"/>
      <c r="R228" s="104"/>
      <c r="S228" s="104"/>
      <c r="T228" s="103"/>
      <c r="U228" s="103"/>
      <c r="AC228" s="107"/>
      <c r="AE228" s="79"/>
      <c r="AF228" s="79"/>
      <c r="AG228" s="79"/>
      <c r="AH228" s="79"/>
      <c r="AI228" s="80"/>
      <c r="AJ228" s="80"/>
      <c r="AK228" s="80"/>
      <c r="AL228" s="80"/>
      <c r="AM228" s="80"/>
      <c r="AN228" s="80"/>
      <c r="AO228" s="80"/>
      <c r="AP228" s="79"/>
      <c r="AQ228" s="79"/>
      <c r="AR228" s="79"/>
      <c r="AS228" s="108"/>
    </row>
    <row r="229" spans="4:45" ht="14.4" x14ac:dyDescent="0.3">
      <c r="D229" s="81"/>
      <c r="P229" s="81"/>
      <c r="R229" s="104"/>
      <c r="S229" s="104"/>
      <c r="T229" s="103"/>
      <c r="U229" s="103"/>
      <c r="AC229" s="107"/>
      <c r="AE229" s="79"/>
      <c r="AF229" s="79"/>
      <c r="AG229" s="79"/>
      <c r="AH229" s="79"/>
      <c r="AI229" s="80"/>
      <c r="AJ229" s="80"/>
      <c r="AK229" s="80"/>
      <c r="AL229" s="80"/>
      <c r="AM229" s="80"/>
      <c r="AN229" s="80"/>
      <c r="AO229" s="80"/>
      <c r="AP229" s="79"/>
      <c r="AQ229" s="79"/>
      <c r="AR229" s="79"/>
      <c r="AS229" s="108"/>
    </row>
    <row r="230" spans="4:45" ht="14.4" x14ac:dyDescent="0.3">
      <c r="D230" s="81"/>
      <c r="P230" s="81"/>
      <c r="R230" s="104"/>
      <c r="S230" s="104"/>
      <c r="T230" s="103"/>
      <c r="U230" s="103"/>
      <c r="AC230" s="107"/>
      <c r="AE230" s="79"/>
      <c r="AF230" s="79"/>
      <c r="AG230" s="79"/>
      <c r="AH230" s="79"/>
      <c r="AI230" s="80"/>
      <c r="AJ230" s="80"/>
      <c r="AK230" s="80"/>
      <c r="AL230" s="80"/>
      <c r="AM230" s="80"/>
      <c r="AN230" s="80"/>
      <c r="AO230" s="80"/>
      <c r="AP230" s="79"/>
      <c r="AQ230" s="79"/>
      <c r="AR230" s="79"/>
      <c r="AS230" s="108"/>
    </row>
    <row r="231" spans="4:45" ht="14.4" x14ac:dyDescent="0.3">
      <c r="D231" s="81"/>
      <c r="P231" s="81"/>
      <c r="R231" s="104"/>
      <c r="S231" s="104"/>
      <c r="T231" s="103"/>
      <c r="U231" s="103"/>
      <c r="AC231" s="107"/>
      <c r="AE231" s="79"/>
      <c r="AF231" s="79"/>
      <c r="AG231" s="79"/>
      <c r="AH231" s="79"/>
      <c r="AI231" s="80"/>
      <c r="AJ231" s="80"/>
      <c r="AK231" s="80"/>
      <c r="AL231" s="80"/>
      <c r="AM231" s="80"/>
      <c r="AN231" s="80"/>
      <c r="AO231" s="80"/>
      <c r="AP231" s="79"/>
      <c r="AQ231" s="79"/>
      <c r="AR231" s="79"/>
      <c r="AS231" s="108"/>
    </row>
    <row r="232" spans="4:45" ht="14.4" x14ac:dyDescent="0.3">
      <c r="D232" s="81"/>
      <c r="P232" s="81"/>
      <c r="R232" s="104"/>
      <c r="S232" s="104"/>
      <c r="T232" s="103"/>
      <c r="U232" s="103"/>
      <c r="AC232" s="107"/>
      <c r="AE232" s="79"/>
      <c r="AF232" s="79"/>
      <c r="AG232" s="79"/>
      <c r="AH232" s="79"/>
      <c r="AI232" s="80"/>
      <c r="AJ232" s="80"/>
      <c r="AK232" s="80"/>
      <c r="AL232" s="80"/>
      <c r="AM232" s="80"/>
      <c r="AN232" s="80"/>
      <c r="AO232" s="80"/>
      <c r="AP232" s="79"/>
      <c r="AQ232" s="79"/>
      <c r="AR232" s="79"/>
      <c r="AS232" s="108"/>
    </row>
    <row r="233" spans="4:45" ht="14.4" x14ac:dyDescent="0.3">
      <c r="D233" s="81"/>
      <c r="P233" s="81"/>
      <c r="R233" s="104"/>
      <c r="S233" s="104"/>
      <c r="T233" s="103"/>
      <c r="U233" s="103"/>
      <c r="AH233" s="79"/>
      <c r="AI233" s="80"/>
      <c r="AJ233" s="80"/>
      <c r="AK233" s="80"/>
      <c r="AL233" s="80"/>
      <c r="AM233" s="80"/>
      <c r="AN233" s="80"/>
      <c r="AO233" s="80"/>
      <c r="AP233" s="79"/>
      <c r="AQ233" s="79"/>
      <c r="AR233" s="79"/>
      <c r="AS233" s="108"/>
    </row>
    <row r="234" spans="4:45" ht="14.4" x14ac:dyDescent="0.3">
      <c r="D234" s="81"/>
      <c r="P234" s="81"/>
      <c r="R234" s="104"/>
      <c r="S234" s="104"/>
      <c r="T234" s="103"/>
      <c r="U234" s="103"/>
      <c r="AH234" s="79"/>
      <c r="AI234" s="80"/>
      <c r="AJ234" s="80"/>
      <c r="AK234" s="80"/>
      <c r="AL234" s="80"/>
      <c r="AM234" s="80"/>
      <c r="AN234" s="80"/>
      <c r="AO234" s="80"/>
      <c r="AP234" s="79"/>
      <c r="AQ234" s="79"/>
      <c r="AR234" s="79"/>
      <c r="AS234" s="108"/>
    </row>
    <row r="235" spans="4:45" ht="13.8" x14ac:dyDescent="0.3">
      <c r="D235" s="81"/>
      <c r="P235" s="81"/>
      <c r="R235" s="104"/>
      <c r="S235" s="104"/>
      <c r="T235" s="103"/>
      <c r="U235" s="103"/>
      <c r="AH235" s="79"/>
      <c r="AQ235" s="79"/>
      <c r="AR235" s="79"/>
      <c r="AS235" s="108"/>
    </row>
    <row r="236" spans="4:45" x14ac:dyDescent="0.25">
      <c r="D236" s="81"/>
      <c r="P236" s="81"/>
      <c r="R236" s="104"/>
      <c r="S236" s="104"/>
      <c r="T236" s="103"/>
      <c r="U236" s="103"/>
    </row>
    <row r="237" spans="4:45" x14ac:dyDescent="0.25">
      <c r="D237" s="81"/>
      <c r="P237" s="81"/>
      <c r="R237" s="104"/>
      <c r="S237" s="104"/>
      <c r="T237" s="103"/>
      <c r="U237" s="103"/>
    </row>
    <row r="238" spans="4:45" x14ac:dyDescent="0.25">
      <c r="D238" s="81"/>
      <c r="P238" s="81"/>
      <c r="R238" s="104"/>
      <c r="S238" s="104"/>
      <c r="T238" s="103"/>
      <c r="U238" s="103"/>
    </row>
    <row r="239" spans="4:45" x14ac:dyDescent="0.25">
      <c r="D239" s="81"/>
      <c r="P239" s="81"/>
      <c r="R239" s="104"/>
      <c r="S239" s="104"/>
      <c r="T239" s="103"/>
      <c r="U239" s="103"/>
    </row>
    <row r="240" spans="4:45" x14ac:dyDescent="0.25">
      <c r="D240" s="81"/>
      <c r="P240" s="81"/>
      <c r="R240" s="104"/>
      <c r="S240" s="104"/>
      <c r="T240" s="103"/>
      <c r="U240" s="103"/>
    </row>
    <row r="241" spans="4:21" x14ac:dyDescent="0.25">
      <c r="D241" s="81"/>
      <c r="P241" s="81"/>
      <c r="R241" s="104"/>
      <c r="S241" s="104"/>
      <c r="T241" s="103"/>
      <c r="U241" s="103"/>
    </row>
    <row r="242" spans="4:21" x14ac:dyDescent="0.25">
      <c r="D242" s="81"/>
      <c r="P242" s="81"/>
      <c r="R242" s="104"/>
      <c r="S242" s="104"/>
      <c r="T242" s="103"/>
      <c r="U242" s="103"/>
    </row>
    <row r="243" spans="4:21" x14ac:dyDescent="0.25">
      <c r="D243" s="81"/>
      <c r="P243" s="81"/>
      <c r="R243" s="104"/>
      <c r="S243" s="104"/>
      <c r="T243" s="103"/>
      <c r="U243" s="103"/>
    </row>
    <row r="244" spans="4:21" x14ac:dyDescent="0.25">
      <c r="D244" s="81"/>
      <c r="P244" s="81"/>
      <c r="R244" s="104"/>
      <c r="S244" s="104"/>
      <c r="T244" s="103"/>
      <c r="U244" s="103"/>
    </row>
    <row r="245" spans="4:21" x14ac:dyDescent="0.25">
      <c r="D245" s="81"/>
      <c r="P245" s="81"/>
      <c r="R245" s="104"/>
      <c r="S245" s="104"/>
      <c r="T245" s="103"/>
      <c r="U245" s="103"/>
    </row>
    <row r="246" spans="4:21" x14ac:dyDescent="0.25">
      <c r="D246" s="81"/>
      <c r="P246" s="81"/>
      <c r="R246" s="104"/>
      <c r="S246" s="104"/>
      <c r="T246" s="103"/>
      <c r="U246" s="103"/>
    </row>
    <row r="247" spans="4:21" x14ac:dyDescent="0.25">
      <c r="D247" s="81"/>
      <c r="P247" s="81"/>
      <c r="R247" s="104"/>
      <c r="S247" s="104"/>
      <c r="T247" s="103"/>
      <c r="U247" s="103"/>
    </row>
    <row r="248" spans="4:21" x14ac:dyDescent="0.25">
      <c r="D248" s="81"/>
      <c r="P248" s="81"/>
      <c r="R248" s="104"/>
      <c r="S248" s="104"/>
      <c r="T248" s="103"/>
      <c r="U248" s="103"/>
    </row>
    <row r="249" spans="4:21" x14ac:dyDescent="0.25">
      <c r="D249" s="81"/>
      <c r="P249" s="81"/>
      <c r="R249" s="104"/>
      <c r="S249" s="104"/>
      <c r="T249" s="103"/>
      <c r="U249" s="103"/>
    </row>
    <row r="250" spans="4:21" x14ac:dyDescent="0.25">
      <c r="D250" s="81"/>
      <c r="P250" s="81"/>
      <c r="R250" s="104"/>
      <c r="S250" s="104"/>
      <c r="T250" s="103"/>
      <c r="U250" s="103"/>
    </row>
    <row r="251" spans="4:21" x14ac:dyDescent="0.25">
      <c r="D251" s="81"/>
      <c r="P251" s="81"/>
      <c r="R251" s="104"/>
      <c r="S251" s="104"/>
      <c r="T251" s="103"/>
      <c r="U251" s="103"/>
    </row>
    <row r="252" spans="4:21" x14ac:dyDescent="0.25">
      <c r="D252" s="81"/>
      <c r="P252" s="81"/>
      <c r="R252" s="104"/>
      <c r="S252" s="104"/>
      <c r="T252" s="103"/>
      <c r="U252" s="103"/>
    </row>
    <row r="253" spans="4:21" x14ac:dyDescent="0.25">
      <c r="D253" s="81"/>
      <c r="P253" s="81"/>
      <c r="R253" s="104"/>
      <c r="S253" s="104"/>
      <c r="T253" s="103"/>
      <c r="U253" s="103"/>
    </row>
    <row r="254" spans="4:21" x14ac:dyDescent="0.25">
      <c r="D254" s="81"/>
      <c r="P254" s="81"/>
      <c r="R254" s="104"/>
      <c r="S254" s="104"/>
      <c r="T254" s="103"/>
      <c r="U254" s="103"/>
    </row>
    <row r="255" spans="4:21" x14ac:dyDescent="0.25">
      <c r="D255" s="81"/>
      <c r="P255" s="81"/>
      <c r="R255" s="104"/>
      <c r="S255" s="104"/>
      <c r="T255" s="103"/>
      <c r="U255" s="103"/>
    </row>
    <row r="256" spans="4:21" x14ac:dyDescent="0.25">
      <c r="D256" s="81"/>
      <c r="P256" s="81"/>
      <c r="R256" s="104"/>
      <c r="S256" s="104"/>
      <c r="T256" s="103"/>
      <c r="U256" s="103"/>
    </row>
    <row r="257" spans="4:21" x14ac:dyDescent="0.25">
      <c r="D257" s="81"/>
      <c r="P257" s="81"/>
      <c r="R257" s="104"/>
      <c r="S257" s="104"/>
      <c r="T257" s="103"/>
      <c r="U257" s="103"/>
    </row>
    <row r="258" spans="4:21" x14ac:dyDescent="0.25">
      <c r="D258" s="81"/>
      <c r="P258" s="81"/>
      <c r="R258" s="104"/>
      <c r="S258" s="104"/>
      <c r="T258" s="103"/>
      <c r="U258" s="103"/>
    </row>
    <row r="259" spans="4:21" x14ac:dyDescent="0.25">
      <c r="D259" s="81"/>
      <c r="P259" s="81"/>
      <c r="R259" s="104"/>
      <c r="S259" s="104"/>
      <c r="T259" s="103"/>
      <c r="U259" s="103"/>
    </row>
    <row r="260" spans="4:21" x14ac:dyDescent="0.25">
      <c r="D260" s="81"/>
      <c r="P260" s="81"/>
      <c r="R260" s="104"/>
      <c r="S260" s="104"/>
      <c r="T260" s="103"/>
      <c r="U260" s="103"/>
    </row>
    <row r="261" spans="4:21" x14ac:dyDescent="0.25">
      <c r="D261" s="81"/>
      <c r="P261" s="81"/>
      <c r="R261" s="104"/>
      <c r="S261" s="104"/>
      <c r="T261" s="103"/>
      <c r="U261" s="103"/>
    </row>
    <row r="262" spans="4:21" x14ac:dyDescent="0.25">
      <c r="D262" s="81"/>
      <c r="P262" s="81"/>
      <c r="R262" s="104"/>
      <c r="S262" s="104"/>
      <c r="T262" s="103"/>
      <c r="U262" s="103"/>
    </row>
    <row r="263" spans="4:21" x14ac:dyDescent="0.25">
      <c r="D263" s="81"/>
      <c r="P263" s="81"/>
      <c r="R263" s="104"/>
      <c r="S263" s="104"/>
      <c r="T263" s="103"/>
      <c r="U263" s="103"/>
    </row>
    <row r="264" spans="4:21" x14ac:dyDescent="0.25">
      <c r="D264" s="81"/>
      <c r="P264" s="81"/>
      <c r="R264" s="104"/>
      <c r="S264" s="104"/>
      <c r="T264" s="103"/>
      <c r="U264" s="103"/>
    </row>
    <row r="265" spans="4:21" x14ac:dyDescent="0.25">
      <c r="D265" s="81"/>
      <c r="P265" s="81"/>
      <c r="R265" s="104"/>
      <c r="S265" s="104"/>
      <c r="T265" s="103"/>
      <c r="U265" s="103"/>
    </row>
    <row r="266" spans="4:21" x14ac:dyDescent="0.25">
      <c r="D266" s="81"/>
      <c r="P266" s="81"/>
      <c r="R266" s="104"/>
      <c r="S266" s="104"/>
      <c r="T266" s="103"/>
      <c r="U266" s="103"/>
    </row>
    <row r="267" spans="4:21" x14ac:dyDescent="0.25">
      <c r="D267" s="81"/>
      <c r="P267" s="81"/>
      <c r="R267" s="104"/>
      <c r="S267" s="104"/>
      <c r="T267" s="103"/>
      <c r="U267" s="103"/>
    </row>
    <row r="268" spans="4:21" x14ac:dyDescent="0.25">
      <c r="D268" s="81"/>
      <c r="P268" s="81"/>
      <c r="R268" s="104"/>
      <c r="S268" s="104"/>
      <c r="T268" s="103"/>
      <c r="U268" s="103"/>
    </row>
    <row r="269" spans="4:21" x14ac:dyDescent="0.25">
      <c r="D269" s="81"/>
      <c r="P269" s="81"/>
      <c r="R269" s="104"/>
      <c r="S269" s="104"/>
      <c r="T269" s="103"/>
      <c r="U269" s="103"/>
    </row>
    <row r="270" spans="4:21" x14ac:dyDescent="0.25">
      <c r="D270" s="81"/>
      <c r="P270" s="81"/>
      <c r="R270" s="104"/>
      <c r="S270" s="104"/>
      <c r="T270" s="103"/>
      <c r="U270" s="103"/>
    </row>
    <row r="271" spans="4:21" x14ac:dyDescent="0.25">
      <c r="D271" s="81"/>
      <c r="P271" s="81"/>
      <c r="R271" s="104"/>
      <c r="S271" s="104"/>
      <c r="T271" s="103"/>
      <c r="U271" s="103"/>
    </row>
    <row r="272" spans="4:21" x14ac:dyDescent="0.25">
      <c r="D272" s="81"/>
      <c r="P272" s="81"/>
      <c r="R272" s="104"/>
      <c r="S272" s="104"/>
      <c r="T272" s="103"/>
      <c r="U272" s="103"/>
    </row>
    <row r="273" spans="4:21" x14ac:dyDescent="0.25">
      <c r="D273" s="81"/>
      <c r="P273" s="81"/>
      <c r="R273" s="104"/>
      <c r="S273" s="104"/>
      <c r="T273" s="103"/>
      <c r="U273" s="103"/>
    </row>
    <row r="274" spans="4:21" x14ac:dyDescent="0.25">
      <c r="D274" s="81"/>
      <c r="P274" s="81"/>
      <c r="R274" s="104"/>
      <c r="S274" s="104"/>
      <c r="T274" s="103"/>
      <c r="U274" s="103"/>
    </row>
    <row r="275" spans="4:21" x14ac:dyDescent="0.25">
      <c r="D275" s="81"/>
      <c r="P275" s="81"/>
      <c r="R275" s="104"/>
      <c r="S275" s="104"/>
      <c r="T275" s="103"/>
      <c r="U275" s="103"/>
    </row>
    <row r="276" spans="4:21" x14ac:dyDescent="0.25">
      <c r="D276" s="81"/>
      <c r="P276" s="81"/>
      <c r="R276" s="104"/>
      <c r="S276" s="104"/>
      <c r="T276" s="103"/>
      <c r="U276" s="103"/>
    </row>
    <row r="277" spans="4:21" x14ac:dyDescent="0.25">
      <c r="D277" s="81"/>
      <c r="P277" s="81"/>
      <c r="R277" s="104"/>
      <c r="S277" s="104"/>
      <c r="T277" s="103"/>
      <c r="U277" s="103"/>
    </row>
    <row r="278" spans="4:21" x14ac:dyDescent="0.25">
      <c r="D278" s="81"/>
      <c r="P278" s="81"/>
      <c r="R278" s="104"/>
      <c r="S278" s="104"/>
      <c r="T278" s="103"/>
      <c r="U278" s="103"/>
    </row>
    <row r="279" spans="4:21" x14ac:dyDescent="0.25">
      <c r="D279" s="81"/>
      <c r="P279" s="81"/>
      <c r="R279" s="104"/>
      <c r="S279" s="104"/>
      <c r="T279" s="103"/>
      <c r="U279" s="103"/>
    </row>
    <row r="280" spans="4:21" x14ac:dyDescent="0.25">
      <c r="D280" s="81"/>
      <c r="P280" s="81"/>
      <c r="R280" s="104"/>
      <c r="S280" s="104"/>
      <c r="T280" s="103"/>
      <c r="U280" s="103"/>
    </row>
    <row r="281" spans="4:21" x14ac:dyDescent="0.25">
      <c r="D281" s="81"/>
      <c r="P281" s="81"/>
      <c r="R281" s="104"/>
      <c r="S281" s="104"/>
      <c r="T281" s="103"/>
      <c r="U281" s="103"/>
    </row>
    <row r="282" spans="4:21" x14ac:dyDescent="0.25">
      <c r="D282" s="81"/>
      <c r="P282" s="81"/>
      <c r="R282" s="104"/>
      <c r="S282" s="104"/>
      <c r="T282" s="103"/>
      <c r="U282" s="103"/>
    </row>
    <row r="283" spans="4:21" x14ac:dyDescent="0.25">
      <c r="D283" s="81"/>
      <c r="P283" s="81"/>
      <c r="R283" s="104"/>
      <c r="S283" s="104"/>
      <c r="T283" s="103"/>
      <c r="U283" s="103"/>
    </row>
    <row r="284" spans="4:21" x14ac:dyDescent="0.25">
      <c r="D284" s="81"/>
      <c r="P284" s="81"/>
      <c r="R284" s="104"/>
      <c r="S284" s="104"/>
      <c r="T284" s="103"/>
      <c r="U284" s="103"/>
    </row>
    <row r="285" spans="4:21" x14ac:dyDescent="0.25">
      <c r="D285" s="81"/>
      <c r="P285" s="81"/>
      <c r="R285" s="104"/>
      <c r="S285" s="104"/>
      <c r="T285" s="103"/>
      <c r="U285" s="103"/>
    </row>
    <row r="286" spans="4:21" x14ac:dyDescent="0.25">
      <c r="D286" s="81"/>
      <c r="P286" s="81"/>
      <c r="R286" s="104"/>
      <c r="S286" s="104"/>
      <c r="T286" s="103"/>
      <c r="U286" s="103"/>
    </row>
    <row r="287" spans="4:21" x14ac:dyDescent="0.25">
      <c r="D287" s="81"/>
      <c r="P287" s="81"/>
      <c r="R287" s="104"/>
      <c r="S287" s="104"/>
      <c r="T287" s="103"/>
      <c r="U287" s="103"/>
    </row>
    <row r="288" spans="4:21" x14ac:dyDescent="0.25">
      <c r="D288" s="81"/>
      <c r="P288" s="81"/>
      <c r="R288" s="104"/>
      <c r="S288" s="104"/>
      <c r="T288" s="103"/>
      <c r="U288" s="103"/>
    </row>
    <row r="289" spans="4:21" x14ac:dyDescent="0.25">
      <c r="D289" s="81"/>
      <c r="P289" s="81"/>
      <c r="R289" s="104"/>
      <c r="S289" s="104"/>
      <c r="T289" s="103"/>
      <c r="U289" s="103"/>
    </row>
    <row r="290" spans="4:21" x14ac:dyDescent="0.25">
      <c r="D290" s="81"/>
      <c r="P290" s="81"/>
      <c r="R290" s="104"/>
      <c r="S290" s="104"/>
      <c r="T290" s="103"/>
      <c r="U290" s="103"/>
    </row>
    <row r="291" spans="4:21" x14ac:dyDescent="0.25">
      <c r="D291" s="81"/>
      <c r="P291" s="81"/>
      <c r="R291" s="104"/>
      <c r="S291" s="104"/>
      <c r="T291" s="103"/>
      <c r="U291" s="103"/>
    </row>
    <row r="292" spans="4:21" x14ac:dyDescent="0.25">
      <c r="D292" s="81"/>
      <c r="P292" s="81"/>
      <c r="R292" s="104"/>
      <c r="S292" s="104"/>
      <c r="T292" s="103"/>
      <c r="U292" s="103"/>
    </row>
    <row r="293" spans="4:21" x14ac:dyDescent="0.25">
      <c r="D293" s="81"/>
      <c r="P293" s="81"/>
      <c r="R293" s="104"/>
      <c r="S293" s="104"/>
      <c r="T293" s="103"/>
      <c r="U293" s="103"/>
    </row>
    <row r="294" spans="4:21" x14ac:dyDescent="0.25">
      <c r="D294" s="81"/>
      <c r="P294" s="81"/>
      <c r="R294" s="104"/>
      <c r="S294" s="104"/>
      <c r="T294" s="103"/>
      <c r="U294" s="103"/>
    </row>
    <row r="295" spans="4:21" x14ac:dyDescent="0.25">
      <c r="D295" s="81"/>
      <c r="P295" s="81"/>
      <c r="R295" s="104"/>
      <c r="S295" s="104"/>
      <c r="T295" s="103"/>
      <c r="U295" s="103"/>
    </row>
    <row r="296" spans="4:21" x14ac:dyDescent="0.25">
      <c r="D296" s="81"/>
      <c r="P296" s="81"/>
      <c r="R296" s="104"/>
      <c r="S296" s="104"/>
      <c r="T296" s="103"/>
      <c r="U296" s="103"/>
    </row>
    <row r="297" spans="4:21" x14ac:dyDescent="0.25">
      <c r="D297" s="81"/>
      <c r="P297" s="81"/>
      <c r="R297" s="104"/>
      <c r="S297" s="104"/>
      <c r="T297" s="103"/>
      <c r="U297" s="103"/>
    </row>
    <row r="298" spans="4:21" x14ac:dyDescent="0.25">
      <c r="D298" s="81"/>
      <c r="P298" s="81"/>
      <c r="R298" s="104"/>
      <c r="S298" s="104"/>
      <c r="T298" s="103"/>
      <c r="U298" s="103"/>
    </row>
    <row r="299" spans="4:21" x14ac:dyDescent="0.25">
      <c r="D299" s="81"/>
      <c r="P299" s="81"/>
      <c r="R299" s="104"/>
      <c r="S299" s="104"/>
      <c r="T299" s="103"/>
      <c r="U299" s="103"/>
    </row>
    <row r="300" spans="4:21" x14ac:dyDescent="0.25">
      <c r="D300" s="81"/>
      <c r="P300" s="81"/>
      <c r="R300" s="104"/>
      <c r="S300" s="104"/>
      <c r="T300" s="103"/>
      <c r="U300" s="103"/>
    </row>
    <row r="301" spans="4:21" x14ac:dyDescent="0.25">
      <c r="D301" s="81"/>
      <c r="P301" s="81"/>
      <c r="R301" s="104"/>
      <c r="S301" s="104"/>
      <c r="T301" s="103"/>
      <c r="U301" s="103"/>
    </row>
    <row r="302" spans="4:21" x14ac:dyDescent="0.25">
      <c r="D302" s="81"/>
      <c r="P302" s="81"/>
      <c r="R302" s="104"/>
      <c r="S302" s="104"/>
      <c r="T302" s="103"/>
      <c r="U302" s="103"/>
    </row>
    <row r="303" spans="4:21" x14ac:dyDescent="0.25">
      <c r="D303" s="81"/>
      <c r="P303" s="81"/>
      <c r="R303" s="104"/>
      <c r="S303" s="104"/>
      <c r="T303" s="103"/>
      <c r="U303" s="103"/>
    </row>
    <row r="304" spans="4:21" x14ac:dyDescent="0.25">
      <c r="D304" s="81"/>
      <c r="P304" s="81"/>
      <c r="R304" s="104"/>
      <c r="S304" s="104"/>
      <c r="T304" s="103"/>
      <c r="U304" s="103"/>
    </row>
    <row r="305" spans="4:21" x14ac:dyDescent="0.25">
      <c r="D305" s="81"/>
      <c r="P305" s="81"/>
      <c r="R305" s="104"/>
      <c r="S305" s="104"/>
      <c r="T305" s="103"/>
      <c r="U305" s="103"/>
    </row>
    <row r="306" spans="4:21" x14ac:dyDescent="0.25">
      <c r="D306" s="81"/>
      <c r="P306" s="81"/>
      <c r="R306" s="104"/>
      <c r="S306" s="104"/>
      <c r="T306" s="103"/>
      <c r="U306" s="103"/>
    </row>
    <row r="307" spans="4:21" x14ac:dyDescent="0.25">
      <c r="D307" s="81"/>
      <c r="P307" s="81"/>
      <c r="R307" s="104"/>
      <c r="S307" s="104"/>
      <c r="T307" s="103"/>
      <c r="U307" s="103"/>
    </row>
    <row r="308" spans="4:21" x14ac:dyDescent="0.25">
      <c r="D308" s="81"/>
      <c r="P308" s="81"/>
      <c r="R308" s="104"/>
      <c r="S308" s="104"/>
      <c r="T308" s="103"/>
      <c r="U308" s="103"/>
    </row>
    <row r="309" spans="4:21" x14ac:dyDescent="0.25">
      <c r="D309" s="81"/>
      <c r="P309" s="81"/>
      <c r="R309" s="104"/>
      <c r="S309" s="104"/>
      <c r="T309" s="103"/>
      <c r="U309" s="103"/>
    </row>
    <row r="310" spans="4:21" x14ac:dyDescent="0.25">
      <c r="D310" s="81"/>
      <c r="P310" s="81"/>
      <c r="R310" s="104"/>
      <c r="S310" s="104"/>
      <c r="T310" s="103"/>
      <c r="U310" s="103"/>
    </row>
    <row r="311" spans="4:21" x14ac:dyDescent="0.25">
      <c r="D311" s="81"/>
      <c r="P311" s="81"/>
      <c r="R311" s="104"/>
      <c r="S311" s="104"/>
      <c r="T311" s="103"/>
      <c r="U311" s="103"/>
    </row>
    <row r="312" spans="4:21" x14ac:dyDescent="0.25">
      <c r="D312" s="81"/>
      <c r="P312" s="81"/>
      <c r="R312" s="104"/>
      <c r="S312" s="104"/>
      <c r="T312" s="103"/>
      <c r="U312" s="103"/>
    </row>
    <row r="313" spans="4:21" x14ac:dyDescent="0.25">
      <c r="D313" s="81"/>
      <c r="P313" s="81"/>
      <c r="R313" s="104"/>
      <c r="S313" s="104"/>
      <c r="T313" s="103"/>
      <c r="U313" s="103"/>
    </row>
    <row r="314" spans="4:21" x14ac:dyDescent="0.25">
      <c r="D314" s="81"/>
      <c r="P314" s="81"/>
      <c r="R314" s="104"/>
      <c r="S314" s="104"/>
      <c r="T314" s="103"/>
      <c r="U314" s="103"/>
    </row>
    <row r="315" spans="4:21" x14ac:dyDescent="0.25">
      <c r="D315" s="81"/>
      <c r="P315" s="81"/>
      <c r="R315" s="104"/>
      <c r="S315" s="104"/>
      <c r="T315" s="103"/>
      <c r="U315" s="103"/>
    </row>
    <row r="316" spans="4:21" x14ac:dyDescent="0.25">
      <c r="D316" s="81"/>
      <c r="P316" s="81"/>
      <c r="R316" s="104"/>
      <c r="S316" s="104"/>
      <c r="T316" s="103"/>
      <c r="U316" s="103"/>
    </row>
    <row r="317" spans="4:21" x14ac:dyDescent="0.25">
      <c r="D317" s="81"/>
      <c r="P317" s="81"/>
      <c r="R317" s="104"/>
      <c r="S317" s="104"/>
      <c r="T317" s="103"/>
      <c r="U317" s="103"/>
    </row>
    <row r="318" spans="4:21" x14ac:dyDescent="0.25">
      <c r="D318" s="81"/>
      <c r="P318" s="81"/>
      <c r="R318" s="104"/>
      <c r="S318" s="104"/>
      <c r="T318" s="103"/>
      <c r="U318" s="103"/>
    </row>
    <row r="319" spans="4:21" x14ac:dyDescent="0.25">
      <c r="D319" s="81"/>
      <c r="P319" s="81"/>
      <c r="R319" s="104"/>
      <c r="S319" s="104"/>
      <c r="T319" s="103"/>
      <c r="U319" s="103"/>
    </row>
    <row r="320" spans="4:21" x14ac:dyDescent="0.25">
      <c r="D320" s="81"/>
      <c r="P320" s="81"/>
      <c r="R320" s="104"/>
      <c r="S320" s="104"/>
      <c r="T320" s="103"/>
      <c r="U320" s="103"/>
    </row>
    <row r="321" spans="4:21" x14ac:dyDescent="0.25">
      <c r="D321" s="81"/>
      <c r="P321" s="81"/>
      <c r="R321" s="104"/>
      <c r="S321" s="104"/>
      <c r="T321" s="103"/>
      <c r="U321" s="103"/>
    </row>
    <row r="322" spans="4:21" x14ac:dyDescent="0.25">
      <c r="D322" s="81"/>
      <c r="P322" s="81"/>
      <c r="R322" s="104"/>
      <c r="S322" s="104"/>
      <c r="T322" s="103"/>
      <c r="U322" s="103"/>
    </row>
    <row r="323" spans="4:21" x14ac:dyDescent="0.25">
      <c r="D323" s="81"/>
      <c r="P323" s="81"/>
      <c r="R323" s="104"/>
      <c r="S323" s="104"/>
      <c r="T323" s="103"/>
      <c r="U323" s="103"/>
    </row>
    <row r="324" spans="4:21" x14ac:dyDescent="0.25">
      <c r="D324" s="81"/>
      <c r="P324" s="81"/>
      <c r="R324" s="104"/>
      <c r="S324" s="104"/>
      <c r="T324" s="103"/>
      <c r="U324" s="103"/>
    </row>
    <row r="325" spans="4:21" x14ac:dyDescent="0.25">
      <c r="D325" s="81"/>
      <c r="P325" s="81"/>
      <c r="R325" s="104"/>
      <c r="S325" s="104"/>
      <c r="T325" s="103"/>
      <c r="U325" s="103"/>
    </row>
    <row r="326" spans="4:21" x14ac:dyDescent="0.25">
      <c r="D326" s="81"/>
      <c r="P326" s="81"/>
      <c r="R326" s="104"/>
      <c r="S326" s="104"/>
      <c r="T326" s="103"/>
      <c r="U326" s="103"/>
    </row>
    <row r="327" spans="4:21" x14ac:dyDescent="0.25">
      <c r="D327" s="81"/>
      <c r="P327" s="81"/>
      <c r="R327" s="104"/>
      <c r="S327" s="104"/>
      <c r="T327" s="103"/>
      <c r="U327" s="103"/>
    </row>
    <row r="328" spans="4:21" x14ac:dyDescent="0.25">
      <c r="D328" s="81"/>
      <c r="P328" s="81"/>
      <c r="R328" s="104"/>
      <c r="S328" s="104"/>
      <c r="T328" s="103"/>
      <c r="U328" s="103"/>
    </row>
    <row r="329" spans="4:21" x14ac:dyDescent="0.25">
      <c r="D329" s="81"/>
      <c r="P329" s="81"/>
      <c r="R329" s="104"/>
      <c r="S329" s="104"/>
      <c r="T329" s="103"/>
      <c r="U329" s="103"/>
    </row>
    <row r="330" spans="4:21" x14ac:dyDescent="0.25">
      <c r="D330" s="81"/>
      <c r="P330" s="81"/>
      <c r="R330" s="104"/>
      <c r="S330" s="104"/>
      <c r="T330" s="103"/>
      <c r="U330" s="103"/>
    </row>
    <row r="331" spans="4:21" x14ac:dyDescent="0.25">
      <c r="D331" s="81"/>
      <c r="P331" s="81"/>
      <c r="R331" s="104"/>
      <c r="S331" s="104"/>
      <c r="T331" s="103"/>
      <c r="U331" s="103"/>
    </row>
    <row r="332" spans="4:21" x14ac:dyDescent="0.25">
      <c r="D332" s="81"/>
      <c r="P332" s="81"/>
      <c r="R332" s="104"/>
      <c r="S332" s="104"/>
      <c r="T332" s="103"/>
      <c r="U332" s="103"/>
    </row>
    <row r="333" spans="4:21" x14ac:dyDescent="0.25">
      <c r="D333" s="81"/>
      <c r="P333" s="81"/>
      <c r="R333" s="104"/>
      <c r="S333" s="104"/>
      <c r="T333" s="103"/>
      <c r="U333" s="103"/>
    </row>
    <row r="334" spans="4:21" x14ac:dyDescent="0.25">
      <c r="D334" s="81"/>
      <c r="P334" s="81"/>
      <c r="R334" s="104"/>
      <c r="S334" s="104"/>
      <c r="T334" s="103"/>
      <c r="U334" s="103"/>
    </row>
    <row r="335" spans="4:21" x14ac:dyDescent="0.25">
      <c r="D335" s="81"/>
      <c r="P335" s="81"/>
      <c r="R335" s="104"/>
      <c r="S335" s="104"/>
      <c r="T335" s="103"/>
      <c r="U335" s="103"/>
    </row>
    <row r="336" spans="4:21" x14ac:dyDescent="0.25">
      <c r="D336" s="81"/>
      <c r="P336" s="81"/>
      <c r="R336" s="104"/>
      <c r="S336" s="104"/>
      <c r="T336" s="103"/>
      <c r="U336" s="103"/>
    </row>
    <row r="337" spans="4:21" x14ac:dyDescent="0.25">
      <c r="D337" s="81"/>
      <c r="P337" s="81"/>
      <c r="R337" s="104"/>
      <c r="S337" s="104"/>
      <c r="T337" s="103"/>
      <c r="U337" s="103"/>
    </row>
    <row r="338" spans="4:21" x14ac:dyDescent="0.25">
      <c r="D338" s="81"/>
      <c r="P338" s="81"/>
      <c r="R338" s="104"/>
      <c r="S338" s="104"/>
      <c r="T338" s="103"/>
      <c r="U338" s="103"/>
    </row>
    <row r="339" spans="4:21" x14ac:dyDescent="0.25">
      <c r="D339" s="81"/>
      <c r="P339" s="81"/>
      <c r="R339" s="104"/>
      <c r="S339" s="104"/>
      <c r="T339" s="103"/>
      <c r="U339" s="103"/>
    </row>
    <row r="340" spans="4:21" x14ac:dyDescent="0.25">
      <c r="D340" s="81"/>
      <c r="P340" s="81"/>
      <c r="R340" s="104"/>
      <c r="S340" s="104"/>
      <c r="T340" s="103"/>
      <c r="U340" s="103"/>
    </row>
    <row r="341" spans="4:21" x14ac:dyDescent="0.25">
      <c r="D341" s="81"/>
      <c r="P341" s="81"/>
      <c r="R341" s="104"/>
      <c r="S341" s="104"/>
      <c r="T341" s="103"/>
      <c r="U341" s="103"/>
    </row>
    <row r="342" spans="4:21" x14ac:dyDescent="0.25">
      <c r="D342" s="81"/>
      <c r="P342" s="81"/>
      <c r="R342" s="104"/>
      <c r="S342" s="104"/>
      <c r="T342" s="103"/>
      <c r="U342" s="103"/>
    </row>
    <row r="343" spans="4:21" x14ac:dyDescent="0.25">
      <c r="D343" s="81"/>
      <c r="P343" s="81"/>
      <c r="R343" s="104"/>
      <c r="S343" s="104"/>
      <c r="T343" s="103"/>
      <c r="U343" s="103"/>
    </row>
    <row r="344" spans="4:21" x14ac:dyDescent="0.25">
      <c r="D344" s="81"/>
      <c r="P344" s="81"/>
      <c r="R344" s="104"/>
      <c r="S344" s="104"/>
      <c r="T344" s="103"/>
      <c r="U344" s="103"/>
    </row>
    <row r="345" spans="4:21" x14ac:dyDescent="0.25">
      <c r="D345" s="81"/>
      <c r="P345" s="81"/>
      <c r="R345" s="104"/>
      <c r="S345" s="104"/>
      <c r="T345" s="103"/>
      <c r="U345" s="103"/>
    </row>
    <row r="346" spans="4:21" x14ac:dyDescent="0.25">
      <c r="D346" s="81"/>
      <c r="P346" s="81"/>
      <c r="R346" s="104"/>
      <c r="S346" s="104"/>
      <c r="T346" s="103"/>
      <c r="U346" s="103"/>
    </row>
    <row r="347" spans="4:21" x14ac:dyDescent="0.25">
      <c r="D347" s="81"/>
      <c r="P347" s="81"/>
      <c r="R347" s="104"/>
      <c r="S347" s="104"/>
      <c r="T347" s="103"/>
      <c r="U347" s="103"/>
    </row>
    <row r="348" spans="4:21" x14ac:dyDescent="0.25">
      <c r="D348" s="81"/>
      <c r="P348" s="81"/>
      <c r="R348" s="104"/>
      <c r="S348" s="104"/>
      <c r="T348" s="103"/>
      <c r="U348" s="103"/>
    </row>
    <row r="349" spans="4:21" x14ac:dyDescent="0.25">
      <c r="D349" s="81"/>
      <c r="P349" s="81"/>
      <c r="R349" s="104"/>
      <c r="S349" s="104"/>
      <c r="T349" s="103"/>
      <c r="U349" s="103"/>
    </row>
    <row r="350" spans="4:21" x14ac:dyDescent="0.25">
      <c r="D350" s="81"/>
      <c r="P350" s="81"/>
      <c r="R350" s="104"/>
      <c r="S350" s="104"/>
      <c r="T350" s="103"/>
      <c r="U350" s="103"/>
    </row>
    <row r="351" spans="4:21" x14ac:dyDescent="0.25">
      <c r="D351" s="81"/>
      <c r="P351" s="81"/>
      <c r="R351" s="104"/>
      <c r="S351" s="104"/>
      <c r="T351" s="103"/>
      <c r="U351" s="103"/>
    </row>
    <row r="352" spans="4:21" x14ac:dyDescent="0.25">
      <c r="D352" s="81"/>
      <c r="P352" s="81"/>
      <c r="R352" s="104"/>
      <c r="S352" s="104"/>
      <c r="T352" s="103"/>
      <c r="U352" s="103"/>
    </row>
    <row r="353" spans="4:21" x14ac:dyDescent="0.25">
      <c r="D353" s="81"/>
      <c r="P353" s="81"/>
      <c r="R353" s="104"/>
      <c r="S353" s="104"/>
      <c r="T353" s="103"/>
      <c r="U353" s="103"/>
    </row>
    <row r="354" spans="4:21" x14ac:dyDescent="0.25">
      <c r="D354" s="81"/>
      <c r="P354" s="81"/>
      <c r="R354" s="104"/>
      <c r="S354" s="104"/>
      <c r="T354" s="103"/>
      <c r="U354" s="103"/>
    </row>
    <row r="355" spans="4:21" x14ac:dyDescent="0.25">
      <c r="D355" s="81"/>
      <c r="P355" s="81"/>
      <c r="R355" s="104"/>
      <c r="S355" s="104"/>
      <c r="T355" s="103"/>
      <c r="U355" s="103"/>
    </row>
    <row r="356" spans="4:21" x14ac:dyDescent="0.25">
      <c r="D356" s="81"/>
      <c r="P356" s="81"/>
      <c r="R356" s="104"/>
      <c r="S356" s="104"/>
      <c r="T356" s="103"/>
      <c r="U356" s="103"/>
    </row>
    <row r="357" spans="4:21" x14ac:dyDescent="0.25">
      <c r="D357" s="81"/>
      <c r="P357" s="81"/>
      <c r="R357" s="104"/>
      <c r="S357" s="104"/>
      <c r="T357" s="103"/>
      <c r="U357" s="103"/>
    </row>
    <row r="358" spans="4:21" x14ac:dyDescent="0.25">
      <c r="D358" s="81"/>
      <c r="P358" s="81"/>
      <c r="R358" s="104"/>
      <c r="S358" s="104"/>
      <c r="T358" s="103"/>
      <c r="U358" s="103"/>
    </row>
    <row r="359" spans="4:21" x14ac:dyDescent="0.25">
      <c r="D359" s="81"/>
      <c r="P359" s="81"/>
      <c r="R359" s="104"/>
      <c r="S359" s="104"/>
      <c r="T359" s="103"/>
      <c r="U359" s="103"/>
    </row>
    <row r="360" spans="4:21" x14ac:dyDescent="0.25">
      <c r="D360" s="81"/>
      <c r="P360" s="81"/>
      <c r="R360" s="104"/>
      <c r="S360" s="104"/>
      <c r="T360" s="103"/>
      <c r="U360" s="103"/>
    </row>
    <row r="361" spans="4:21" x14ac:dyDescent="0.25">
      <c r="D361" s="81"/>
      <c r="P361" s="81"/>
      <c r="R361" s="104"/>
      <c r="S361" s="104"/>
      <c r="T361" s="103"/>
      <c r="U361" s="103"/>
    </row>
    <row r="362" spans="4:21" x14ac:dyDescent="0.25">
      <c r="D362" s="81"/>
      <c r="P362" s="81"/>
      <c r="R362" s="104"/>
      <c r="S362" s="104"/>
      <c r="T362" s="103"/>
      <c r="U362" s="103"/>
    </row>
    <row r="363" spans="4:21" x14ac:dyDescent="0.25">
      <c r="D363" s="81"/>
      <c r="P363" s="81"/>
      <c r="R363" s="104"/>
      <c r="S363" s="104"/>
      <c r="T363" s="103"/>
      <c r="U363" s="103"/>
    </row>
    <row r="364" spans="4:21" x14ac:dyDescent="0.25">
      <c r="D364" s="81"/>
      <c r="P364" s="81"/>
      <c r="R364" s="104"/>
      <c r="S364" s="104"/>
      <c r="T364" s="103"/>
      <c r="U364" s="103"/>
    </row>
    <row r="365" spans="4:21" x14ac:dyDescent="0.25">
      <c r="D365" s="81"/>
      <c r="P365" s="81"/>
      <c r="R365" s="104"/>
      <c r="S365" s="104"/>
      <c r="T365" s="103"/>
      <c r="U365" s="103"/>
    </row>
    <row r="366" spans="4:21" x14ac:dyDescent="0.25">
      <c r="D366" s="81"/>
      <c r="P366" s="81"/>
      <c r="R366" s="104"/>
      <c r="S366" s="104"/>
      <c r="T366" s="103"/>
      <c r="U366" s="103"/>
    </row>
    <row r="367" spans="4:21" x14ac:dyDescent="0.25">
      <c r="D367" s="81"/>
      <c r="P367" s="81"/>
      <c r="R367" s="104"/>
      <c r="S367" s="104"/>
      <c r="T367" s="103"/>
      <c r="U367" s="103"/>
    </row>
    <row r="368" spans="4:21" x14ac:dyDescent="0.25">
      <c r="D368" s="81"/>
      <c r="P368" s="81"/>
      <c r="R368" s="104"/>
      <c r="S368" s="104"/>
      <c r="T368" s="103"/>
      <c r="U368" s="103"/>
    </row>
    <row r="369" spans="4:21" x14ac:dyDescent="0.25">
      <c r="D369" s="81"/>
      <c r="P369" s="81"/>
      <c r="R369" s="104"/>
      <c r="S369" s="104"/>
      <c r="T369" s="103"/>
      <c r="U369" s="103"/>
    </row>
    <row r="370" spans="4:21" x14ac:dyDescent="0.25">
      <c r="D370" s="81"/>
      <c r="P370" s="81"/>
      <c r="R370" s="104"/>
      <c r="S370" s="104"/>
      <c r="T370" s="103"/>
      <c r="U370" s="103"/>
    </row>
    <row r="371" spans="4:21" x14ac:dyDescent="0.25">
      <c r="D371" s="81"/>
      <c r="P371" s="81"/>
      <c r="R371" s="104"/>
      <c r="S371" s="104"/>
      <c r="T371" s="103"/>
      <c r="U371" s="103"/>
    </row>
    <row r="372" spans="4:21" x14ac:dyDescent="0.25">
      <c r="D372" s="81"/>
      <c r="P372" s="81"/>
      <c r="R372" s="104"/>
      <c r="S372" s="104"/>
      <c r="T372" s="103"/>
      <c r="U372" s="103"/>
    </row>
    <row r="373" spans="4:21" x14ac:dyDescent="0.25">
      <c r="D373" s="81"/>
      <c r="P373" s="81"/>
      <c r="R373" s="104"/>
      <c r="S373" s="104"/>
      <c r="T373" s="103"/>
      <c r="U373" s="103"/>
    </row>
    <row r="374" spans="4:21" x14ac:dyDescent="0.25">
      <c r="D374" s="81"/>
      <c r="P374" s="81"/>
      <c r="R374" s="104"/>
      <c r="S374" s="104"/>
      <c r="T374" s="103"/>
      <c r="U374" s="103"/>
    </row>
    <row r="375" spans="4:21" x14ac:dyDescent="0.25">
      <c r="D375" s="81"/>
      <c r="P375" s="81"/>
      <c r="R375" s="104"/>
      <c r="S375" s="104"/>
      <c r="T375" s="103"/>
      <c r="U375" s="103"/>
    </row>
    <row r="376" spans="4:21" x14ac:dyDescent="0.25">
      <c r="D376" s="81"/>
      <c r="P376" s="81"/>
      <c r="R376" s="104"/>
      <c r="S376" s="104"/>
      <c r="T376" s="103"/>
      <c r="U376" s="103"/>
    </row>
    <row r="377" spans="4:21" x14ac:dyDescent="0.25">
      <c r="D377" s="81"/>
      <c r="P377" s="81"/>
      <c r="R377" s="104"/>
      <c r="S377" s="104"/>
      <c r="T377" s="103"/>
      <c r="U377" s="103"/>
    </row>
    <row r="378" spans="4:21" x14ac:dyDescent="0.25">
      <c r="D378" s="81"/>
      <c r="P378" s="81"/>
      <c r="R378" s="104"/>
      <c r="S378" s="104"/>
      <c r="T378" s="103"/>
      <c r="U378" s="103"/>
    </row>
    <row r="379" spans="4:21" x14ac:dyDescent="0.25">
      <c r="D379" s="81"/>
      <c r="P379" s="81"/>
      <c r="R379" s="104"/>
      <c r="S379" s="104"/>
      <c r="T379" s="103"/>
      <c r="U379" s="103"/>
    </row>
    <row r="380" spans="4:21" x14ac:dyDescent="0.25">
      <c r="D380" s="81"/>
      <c r="P380" s="81"/>
      <c r="R380" s="104"/>
      <c r="S380" s="104"/>
      <c r="T380" s="103"/>
      <c r="U380" s="103"/>
    </row>
    <row r="381" spans="4:21" x14ac:dyDescent="0.25">
      <c r="D381" s="81"/>
      <c r="P381" s="81"/>
      <c r="R381" s="104"/>
      <c r="S381" s="104"/>
      <c r="T381" s="103"/>
      <c r="U381" s="103"/>
    </row>
    <row r="382" spans="4:21" x14ac:dyDescent="0.25">
      <c r="D382" s="81"/>
      <c r="P382" s="81"/>
      <c r="R382" s="104"/>
      <c r="S382" s="104"/>
      <c r="T382" s="103"/>
      <c r="U382" s="103"/>
    </row>
    <row r="383" spans="4:21" x14ac:dyDescent="0.25">
      <c r="D383" s="81"/>
      <c r="P383" s="81"/>
      <c r="R383" s="104"/>
      <c r="S383" s="104"/>
      <c r="T383" s="103"/>
      <c r="U383" s="103"/>
    </row>
    <row r="384" spans="4:21" x14ac:dyDescent="0.25">
      <c r="D384" s="81"/>
      <c r="P384" s="81"/>
      <c r="R384" s="104"/>
      <c r="S384" s="104"/>
      <c r="T384" s="103"/>
      <c r="U384" s="103"/>
    </row>
    <row r="385" spans="4:21" x14ac:dyDescent="0.25">
      <c r="D385" s="81"/>
      <c r="P385" s="81"/>
      <c r="R385" s="104"/>
      <c r="S385" s="104"/>
      <c r="T385" s="103"/>
      <c r="U385" s="103"/>
    </row>
    <row r="386" spans="4:21" x14ac:dyDescent="0.25">
      <c r="D386" s="81"/>
      <c r="P386" s="81"/>
      <c r="R386" s="104"/>
      <c r="S386" s="104"/>
      <c r="T386" s="103"/>
      <c r="U386" s="103"/>
    </row>
    <row r="387" spans="4:21" x14ac:dyDescent="0.25">
      <c r="D387" s="81"/>
      <c r="P387" s="81"/>
      <c r="R387" s="104"/>
      <c r="S387" s="104"/>
      <c r="T387" s="103"/>
      <c r="U387" s="103"/>
    </row>
    <row r="388" spans="4:21" x14ac:dyDescent="0.25">
      <c r="D388" s="81"/>
      <c r="P388" s="81"/>
      <c r="R388" s="104"/>
      <c r="S388" s="104"/>
      <c r="T388" s="103"/>
      <c r="U388" s="103"/>
    </row>
    <row r="389" spans="4:21" x14ac:dyDescent="0.25">
      <c r="D389" s="81"/>
      <c r="P389" s="81"/>
      <c r="R389" s="104"/>
      <c r="S389" s="104"/>
      <c r="T389" s="103"/>
      <c r="U389" s="103"/>
    </row>
    <row r="390" spans="4:21" x14ac:dyDescent="0.25">
      <c r="D390" s="81"/>
      <c r="P390" s="81"/>
      <c r="R390" s="104"/>
      <c r="S390" s="104"/>
      <c r="T390" s="103"/>
      <c r="U390" s="103"/>
    </row>
    <row r="391" spans="4:21" x14ac:dyDescent="0.25">
      <c r="D391" s="81"/>
      <c r="P391" s="81"/>
      <c r="R391" s="104"/>
      <c r="S391" s="104"/>
      <c r="T391" s="103"/>
      <c r="U391" s="103"/>
    </row>
    <row r="392" spans="4:21" x14ac:dyDescent="0.25">
      <c r="D392" s="81"/>
      <c r="P392" s="81"/>
      <c r="R392" s="104"/>
      <c r="S392" s="104"/>
      <c r="T392" s="103"/>
      <c r="U392" s="103"/>
    </row>
    <row r="393" spans="4:21" x14ac:dyDescent="0.25">
      <c r="D393" s="81"/>
      <c r="P393" s="81"/>
      <c r="R393" s="104"/>
      <c r="S393" s="104"/>
      <c r="T393" s="103"/>
      <c r="U393" s="103"/>
    </row>
    <row r="394" spans="4:21" x14ac:dyDescent="0.25">
      <c r="D394" s="81"/>
      <c r="P394" s="81"/>
      <c r="R394" s="104"/>
      <c r="S394" s="104"/>
      <c r="T394" s="103"/>
      <c r="U394" s="103"/>
    </row>
    <row r="395" spans="4:21" x14ac:dyDescent="0.25">
      <c r="D395" s="81"/>
      <c r="P395" s="81"/>
      <c r="R395" s="104"/>
      <c r="S395" s="104"/>
      <c r="T395" s="103"/>
      <c r="U395" s="103"/>
    </row>
    <row r="396" spans="4:21" x14ac:dyDescent="0.25">
      <c r="D396" s="81"/>
      <c r="P396" s="81"/>
      <c r="R396" s="104"/>
      <c r="S396" s="104"/>
      <c r="T396" s="103"/>
      <c r="U396" s="103"/>
    </row>
    <row r="397" spans="4:21" x14ac:dyDescent="0.25">
      <c r="D397" s="81"/>
      <c r="P397" s="81"/>
      <c r="R397" s="104"/>
      <c r="S397" s="104"/>
      <c r="T397" s="103"/>
      <c r="U397" s="103"/>
    </row>
    <row r="398" spans="4:21" x14ac:dyDescent="0.25">
      <c r="D398" s="81"/>
      <c r="P398" s="81"/>
      <c r="R398" s="104"/>
      <c r="S398" s="104"/>
      <c r="T398" s="103"/>
      <c r="U398" s="103"/>
    </row>
    <row r="399" spans="4:21" x14ac:dyDescent="0.25">
      <c r="D399" s="81"/>
      <c r="P399" s="81"/>
      <c r="R399" s="104"/>
      <c r="S399" s="104"/>
      <c r="T399" s="103"/>
      <c r="U399" s="103"/>
    </row>
    <row r="400" spans="4:21" x14ac:dyDescent="0.25">
      <c r="D400" s="81"/>
      <c r="P400" s="81"/>
      <c r="R400" s="104"/>
      <c r="S400" s="104"/>
      <c r="T400" s="103"/>
      <c r="U400" s="103"/>
    </row>
    <row r="401" spans="4:21" x14ac:dyDescent="0.25">
      <c r="D401" s="81"/>
      <c r="P401" s="81"/>
      <c r="R401" s="104"/>
      <c r="S401" s="104"/>
      <c r="T401" s="103"/>
      <c r="U401" s="103"/>
    </row>
    <row r="402" spans="4:21" x14ac:dyDescent="0.25">
      <c r="D402" s="81"/>
      <c r="P402" s="81"/>
      <c r="R402" s="104"/>
      <c r="S402" s="104"/>
      <c r="T402" s="103"/>
      <c r="U402" s="103"/>
    </row>
    <row r="403" spans="4:21" x14ac:dyDescent="0.25">
      <c r="D403" s="81"/>
      <c r="P403" s="81"/>
      <c r="R403" s="104"/>
      <c r="S403" s="104"/>
      <c r="T403" s="103"/>
      <c r="U403" s="103"/>
    </row>
    <row r="404" spans="4:21" x14ac:dyDescent="0.25">
      <c r="D404" s="81"/>
      <c r="P404" s="81"/>
      <c r="R404" s="104"/>
      <c r="S404" s="104"/>
      <c r="T404" s="103"/>
      <c r="U404" s="103"/>
    </row>
    <row r="405" spans="4:21" x14ac:dyDescent="0.25">
      <c r="D405" s="81"/>
      <c r="P405" s="81"/>
      <c r="R405" s="104"/>
      <c r="S405" s="104"/>
      <c r="T405" s="103"/>
      <c r="U405" s="103"/>
    </row>
    <row r="406" spans="4:21" x14ac:dyDescent="0.25">
      <c r="D406" s="81"/>
      <c r="P406" s="81"/>
      <c r="R406" s="104"/>
      <c r="S406" s="104"/>
      <c r="T406" s="103"/>
      <c r="U406" s="103"/>
    </row>
    <row r="407" spans="4:21" x14ac:dyDescent="0.25">
      <c r="D407" s="81"/>
      <c r="P407" s="81"/>
      <c r="R407" s="104"/>
      <c r="S407" s="104"/>
      <c r="T407" s="103"/>
      <c r="U407" s="103"/>
    </row>
    <row r="408" spans="4:21" x14ac:dyDescent="0.25">
      <c r="D408" s="81"/>
      <c r="P408" s="81"/>
      <c r="R408" s="104"/>
      <c r="S408" s="104"/>
      <c r="T408" s="103"/>
      <c r="U408" s="103"/>
    </row>
    <row r="409" spans="4:21" x14ac:dyDescent="0.25">
      <c r="D409" s="81"/>
      <c r="P409" s="81"/>
      <c r="R409" s="104"/>
      <c r="S409" s="104"/>
      <c r="T409" s="103"/>
      <c r="U409" s="103"/>
    </row>
    <row r="410" spans="4:21" x14ac:dyDescent="0.25">
      <c r="D410" s="81"/>
      <c r="P410" s="81"/>
      <c r="R410" s="104"/>
      <c r="S410" s="104"/>
      <c r="T410" s="103"/>
      <c r="U410" s="103"/>
    </row>
    <row r="411" spans="4:21" x14ac:dyDescent="0.25">
      <c r="D411" s="81"/>
      <c r="P411" s="81"/>
      <c r="R411" s="104"/>
      <c r="S411" s="104"/>
      <c r="T411" s="103"/>
      <c r="U411" s="103"/>
    </row>
    <row r="412" spans="4:21" x14ac:dyDescent="0.25">
      <c r="D412" s="81"/>
      <c r="P412" s="81"/>
      <c r="R412" s="104"/>
      <c r="S412" s="104"/>
      <c r="T412" s="103"/>
      <c r="U412" s="103"/>
    </row>
    <row r="413" spans="4:21" x14ac:dyDescent="0.25">
      <c r="D413" s="81"/>
      <c r="P413" s="81"/>
      <c r="R413" s="104"/>
      <c r="S413" s="104"/>
      <c r="T413" s="103"/>
      <c r="U413" s="103"/>
    </row>
    <row r="414" spans="4:21" x14ac:dyDescent="0.25">
      <c r="D414" s="81"/>
      <c r="P414" s="81"/>
      <c r="R414" s="104"/>
      <c r="S414" s="104"/>
      <c r="T414" s="103"/>
      <c r="U414" s="103"/>
    </row>
    <row r="415" spans="4:21" x14ac:dyDescent="0.25">
      <c r="D415" s="81"/>
      <c r="P415" s="81"/>
      <c r="R415" s="104"/>
      <c r="S415" s="104"/>
      <c r="T415" s="103"/>
      <c r="U415" s="103"/>
    </row>
    <row r="416" spans="4:21" x14ac:dyDescent="0.25">
      <c r="D416" s="81"/>
      <c r="P416" s="81"/>
      <c r="R416" s="104"/>
      <c r="S416" s="104"/>
      <c r="T416" s="103"/>
      <c r="U416" s="103"/>
    </row>
    <row r="417" spans="4:21" x14ac:dyDescent="0.25">
      <c r="D417" s="81"/>
      <c r="P417" s="81"/>
      <c r="R417" s="104"/>
      <c r="S417" s="104"/>
      <c r="T417" s="103"/>
      <c r="U417" s="103"/>
    </row>
    <row r="418" spans="4:21" x14ac:dyDescent="0.25">
      <c r="D418" s="81"/>
      <c r="P418" s="81"/>
      <c r="R418" s="104"/>
      <c r="S418" s="104"/>
      <c r="T418" s="103"/>
      <c r="U418" s="103"/>
    </row>
    <row r="419" spans="4:21" x14ac:dyDescent="0.25">
      <c r="D419" s="81"/>
      <c r="P419" s="81"/>
      <c r="R419" s="104"/>
      <c r="S419" s="104"/>
      <c r="T419" s="103"/>
      <c r="U419" s="103"/>
    </row>
    <row r="420" spans="4:21" x14ac:dyDescent="0.25">
      <c r="D420" s="81"/>
      <c r="P420" s="81"/>
      <c r="R420" s="104"/>
      <c r="S420" s="104"/>
      <c r="T420" s="103"/>
      <c r="U420" s="103"/>
    </row>
    <row r="421" spans="4:21" x14ac:dyDescent="0.25">
      <c r="D421" s="81"/>
      <c r="P421" s="81"/>
      <c r="R421" s="104"/>
      <c r="S421" s="104"/>
      <c r="T421" s="103"/>
      <c r="U421" s="103"/>
    </row>
    <row r="422" spans="4:21" x14ac:dyDescent="0.25">
      <c r="D422" s="81"/>
      <c r="P422" s="81"/>
      <c r="R422" s="104"/>
      <c r="S422" s="104"/>
      <c r="T422" s="103"/>
      <c r="U422" s="103"/>
    </row>
    <row r="423" spans="4:21" x14ac:dyDescent="0.25">
      <c r="D423" s="81"/>
      <c r="P423" s="81"/>
      <c r="R423" s="104"/>
      <c r="S423" s="104"/>
      <c r="T423" s="103"/>
      <c r="U423" s="103"/>
    </row>
    <row r="424" spans="4:21" x14ac:dyDescent="0.25">
      <c r="D424" s="81"/>
      <c r="P424" s="81"/>
      <c r="R424" s="104"/>
      <c r="S424" s="104"/>
      <c r="T424" s="103"/>
      <c r="U424" s="103"/>
    </row>
    <row r="425" spans="4:21" x14ac:dyDescent="0.25">
      <c r="D425" s="81"/>
      <c r="P425" s="81"/>
      <c r="R425" s="104"/>
      <c r="S425" s="104"/>
      <c r="T425" s="103"/>
      <c r="U425" s="103"/>
    </row>
    <row r="426" spans="4:21" x14ac:dyDescent="0.25">
      <c r="D426" s="81"/>
      <c r="P426" s="81"/>
      <c r="R426" s="104"/>
      <c r="S426" s="104"/>
      <c r="T426" s="103"/>
      <c r="U426" s="103"/>
    </row>
    <row r="427" spans="4:21" x14ac:dyDescent="0.25">
      <c r="D427" s="81"/>
      <c r="P427" s="81"/>
      <c r="R427" s="104"/>
      <c r="S427" s="104"/>
      <c r="T427" s="103"/>
      <c r="U427" s="103"/>
    </row>
    <row r="428" spans="4:21" x14ac:dyDescent="0.25">
      <c r="D428" s="81"/>
      <c r="P428" s="81"/>
      <c r="R428" s="104"/>
      <c r="S428" s="104"/>
      <c r="T428" s="103"/>
      <c r="U428" s="103"/>
    </row>
    <row r="429" spans="4:21" x14ac:dyDescent="0.25">
      <c r="D429" s="81"/>
      <c r="P429" s="81"/>
      <c r="R429" s="104"/>
      <c r="S429" s="104"/>
      <c r="T429" s="103"/>
      <c r="U429" s="103"/>
    </row>
    <row r="430" spans="4:21" x14ac:dyDescent="0.25">
      <c r="D430" s="81"/>
      <c r="P430" s="81"/>
      <c r="R430" s="104"/>
      <c r="S430" s="104"/>
      <c r="T430" s="103"/>
      <c r="U430" s="103"/>
    </row>
    <row r="431" spans="4:21" x14ac:dyDescent="0.25">
      <c r="D431" s="81"/>
      <c r="P431" s="81"/>
      <c r="R431" s="104"/>
      <c r="S431" s="104"/>
      <c r="T431" s="103"/>
      <c r="U431" s="103"/>
    </row>
    <row r="432" spans="4:21" x14ac:dyDescent="0.25">
      <c r="D432" s="81"/>
      <c r="P432" s="81"/>
      <c r="R432" s="104"/>
      <c r="S432" s="104"/>
      <c r="T432" s="103"/>
      <c r="U432" s="103"/>
    </row>
    <row r="433" spans="4:21" x14ac:dyDescent="0.25">
      <c r="D433" s="81"/>
      <c r="P433" s="81"/>
      <c r="R433" s="104"/>
      <c r="S433" s="104"/>
      <c r="T433" s="103"/>
      <c r="U433" s="103"/>
    </row>
    <row r="434" spans="4:21" x14ac:dyDescent="0.25">
      <c r="D434" s="81"/>
      <c r="P434" s="81"/>
      <c r="R434" s="104"/>
      <c r="S434" s="104"/>
      <c r="T434" s="103"/>
      <c r="U434" s="103"/>
    </row>
    <row r="435" spans="4:21" x14ac:dyDescent="0.25">
      <c r="D435" s="81"/>
      <c r="P435" s="81"/>
      <c r="R435" s="104"/>
      <c r="S435" s="104"/>
      <c r="T435" s="103"/>
      <c r="U435" s="103"/>
    </row>
    <row r="436" spans="4:21" x14ac:dyDescent="0.25">
      <c r="D436" s="81"/>
      <c r="P436" s="81"/>
      <c r="R436" s="104"/>
      <c r="S436" s="104"/>
      <c r="T436" s="103"/>
      <c r="U436" s="103"/>
    </row>
    <row r="437" spans="4:21" x14ac:dyDescent="0.25">
      <c r="D437" s="81"/>
      <c r="P437" s="81"/>
      <c r="R437" s="104"/>
      <c r="S437" s="104"/>
      <c r="T437" s="103"/>
      <c r="U437" s="103"/>
    </row>
    <row r="438" spans="4:21" x14ac:dyDescent="0.25">
      <c r="D438" s="81"/>
      <c r="P438" s="81"/>
      <c r="R438" s="104"/>
      <c r="S438" s="104"/>
      <c r="T438" s="103"/>
      <c r="U438" s="103"/>
    </row>
    <row r="439" spans="4:21" x14ac:dyDescent="0.25">
      <c r="D439" s="81"/>
      <c r="P439" s="81"/>
      <c r="R439" s="104"/>
      <c r="S439" s="104"/>
      <c r="T439" s="103"/>
      <c r="U439" s="103"/>
    </row>
    <row r="440" spans="4:21" x14ac:dyDescent="0.25">
      <c r="D440" s="81"/>
      <c r="P440" s="81"/>
      <c r="R440" s="104"/>
      <c r="S440" s="104"/>
      <c r="T440" s="103"/>
      <c r="U440" s="103"/>
    </row>
    <row r="441" spans="4:21" x14ac:dyDescent="0.25">
      <c r="D441" s="81"/>
      <c r="P441" s="81"/>
      <c r="R441" s="104"/>
      <c r="S441" s="104"/>
      <c r="T441" s="103"/>
      <c r="U441" s="103"/>
    </row>
    <row r="442" spans="4:21" x14ac:dyDescent="0.25">
      <c r="D442" s="81"/>
      <c r="P442" s="81"/>
      <c r="R442" s="104"/>
      <c r="S442" s="104"/>
      <c r="T442" s="103"/>
      <c r="U442" s="103"/>
    </row>
    <row r="443" spans="4:21" x14ac:dyDescent="0.25">
      <c r="D443" s="81"/>
      <c r="P443" s="81"/>
      <c r="R443" s="104"/>
      <c r="S443" s="104"/>
      <c r="T443" s="103"/>
      <c r="U443" s="103"/>
    </row>
    <row r="444" spans="4:21" x14ac:dyDescent="0.25">
      <c r="D444" s="81"/>
      <c r="P444" s="81"/>
      <c r="R444" s="104"/>
      <c r="S444" s="104"/>
      <c r="T444" s="103"/>
      <c r="U444" s="103"/>
    </row>
    <row r="445" spans="4:21" x14ac:dyDescent="0.25">
      <c r="D445" s="81"/>
      <c r="P445" s="81"/>
      <c r="R445" s="104"/>
      <c r="S445" s="104"/>
      <c r="T445" s="103"/>
      <c r="U445" s="103"/>
    </row>
    <row r="446" spans="4:21" x14ac:dyDescent="0.25">
      <c r="D446" s="81"/>
      <c r="P446" s="81"/>
      <c r="R446" s="104"/>
      <c r="S446" s="104"/>
      <c r="T446" s="103"/>
      <c r="U446" s="103"/>
    </row>
    <row r="447" spans="4:21" x14ac:dyDescent="0.25">
      <c r="D447" s="81"/>
      <c r="P447" s="81"/>
      <c r="R447" s="104"/>
      <c r="S447" s="104"/>
      <c r="T447" s="103"/>
      <c r="U447" s="103"/>
    </row>
    <row r="448" spans="4:21" x14ac:dyDescent="0.25">
      <c r="D448" s="81"/>
      <c r="P448" s="81"/>
      <c r="R448" s="104"/>
      <c r="S448" s="104"/>
      <c r="T448" s="103"/>
      <c r="U448" s="103"/>
    </row>
    <row r="449" spans="4:21" x14ac:dyDescent="0.25">
      <c r="D449" s="81"/>
      <c r="P449" s="81"/>
      <c r="R449" s="104"/>
      <c r="S449" s="104"/>
      <c r="T449" s="103"/>
      <c r="U449" s="103"/>
    </row>
    <row r="450" spans="4:21" x14ac:dyDescent="0.25">
      <c r="D450" s="81"/>
      <c r="P450" s="81"/>
      <c r="R450" s="104"/>
      <c r="S450" s="104"/>
      <c r="T450" s="103"/>
      <c r="U450" s="103"/>
    </row>
    <row r="451" spans="4:21" x14ac:dyDescent="0.25">
      <c r="D451" s="81"/>
      <c r="P451" s="81"/>
      <c r="R451" s="104"/>
      <c r="S451" s="104"/>
      <c r="T451" s="103"/>
      <c r="U451" s="103"/>
    </row>
    <row r="452" spans="4:21" x14ac:dyDescent="0.25">
      <c r="D452" s="81"/>
      <c r="P452" s="81"/>
      <c r="R452" s="104"/>
      <c r="S452" s="104"/>
      <c r="T452" s="103"/>
      <c r="U452" s="103"/>
    </row>
    <row r="453" spans="4:21" x14ac:dyDescent="0.25">
      <c r="D453" s="81"/>
      <c r="P453" s="81"/>
      <c r="R453" s="104"/>
      <c r="S453" s="104"/>
      <c r="T453" s="103"/>
      <c r="U453" s="103"/>
    </row>
    <row r="454" spans="4:21" x14ac:dyDescent="0.25">
      <c r="D454" s="81"/>
      <c r="P454" s="81"/>
      <c r="R454" s="104"/>
      <c r="S454" s="104"/>
      <c r="T454" s="103"/>
      <c r="U454" s="103"/>
    </row>
    <row r="455" spans="4:21" x14ac:dyDescent="0.25">
      <c r="D455" s="81"/>
      <c r="P455" s="81"/>
      <c r="R455" s="104"/>
      <c r="S455" s="104"/>
      <c r="T455" s="103"/>
      <c r="U455" s="103"/>
    </row>
    <row r="456" spans="4:21" x14ac:dyDescent="0.25">
      <c r="D456" s="81"/>
      <c r="P456" s="81"/>
      <c r="R456" s="104"/>
      <c r="S456" s="104"/>
      <c r="T456" s="103"/>
      <c r="U456" s="103"/>
    </row>
    <row r="457" spans="4:21" x14ac:dyDescent="0.25">
      <c r="D457" s="81"/>
      <c r="P457" s="81"/>
      <c r="R457" s="104"/>
      <c r="S457" s="104"/>
      <c r="T457" s="103"/>
      <c r="U457" s="103"/>
    </row>
    <row r="458" spans="4:21" x14ac:dyDescent="0.25">
      <c r="D458" s="81"/>
      <c r="P458" s="81"/>
      <c r="R458" s="104"/>
      <c r="S458" s="104"/>
      <c r="T458" s="103"/>
      <c r="U458" s="103"/>
    </row>
    <row r="459" spans="4:21" x14ac:dyDescent="0.25">
      <c r="D459" s="81"/>
      <c r="P459" s="81"/>
      <c r="R459" s="104"/>
      <c r="S459" s="104"/>
      <c r="T459" s="103"/>
      <c r="U459" s="103"/>
    </row>
    <row r="460" spans="4:21" x14ac:dyDescent="0.25">
      <c r="D460" s="81"/>
      <c r="P460" s="81"/>
      <c r="R460" s="104"/>
      <c r="S460" s="104"/>
      <c r="T460" s="103"/>
      <c r="U460" s="103"/>
    </row>
    <row r="461" spans="4:21" x14ac:dyDescent="0.25">
      <c r="D461" s="81"/>
      <c r="P461" s="81"/>
      <c r="R461" s="104"/>
      <c r="S461" s="104"/>
      <c r="T461" s="103"/>
      <c r="U461" s="103"/>
    </row>
    <row r="462" spans="4:21" x14ac:dyDescent="0.25">
      <c r="D462" s="81"/>
      <c r="P462" s="81"/>
      <c r="R462" s="104"/>
      <c r="S462" s="104"/>
      <c r="T462" s="103"/>
      <c r="U462" s="103"/>
    </row>
    <row r="463" spans="4:21" x14ac:dyDescent="0.25">
      <c r="D463" s="81"/>
      <c r="P463" s="81"/>
      <c r="R463" s="104"/>
      <c r="S463" s="104"/>
      <c r="T463" s="103"/>
      <c r="U463" s="103"/>
    </row>
    <row r="464" spans="4:21" x14ac:dyDescent="0.25">
      <c r="D464" s="81"/>
      <c r="P464" s="81"/>
      <c r="R464" s="104"/>
      <c r="S464" s="104"/>
      <c r="T464" s="103"/>
      <c r="U464" s="103"/>
    </row>
    <row r="465" spans="4:21" x14ac:dyDescent="0.25">
      <c r="D465" s="81"/>
      <c r="P465" s="81"/>
      <c r="R465" s="104"/>
      <c r="S465" s="104"/>
      <c r="T465" s="103"/>
      <c r="U465" s="103"/>
    </row>
    <row r="466" spans="4:21" x14ac:dyDescent="0.25">
      <c r="D466" s="81"/>
      <c r="P466" s="81"/>
      <c r="R466" s="104"/>
      <c r="S466" s="104"/>
      <c r="T466" s="103"/>
      <c r="U466" s="103"/>
    </row>
    <row r="467" spans="4:21" x14ac:dyDescent="0.25">
      <c r="D467" s="81"/>
      <c r="P467" s="81"/>
      <c r="R467" s="104"/>
      <c r="S467" s="104"/>
      <c r="T467" s="103"/>
      <c r="U467" s="103"/>
    </row>
    <row r="468" spans="4:21" x14ac:dyDescent="0.25">
      <c r="D468" s="81"/>
      <c r="P468" s="81"/>
      <c r="R468" s="104"/>
      <c r="S468" s="104"/>
      <c r="T468" s="103"/>
      <c r="U468" s="103"/>
    </row>
    <row r="469" spans="4:21" x14ac:dyDescent="0.25">
      <c r="D469" s="81"/>
      <c r="P469" s="81"/>
      <c r="R469" s="104"/>
      <c r="S469" s="104"/>
      <c r="T469" s="103"/>
      <c r="U469" s="103"/>
    </row>
    <row r="470" spans="4:21" x14ac:dyDescent="0.25">
      <c r="D470" s="81"/>
      <c r="P470" s="81"/>
      <c r="R470" s="104"/>
      <c r="S470" s="104"/>
      <c r="T470" s="103"/>
      <c r="U470" s="103"/>
    </row>
    <row r="471" spans="4:21" x14ac:dyDescent="0.25">
      <c r="D471" s="81"/>
      <c r="P471" s="81"/>
      <c r="R471" s="104"/>
      <c r="S471" s="104"/>
      <c r="T471" s="103"/>
      <c r="U471" s="103"/>
    </row>
    <row r="472" spans="4:21" x14ac:dyDescent="0.25">
      <c r="D472" s="81"/>
      <c r="P472" s="81"/>
      <c r="R472" s="104"/>
      <c r="S472" s="104"/>
      <c r="T472" s="103"/>
      <c r="U472" s="103"/>
    </row>
    <row r="473" spans="4:21" x14ac:dyDescent="0.25">
      <c r="D473" s="81"/>
      <c r="P473" s="81"/>
      <c r="R473" s="104"/>
      <c r="S473" s="104"/>
      <c r="T473" s="103"/>
      <c r="U473" s="103"/>
    </row>
    <row r="474" spans="4:21" x14ac:dyDescent="0.25">
      <c r="D474" s="81"/>
      <c r="P474" s="81"/>
      <c r="R474" s="104"/>
      <c r="S474" s="104"/>
      <c r="T474" s="103"/>
      <c r="U474" s="103"/>
    </row>
    <row r="475" spans="4:21" x14ac:dyDescent="0.25">
      <c r="D475" s="81"/>
      <c r="P475" s="81"/>
      <c r="R475" s="104"/>
      <c r="S475" s="104"/>
      <c r="T475" s="103"/>
      <c r="U475" s="103"/>
    </row>
    <row r="476" spans="4:21" x14ac:dyDescent="0.25">
      <c r="D476" s="81"/>
      <c r="P476" s="81"/>
      <c r="R476" s="104"/>
      <c r="S476" s="104"/>
      <c r="T476" s="103"/>
      <c r="U476" s="103"/>
    </row>
    <row r="477" spans="4:21" x14ac:dyDescent="0.25">
      <c r="D477" s="81"/>
      <c r="P477" s="81"/>
      <c r="R477" s="104"/>
      <c r="S477" s="104"/>
      <c r="T477" s="103"/>
      <c r="U477" s="103"/>
    </row>
    <row r="478" spans="4:21" x14ac:dyDescent="0.25">
      <c r="D478" s="81"/>
      <c r="P478" s="81"/>
      <c r="R478" s="104"/>
      <c r="S478" s="104"/>
      <c r="T478" s="103"/>
      <c r="U478" s="103"/>
    </row>
    <row r="479" spans="4:21" x14ac:dyDescent="0.25">
      <c r="D479" s="81"/>
      <c r="P479" s="81"/>
      <c r="R479" s="104"/>
      <c r="S479" s="104"/>
      <c r="T479" s="103"/>
      <c r="U479" s="103"/>
    </row>
    <row r="480" spans="4:21" x14ac:dyDescent="0.25">
      <c r="D480" s="81"/>
      <c r="P480" s="81"/>
      <c r="R480" s="104"/>
      <c r="S480" s="104"/>
      <c r="T480" s="103"/>
      <c r="U480" s="103"/>
    </row>
    <row r="481" spans="4:21" x14ac:dyDescent="0.25">
      <c r="D481" s="81"/>
      <c r="P481" s="81"/>
      <c r="R481" s="104"/>
      <c r="S481" s="104"/>
      <c r="T481" s="103"/>
      <c r="U481" s="103"/>
    </row>
    <row r="482" spans="4:21" x14ac:dyDescent="0.25">
      <c r="D482" s="81"/>
      <c r="P482" s="81"/>
      <c r="R482" s="104"/>
      <c r="S482" s="104"/>
      <c r="T482" s="103"/>
      <c r="U482" s="103"/>
    </row>
    <row r="483" spans="4:21" x14ac:dyDescent="0.25">
      <c r="D483" s="81"/>
      <c r="P483" s="81"/>
      <c r="R483" s="104"/>
      <c r="S483" s="104"/>
      <c r="T483" s="103"/>
      <c r="U483" s="103"/>
    </row>
    <row r="484" spans="4:21" x14ac:dyDescent="0.25">
      <c r="D484" s="81"/>
      <c r="P484" s="81"/>
      <c r="R484" s="104"/>
      <c r="S484" s="104"/>
      <c r="T484" s="103"/>
      <c r="U484" s="103"/>
    </row>
    <row r="485" spans="4:21" x14ac:dyDescent="0.25">
      <c r="D485" s="81"/>
      <c r="P485" s="81"/>
      <c r="R485" s="104"/>
      <c r="S485" s="104"/>
      <c r="T485" s="103"/>
      <c r="U485" s="103"/>
    </row>
    <row r="486" spans="4:21" x14ac:dyDescent="0.25">
      <c r="D486" s="81"/>
      <c r="P486" s="81"/>
      <c r="R486" s="104"/>
      <c r="S486" s="104"/>
      <c r="T486" s="103"/>
      <c r="U486" s="103"/>
    </row>
    <row r="487" spans="4:21" x14ac:dyDescent="0.25">
      <c r="D487" s="81"/>
      <c r="P487" s="81"/>
      <c r="R487" s="104"/>
      <c r="S487" s="104"/>
      <c r="T487" s="103"/>
      <c r="U487" s="103"/>
    </row>
    <row r="488" spans="4:21" x14ac:dyDescent="0.25">
      <c r="D488" s="81"/>
      <c r="P488" s="81"/>
      <c r="R488" s="104"/>
      <c r="S488" s="104"/>
      <c r="T488" s="103"/>
      <c r="U488" s="103"/>
    </row>
    <row r="489" spans="4:21" x14ac:dyDescent="0.25">
      <c r="D489" s="81"/>
      <c r="P489" s="81"/>
      <c r="R489" s="104"/>
      <c r="S489" s="104"/>
      <c r="T489" s="103"/>
      <c r="U489" s="103"/>
    </row>
    <row r="490" spans="4:21" x14ac:dyDescent="0.25">
      <c r="D490" s="81"/>
      <c r="P490" s="81"/>
      <c r="R490" s="104"/>
      <c r="S490" s="104"/>
      <c r="T490" s="103"/>
      <c r="U490" s="103"/>
    </row>
    <row r="491" spans="4:21" x14ac:dyDescent="0.25">
      <c r="D491" s="81"/>
      <c r="P491" s="81"/>
      <c r="R491" s="104"/>
      <c r="S491" s="104"/>
      <c r="T491" s="103"/>
      <c r="U491" s="103"/>
    </row>
    <row r="492" spans="4:21" x14ac:dyDescent="0.25">
      <c r="D492" s="81"/>
      <c r="P492" s="81"/>
      <c r="R492" s="104"/>
      <c r="S492" s="104"/>
      <c r="T492" s="103"/>
      <c r="U492" s="103"/>
    </row>
    <row r="493" spans="4:21" x14ac:dyDescent="0.25">
      <c r="D493" s="81"/>
      <c r="P493" s="81"/>
      <c r="R493" s="104"/>
      <c r="S493" s="104"/>
      <c r="T493" s="103"/>
      <c r="U493" s="103"/>
    </row>
    <row r="494" spans="4:21" x14ac:dyDescent="0.25">
      <c r="D494" s="81"/>
      <c r="P494" s="81"/>
      <c r="R494" s="104"/>
      <c r="S494" s="104"/>
      <c r="T494" s="103"/>
      <c r="U494" s="103"/>
    </row>
    <row r="495" spans="4:21" x14ac:dyDescent="0.25">
      <c r="D495" s="81"/>
      <c r="P495" s="81"/>
      <c r="R495" s="104"/>
      <c r="S495" s="104"/>
      <c r="T495" s="103"/>
      <c r="U495" s="103"/>
    </row>
    <row r="496" spans="4:21" x14ac:dyDescent="0.25">
      <c r="D496" s="81"/>
      <c r="P496" s="81"/>
      <c r="R496" s="104"/>
      <c r="S496" s="104"/>
      <c r="T496" s="103"/>
      <c r="U496" s="103"/>
    </row>
    <row r="497" spans="4:21" x14ac:dyDescent="0.25">
      <c r="D497" s="81"/>
      <c r="P497" s="81"/>
      <c r="R497" s="104"/>
      <c r="S497" s="104"/>
      <c r="T497" s="103"/>
      <c r="U497" s="103"/>
    </row>
    <row r="498" spans="4:21" x14ac:dyDescent="0.25">
      <c r="D498" s="81"/>
      <c r="P498" s="81"/>
      <c r="R498" s="104"/>
      <c r="S498" s="104"/>
      <c r="T498" s="103"/>
      <c r="U498" s="103"/>
    </row>
    <row r="499" spans="4:21" x14ac:dyDescent="0.25">
      <c r="D499" s="81"/>
      <c r="P499" s="81"/>
      <c r="R499" s="104"/>
      <c r="S499" s="104"/>
      <c r="T499" s="103"/>
      <c r="U499" s="103"/>
    </row>
    <row r="500" spans="4:21" x14ac:dyDescent="0.25">
      <c r="D500" s="81"/>
      <c r="P500" s="81"/>
      <c r="R500" s="104"/>
      <c r="S500" s="104"/>
      <c r="T500" s="103"/>
      <c r="U500" s="103"/>
    </row>
    <row r="501" spans="4:21" x14ac:dyDescent="0.25">
      <c r="D501" s="81"/>
      <c r="P501" s="81"/>
      <c r="R501" s="104"/>
      <c r="S501" s="104"/>
      <c r="T501" s="103"/>
      <c r="U501" s="103"/>
    </row>
    <row r="502" spans="4:21" x14ac:dyDescent="0.25">
      <c r="D502" s="81"/>
      <c r="P502" s="81"/>
      <c r="R502" s="104"/>
      <c r="S502" s="104"/>
      <c r="T502" s="103"/>
      <c r="U502" s="103"/>
    </row>
    <row r="503" spans="4:21" x14ac:dyDescent="0.25">
      <c r="D503" s="81"/>
      <c r="P503" s="81"/>
      <c r="R503" s="104"/>
      <c r="S503" s="104"/>
      <c r="T503" s="103"/>
      <c r="U503" s="103"/>
    </row>
    <row r="504" spans="4:21" x14ac:dyDescent="0.25">
      <c r="D504" s="81"/>
      <c r="P504" s="81"/>
      <c r="R504" s="104"/>
      <c r="S504" s="104"/>
      <c r="T504" s="103"/>
      <c r="U504" s="103"/>
    </row>
    <row r="505" spans="4:21" x14ac:dyDescent="0.25">
      <c r="D505" s="81"/>
      <c r="P505" s="81"/>
      <c r="R505" s="104"/>
      <c r="S505" s="104"/>
      <c r="T505" s="103"/>
      <c r="U505" s="103"/>
    </row>
    <row r="506" spans="4:21" x14ac:dyDescent="0.25">
      <c r="D506" s="81"/>
      <c r="P506" s="81"/>
      <c r="R506" s="104"/>
      <c r="S506" s="104"/>
      <c r="T506" s="103"/>
      <c r="U506" s="103"/>
    </row>
    <row r="507" spans="4:21" x14ac:dyDescent="0.25">
      <c r="D507" s="81"/>
      <c r="P507" s="81"/>
      <c r="R507" s="104"/>
      <c r="S507" s="104"/>
      <c r="T507" s="103"/>
      <c r="U507" s="103"/>
    </row>
    <row r="508" spans="4:21" x14ac:dyDescent="0.25">
      <c r="D508" s="81"/>
      <c r="P508" s="81"/>
      <c r="R508" s="104"/>
      <c r="S508" s="104"/>
      <c r="T508" s="103"/>
      <c r="U508" s="103"/>
    </row>
    <row r="509" spans="4:21" x14ac:dyDescent="0.25">
      <c r="D509" s="81"/>
      <c r="P509" s="81"/>
      <c r="R509" s="104"/>
      <c r="S509" s="104"/>
      <c r="T509" s="103"/>
      <c r="U509" s="103"/>
    </row>
    <row r="510" spans="4:21" x14ac:dyDescent="0.25">
      <c r="D510" s="81"/>
      <c r="P510" s="81"/>
      <c r="R510" s="104"/>
      <c r="S510" s="104"/>
      <c r="T510" s="103"/>
      <c r="U510" s="103"/>
    </row>
    <row r="511" spans="4:21" x14ac:dyDescent="0.25">
      <c r="D511" s="81"/>
      <c r="P511" s="81"/>
      <c r="R511" s="104"/>
      <c r="S511" s="104"/>
      <c r="T511" s="103"/>
      <c r="U511" s="103"/>
    </row>
    <row r="512" spans="4:21" x14ac:dyDescent="0.25">
      <c r="D512" s="81"/>
      <c r="P512" s="81"/>
      <c r="R512" s="104"/>
      <c r="S512" s="104"/>
      <c r="T512" s="103"/>
      <c r="U512" s="103"/>
    </row>
    <row r="513" spans="4:21" x14ac:dyDescent="0.25">
      <c r="D513" s="81"/>
      <c r="P513" s="81"/>
      <c r="R513" s="104"/>
      <c r="S513" s="104"/>
      <c r="T513" s="103"/>
      <c r="U513" s="103"/>
    </row>
    <row r="514" spans="4:21" x14ac:dyDescent="0.25">
      <c r="D514" s="81"/>
      <c r="P514" s="81"/>
      <c r="R514" s="104"/>
      <c r="S514" s="104"/>
      <c r="T514" s="103"/>
      <c r="U514" s="103"/>
    </row>
    <row r="515" spans="4:21" x14ac:dyDescent="0.25">
      <c r="D515" s="81"/>
      <c r="P515" s="81"/>
      <c r="R515" s="104"/>
      <c r="S515" s="104"/>
      <c r="T515" s="103"/>
      <c r="U515" s="103"/>
    </row>
    <row r="516" spans="4:21" x14ac:dyDescent="0.25">
      <c r="D516" s="81"/>
      <c r="P516" s="81"/>
      <c r="R516" s="104"/>
      <c r="S516" s="104"/>
      <c r="T516" s="103"/>
      <c r="U516" s="103"/>
    </row>
    <row r="517" spans="4:21" x14ac:dyDescent="0.25">
      <c r="D517" s="81"/>
      <c r="P517" s="81"/>
      <c r="R517" s="104"/>
      <c r="S517" s="104"/>
      <c r="T517" s="103"/>
      <c r="U517" s="103"/>
    </row>
    <row r="518" spans="4:21" x14ac:dyDescent="0.25">
      <c r="D518" s="81"/>
      <c r="P518" s="81"/>
      <c r="R518" s="104"/>
      <c r="S518" s="104"/>
      <c r="T518" s="103"/>
      <c r="U518" s="103"/>
    </row>
    <row r="519" spans="4:21" x14ac:dyDescent="0.25">
      <c r="D519" s="81"/>
      <c r="P519" s="81"/>
      <c r="R519" s="104"/>
      <c r="S519" s="104"/>
      <c r="T519" s="103"/>
      <c r="U519" s="103"/>
    </row>
    <row r="520" spans="4:21" x14ac:dyDescent="0.25">
      <c r="D520" s="81"/>
      <c r="P520" s="81"/>
      <c r="R520" s="104"/>
      <c r="S520" s="104"/>
      <c r="T520" s="103"/>
      <c r="U520" s="103"/>
    </row>
    <row r="521" spans="4:21" x14ac:dyDescent="0.25">
      <c r="D521" s="81"/>
      <c r="P521" s="81"/>
      <c r="R521" s="104"/>
      <c r="S521" s="104"/>
      <c r="T521" s="103"/>
      <c r="U521" s="103"/>
    </row>
    <row r="522" spans="4:21" x14ac:dyDescent="0.25">
      <c r="D522" s="81"/>
      <c r="P522" s="81"/>
      <c r="R522" s="104"/>
      <c r="S522" s="104"/>
      <c r="T522" s="103"/>
      <c r="U522" s="103"/>
    </row>
    <row r="523" spans="4:21" x14ac:dyDescent="0.25">
      <c r="D523" s="81"/>
      <c r="P523" s="81"/>
      <c r="R523" s="104"/>
      <c r="S523" s="104"/>
      <c r="T523" s="103"/>
      <c r="U523" s="103"/>
    </row>
    <row r="524" spans="4:21" x14ac:dyDescent="0.25">
      <c r="D524" s="81"/>
      <c r="P524" s="81"/>
      <c r="R524" s="104"/>
      <c r="S524" s="104"/>
      <c r="T524" s="103"/>
      <c r="U524" s="103"/>
    </row>
    <row r="525" spans="4:21" x14ac:dyDescent="0.25">
      <c r="D525" s="81"/>
      <c r="P525" s="81"/>
      <c r="R525" s="104"/>
      <c r="S525" s="104"/>
      <c r="T525" s="103"/>
      <c r="U525" s="103"/>
    </row>
    <row r="526" spans="4:21" x14ac:dyDescent="0.25">
      <c r="D526" s="81"/>
      <c r="P526" s="81"/>
      <c r="R526" s="104"/>
      <c r="S526" s="104"/>
      <c r="T526" s="103"/>
      <c r="U526" s="103"/>
    </row>
    <row r="527" spans="4:21" x14ac:dyDescent="0.25">
      <c r="D527" s="81"/>
      <c r="P527" s="81"/>
      <c r="R527" s="104"/>
      <c r="S527" s="104"/>
      <c r="T527" s="103"/>
      <c r="U527" s="103"/>
    </row>
    <row r="528" spans="4:21" x14ac:dyDescent="0.25">
      <c r="D528" s="81"/>
      <c r="P528" s="81"/>
      <c r="R528" s="104"/>
      <c r="S528" s="104"/>
      <c r="T528" s="103"/>
      <c r="U528" s="103"/>
    </row>
    <row r="529" spans="4:21" x14ac:dyDescent="0.25">
      <c r="D529" s="81"/>
      <c r="P529" s="81"/>
      <c r="R529" s="104"/>
      <c r="S529" s="104"/>
      <c r="T529" s="103"/>
      <c r="U529" s="103"/>
    </row>
    <row r="530" spans="4:21" x14ac:dyDescent="0.25">
      <c r="D530" s="81"/>
      <c r="P530" s="81"/>
      <c r="R530" s="104"/>
      <c r="S530" s="104"/>
      <c r="T530" s="103"/>
      <c r="U530" s="103"/>
    </row>
    <row r="531" spans="4:21" x14ac:dyDescent="0.25">
      <c r="D531" s="81"/>
      <c r="P531" s="81"/>
      <c r="R531" s="104"/>
      <c r="S531" s="104"/>
      <c r="T531" s="103"/>
      <c r="U531" s="103"/>
    </row>
    <row r="532" spans="4:21" x14ac:dyDescent="0.25">
      <c r="D532" s="81"/>
      <c r="P532" s="81"/>
      <c r="R532" s="104"/>
      <c r="S532" s="104"/>
      <c r="T532" s="103"/>
      <c r="U532" s="103"/>
    </row>
    <row r="533" spans="4:21" x14ac:dyDescent="0.25">
      <c r="D533" s="81"/>
      <c r="P533" s="81"/>
      <c r="R533" s="104"/>
      <c r="S533" s="104"/>
      <c r="T533" s="103"/>
      <c r="U533" s="103"/>
    </row>
    <row r="534" spans="4:21" x14ac:dyDescent="0.25">
      <c r="D534" s="81"/>
      <c r="P534" s="81"/>
      <c r="R534" s="104"/>
      <c r="S534" s="104"/>
      <c r="T534" s="103"/>
      <c r="U534" s="103"/>
    </row>
    <row r="535" spans="4:21" x14ac:dyDescent="0.25">
      <c r="D535" s="81"/>
      <c r="P535" s="81"/>
      <c r="R535" s="104"/>
      <c r="S535" s="104"/>
      <c r="T535" s="103"/>
      <c r="U535" s="103"/>
    </row>
    <row r="536" spans="4:21" x14ac:dyDescent="0.25">
      <c r="D536" s="81"/>
      <c r="P536" s="81"/>
      <c r="R536" s="104"/>
      <c r="S536" s="104"/>
      <c r="T536" s="103"/>
      <c r="U536" s="103"/>
    </row>
    <row r="537" spans="4:21" x14ac:dyDescent="0.25">
      <c r="D537" s="81"/>
      <c r="P537" s="81"/>
      <c r="R537" s="104"/>
      <c r="S537" s="104"/>
      <c r="T537" s="103"/>
      <c r="U537" s="103"/>
    </row>
    <row r="538" spans="4:21" x14ac:dyDescent="0.25">
      <c r="D538" s="81"/>
      <c r="P538" s="81"/>
      <c r="R538" s="104"/>
      <c r="S538" s="104"/>
      <c r="T538" s="103"/>
      <c r="U538" s="103"/>
    </row>
    <row r="539" spans="4:21" x14ac:dyDescent="0.25">
      <c r="D539" s="81"/>
      <c r="P539" s="81"/>
      <c r="R539" s="104"/>
      <c r="S539" s="104"/>
      <c r="T539" s="103"/>
      <c r="U539" s="103"/>
    </row>
    <row r="540" spans="4:21" x14ac:dyDescent="0.25">
      <c r="D540" s="81"/>
      <c r="P540" s="81"/>
      <c r="R540" s="104"/>
      <c r="S540" s="104"/>
      <c r="T540" s="103"/>
      <c r="U540" s="103"/>
    </row>
    <row r="541" spans="4:21" x14ac:dyDescent="0.25">
      <c r="D541" s="81"/>
      <c r="P541" s="81"/>
      <c r="R541" s="104"/>
      <c r="S541" s="104"/>
      <c r="T541" s="103"/>
      <c r="U541" s="103"/>
    </row>
    <row r="542" spans="4:21" x14ac:dyDescent="0.25">
      <c r="D542" s="81"/>
      <c r="P542" s="81"/>
      <c r="R542" s="104"/>
      <c r="S542" s="104"/>
      <c r="T542" s="103"/>
      <c r="U542" s="103"/>
    </row>
    <row r="543" spans="4:21" x14ac:dyDescent="0.25">
      <c r="D543" s="81"/>
      <c r="P543" s="81"/>
      <c r="R543" s="104"/>
      <c r="S543" s="104"/>
      <c r="T543" s="103"/>
      <c r="U543" s="103"/>
    </row>
    <row r="544" spans="4:21" x14ac:dyDescent="0.25">
      <c r="D544" s="81"/>
      <c r="P544" s="81"/>
      <c r="R544" s="104"/>
      <c r="S544" s="104"/>
      <c r="T544" s="103"/>
      <c r="U544" s="103"/>
    </row>
    <row r="545" spans="4:21" x14ac:dyDescent="0.25">
      <c r="D545" s="81"/>
      <c r="P545" s="81"/>
      <c r="R545" s="104"/>
      <c r="S545" s="104"/>
      <c r="T545" s="103"/>
      <c r="U545" s="103"/>
    </row>
    <row r="546" spans="4:21" x14ac:dyDescent="0.25">
      <c r="D546" s="81"/>
      <c r="P546" s="81"/>
      <c r="R546" s="104"/>
      <c r="S546" s="104"/>
      <c r="T546" s="103"/>
      <c r="U546" s="103"/>
    </row>
    <row r="547" spans="4:21" x14ac:dyDescent="0.25">
      <c r="D547" s="81"/>
      <c r="P547" s="81"/>
      <c r="R547" s="104"/>
      <c r="S547" s="104"/>
      <c r="T547" s="103"/>
      <c r="U547" s="103"/>
    </row>
    <row r="548" spans="4:21" x14ac:dyDescent="0.25">
      <c r="D548" s="81"/>
      <c r="P548" s="81"/>
      <c r="R548" s="104"/>
      <c r="S548" s="104"/>
      <c r="T548" s="103"/>
      <c r="U548" s="103"/>
    </row>
    <row r="549" spans="4:21" x14ac:dyDescent="0.25">
      <c r="D549" s="81"/>
      <c r="P549" s="81"/>
      <c r="R549" s="104"/>
      <c r="S549" s="104"/>
      <c r="T549" s="103"/>
      <c r="U549" s="103"/>
    </row>
    <row r="550" spans="4:21" x14ac:dyDescent="0.25">
      <c r="D550" s="81"/>
      <c r="P550" s="81"/>
      <c r="R550" s="104"/>
      <c r="S550" s="104"/>
      <c r="T550" s="103"/>
      <c r="U550" s="103"/>
    </row>
    <row r="551" spans="4:21" x14ac:dyDescent="0.25">
      <c r="D551" s="81"/>
      <c r="P551" s="81"/>
      <c r="R551" s="104"/>
      <c r="S551" s="104"/>
      <c r="T551" s="103"/>
      <c r="U551" s="103"/>
    </row>
    <row r="552" spans="4:21" x14ac:dyDescent="0.25">
      <c r="D552" s="81"/>
      <c r="P552" s="81"/>
      <c r="R552" s="104"/>
      <c r="S552" s="104"/>
      <c r="T552" s="103"/>
      <c r="U552" s="103"/>
    </row>
    <row r="553" spans="4:21" x14ac:dyDescent="0.25">
      <c r="D553" s="81"/>
      <c r="P553" s="81"/>
      <c r="R553" s="104"/>
      <c r="S553" s="104"/>
      <c r="T553" s="103"/>
      <c r="U553" s="103"/>
    </row>
    <row r="554" spans="4:21" x14ac:dyDescent="0.25">
      <c r="D554" s="81"/>
      <c r="P554" s="81"/>
      <c r="R554" s="104"/>
      <c r="S554" s="104"/>
      <c r="T554" s="103"/>
      <c r="U554" s="103"/>
    </row>
    <row r="555" spans="4:21" x14ac:dyDescent="0.25">
      <c r="D555" s="81"/>
      <c r="P555" s="81"/>
      <c r="R555" s="104"/>
      <c r="S555" s="104"/>
      <c r="T555" s="103"/>
      <c r="U555" s="103"/>
    </row>
    <row r="556" spans="4:21" x14ac:dyDescent="0.25">
      <c r="D556" s="81"/>
      <c r="P556" s="81"/>
      <c r="R556" s="104"/>
      <c r="S556" s="104"/>
      <c r="T556" s="103"/>
      <c r="U556" s="103"/>
    </row>
    <row r="557" spans="4:21" x14ac:dyDescent="0.25">
      <c r="D557" s="81"/>
      <c r="P557" s="81"/>
      <c r="R557" s="104"/>
      <c r="S557" s="104"/>
      <c r="T557" s="103"/>
      <c r="U557" s="103"/>
    </row>
    <row r="558" spans="4:21" x14ac:dyDescent="0.25">
      <c r="D558" s="81"/>
      <c r="P558" s="81"/>
      <c r="R558" s="104"/>
      <c r="S558" s="104"/>
      <c r="T558" s="103"/>
      <c r="U558" s="103"/>
    </row>
    <row r="559" spans="4:21" x14ac:dyDescent="0.25">
      <c r="D559" s="81"/>
      <c r="P559" s="81"/>
      <c r="R559" s="104"/>
      <c r="S559" s="104"/>
      <c r="T559" s="103"/>
      <c r="U559" s="103"/>
    </row>
    <row r="560" spans="4:21" x14ac:dyDescent="0.25">
      <c r="D560" s="81"/>
      <c r="P560" s="81"/>
      <c r="R560" s="104"/>
      <c r="S560" s="104"/>
      <c r="T560" s="103"/>
      <c r="U560" s="103"/>
    </row>
    <row r="561" spans="4:21" x14ac:dyDescent="0.25">
      <c r="D561" s="81"/>
      <c r="P561" s="81"/>
      <c r="R561" s="104"/>
      <c r="S561" s="104"/>
      <c r="T561" s="103"/>
      <c r="U561" s="103"/>
    </row>
    <row r="562" spans="4:21" x14ac:dyDescent="0.25">
      <c r="D562" s="81"/>
      <c r="P562" s="81"/>
      <c r="R562" s="104"/>
      <c r="S562" s="104"/>
      <c r="T562" s="103"/>
      <c r="U562" s="103"/>
    </row>
    <row r="563" spans="4:21" x14ac:dyDescent="0.25">
      <c r="D563" s="81"/>
      <c r="P563" s="81"/>
      <c r="R563" s="104"/>
      <c r="S563" s="104"/>
      <c r="T563" s="103"/>
      <c r="U563" s="103"/>
    </row>
    <row r="564" spans="4:21" x14ac:dyDescent="0.25">
      <c r="D564" s="81"/>
      <c r="P564" s="81"/>
      <c r="R564" s="104"/>
      <c r="S564" s="104"/>
      <c r="T564" s="103"/>
      <c r="U564" s="103"/>
    </row>
    <row r="565" spans="4:21" x14ac:dyDescent="0.25">
      <c r="D565" s="81"/>
      <c r="P565" s="81"/>
      <c r="R565" s="104"/>
      <c r="S565" s="104"/>
      <c r="T565" s="103"/>
      <c r="U565" s="103"/>
    </row>
    <row r="566" spans="4:21" x14ac:dyDescent="0.25">
      <c r="D566" s="81"/>
      <c r="P566" s="81"/>
      <c r="R566" s="104"/>
      <c r="S566" s="104"/>
      <c r="T566" s="103"/>
      <c r="U566" s="103"/>
    </row>
    <row r="567" spans="4:21" x14ac:dyDescent="0.25">
      <c r="D567" s="81"/>
      <c r="P567" s="81"/>
      <c r="R567" s="104"/>
      <c r="S567" s="104"/>
      <c r="T567" s="103"/>
      <c r="U567" s="103"/>
    </row>
    <row r="568" spans="4:21" x14ac:dyDescent="0.25">
      <c r="D568" s="81"/>
      <c r="P568" s="81"/>
      <c r="R568" s="104"/>
      <c r="S568" s="104"/>
      <c r="T568" s="103"/>
      <c r="U568" s="103"/>
    </row>
    <row r="569" spans="4:21" x14ac:dyDescent="0.25">
      <c r="D569" s="81"/>
      <c r="P569" s="81"/>
      <c r="R569" s="104"/>
      <c r="S569" s="104"/>
      <c r="T569" s="103"/>
      <c r="U569" s="103"/>
    </row>
    <row r="570" spans="4:21" x14ac:dyDescent="0.25">
      <c r="D570" s="81"/>
      <c r="P570" s="81"/>
      <c r="R570" s="104"/>
      <c r="S570" s="104"/>
      <c r="T570" s="103"/>
      <c r="U570" s="103"/>
    </row>
    <row r="571" spans="4:21" x14ac:dyDescent="0.25">
      <c r="D571" s="81"/>
      <c r="P571" s="81"/>
      <c r="R571" s="104"/>
      <c r="S571" s="104"/>
      <c r="T571" s="103"/>
      <c r="U571" s="103"/>
    </row>
    <row r="572" spans="4:21" x14ac:dyDescent="0.25">
      <c r="D572" s="81"/>
      <c r="P572" s="81"/>
      <c r="R572" s="104"/>
      <c r="S572" s="104"/>
      <c r="T572" s="103"/>
      <c r="U572" s="103"/>
    </row>
    <row r="573" spans="4:21" x14ac:dyDescent="0.25">
      <c r="D573" s="81"/>
      <c r="P573" s="81"/>
      <c r="R573" s="104"/>
      <c r="S573" s="104"/>
      <c r="T573" s="103"/>
      <c r="U573" s="103"/>
    </row>
    <row r="574" spans="4:21" x14ac:dyDescent="0.25">
      <c r="D574" s="81"/>
      <c r="P574" s="81"/>
      <c r="R574" s="104"/>
      <c r="S574" s="104"/>
      <c r="T574" s="103"/>
      <c r="U574" s="103"/>
    </row>
    <row r="575" spans="4:21" x14ac:dyDescent="0.25">
      <c r="D575" s="81"/>
      <c r="P575" s="81"/>
      <c r="R575" s="104"/>
      <c r="S575" s="104"/>
      <c r="T575" s="103"/>
      <c r="U575" s="103"/>
    </row>
    <row r="576" spans="4:21" x14ac:dyDescent="0.25">
      <c r="D576" s="81"/>
      <c r="P576" s="81"/>
      <c r="R576" s="104"/>
      <c r="S576" s="104"/>
      <c r="T576" s="103"/>
      <c r="U576" s="103"/>
    </row>
    <row r="577" spans="4:21" x14ac:dyDescent="0.25">
      <c r="D577" s="81"/>
      <c r="P577" s="81"/>
      <c r="R577" s="104"/>
      <c r="S577" s="104"/>
      <c r="T577" s="103"/>
      <c r="U577" s="103"/>
    </row>
    <row r="578" spans="4:21" x14ac:dyDescent="0.25">
      <c r="D578" s="81"/>
      <c r="P578" s="81"/>
      <c r="R578" s="104"/>
      <c r="S578" s="104"/>
      <c r="T578" s="103"/>
      <c r="U578" s="103"/>
    </row>
    <row r="579" spans="4:21" x14ac:dyDescent="0.25">
      <c r="D579" s="81"/>
      <c r="P579" s="81"/>
      <c r="R579" s="104"/>
      <c r="S579" s="104"/>
      <c r="T579" s="103"/>
      <c r="U579" s="103"/>
    </row>
    <row r="580" spans="4:21" x14ac:dyDescent="0.25">
      <c r="D580" s="81"/>
      <c r="P580" s="81"/>
      <c r="R580" s="104"/>
      <c r="S580" s="104"/>
      <c r="T580" s="103"/>
      <c r="U580" s="103"/>
    </row>
    <row r="581" spans="4:21" x14ac:dyDescent="0.25">
      <c r="D581" s="81"/>
      <c r="P581" s="81"/>
      <c r="R581" s="104"/>
      <c r="S581" s="104"/>
      <c r="T581" s="103"/>
      <c r="U581" s="103"/>
    </row>
    <row r="582" spans="4:21" x14ac:dyDescent="0.25">
      <c r="D582" s="81"/>
      <c r="P582" s="81"/>
      <c r="R582" s="104"/>
      <c r="S582" s="104"/>
      <c r="T582" s="103"/>
      <c r="U582" s="103"/>
    </row>
    <row r="583" spans="4:21" x14ac:dyDescent="0.25">
      <c r="D583" s="81"/>
      <c r="P583" s="81"/>
      <c r="R583" s="104"/>
      <c r="S583" s="104"/>
      <c r="T583" s="103"/>
      <c r="U583" s="103"/>
    </row>
    <row r="584" spans="4:21" x14ac:dyDescent="0.25">
      <c r="D584" s="81"/>
      <c r="P584" s="81"/>
      <c r="R584" s="104"/>
      <c r="S584" s="104"/>
      <c r="T584" s="103"/>
      <c r="U584" s="103"/>
    </row>
    <row r="585" spans="4:21" x14ac:dyDescent="0.25">
      <c r="D585" s="81"/>
      <c r="P585" s="81"/>
      <c r="R585" s="104"/>
      <c r="S585" s="104"/>
      <c r="T585" s="103"/>
      <c r="U585" s="103"/>
    </row>
    <row r="586" spans="4:21" x14ac:dyDescent="0.25">
      <c r="D586" s="81"/>
      <c r="P586" s="81"/>
      <c r="R586" s="104"/>
      <c r="S586" s="104"/>
      <c r="T586" s="103"/>
      <c r="U586" s="103"/>
    </row>
    <row r="587" spans="4:21" x14ac:dyDescent="0.25">
      <c r="D587" s="81"/>
      <c r="P587" s="81"/>
      <c r="R587" s="104"/>
      <c r="S587" s="104"/>
      <c r="T587" s="103"/>
      <c r="U587" s="103"/>
    </row>
    <row r="588" spans="4:21" x14ac:dyDescent="0.25">
      <c r="D588" s="81"/>
      <c r="P588" s="81"/>
      <c r="R588" s="104"/>
      <c r="S588" s="104"/>
      <c r="T588" s="103"/>
      <c r="U588" s="103"/>
    </row>
    <row r="589" spans="4:21" x14ac:dyDescent="0.25">
      <c r="D589" s="81"/>
      <c r="P589" s="81"/>
      <c r="R589" s="104"/>
      <c r="S589" s="104"/>
      <c r="T589" s="103"/>
      <c r="U589" s="103"/>
    </row>
    <row r="590" spans="4:21" x14ac:dyDescent="0.25">
      <c r="D590" s="81"/>
      <c r="P590" s="81"/>
      <c r="R590" s="104"/>
      <c r="S590" s="104"/>
      <c r="T590" s="103"/>
      <c r="U590" s="103"/>
    </row>
    <row r="591" spans="4:21" x14ac:dyDescent="0.25">
      <c r="D591" s="81"/>
      <c r="P591" s="81"/>
      <c r="R591" s="104"/>
      <c r="S591" s="104"/>
      <c r="T591" s="103"/>
      <c r="U591" s="103"/>
    </row>
    <row r="592" spans="4:21" x14ac:dyDescent="0.25">
      <c r="D592" s="81"/>
      <c r="P592" s="81"/>
      <c r="R592" s="104"/>
      <c r="S592" s="104"/>
      <c r="T592" s="103"/>
      <c r="U592" s="103"/>
    </row>
    <row r="593" spans="4:21" x14ac:dyDescent="0.25">
      <c r="D593" s="81"/>
      <c r="P593" s="81"/>
      <c r="R593" s="104"/>
      <c r="S593" s="104"/>
      <c r="T593" s="103"/>
      <c r="U593" s="103"/>
    </row>
    <row r="594" spans="4:21" x14ac:dyDescent="0.25">
      <c r="D594" s="81"/>
      <c r="P594" s="81"/>
      <c r="R594" s="104"/>
      <c r="S594" s="104"/>
      <c r="T594" s="103"/>
      <c r="U594" s="103"/>
    </row>
    <row r="595" spans="4:21" x14ac:dyDescent="0.25">
      <c r="D595" s="81"/>
      <c r="P595" s="81"/>
      <c r="R595" s="104"/>
      <c r="S595" s="104"/>
      <c r="T595" s="103"/>
      <c r="U595" s="103"/>
    </row>
    <row r="596" spans="4:21" x14ac:dyDescent="0.25">
      <c r="D596" s="81"/>
      <c r="P596" s="81"/>
      <c r="R596" s="104"/>
      <c r="S596" s="104"/>
      <c r="T596" s="103"/>
      <c r="U596" s="103"/>
    </row>
    <row r="597" spans="4:21" x14ac:dyDescent="0.25">
      <c r="D597" s="81"/>
      <c r="P597" s="81"/>
      <c r="R597" s="104"/>
      <c r="S597" s="104"/>
      <c r="T597" s="103"/>
      <c r="U597" s="103"/>
    </row>
    <row r="598" spans="4:21" x14ac:dyDescent="0.25">
      <c r="D598" s="81"/>
      <c r="P598" s="81"/>
      <c r="R598" s="104"/>
      <c r="S598" s="104"/>
      <c r="T598" s="103"/>
      <c r="U598" s="103"/>
    </row>
    <row r="599" spans="4:21" x14ac:dyDescent="0.25">
      <c r="D599" s="81"/>
      <c r="P599" s="81"/>
      <c r="R599" s="104"/>
      <c r="S599" s="104"/>
      <c r="T599" s="103"/>
      <c r="U599" s="103"/>
    </row>
    <row r="600" spans="4:21" x14ac:dyDescent="0.25">
      <c r="D600" s="81"/>
      <c r="P600" s="81"/>
      <c r="R600" s="104"/>
      <c r="S600" s="104"/>
      <c r="T600" s="103"/>
      <c r="U600" s="103"/>
    </row>
    <row r="601" spans="4:21" x14ac:dyDescent="0.25">
      <c r="D601" s="81"/>
      <c r="P601" s="81"/>
      <c r="R601" s="104"/>
      <c r="S601" s="104"/>
      <c r="T601" s="103"/>
      <c r="U601" s="103"/>
    </row>
    <row r="602" spans="4:21" x14ac:dyDescent="0.25">
      <c r="D602" s="81"/>
      <c r="P602" s="81"/>
      <c r="R602" s="104"/>
      <c r="S602" s="104"/>
      <c r="T602" s="103"/>
      <c r="U602" s="103"/>
    </row>
    <row r="603" spans="4:21" x14ac:dyDescent="0.25">
      <c r="D603" s="81"/>
      <c r="P603" s="81"/>
      <c r="R603" s="104"/>
      <c r="S603" s="104"/>
      <c r="T603" s="103"/>
      <c r="U603" s="103"/>
    </row>
    <row r="604" spans="4:21" x14ac:dyDescent="0.25">
      <c r="D604" s="81"/>
      <c r="P604" s="81"/>
      <c r="R604" s="104"/>
      <c r="S604" s="104"/>
      <c r="T604" s="103"/>
      <c r="U604" s="103"/>
    </row>
    <row r="605" spans="4:21" x14ac:dyDescent="0.25">
      <c r="D605" s="81"/>
      <c r="P605" s="81"/>
      <c r="R605" s="104"/>
      <c r="S605" s="104"/>
      <c r="T605" s="103"/>
      <c r="U605" s="103"/>
    </row>
    <row r="606" spans="4:21" x14ac:dyDescent="0.25">
      <c r="D606" s="81"/>
      <c r="P606" s="81"/>
      <c r="R606" s="104"/>
      <c r="S606" s="104"/>
      <c r="T606" s="103"/>
      <c r="U606" s="103"/>
    </row>
    <row r="607" spans="4:21" x14ac:dyDescent="0.25">
      <c r="D607" s="81"/>
      <c r="P607" s="81"/>
      <c r="R607" s="104"/>
      <c r="S607" s="104"/>
      <c r="T607" s="103"/>
      <c r="U607" s="103"/>
    </row>
    <row r="608" spans="4:21" x14ac:dyDescent="0.25">
      <c r="D608" s="81"/>
      <c r="P608" s="81"/>
      <c r="R608" s="104"/>
      <c r="S608" s="104"/>
      <c r="T608" s="103"/>
      <c r="U608" s="103"/>
    </row>
    <row r="609" spans="4:21" x14ac:dyDescent="0.25">
      <c r="D609" s="81"/>
      <c r="P609" s="81"/>
      <c r="R609" s="104"/>
      <c r="S609" s="104"/>
      <c r="T609" s="103"/>
      <c r="U609" s="103"/>
    </row>
    <row r="610" spans="4:21" x14ac:dyDescent="0.25">
      <c r="D610" s="81"/>
      <c r="P610" s="81"/>
      <c r="R610" s="104"/>
      <c r="S610" s="104"/>
      <c r="T610" s="103"/>
      <c r="U610" s="103"/>
    </row>
    <row r="611" spans="4:21" x14ac:dyDescent="0.25">
      <c r="D611" s="81"/>
      <c r="P611" s="81"/>
      <c r="R611" s="104"/>
      <c r="S611" s="104"/>
      <c r="T611" s="103"/>
      <c r="U611" s="103"/>
    </row>
    <row r="612" spans="4:21" x14ac:dyDescent="0.25">
      <c r="D612" s="81"/>
      <c r="P612" s="81"/>
      <c r="R612" s="104"/>
      <c r="S612" s="104"/>
      <c r="T612" s="103"/>
      <c r="U612" s="103"/>
    </row>
    <row r="613" spans="4:21" x14ac:dyDescent="0.25">
      <c r="D613" s="81"/>
      <c r="P613" s="81"/>
      <c r="R613" s="104"/>
      <c r="S613" s="104"/>
      <c r="T613" s="103"/>
      <c r="U613" s="103"/>
    </row>
    <row r="614" spans="4:21" x14ac:dyDescent="0.25">
      <c r="D614" s="81"/>
      <c r="P614" s="81"/>
      <c r="R614" s="104"/>
      <c r="S614" s="104"/>
      <c r="T614" s="103"/>
      <c r="U614" s="103"/>
    </row>
    <row r="615" spans="4:21" x14ac:dyDescent="0.25">
      <c r="D615" s="81"/>
      <c r="P615" s="81"/>
      <c r="R615" s="104"/>
      <c r="S615" s="104"/>
      <c r="T615" s="103"/>
      <c r="U615" s="103"/>
    </row>
    <row r="616" spans="4:21" x14ac:dyDescent="0.25">
      <c r="D616" s="81"/>
      <c r="P616" s="81"/>
      <c r="R616" s="104"/>
      <c r="S616" s="104"/>
      <c r="T616" s="103"/>
      <c r="U616" s="103"/>
    </row>
    <row r="617" spans="4:21" x14ac:dyDescent="0.25">
      <c r="D617" s="81"/>
      <c r="P617" s="81"/>
      <c r="R617" s="104"/>
      <c r="S617" s="104"/>
      <c r="T617" s="103"/>
      <c r="U617" s="103"/>
    </row>
    <row r="618" spans="4:21" x14ac:dyDescent="0.25">
      <c r="D618" s="81"/>
      <c r="P618" s="81"/>
      <c r="R618" s="104"/>
      <c r="S618" s="104"/>
      <c r="T618" s="103"/>
      <c r="U618" s="103"/>
    </row>
    <row r="619" spans="4:21" x14ac:dyDescent="0.25">
      <c r="D619" s="81"/>
      <c r="P619" s="81"/>
      <c r="R619" s="104"/>
      <c r="S619" s="104"/>
      <c r="T619" s="103"/>
      <c r="U619" s="103"/>
    </row>
    <row r="620" spans="4:21" x14ac:dyDescent="0.25">
      <c r="D620" s="81"/>
      <c r="P620" s="81"/>
      <c r="R620" s="104"/>
      <c r="S620" s="104"/>
      <c r="T620" s="103"/>
      <c r="U620" s="103"/>
    </row>
    <row r="621" spans="4:21" x14ac:dyDescent="0.25">
      <c r="D621" s="81"/>
      <c r="P621" s="81"/>
      <c r="R621" s="104"/>
      <c r="S621" s="104"/>
      <c r="T621" s="103"/>
      <c r="U621" s="103"/>
    </row>
    <row r="622" spans="4:21" x14ac:dyDescent="0.25">
      <c r="D622" s="81"/>
      <c r="P622" s="81"/>
      <c r="R622" s="104"/>
      <c r="S622" s="104"/>
      <c r="T622" s="103"/>
      <c r="U622" s="103"/>
    </row>
    <row r="623" spans="4:21" x14ac:dyDescent="0.25">
      <c r="D623" s="81"/>
      <c r="P623" s="81"/>
      <c r="R623" s="104"/>
      <c r="S623" s="104"/>
      <c r="T623" s="103"/>
      <c r="U623" s="103"/>
    </row>
    <row r="624" spans="4:21" x14ac:dyDescent="0.25">
      <c r="D624" s="81"/>
      <c r="P624" s="81"/>
      <c r="R624" s="104"/>
      <c r="S624" s="104"/>
      <c r="T624" s="103"/>
      <c r="U624" s="103"/>
    </row>
    <row r="625" spans="4:21" x14ac:dyDescent="0.25">
      <c r="D625" s="81"/>
      <c r="P625" s="81"/>
      <c r="R625" s="104"/>
      <c r="S625" s="104"/>
      <c r="T625" s="103"/>
      <c r="U625" s="103"/>
    </row>
    <row r="626" spans="4:21" x14ac:dyDescent="0.25">
      <c r="D626" s="81"/>
      <c r="P626" s="81"/>
      <c r="R626" s="104"/>
      <c r="S626" s="104"/>
      <c r="T626" s="103"/>
      <c r="U626" s="103"/>
    </row>
    <row r="627" spans="4:21" x14ac:dyDescent="0.25">
      <c r="D627" s="81"/>
      <c r="P627" s="81"/>
      <c r="R627" s="104"/>
      <c r="S627" s="104"/>
      <c r="T627" s="103"/>
      <c r="U627" s="103"/>
    </row>
    <row r="628" spans="4:21" x14ac:dyDescent="0.25">
      <c r="D628" s="81"/>
      <c r="P628" s="81"/>
      <c r="R628" s="104"/>
      <c r="S628" s="104"/>
      <c r="T628" s="103"/>
      <c r="U628" s="103"/>
    </row>
    <row r="629" spans="4:21" x14ac:dyDescent="0.25">
      <c r="D629" s="81"/>
      <c r="P629" s="81"/>
      <c r="R629" s="104"/>
      <c r="S629" s="104"/>
      <c r="T629" s="103"/>
      <c r="U629" s="103"/>
    </row>
    <row r="630" spans="4:21" x14ac:dyDescent="0.25">
      <c r="D630" s="81"/>
      <c r="P630" s="81"/>
      <c r="R630" s="104"/>
      <c r="S630" s="104"/>
      <c r="T630" s="103"/>
      <c r="U630" s="103"/>
    </row>
    <row r="631" spans="4:21" x14ac:dyDescent="0.25">
      <c r="D631" s="81"/>
      <c r="P631" s="81"/>
      <c r="R631" s="104"/>
      <c r="S631" s="104"/>
      <c r="T631" s="103"/>
      <c r="U631" s="103"/>
    </row>
    <row r="632" spans="4:21" x14ac:dyDescent="0.25">
      <c r="D632" s="81"/>
      <c r="P632" s="81"/>
      <c r="R632" s="104"/>
      <c r="S632" s="104"/>
      <c r="T632" s="103"/>
      <c r="U632" s="103"/>
    </row>
    <row r="633" spans="4:21" x14ac:dyDescent="0.25">
      <c r="D633" s="81"/>
      <c r="P633" s="81"/>
      <c r="R633" s="104"/>
      <c r="S633" s="104"/>
      <c r="T633" s="103"/>
      <c r="U633" s="103"/>
    </row>
    <row r="634" spans="4:21" x14ac:dyDescent="0.25">
      <c r="D634" s="81"/>
      <c r="P634" s="81"/>
      <c r="R634" s="104"/>
      <c r="S634" s="104"/>
      <c r="T634" s="103"/>
      <c r="U634" s="103"/>
    </row>
    <row r="635" spans="4:21" x14ac:dyDescent="0.25">
      <c r="D635" s="81"/>
      <c r="P635" s="81"/>
      <c r="R635" s="104"/>
      <c r="S635" s="104"/>
      <c r="T635" s="103"/>
      <c r="U635" s="103"/>
    </row>
    <row r="636" spans="4:21" x14ac:dyDescent="0.25">
      <c r="D636" s="81"/>
      <c r="P636" s="81"/>
      <c r="R636" s="104"/>
      <c r="S636" s="104"/>
      <c r="T636" s="103"/>
      <c r="U636" s="103"/>
    </row>
    <row r="637" spans="4:21" x14ac:dyDescent="0.25">
      <c r="D637" s="81"/>
      <c r="P637" s="81"/>
      <c r="R637" s="104"/>
      <c r="S637" s="104"/>
      <c r="T637" s="103"/>
      <c r="U637" s="103"/>
    </row>
    <row r="638" spans="4:21" x14ac:dyDescent="0.25">
      <c r="D638" s="81"/>
      <c r="P638" s="81"/>
      <c r="R638" s="104"/>
      <c r="S638" s="104"/>
      <c r="T638" s="103"/>
      <c r="U638" s="103"/>
    </row>
    <row r="639" spans="4:21" x14ac:dyDescent="0.25">
      <c r="D639" s="81"/>
      <c r="P639" s="81"/>
      <c r="R639" s="104"/>
      <c r="S639" s="104"/>
      <c r="T639" s="103"/>
      <c r="U639" s="103"/>
    </row>
    <row r="640" spans="4:21" x14ac:dyDescent="0.25">
      <c r="D640" s="81"/>
      <c r="P640" s="81"/>
      <c r="R640" s="104"/>
      <c r="S640" s="104"/>
      <c r="T640" s="103"/>
      <c r="U640" s="103"/>
    </row>
    <row r="641" spans="4:21" x14ac:dyDescent="0.25">
      <c r="D641" s="81"/>
      <c r="P641" s="81"/>
      <c r="R641" s="104"/>
      <c r="S641" s="104"/>
      <c r="T641" s="103"/>
      <c r="U641" s="103"/>
    </row>
    <row r="642" spans="4:21" x14ac:dyDescent="0.25">
      <c r="D642" s="81"/>
      <c r="P642" s="81"/>
      <c r="R642" s="104"/>
      <c r="S642" s="104"/>
      <c r="T642" s="103"/>
      <c r="U642" s="103"/>
    </row>
    <row r="643" spans="4:21" x14ac:dyDescent="0.25">
      <c r="D643" s="81"/>
      <c r="P643" s="81"/>
      <c r="R643" s="104"/>
      <c r="S643" s="104"/>
      <c r="T643" s="103"/>
      <c r="U643" s="103"/>
    </row>
    <row r="644" spans="4:21" x14ac:dyDescent="0.25">
      <c r="D644" s="81"/>
      <c r="P644" s="81"/>
      <c r="R644" s="104"/>
      <c r="S644" s="104"/>
      <c r="T644" s="103"/>
      <c r="U644" s="103"/>
    </row>
    <row r="645" spans="4:21" x14ac:dyDescent="0.25">
      <c r="D645" s="81"/>
      <c r="P645" s="81"/>
      <c r="R645" s="104"/>
      <c r="S645" s="104"/>
      <c r="T645" s="103"/>
      <c r="U645" s="103"/>
    </row>
    <row r="646" spans="4:21" x14ac:dyDescent="0.25">
      <c r="D646" s="81"/>
      <c r="P646" s="81"/>
      <c r="R646" s="104"/>
      <c r="S646" s="104"/>
      <c r="T646" s="103"/>
      <c r="U646" s="103"/>
    </row>
    <row r="647" spans="4:21" x14ac:dyDescent="0.25">
      <c r="D647" s="81"/>
      <c r="P647" s="81"/>
      <c r="R647" s="104"/>
      <c r="S647" s="104"/>
      <c r="T647" s="103"/>
      <c r="U647" s="103"/>
    </row>
    <row r="648" spans="4:21" x14ac:dyDescent="0.25">
      <c r="D648" s="81"/>
      <c r="P648" s="81"/>
      <c r="R648" s="104"/>
      <c r="S648" s="104"/>
      <c r="T648" s="103"/>
      <c r="U648" s="103"/>
    </row>
    <row r="649" spans="4:21" x14ac:dyDescent="0.25">
      <c r="D649" s="81"/>
      <c r="P649" s="81"/>
      <c r="R649" s="104"/>
      <c r="S649" s="104"/>
      <c r="T649" s="103"/>
      <c r="U649" s="103"/>
    </row>
    <row r="650" spans="4:21" x14ac:dyDescent="0.25">
      <c r="D650" s="81"/>
      <c r="P650" s="81"/>
      <c r="R650" s="104"/>
      <c r="S650" s="104"/>
      <c r="T650" s="103"/>
      <c r="U650" s="103"/>
    </row>
    <row r="651" spans="4:21" x14ac:dyDescent="0.25">
      <c r="D651" s="81"/>
      <c r="P651" s="81"/>
      <c r="R651" s="104"/>
      <c r="S651" s="104"/>
      <c r="T651" s="103"/>
      <c r="U651" s="103"/>
    </row>
    <row r="652" spans="4:21" x14ac:dyDescent="0.25">
      <c r="D652" s="81"/>
      <c r="P652" s="81"/>
      <c r="R652" s="104"/>
      <c r="S652" s="104"/>
      <c r="T652" s="103"/>
      <c r="U652" s="103"/>
    </row>
    <row r="653" spans="4:21" x14ac:dyDescent="0.25">
      <c r="D653" s="81"/>
      <c r="P653" s="81"/>
      <c r="R653" s="104"/>
      <c r="S653" s="104"/>
      <c r="T653" s="103"/>
      <c r="U653" s="103"/>
    </row>
    <row r="654" spans="4:21" x14ac:dyDescent="0.25">
      <c r="D654" s="81"/>
      <c r="P654" s="81"/>
      <c r="R654" s="104"/>
      <c r="S654" s="104"/>
      <c r="T654" s="103"/>
      <c r="U654" s="103"/>
    </row>
    <row r="655" spans="4:21" x14ac:dyDescent="0.25">
      <c r="D655" s="81"/>
      <c r="P655" s="81"/>
      <c r="R655" s="104"/>
      <c r="S655" s="104"/>
      <c r="T655" s="103"/>
      <c r="U655" s="103"/>
    </row>
    <row r="656" spans="4:21" x14ac:dyDescent="0.25">
      <c r="D656" s="81"/>
      <c r="P656" s="81"/>
      <c r="R656" s="104"/>
      <c r="S656" s="104"/>
      <c r="T656" s="103"/>
      <c r="U656" s="103"/>
    </row>
    <row r="657" spans="4:21" x14ac:dyDescent="0.25">
      <c r="D657" s="81"/>
      <c r="P657" s="81"/>
      <c r="R657" s="104"/>
      <c r="S657" s="104"/>
      <c r="T657" s="103"/>
      <c r="U657" s="103"/>
    </row>
    <row r="658" spans="4:21" x14ac:dyDescent="0.25">
      <c r="D658" s="81"/>
      <c r="P658" s="81"/>
      <c r="R658" s="104"/>
      <c r="S658" s="104"/>
      <c r="T658" s="103"/>
      <c r="U658" s="103"/>
    </row>
    <row r="659" spans="4:21" x14ac:dyDescent="0.25">
      <c r="D659" s="81"/>
      <c r="P659" s="81"/>
      <c r="R659" s="104"/>
      <c r="S659" s="104"/>
      <c r="T659" s="103"/>
      <c r="U659" s="103"/>
    </row>
    <row r="660" spans="4:21" x14ac:dyDescent="0.25">
      <c r="D660" s="81"/>
      <c r="P660" s="81"/>
      <c r="R660" s="104"/>
      <c r="S660" s="104"/>
      <c r="T660" s="103"/>
      <c r="U660" s="103"/>
    </row>
    <row r="661" spans="4:21" x14ac:dyDescent="0.25">
      <c r="D661" s="81"/>
      <c r="P661" s="81"/>
      <c r="R661" s="104"/>
      <c r="S661" s="104"/>
      <c r="T661" s="103"/>
      <c r="U661" s="103"/>
    </row>
    <row r="662" spans="4:21" x14ac:dyDescent="0.25">
      <c r="D662" s="81"/>
      <c r="P662" s="81"/>
      <c r="R662" s="104"/>
      <c r="S662" s="104"/>
      <c r="T662" s="103"/>
      <c r="U662" s="103"/>
    </row>
    <row r="663" spans="4:21" x14ac:dyDescent="0.25">
      <c r="D663" s="81"/>
      <c r="P663" s="81"/>
      <c r="R663" s="104"/>
      <c r="S663" s="104"/>
      <c r="T663" s="103"/>
      <c r="U663" s="103"/>
    </row>
    <row r="664" spans="4:21" x14ac:dyDescent="0.25">
      <c r="D664" s="81"/>
      <c r="P664" s="81"/>
      <c r="R664" s="104"/>
      <c r="S664" s="104"/>
      <c r="T664" s="103"/>
      <c r="U664" s="103"/>
    </row>
    <row r="665" spans="4:21" x14ac:dyDescent="0.25">
      <c r="D665" s="81"/>
      <c r="P665" s="81"/>
      <c r="R665" s="104"/>
      <c r="S665" s="104"/>
      <c r="T665" s="103"/>
      <c r="U665" s="103"/>
    </row>
    <row r="666" spans="4:21" x14ac:dyDescent="0.25">
      <c r="D666" s="81"/>
      <c r="P666" s="81"/>
      <c r="R666" s="104"/>
      <c r="S666" s="104"/>
      <c r="T666" s="103"/>
      <c r="U666" s="103"/>
    </row>
    <row r="667" spans="4:21" x14ac:dyDescent="0.25">
      <c r="D667" s="81"/>
      <c r="P667" s="81"/>
      <c r="R667" s="104"/>
      <c r="S667" s="104"/>
      <c r="T667" s="103"/>
      <c r="U667" s="103"/>
    </row>
    <row r="668" spans="4:21" x14ac:dyDescent="0.25">
      <c r="D668" s="81"/>
      <c r="P668" s="81"/>
      <c r="R668" s="104"/>
      <c r="S668" s="104"/>
      <c r="T668" s="103"/>
      <c r="U668" s="103"/>
    </row>
    <row r="669" spans="4:21" x14ac:dyDescent="0.25">
      <c r="D669" s="81"/>
      <c r="P669" s="81"/>
      <c r="R669" s="104"/>
      <c r="S669" s="104"/>
      <c r="T669" s="103"/>
      <c r="U669" s="103"/>
    </row>
    <row r="670" spans="4:21" x14ac:dyDescent="0.25">
      <c r="D670" s="81"/>
      <c r="P670" s="81"/>
      <c r="R670" s="104"/>
      <c r="S670" s="104"/>
      <c r="T670" s="103"/>
      <c r="U670" s="103"/>
    </row>
    <row r="671" spans="4:21" x14ac:dyDescent="0.25">
      <c r="D671" s="81"/>
      <c r="P671" s="81"/>
      <c r="R671" s="104"/>
      <c r="S671" s="104"/>
      <c r="T671" s="103"/>
      <c r="U671" s="103"/>
    </row>
    <row r="672" spans="4:21" x14ac:dyDescent="0.25">
      <c r="D672" s="81"/>
      <c r="P672" s="81"/>
      <c r="R672" s="104"/>
      <c r="S672" s="104"/>
      <c r="T672" s="103"/>
      <c r="U672" s="103"/>
    </row>
    <row r="673" spans="4:21" x14ac:dyDescent="0.25">
      <c r="D673" s="81"/>
      <c r="P673" s="81"/>
      <c r="R673" s="104"/>
      <c r="S673" s="104"/>
      <c r="T673" s="103"/>
      <c r="U673" s="103"/>
    </row>
    <row r="674" spans="4:21" x14ac:dyDescent="0.25">
      <c r="D674" s="81"/>
      <c r="P674" s="81"/>
      <c r="R674" s="104"/>
      <c r="S674" s="104"/>
      <c r="T674" s="103"/>
      <c r="U674" s="103"/>
    </row>
    <row r="675" spans="4:21" x14ac:dyDescent="0.25">
      <c r="D675" s="81"/>
      <c r="P675" s="81"/>
      <c r="R675" s="104"/>
      <c r="S675" s="104"/>
      <c r="T675" s="103"/>
      <c r="U675" s="103"/>
    </row>
    <row r="676" spans="4:21" x14ac:dyDescent="0.25">
      <c r="D676" s="81"/>
      <c r="P676" s="81"/>
      <c r="R676" s="104"/>
      <c r="S676" s="104"/>
      <c r="T676" s="103"/>
      <c r="U676" s="103"/>
    </row>
    <row r="677" spans="4:21" x14ac:dyDescent="0.25">
      <c r="D677" s="81"/>
      <c r="P677" s="81"/>
      <c r="R677" s="104"/>
      <c r="S677" s="104"/>
      <c r="T677" s="103"/>
      <c r="U677" s="103"/>
    </row>
    <row r="678" spans="4:21" x14ac:dyDescent="0.25">
      <c r="D678" s="81"/>
      <c r="P678" s="81"/>
      <c r="R678" s="104"/>
      <c r="S678" s="104"/>
      <c r="T678" s="103"/>
      <c r="U678" s="103"/>
    </row>
    <row r="679" spans="4:21" x14ac:dyDescent="0.25">
      <c r="D679" s="81"/>
      <c r="P679" s="81"/>
      <c r="R679" s="104"/>
      <c r="S679" s="104"/>
      <c r="T679" s="103"/>
      <c r="U679" s="103"/>
    </row>
    <row r="680" spans="4:21" x14ac:dyDescent="0.25">
      <c r="D680" s="81"/>
      <c r="P680" s="81"/>
      <c r="R680" s="104"/>
      <c r="S680" s="104"/>
      <c r="T680" s="103"/>
      <c r="U680" s="103"/>
    </row>
    <row r="681" spans="4:21" x14ac:dyDescent="0.25">
      <c r="D681" s="81"/>
      <c r="P681" s="81"/>
      <c r="R681" s="104"/>
      <c r="S681" s="104"/>
      <c r="T681" s="103"/>
      <c r="U681" s="103"/>
    </row>
    <row r="682" spans="4:21" x14ac:dyDescent="0.25">
      <c r="D682" s="81"/>
      <c r="P682" s="81"/>
      <c r="R682" s="104"/>
      <c r="S682" s="104"/>
      <c r="T682" s="103"/>
      <c r="U682" s="103"/>
    </row>
    <row r="683" spans="4:21" x14ac:dyDescent="0.25">
      <c r="D683" s="81"/>
      <c r="P683" s="81"/>
      <c r="R683" s="104"/>
      <c r="S683" s="104"/>
      <c r="T683" s="103"/>
      <c r="U683" s="103"/>
    </row>
    <row r="684" spans="4:21" x14ac:dyDescent="0.25">
      <c r="D684" s="81"/>
      <c r="P684" s="81"/>
      <c r="R684" s="104"/>
      <c r="S684" s="104"/>
      <c r="T684" s="103"/>
      <c r="U684" s="103"/>
    </row>
    <row r="685" spans="4:21" x14ac:dyDescent="0.25">
      <c r="D685" s="81"/>
      <c r="P685" s="81"/>
      <c r="R685" s="104"/>
      <c r="S685" s="104"/>
      <c r="T685" s="103"/>
      <c r="U685" s="103"/>
    </row>
    <row r="686" spans="4:21" x14ac:dyDescent="0.25">
      <c r="D686" s="81"/>
      <c r="P686" s="81"/>
      <c r="R686" s="104"/>
      <c r="S686" s="104"/>
      <c r="T686" s="103"/>
      <c r="U686" s="103"/>
    </row>
    <row r="687" spans="4:21" x14ac:dyDescent="0.25">
      <c r="D687" s="81"/>
      <c r="P687" s="81"/>
      <c r="R687" s="104"/>
      <c r="S687" s="104"/>
      <c r="T687" s="103"/>
      <c r="U687" s="103"/>
    </row>
    <row r="688" spans="4:21" x14ac:dyDescent="0.25">
      <c r="D688" s="81"/>
      <c r="P688" s="81"/>
      <c r="R688" s="104"/>
      <c r="S688" s="104"/>
      <c r="T688" s="103"/>
      <c r="U688" s="103"/>
    </row>
    <row r="689" spans="4:21" x14ac:dyDescent="0.25">
      <c r="D689" s="81"/>
      <c r="P689" s="81"/>
      <c r="R689" s="104"/>
      <c r="S689" s="104"/>
      <c r="T689" s="103"/>
      <c r="U689" s="103"/>
    </row>
    <row r="690" spans="4:21" x14ac:dyDescent="0.25">
      <c r="D690" s="81"/>
      <c r="P690" s="81"/>
      <c r="R690" s="104"/>
      <c r="S690" s="104"/>
      <c r="T690" s="103"/>
      <c r="U690" s="103"/>
    </row>
    <row r="691" spans="4:21" x14ac:dyDescent="0.25">
      <c r="D691" s="81"/>
      <c r="P691" s="81"/>
      <c r="R691" s="104"/>
      <c r="S691" s="104"/>
      <c r="T691" s="103"/>
      <c r="U691" s="103"/>
    </row>
    <row r="692" spans="4:21" x14ac:dyDescent="0.25">
      <c r="D692" s="81"/>
      <c r="P692" s="81"/>
      <c r="R692" s="104"/>
      <c r="S692" s="104"/>
      <c r="T692" s="103"/>
      <c r="U692" s="103"/>
    </row>
    <row r="693" spans="4:21" x14ac:dyDescent="0.25">
      <c r="D693" s="81"/>
      <c r="P693" s="81"/>
      <c r="R693" s="104"/>
      <c r="S693" s="104"/>
      <c r="T693" s="103"/>
      <c r="U693" s="103"/>
    </row>
    <row r="694" spans="4:21" x14ac:dyDescent="0.25">
      <c r="D694" s="81"/>
      <c r="P694" s="81"/>
      <c r="R694" s="104"/>
      <c r="S694" s="104"/>
      <c r="T694" s="103"/>
      <c r="U694" s="103"/>
    </row>
    <row r="695" spans="4:21" x14ac:dyDescent="0.25">
      <c r="D695" s="81"/>
      <c r="P695" s="81"/>
      <c r="R695" s="104"/>
      <c r="S695" s="104"/>
      <c r="T695" s="103"/>
      <c r="U695" s="103"/>
    </row>
    <row r="696" spans="4:21" x14ac:dyDescent="0.25">
      <c r="D696" s="81"/>
      <c r="P696" s="81"/>
      <c r="R696" s="104"/>
      <c r="S696" s="104"/>
      <c r="T696" s="103"/>
      <c r="U696" s="103"/>
    </row>
    <row r="697" spans="4:21" x14ac:dyDescent="0.25">
      <c r="D697" s="81"/>
      <c r="P697" s="81"/>
      <c r="R697" s="104"/>
      <c r="S697" s="104"/>
      <c r="T697" s="103"/>
      <c r="U697" s="103"/>
    </row>
    <row r="698" spans="4:21" x14ac:dyDescent="0.25">
      <c r="D698" s="81"/>
      <c r="P698" s="81"/>
      <c r="R698" s="104"/>
      <c r="S698" s="104"/>
      <c r="T698" s="103"/>
      <c r="U698" s="103"/>
    </row>
    <row r="699" spans="4:21" x14ac:dyDescent="0.25">
      <c r="D699" s="81"/>
      <c r="P699" s="81"/>
      <c r="R699" s="104"/>
      <c r="S699" s="104"/>
      <c r="T699" s="103"/>
      <c r="U699" s="103"/>
    </row>
    <row r="700" spans="4:21" x14ac:dyDescent="0.25">
      <c r="D700" s="81"/>
      <c r="P700" s="81"/>
      <c r="R700" s="104"/>
      <c r="S700" s="104"/>
      <c r="T700" s="103"/>
      <c r="U700" s="103"/>
    </row>
    <row r="701" spans="4:21" x14ac:dyDescent="0.25">
      <c r="D701" s="81"/>
      <c r="P701" s="81"/>
      <c r="R701" s="104"/>
      <c r="S701" s="104"/>
      <c r="T701" s="103"/>
      <c r="U701" s="103"/>
    </row>
    <row r="702" spans="4:21" x14ac:dyDescent="0.25">
      <c r="D702" s="81"/>
      <c r="P702" s="81"/>
      <c r="R702" s="104"/>
      <c r="S702" s="104"/>
      <c r="T702" s="103"/>
      <c r="U702" s="103"/>
    </row>
    <row r="703" spans="4:21" x14ac:dyDescent="0.25">
      <c r="D703" s="81"/>
      <c r="P703" s="81"/>
      <c r="R703" s="104"/>
      <c r="S703" s="104"/>
      <c r="T703" s="103"/>
      <c r="U703" s="103"/>
    </row>
    <row r="704" spans="4:21" x14ac:dyDescent="0.25">
      <c r="D704" s="81"/>
      <c r="P704" s="81"/>
      <c r="R704" s="104"/>
      <c r="S704" s="104"/>
      <c r="T704" s="103"/>
      <c r="U704" s="103"/>
    </row>
    <row r="705" spans="4:21" x14ac:dyDescent="0.25">
      <c r="D705" s="81"/>
      <c r="P705" s="81"/>
      <c r="R705" s="104"/>
      <c r="S705" s="104"/>
      <c r="T705" s="103"/>
      <c r="U705" s="103"/>
    </row>
    <row r="706" spans="4:21" x14ac:dyDescent="0.25">
      <c r="D706" s="81"/>
      <c r="P706" s="81"/>
      <c r="R706" s="104"/>
      <c r="S706" s="104"/>
      <c r="T706" s="103"/>
      <c r="U706" s="103"/>
    </row>
    <row r="707" spans="4:21" x14ac:dyDescent="0.25">
      <c r="D707" s="81"/>
      <c r="P707" s="81"/>
      <c r="R707" s="104"/>
      <c r="S707" s="104"/>
      <c r="T707" s="103"/>
      <c r="U707" s="103"/>
    </row>
    <row r="708" spans="4:21" x14ac:dyDescent="0.25">
      <c r="D708" s="81"/>
      <c r="P708" s="81"/>
      <c r="R708" s="104"/>
      <c r="S708" s="104"/>
      <c r="T708" s="103"/>
      <c r="U708" s="103"/>
    </row>
    <row r="709" spans="4:21" x14ac:dyDescent="0.25">
      <c r="D709" s="81"/>
      <c r="P709" s="81"/>
      <c r="R709" s="104"/>
      <c r="S709" s="104"/>
      <c r="T709" s="103"/>
      <c r="U709" s="103"/>
    </row>
    <row r="710" spans="4:21" x14ac:dyDescent="0.25">
      <c r="D710" s="81"/>
      <c r="P710" s="81"/>
      <c r="R710" s="104"/>
      <c r="S710" s="104"/>
      <c r="T710" s="103"/>
      <c r="U710" s="103"/>
    </row>
    <row r="711" spans="4:21" x14ac:dyDescent="0.25">
      <c r="D711" s="81"/>
      <c r="P711" s="81"/>
      <c r="R711" s="104"/>
      <c r="S711" s="104"/>
      <c r="T711" s="103"/>
      <c r="U711" s="103"/>
    </row>
    <row r="712" spans="4:21" x14ac:dyDescent="0.25">
      <c r="D712" s="81"/>
      <c r="P712" s="81"/>
      <c r="R712" s="104"/>
      <c r="S712" s="104"/>
      <c r="T712" s="103"/>
      <c r="U712" s="103"/>
    </row>
    <row r="713" spans="4:21" x14ac:dyDescent="0.25">
      <c r="D713" s="81"/>
      <c r="P713" s="81"/>
      <c r="R713" s="104"/>
      <c r="S713" s="104"/>
      <c r="T713" s="103"/>
      <c r="U713" s="103"/>
    </row>
    <row r="714" spans="4:21" x14ac:dyDescent="0.25">
      <c r="D714" s="81"/>
      <c r="P714" s="81"/>
      <c r="R714" s="104"/>
      <c r="S714" s="104"/>
      <c r="T714" s="103"/>
      <c r="U714" s="103"/>
    </row>
    <row r="715" spans="4:21" x14ac:dyDescent="0.25">
      <c r="D715" s="81"/>
      <c r="P715" s="81"/>
      <c r="R715" s="104"/>
      <c r="S715" s="104"/>
      <c r="T715" s="103"/>
      <c r="U715" s="103"/>
    </row>
    <row r="716" spans="4:21" x14ac:dyDescent="0.25">
      <c r="D716" s="81"/>
      <c r="P716" s="81"/>
      <c r="R716" s="104"/>
      <c r="S716" s="104"/>
      <c r="T716" s="103"/>
      <c r="U716" s="103"/>
    </row>
    <row r="717" spans="4:21" x14ac:dyDescent="0.25">
      <c r="D717" s="81"/>
      <c r="P717" s="81"/>
      <c r="R717" s="104"/>
      <c r="S717" s="104"/>
      <c r="T717" s="103"/>
      <c r="U717" s="103"/>
    </row>
    <row r="718" spans="4:21" x14ac:dyDescent="0.25">
      <c r="D718" s="81"/>
      <c r="P718" s="81"/>
      <c r="R718" s="104"/>
      <c r="S718" s="104"/>
      <c r="T718" s="103"/>
      <c r="U718" s="103"/>
    </row>
    <row r="719" spans="4:21" x14ac:dyDescent="0.25">
      <c r="D719" s="81"/>
      <c r="P719" s="81"/>
      <c r="R719" s="104"/>
      <c r="S719" s="104"/>
      <c r="T719" s="103"/>
      <c r="U719" s="103"/>
    </row>
    <row r="720" spans="4:21" x14ac:dyDescent="0.25">
      <c r="D720" s="81"/>
      <c r="P720" s="81"/>
      <c r="R720" s="104"/>
      <c r="S720" s="104"/>
      <c r="T720" s="103"/>
      <c r="U720" s="103"/>
    </row>
    <row r="721" spans="4:21" x14ac:dyDescent="0.25">
      <c r="D721" s="81"/>
      <c r="P721" s="81"/>
      <c r="R721" s="104"/>
      <c r="S721" s="104"/>
      <c r="T721" s="103"/>
      <c r="U721" s="103"/>
    </row>
    <row r="722" spans="4:21" x14ac:dyDescent="0.25">
      <c r="D722" s="81"/>
      <c r="P722" s="81"/>
      <c r="R722" s="104"/>
      <c r="S722" s="104"/>
      <c r="T722" s="103"/>
      <c r="U722" s="103"/>
    </row>
    <row r="723" spans="4:21" x14ac:dyDescent="0.25">
      <c r="D723" s="81"/>
      <c r="P723" s="81"/>
      <c r="R723" s="104"/>
      <c r="S723" s="104"/>
      <c r="T723" s="103"/>
      <c r="U723" s="103"/>
    </row>
    <row r="724" spans="4:21" x14ac:dyDescent="0.25">
      <c r="D724" s="81"/>
      <c r="P724" s="81"/>
      <c r="R724" s="104"/>
      <c r="S724" s="104"/>
      <c r="T724" s="103"/>
      <c r="U724" s="103"/>
    </row>
    <row r="725" spans="4:21" x14ac:dyDescent="0.25">
      <c r="D725" s="81"/>
      <c r="P725" s="81"/>
      <c r="R725" s="104"/>
      <c r="S725" s="104"/>
      <c r="T725" s="103"/>
      <c r="U725" s="103"/>
    </row>
    <row r="726" spans="4:21" x14ac:dyDescent="0.25">
      <c r="D726" s="81"/>
      <c r="P726" s="81"/>
      <c r="R726" s="104"/>
      <c r="S726" s="104"/>
      <c r="T726" s="103"/>
      <c r="U726" s="103"/>
    </row>
    <row r="727" spans="4:21" x14ac:dyDescent="0.25">
      <c r="D727" s="81"/>
      <c r="P727" s="81"/>
      <c r="R727" s="104"/>
      <c r="S727" s="104"/>
      <c r="T727" s="103"/>
      <c r="U727" s="103"/>
    </row>
    <row r="728" spans="4:21" x14ac:dyDescent="0.25">
      <c r="D728" s="81"/>
      <c r="P728" s="81"/>
      <c r="R728" s="104"/>
      <c r="S728" s="104"/>
      <c r="T728" s="103"/>
      <c r="U728" s="103"/>
    </row>
    <row r="729" spans="4:21" x14ac:dyDescent="0.25">
      <c r="D729" s="81"/>
      <c r="P729" s="81"/>
      <c r="R729" s="104"/>
      <c r="S729" s="104"/>
      <c r="T729" s="103"/>
      <c r="U729" s="103"/>
    </row>
    <row r="730" spans="4:21" x14ac:dyDescent="0.25">
      <c r="D730" s="81"/>
      <c r="P730" s="81"/>
      <c r="R730" s="104"/>
      <c r="S730" s="104"/>
      <c r="T730" s="103"/>
      <c r="U730" s="103"/>
    </row>
    <row r="731" spans="4:21" x14ac:dyDescent="0.25">
      <c r="D731" s="81"/>
      <c r="P731" s="81"/>
      <c r="R731" s="104"/>
      <c r="S731" s="104"/>
      <c r="T731" s="103"/>
      <c r="U731" s="103"/>
    </row>
    <row r="732" spans="4:21" x14ac:dyDescent="0.25">
      <c r="D732" s="81"/>
      <c r="P732" s="81"/>
      <c r="R732" s="104"/>
      <c r="S732" s="104"/>
      <c r="T732" s="103"/>
      <c r="U732" s="103"/>
    </row>
    <row r="733" spans="4:21" x14ac:dyDescent="0.25">
      <c r="D733" s="81"/>
      <c r="P733" s="81"/>
      <c r="R733" s="104"/>
      <c r="S733" s="104"/>
      <c r="T733" s="103"/>
      <c r="U733" s="103"/>
    </row>
    <row r="734" spans="4:21" x14ac:dyDescent="0.25">
      <c r="D734" s="81"/>
      <c r="P734" s="81"/>
      <c r="R734" s="104"/>
      <c r="S734" s="104"/>
      <c r="T734" s="103"/>
      <c r="U734" s="103"/>
    </row>
    <row r="735" spans="4:21" x14ac:dyDescent="0.25">
      <c r="D735" s="81"/>
      <c r="P735" s="81"/>
      <c r="R735" s="104"/>
      <c r="S735" s="104"/>
      <c r="T735" s="103"/>
      <c r="U735" s="103"/>
    </row>
    <row r="736" spans="4:21" x14ac:dyDescent="0.25">
      <c r="D736" s="81"/>
      <c r="P736" s="81"/>
      <c r="R736" s="104"/>
      <c r="S736" s="104"/>
      <c r="T736" s="103"/>
      <c r="U736" s="103"/>
    </row>
    <row r="737" spans="4:21" x14ac:dyDescent="0.25">
      <c r="D737" s="81"/>
      <c r="P737" s="81"/>
      <c r="R737" s="104"/>
      <c r="S737" s="104"/>
      <c r="T737" s="103"/>
      <c r="U737" s="103"/>
    </row>
    <row r="738" spans="4:21" x14ac:dyDescent="0.25">
      <c r="D738" s="81"/>
      <c r="P738" s="81"/>
      <c r="R738" s="104"/>
      <c r="S738" s="104"/>
      <c r="T738" s="103"/>
      <c r="U738" s="103"/>
    </row>
    <row r="739" spans="4:21" x14ac:dyDescent="0.25">
      <c r="D739" s="81"/>
      <c r="P739" s="81"/>
      <c r="R739" s="104"/>
      <c r="S739" s="104"/>
      <c r="T739" s="103"/>
      <c r="U739" s="103"/>
    </row>
    <row r="740" spans="4:21" x14ac:dyDescent="0.25">
      <c r="D740" s="81"/>
      <c r="P740" s="81"/>
      <c r="R740" s="104"/>
      <c r="S740" s="104"/>
      <c r="T740" s="103"/>
      <c r="U740" s="103"/>
    </row>
    <row r="741" spans="4:21" x14ac:dyDescent="0.25">
      <c r="D741" s="81"/>
      <c r="P741" s="81"/>
      <c r="R741" s="104"/>
      <c r="S741" s="104"/>
      <c r="T741" s="103"/>
      <c r="U741" s="103"/>
    </row>
    <row r="742" spans="4:21" x14ac:dyDescent="0.25">
      <c r="D742" s="81"/>
      <c r="P742" s="81"/>
      <c r="R742" s="104"/>
      <c r="S742" s="104"/>
      <c r="T742" s="103"/>
      <c r="U742" s="103"/>
    </row>
    <row r="743" spans="4:21" x14ac:dyDescent="0.25">
      <c r="D743" s="81"/>
      <c r="P743" s="81"/>
      <c r="R743" s="104"/>
      <c r="S743" s="104"/>
      <c r="T743" s="103"/>
      <c r="U743" s="103"/>
    </row>
    <row r="744" spans="4:21" x14ac:dyDescent="0.25">
      <c r="D744" s="81"/>
      <c r="P744" s="81"/>
      <c r="R744" s="104"/>
      <c r="S744" s="104"/>
      <c r="T744" s="103"/>
      <c r="U744" s="103"/>
    </row>
    <row r="745" spans="4:21" x14ac:dyDescent="0.25">
      <c r="D745" s="81"/>
      <c r="P745" s="81"/>
      <c r="R745" s="104"/>
      <c r="S745" s="104"/>
      <c r="T745" s="103"/>
      <c r="U745" s="103"/>
    </row>
    <row r="746" spans="4:21" x14ac:dyDescent="0.25">
      <c r="D746" s="81"/>
      <c r="P746" s="81"/>
      <c r="R746" s="104"/>
      <c r="S746" s="104"/>
      <c r="T746" s="103"/>
      <c r="U746" s="103"/>
    </row>
    <row r="747" spans="4:21" x14ac:dyDescent="0.25">
      <c r="D747" s="81"/>
      <c r="P747" s="81"/>
      <c r="R747" s="104"/>
      <c r="S747" s="104"/>
      <c r="T747" s="103"/>
      <c r="U747" s="103"/>
    </row>
    <row r="748" spans="4:21" x14ac:dyDescent="0.25">
      <c r="D748" s="81"/>
      <c r="P748" s="81"/>
      <c r="R748" s="104"/>
      <c r="S748" s="104"/>
      <c r="T748" s="103"/>
      <c r="U748" s="103"/>
    </row>
    <row r="749" spans="4:21" x14ac:dyDescent="0.25">
      <c r="D749" s="81"/>
      <c r="P749" s="81"/>
      <c r="R749" s="104"/>
      <c r="S749" s="104"/>
      <c r="T749" s="103"/>
      <c r="U749" s="103"/>
    </row>
    <row r="750" spans="4:21" x14ac:dyDescent="0.25">
      <c r="D750" s="81"/>
      <c r="P750" s="81"/>
      <c r="R750" s="104"/>
      <c r="S750" s="104"/>
      <c r="T750" s="103"/>
      <c r="U750" s="103"/>
    </row>
    <row r="751" spans="4:21" x14ac:dyDescent="0.25">
      <c r="D751" s="81"/>
      <c r="P751" s="81"/>
      <c r="R751" s="104"/>
      <c r="S751" s="104"/>
      <c r="T751" s="103"/>
      <c r="U751" s="103"/>
    </row>
    <row r="752" spans="4:21" x14ac:dyDescent="0.25">
      <c r="D752" s="81"/>
      <c r="P752" s="81"/>
      <c r="R752" s="104"/>
      <c r="S752" s="104"/>
      <c r="T752" s="103"/>
      <c r="U752" s="103"/>
    </row>
    <row r="753" spans="4:21" x14ac:dyDescent="0.25">
      <c r="D753" s="81"/>
      <c r="P753" s="81"/>
      <c r="R753" s="104"/>
      <c r="S753" s="104"/>
      <c r="T753" s="103"/>
      <c r="U753" s="103"/>
    </row>
    <row r="754" spans="4:21" x14ac:dyDescent="0.25">
      <c r="D754" s="81"/>
      <c r="P754" s="81"/>
      <c r="R754" s="104"/>
      <c r="S754" s="104"/>
      <c r="T754" s="103"/>
      <c r="U754" s="103"/>
    </row>
    <row r="755" spans="4:21" x14ac:dyDescent="0.25">
      <c r="D755" s="81"/>
      <c r="P755" s="81"/>
      <c r="R755" s="104"/>
      <c r="S755" s="104"/>
      <c r="T755" s="103"/>
      <c r="U755" s="103"/>
    </row>
    <row r="756" spans="4:21" x14ac:dyDescent="0.25">
      <c r="D756" s="81"/>
      <c r="P756" s="81"/>
      <c r="R756" s="104"/>
      <c r="S756" s="104"/>
      <c r="T756" s="103"/>
      <c r="U756" s="103"/>
    </row>
    <row r="757" spans="4:21" x14ac:dyDescent="0.25">
      <c r="D757" s="81"/>
      <c r="P757" s="81"/>
      <c r="R757" s="104"/>
      <c r="S757" s="104"/>
      <c r="T757" s="103"/>
      <c r="U757" s="103"/>
    </row>
    <row r="758" spans="4:21" x14ac:dyDescent="0.25">
      <c r="D758" s="81"/>
      <c r="P758" s="81"/>
      <c r="R758" s="104"/>
      <c r="S758" s="104"/>
      <c r="T758" s="103"/>
      <c r="U758" s="103"/>
    </row>
    <row r="759" spans="4:21" x14ac:dyDescent="0.25">
      <c r="D759" s="81"/>
      <c r="P759" s="81"/>
      <c r="R759" s="104"/>
      <c r="S759" s="104"/>
      <c r="T759" s="103"/>
      <c r="U759" s="103"/>
    </row>
    <row r="760" spans="4:21" x14ac:dyDescent="0.25">
      <c r="D760" s="81"/>
      <c r="P760" s="81"/>
      <c r="R760" s="104"/>
      <c r="S760" s="104"/>
      <c r="T760" s="103"/>
      <c r="U760" s="103"/>
    </row>
    <row r="761" spans="4:21" x14ac:dyDescent="0.25">
      <c r="D761" s="81"/>
      <c r="P761" s="81"/>
      <c r="R761" s="104"/>
      <c r="S761" s="104"/>
      <c r="T761" s="103"/>
      <c r="U761" s="103"/>
    </row>
    <row r="762" spans="4:21" x14ac:dyDescent="0.25">
      <c r="D762" s="81"/>
      <c r="P762" s="81"/>
      <c r="R762" s="104"/>
      <c r="S762" s="104"/>
      <c r="T762" s="103"/>
      <c r="U762" s="103"/>
    </row>
    <row r="763" spans="4:21" x14ac:dyDescent="0.25">
      <c r="D763" s="81"/>
      <c r="P763" s="81"/>
      <c r="R763" s="104"/>
      <c r="S763" s="104"/>
      <c r="T763" s="103"/>
      <c r="U763" s="103"/>
    </row>
    <row r="764" spans="4:21" x14ac:dyDescent="0.25">
      <c r="D764" s="81"/>
      <c r="P764" s="81"/>
      <c r="R764" s="104"/>
      <c r="S764" s="104"/>
      <c r="T764" s="103"/>
      <c r="U764" s="103"/>
    </row>
    <row r="765" spans="4:21" x14ac:dyDescent="0.25">
      <c r="D765" s="81"/>
      <c r="P765" s="81"/>
      <c r="R765" s="104"/>
      <c r="S765" s="104"/>
      <c r="T765" s="103"/>
      <c r="U765" s="103"/>
    </row>
    <row r="766" spans="4:21" x14ac:dyDescent="0.25">
      <c r="D766" s="81"/>
      <c r="P766" s="81"/>
      <c r="R766" s="104"/>
      <c r="S766" s="104"/>
      <c r="T766" s="103"/>
      <c r="U766" s="103"/>
    </row>
    <row r="767" spans="4:21" x14ac:dyDescent="0.25">
      <c r="D767" s="81"/>
      <c r="P767" s="81"/>
      <c r="R767" s="104"/>
      <c r="S767" s="104"/>
      <c r="T767" s="103"/>
      <c r="U767" s="103"/>
    </row>
    <row r="768" spans="4:21" x14ac:dyDescent="0.25">
      <c r="D768" s="81"/>
      <c r="P768" s="81"/>
      <c r="R768" s="104"/>
      <c r="S768" s="104"/>
      <c r="T768" s="103"/>
      <c r="U768" s="103"/>
    </row>
    <row r="769" spans="4:21" x14ac:dyDescent="0.25">
      <c r="D769" s="81"/>
      <c r="P769" s="81"/>
      <c r="R769" s="104"/>
      <c r="S769" s="104"/>
      <c r="T769" s="103"/>
      <c r="U769" s="103"/>
    </row>
    <row r="770" spans="4:21" x14ac:dyDescent="0.25">
      <c r="D770" s="81"/>
      <c r="P770" s="81"/>
      <c r="R770" s="104"/>
      <c r="S770" s="104"/>
      <c r="T770" s="103"/>
      <c r="U770" s="103"/>
    </row>
    <row r="771" spans="4:21" x14ac:dyDescent="0.25">
      <c r="D771" s="81"/>
      <c r="P771" s="81"/>
      <c r="R771" s="104"/>
      <c r="S771" s="104"/>
      <c r="T771" s="103"/>
      <c r="U771" s="103"/>
    </row>
    <row r="772" spans="4:21" x14ac:dyDescent="0.25">
      <c r="D772" s="81"/>
      <c r="P772" s="81"/>
      <c r="R772" s="104"/>
      <c r="S772" s="104"/>
      <c r="T772" s="103"/>
      <c r="U772" s="103"/>
    </row>
    <row r="773" spans="4:21" x14ac:dyDescent="0.25">
      <c r="D773" s="81"/>
      <c r="P773" s="81"/>
      <c r="R773" s="104"/>
      <c r="S773" s="104"/>
      <c r="T773" s="103"/>
      <c r="U773" s="103"/>
    </row>
    <row r="774" spans="4:21" x14ac:dyDescent="0.25">
      <c r="D774" s="81"/>
      <c r="P774" s="81"/>
      <c r="R774" s="104"/>
      <c r="S774" s="104"/>
      <c r="T774" s="103"/>
      <c r="U774" s="103"/>
    </row>
    <row r="775" spans="4:21" x14ac:dyDescent="0.25">
      <c r="D775" s="81"/>
      <c r="P775" s="81"/>
      <c r="R775" s="104"/>
      <c r="S775" s="104"/>
      <c r="T775" s="103"/>
      <c r="U775" s="103"/>
    </row>
    <row r="776" spans="4:21" x14ac:dyDescent="0.25">
      <c r="D776" s="81"/>
      <c r="P776" s="81"/>
      <c r="R776" s="104"/>
      <c r="S776" s="104"/>
      <c r="T776" s="103"/>
      <c r="U776" s="103"/>
    </row>
    <row r="777" spans="4:21" x14ac:dyDescent="0.25">
      <c r="D777" s="81"/>
      <c r="P777" s="81"/>
      <c r="R777" s="104"/>
      <c r="S777" s="104"/>
      <c r="T777" s="103"/>
      <c r="U777" s="103"/>
    </row>
    <row r="778" spans="4:21" x14ac:dyDescent="0.25">
      <c r="D778" s="81"/>
      <c r="P778" s="81"/>
      <c r="R778" s="104"/>
      <c r="S778" s="104"/>
      <c r="T778" s="103"/>
      <c r="U778" s="103"/>
    </row>
    <row r="779" spans="4:21" x14ac:dyDescent="0.25">
      <c r="D779" s="81"/>
      <c r="P779" s="81"/>
      <c r="R779" s="104"/>
      <c r="S779" s="104"/>
      <c r="T779" s="103"/>
      <c r="U779" s="103"/>
    </row>
    <row r="780" spans="4:21" x14ac:dyDescent="0.25">
      <c r="D780" s="81"/>
      <c r="P780" s="81"/>
      <c r="R780" s="104"/>
      <c r="S780" s="104"/>
      <c r="T780" s="103"/>
      <c r="U780" s="103"/>
    </row>
    <row r="781" spans="4:21" x14ac:dyDescent="0.25">
      <c r="D781" s="81"/>
      <c r="P781" s="81"/>
      <c r="R781" s="104"/>
      <c r="S781" s="104"/>
      <c r="T781" s="103"/>
      <c r="U781" s="103"/>
    </row>
    <row r="782" spans="4:21" x14ac:dyDescent="0.25">
      <c r="D782" s="81"/>
      <c r="P782" s="81"/>
      <c r="R782" s="104"/>
      <c r="S782" s="104"/>
      <c r="T782" s="103"/>
      <c r="U782" s="103"/>
    </row>
    <row r="783" spans="4:21" x14ac:dyDescent="0.25">
      <c r="D783" s="81"/>
      <c r="P783" s="81"/>
      <c r="R783" s="104"/>
      <c r="S783" s="104"/>
      <c r="T783" s="103"/>
      <c r="U783" s="103"/>
    </row>
    <row r="784" spans="4:21" x14ac:dyDescent="0.25">
      <c r="D784" s="81"/>
      <c r="P784" s="81"/>
      <c r="R784" s="104"/>
      <c r="S784" s="104"/>
      <c r="T784" s="103"/>
      <c r="U784" s="103"/>
    </row>
    <row r="785" spans="4:21" x14ac:dyDescent="0.25">
      <c r="D785" s="81"/>
      <c r="P785" s="81"/>
      <c r="R785" s="104"/>
      <c r="S785" s="104"/>
      <c r="T785" s="103"/>
      <c r="U785" s="103"/>
    </row>
    <row r="786" spans="4:21" x14ac:dyDescent="0.25">
      <c r="D786" s="81"/>
      <c r="P786" s="81"/>
      <c r="R786" s="104"/>
      <c r="S786" s="104"/>
      <c r="T786" s="103"/>
      <c r="U786" s="103"/>
    </row>
    <row r="787" spans="4:21" x14ac:dyDescent="0.25">
      <c r="D787" s="81"/>
      <c r="P787" s="81"/>
      <c r="R787" s="104"/>
      <c r="S787" s="104"/>
      <c r="T787" s="103"/>
      <c r="U787" s="103"/>
    </row>
    <row r="788" spans="4:21" x14ac:dyDescent="0.25">
      <c r="D788" s="81"/>
      <c r="P788" s="81"/>
      <c r="R788" s="104"/>
      <c r="S788" s="104"/>
      <c r="T788" s="103"/>
      <c r="U788" s="103"/>
    </row>
    <row r="789" spans="4:21" x14ac:dyDescent="0.25">
      <c r="D789" s="81"/>
      <c r="P789" s="81"/>
      <c r="R789" s="104"/>
      <c r="S789" s="104"/>
      <c r="T789" s="103"/>
      <c r="U789" s="103"/>
    </row>
    <row r="790" spans="4:21" x14ac:dyDescent="0.25">
      <c r="D790" s="81"/>
      <c r="P790" s="81"/>
      <c r="R790" s="104"/>
      <c r="S790" s="104"/>
      <c r="T790" s="103"/>
      <c r="U790" s="103"/>
    </row>
    <row r="791" spans="4:21" x14ac:dyDescent="0.25">
      <c r="D791" s="81"/>
      <c r="P791" s="81"/>
      <c r="R791" s="104"/>
      <c r="S791" s="104"/>
      <c r="T791" s="103"/>
      <c r="U791" s="103"/>
    </row>
    <row r="792" spans="4:21" x14ac:dyDescent="0.25">
      <c r="D792" s="81"/>
      <c r="P792" s="81"/>
      <c r="R792" s="104"/>
      <c r="S792" s="104"/>
      <c r="T792" s="103"/>
      <c r="U792" s="103"/>
    </row>
    <row r="793" spans="4:21" x14ac:dyDescent="0.25">
      <c r="D793" s="81"/>
      <c r="P793" s="81"/>
      <c r="R793" s="104"/>
      <c r="S793" s="104"/>
      <c r="T793" s="103"/>
      <c r="U793" s="103"/>
    </row>
    <row r="794" spans="4:21" x14ac:dyDescent="0.25">
      <c r="D794" s="81"/>
      <c r="P794" s="81"/>
      <c r="R794" s="104"/>
      <c r="S794" s="104"/>
      <c r="T794" s="103"/>
      <c r="U794" s="103"/>
    </row>
    <row r="795" spans="4:21" x14ac:dyDescent="0.25">
      <c r="D795" s="81"/>
      <c r="P795" s="81"/>
      <c r="R795" s="104"/>
      <c r="S795" s="104"/>
      <c r="T795" s="103"/>
      <c r="U795" s="103"/>
    </row>
    <row r="796" spans="4:21" x14ac:dyDescent="0.25">
      <c r="D796" s="81"/>
      <c r="P796" s="81"/>
      <c r="R796" s="104"/>
      <c r="S796" s="104"/>
      <c r="T796" s="103"/>
      <c r="U796" s="103"/>
    </row>
    <row r="797" spans="4:21" x14ac:dyDescent="0.25">
      <c r="D797" s="81"/>
      <c r="P797" s="81"/>
      <c r="R797" s="104"/>
      <c r="S797" s="104"/>
      <c r="T797" s="103"/>
      <c r="U797" s="103"/>
    </row>
    <row r="798" spans="4:21" x14ac:dyDescent="0.25">
      <c r="D798" s="81"/>
      <c r="P798" s="81"/>
      <c r="R798" s="104"/>
      <c r="S798" s="104"/>
      <c r="T798" s="103"/>
      <c r="U798" s="103"/>
    </row>
    <row r="799" spans="4:21" x14ac:dyDescent="0.25">
      <c r="D799" s="81"/>
      <c r="P799" s="81"/>
      <c r="R799" s="104"/>
      <c r="S799" s="104"/>
      <c r="T799" s="103"/>
      <c r="U799" s="103"/>
    </row>
    <row r="800" spans="4:21" x14ac:dyDescent="0.25">
      <c r="D800" s="81"/>
      <c r="P800" s="81"/>
      <c r="R800" s="104"/>
      <c r="S800" s="104"/>
      <c r="T800" s="103"/>
      <c r="U800" s="103"/>
    </row>
    <row r="801" spans="4:21" x14ac:dyDescent="0.25">
      <c r="D801" s="81"/>
      <c r="P801" s="81"/>
      <c r="R801" s="104"/>
      <c r="S801" s="104"/>
      <c r="T801" s="103"/>
      <c r="U801" s="103"/>
    </row>
    <row r="802" spans="4:21" x14ac:dyDescent="0.25">
      <c r="D802" s="81"/>
      <c r="P802" s="81"/>
      <c r="R802" s="104"/>
      <c r="S802" s="104"/>
      <c r="T802" s="103"/>
      <c r="U802" s="103"/>
    </row>
    <row r="803" spans="4:21" x14ac:dyDescent="0.25">
      <c r="D803" s="81"/>
      <c r="P803" s="81"/>
      <c r="R803" s="104"/>
      <c r="S803" s="104"/>
      <c r="T803" s="103"/>
      <c r="U803" s="103"/>
    </row>
    <row r="804" spans="4:21" x14ac:dyDescent="0.25">
      <c r="D804" s="81"/>
      <c r="P804" s="81"/>
      <c r="R804" s="104"/>
      <c r="S804" s="104"/>
      <c r="T804" s="103"/>
      <c r="U804" s="103"/>
    </row>
    <row r="805" spans="4:21" x14ac:dyDescent="0.25">
      <c r="D805" s="81"/>
      <c r="P805" s="81"/>
      <c r="R805" s="104"/>
      <c r="S805" s="104"/>
      <c r="T805" s="103"/>
      <c r="U805" s="103"/>
    </row>
    <row r="806" spans="4:21" x14ac:dyDescent="0.25">
      <c r="D806" s="81"/>
      <c r="P806" s="81"/>
      <c r="R806" s="104"/>
      <c r="S806" s="104"/>
      <c r="T806" s="103"/>
      <c r="U806" s="103"/>
    </row>
    <row r="807" spans="4:21" x14ac:dyDescent="0.25">
      <c r="D807" s="81"/>
      <c r="P807" s="81"/>
      <c r="R807" s="104"/>
      <c r="S807" s="104"/>
      <c r="T807" s="103"/>
      <c r="U807" s="103"/>
    </row>
    <row r="808" spans="4:21" x14ac:dyDescent="0.25">
      <c r="D808" s="81"/>
      <c r="P808" s="81"/>
      <c r="R808" s="104"/>
      <c r="S808" s="104"/>
      <c r="T808" s="103"/>
      <c r="U808" s="103"/>
    </row>
    <row r="809" spans="4:21" x14ac:dyDescent="0.25">
      <c r="D809" s="81"/>
      <c r="P809" s="81"/>
      <c r="R809" s="104"/>
      <c r="S809" s="104"/>
      <c r="T809" s="103"/>
      <c r="U809" s="103"/>
    </row>
    <row r="810" spans="4:21" x14ac:dyDescent="0.25">
      <c r="D810" s="81"/>
      <c r="P810" s="81"/>
      <c r="R810" s="104"/>
      <c r="S810" s="104"/>
      <c r="T810" s="103"/>
      <c r="U810" s="103"/>
    </row>
    <row r="811" spans="4:21" x14ac:dyDescent="0.25">
      <c r="D811" s="81"/>
      <c r="P811" s="81"/>
      <c r="R811" s="104"/>
      <c r="S811" s="104"/>
      <c r="T811" s="103"/>
      <c r="U811" s="103"/>
    </row>
    <row r="812" spans="4:21" x14ac:dyDescent="0.25">
      <c r="D812" s="81"/>
      <c r="P812" s="81"/>
      <c r="R812" s="104"/>
      <c r="S812" s="104"/>
      <c r="T812" s="103"/>
      <c r="U812" s="103"/>
    </row>
    <row r="813" spans="4:21" x14ac:dyDescent="0.25">
      <c r="D813" s="81"/>
      <c r="P813" s="81"/>
      <c r="R813" s="104"/>
      <c r="S813" s="104"/>
      <c r="T813" s="103"/>
      <c r="U813" s="103"/>
    </row>
    <row r="814" spans="4:21" x14ac:dyDescent="0.25">
      <c r="D814" s="81"/>
      <c r="P814" s="81"/>
      <c r="R814" s="104"/>
      <c r="S814" s="104"/>
      <c r="T814" s="103"/>
      <c r="U814" s="103"/>
    </row>
    <row r="815" spans="4:21" x14ac:dyDescent="0.25">
      <c r="D815" s="81"/>
      <c r="P815" s="81"/>
      <c r="R815" s="104"/>
      <c r="S815" s="104"/>
      <c r="T815" s="103"/>
      <c r="U815" s="103"/>
    </row>
    <row r="816" spans="4:21" x14ac:dyDescent="0.25">
      <c r="D816" s="81"/>
      <c r="P816" s="81"/>
      <c r="R816" s="104"/>
      <c r="S816" s="104"/>
      <c r="T816" s="103"/>
      <c r="U816" s="103"/>
    </row>
    <row r="817" spans="4:21" x14ac:dyDescent="0.25">
      <c r="D817" s="81"/>
      <c r="P817" s="81"/>
      <c r="R817" s="104"/>
      <c r="S817" s="104"/>
      <c r="T817" s="103"/>
      <c r="U817" s="103"/>
    </row>
    <row r="818" spans="4:21" x14ac:dyDescent="0.25">
      <c r="D818" s="81"/>
      <c r="P818" s="81"/>
      <c r="R818" s="104"/>
      <c r="S818" s="104"/>
      <c r="T818" s="103"/>
      <c r="U818" s="103"/>
    </row>
    <row r="819" spans="4:21" x14ac:dyDescent="0.25">
      <c r="D819" s="81"/>
      <c r="P819" s="81"/>
      <c r="R819" s="104"/>
      <c r="S819" s="104"/>
      <c r="T819" s="103"/>
      <c r="U819" s="103"/>
    </row>
    <row r="820" spans="4:21" x14ac:dyDescent="0.25">
      <c r="D820" s="81"/>
      <c r="P820" s="81"/>
      <c r="R820" s="104"/>
      <c r="S820" s="104"/>
      <c r="T820" s="103"/>
      <c r="U820" s="103"/>
    </row>
    <row r="821" spans="4:21" x14ac:dyDescent="0.25">
      <c r="D821" s="81"/>
      <c r="P821" s="81"/>
      <c r="R821" s="104"/>
      <c r="S821" s="104"/>
      <c r="T821" s="103"/>
      <c r="U821" s="103"/>
    </row>
    <row r="822" spans="4:21" x14ac:dyDescent="0.25">
      <c r="D822" s="81"/>
      <c r="P822" s="81"/>
      <c r="R822" s="104"/>
      <c r="S822" s="104"/>
      <c r="T822" s="103"/>
      <c r="U822" s="103"/>
    </row>
    <row r="823" spans="4:21" x14ac:dyDescent="0.25">
      <c r="D823" s="81"/>
      <c r="P823" s="81"/>
      <c r="R823" s="104"/>
      <c r="S823" s="104"/>
      <c r="T823" s="103"/>
      <c r="U823" s="103"/>
    </row>
    <row r="824" spans="4:21" x14ac:dyDescent="0.25">
      <c r="D824" s="81"/>
      <c r="P824" s="81"/>
      <c r="R824" s="104"/>
      <c r="S824" s="104"/>
      <c r="T824" s="103"/>
      <c r="U824" s="103"/>
    </row>
    <row r="825" spans="4:21" x14ac:dyDescent="0.25">
      <c r="D825" s="81"/>
      <c r="P825" s="81"/>
      <c r="R825" s="104"/>
      <c r="S825" s="104"/>
      <c r="T825" s="103"/>
      <c r="U825" s="103"/>
    </row>
    <row r="826" spans="4:21" x14ac:dyDescent="0.25">
      <c r="D826" s="81"/>
      <c r="P826" s="81"/>
      <c r="R826" s="104"/>
      <c r="S826" s="104"/>
      <c r="T826" s="103"/>
      <c r="U826" s="103"/>
    </row>
    <row r="827" spans="4:21" x14ac:dyDescent="0.25">
      <c r="D827" s="81"/>
      <c r="P827" s="81"/>
      <c r="R827" s="104"/>
      <c r="S827" s="104"/>
      <c r="T827" s="103"/>
      <c r="U827" s="103"/>
    </row>
    <row r="828" spans="4:21" x14ac:dyDescent="0.25">
      <c r="D828" s="81"/>
      <c r="P828" s="81"/>
      <c r="R828" s="104"/>
      <c r="S828" s="104"/>
      <c r="T828" s="103"/>
      <c r="U828" s="103"/>
    </row>
    <row r="829" spans="4:21" x14ac:dyDescent="0.25">
      <c r="D829" s="81"/>
      <c r="P829" s="81"/>
      <c r="R829" s="104"/>
      <c r="S829" s="104"/>
      <c r="T829" s="103"/>
      <c r="U829" s="103"/>
    </row>
    <row r="830" spans="4:21" x14ac:dyDescent="0.25">
      <c r="D830" s="81"/>
      <c r="P830" s="81"/>
      <c r="R830" s="104"/>
      <c r="S830" s="104"/>
      <c r="T830" s="103"/>
      <c r="U830" s="103"/>
    </row>
    <row r="831" spans="4:21" x14ac:dyDescent="0.25">
      <c r="D831" s="81"/>
      <c r="P831" s="81"/>
      <c r="R831" s="104"/>
      <c r="S831" s="104"/>
      <c r="T831" s="103"/>
      <c r="U831" s="103"/>
    </row>
    <row r="832" spans="4:21" x14ac:dyDescent="0.25">
      <c r="D832" s="81"/>
      <c r="P832" s="81"/>
      <c r="R832" s="104"/>
      <c r="S832" s="104"/>
      <c r="T832" s="103"/>
      <c r="U832" s="103"/>
    </row>
    <row r="833" spans="4:21" x14ac:dyDescent="0.25">
      <c r="D833" s="81"/>
      <c r="P833" s="81"/>
      <c r="R833" s="104"/>
      <c r="S833" s="104"/>
      <c r="T833" s="103"/>
      <c r="U833" s="103"/>
    </row>
    <row r="834" spans="4:21" x14ac:dyDescent="0.25">
      <c r="D834" s="81"/>
      <c r="P834" s="81"/>
      <c r="R834" s="104"/>
      <c r="S834" s="104"/>
      <c r="T834" s="103"/>
      <c r="U834" s="103"/>
    </row>
    <row r="835" spans="4:21" x14ac:dyDescent="0.25">
      <c r="D835" s="81"/>
      <c r="P835" s="81"/>
      <c r="R835" s="104"/>
      <c r="S835" s="104"/>
      <c r="T835" s="103"/>
      <c r="U835" s="103"/>
    </row>
    <row r="836" spans="4:21" x14ac:dyDescent="0.25">
      <c r="D836" s="81"/>
      <c r="P836" s="81"/>
      <c r="R836" s="104"/>
      <c r="S836" s="104"/>
      <c r="T836" s="103"/>
      <c r="U836" s="103"/>
    </row>
    <row r="837" spans="4:21" x14ac:dyDescent="0.25">
      <c r="D837" s="81"/>
      <c r="P837" s="81"/>
      <c r="R837" s="104"/>
      <c r="S837" s="104"/>
      <c r="T837" s="103"/>
      <c r="U837" s="103"/>
    </row>
    <row r="838" spans="4:21" x14ac:dyDescent="0.25">
      <c r="D838" s="81"/>
      <c r="P838" s="81"/>
      <c r="R838" s="104"/>
      <c r="S838" s="104"/>
      <c r="T838" s="103"/>
      <c r="U838" s="103"/>
    </row>
    <row r="839" spans="4:21" x14ac:dyDescent="0.25">
      <c r="D839" s="81"/>
      <c r="P839" s="81"/>
      <c r="R839" s="104"/>
      <c r="S839" s="104"/>
      <c r="T839" s="103"/>
      <c r="U839" s="103"/>
    </row>
    <row r="840" spans="4:21" x14ac:dyDescent="0.25">
      <c r="D840" s="81"/>
      <c r="P840" s="81"/>
      <c r="R840" s="104"/>
      <c r="S840" s="104"/>
      <c r="T840" s="103"/>
      <c r="U840" s="103"/>
    </row>
    <row r="841" spans="4:21" x14ac:dyDescent="0.25">
      <c r="D841" s="81"/>
      <c r="P841" s="81"/>
      <c r="R841" s="104"/>
      <c r="S841" s="104"/>
      <c r="T841" s="103"/>
      <c r="U841" s="103"/>
    </row>
    <row r="842" spans="4:21" x14ac:dyDescent="0.25">
      <c r="D842" s="81"/>
      <c r="P842" s="81"/>
      <c r="R842" s="104"/>
      <c r="S842" s="104"/>
      <c r="T842" s="103"/>
      <c r="U842" s="103"/>
    </row>
    <row r="843" spans="4:21" x14ac:dyDescent="0.25">
      <c r="D843" s="81"/>
      <c r="P843" s="81"/>
      <c r="R843" s="104"/>
      <c r="S843" s="104"/>
      <c r="T843" s="103"/>
      <c r="U843" s="103"/>
    </row>
    <row r="844" spans="4:21" x14ac:dyDescent="0.25">
      <c r="D844" s="81"/>
      <c r="P844" s="81"/>
      <c r="R844" s="104"/>
      <c r="S844" s="104"/>
      <c r="T844" s="103"/>
      <c r="U844" s="103"/>
    </row>
    <row r="845" spans="4:21" x14ac:dyDescent="0.25">
      <c r="D845" s="81"/>
      <c r="P845" s="81"/>
      <c r="R845" s="104"/>
      <c r="S845" s="104"/>
      <c r="T845" s="103"/>
      <c r="U845" s="103"/>
    </row>
    <row r="846" spans="4:21" x14ac:dyDescent="0.25">
      <c r="D846" s="81"/>
      <c r="P846" s="81"/>
      <c r="R846" s="104"/>
      <c r="S846" s="104"/>
      <c r="T846" s="103"/>
      <c r="U846" s="103"/>
    </row>
    <row r="847" spans="4:21" x14ac:dyDescent="0.25">
      <c r="D847" s="81"/>
      <c r="P847" s="81"/>
      <c r="R847" s="104"/>
      <c r="S847" s="104"/>
      <c r="T847" s="103"/>
      <c r="U847" s="103"/>
    </row>
    <row r="848" spans="4:21" x14ac:dyDescent="0.25">
      <c r="D848" s="81"/>
      <c r="P848" s="81"/>
      <c r="R848" s="104"/>
      <c r="S848" s="104"/>
      <c r="T848" s="103"/>
      <c r="U848" s="103"/>
    </row>
    <row r="849" spans="4:21" x14ac:dyDescent="0.25">
      <c r="D849" s="81"/>
      <c r="P849" s="81"/>
      <c r="R849" s="104"/>
      <c r="S849" s="104"/>
      <c r="T849" s="103"/>
      <c r="U849" s="103"/>
    </row>
    <row r="850" spans="4:21" x14ac:dyDescent="0.25">
      <c r="D850" s="81"/>
      <c r="P850" s="81"/>
      <c r="R850" s="104"/>
      <c r="S850" s="104"/>
      <c r="T850" s="103"/>
      <c r="U850" s="103"/>
    </row>
    <row r="851" spans="4:21" x14ac:dyDescent="0.25">
      <c r="D851" s="81"/>
      <c r="P851" s="81"/>
      <c r="R851" s="104"/>
      <c r="S851" s="104"/>
      <c r="T851" s="103"/>
      <c r="U851" s="103"/>
    </row>
    <row r="852" spans="4:21" x14ac:dyDescent="0.25">
      <c r="D852" s="81"/>
      <c r="P852" s="81"/>
      <c r="R852" s="104"/>
      <c r="S852" s="104"/>
      <c r="T852" s="103"/>
      <c r="U852" s="103"/>
    </row>
    <row r="853" spans="4:21" x14ac:dyDescent="0.25">
      <c r="D853" s="81"/>
      <c r="P853" s="81"/>
      <c r="R853" s="104"/>
      <c r="S853" s="104"/>
      <c r="T853" s="103"/>
      <c r="U853" s="103"/>
    </row>
    <row r="854" spans="4:21" x14ac:dyDescent="0.25">
      <c r="D854" s="81"/>
      <c r="P854" s="81"/>
      <c r="R854" s="104"/>
      <c r="S854" s="104"/>
      <c r="T854" s="103"/>
      <c r="U854" s="103"/>
    </row>
    <row r="855" spans="4:21" x14ac:dyDescent="0.25">
      <c r="D855" s="81"/>
      <c r="P855" s="81"/>
      <c r="R855" s="104"/>
      <c r="S855" s="104"/>
      <c r="T855" s="103"/>
      <c r="U855" s="103"/>
    </row>
    <row r="856" spans="4:21" x14ac:dyDescent="0.25">
      <c r="D856" s="81"/>
      <c r="P856" s="81"/>
      <c r="R856" s="104"/>
      <c r="S856" s="104"/>
      <c r="T856" s="103"/>
      <c r="U856" s="103"/>
    </row>
    <row r="857" spans="4:21" x14ac:dyDescent="0.25">
      <c r="D857" s="81"/>
      <c r="P857" s="81"/>
      <c r="R857" s="104"/>
      <c r="S857" s="104"/>
      <c r="T857" s="103"/>
      <c r="U857" s="103"/>
    </row>
    <row r="858" spans="4:21" x14ac:dyDescent="0.25">
      <c r="D858" s="81"/>
      <c r="P858" s="81"/>
      <c r="R858" s="104"/>
      <c r="S858" s="104"/>
      <c r="T858" s="103"/>
      <c r="U858" s="103"/>
    </row>
    <row r="859" spans="4:21" x14ac:dyDescent="0.25">
      <c r="D859" s="81"/>
      <c r="P859" s="81"/>
      <c r="R859" s="104"/>
      <c r="S859" s="104"/>
      <c r="T859" s="103"/>
      <c r="U859" s="103"/>
    </row>
    <row r="860" spans="4:21" x14ac:dyDescent="0.25">
      <c r="D860" s="81"/>
      <c r="P860" s="81"/>
      <c r="R860" s="104"/>
      <c r="S860" s="104"/>
      <c r="T860" s="103"/>
      <c r="U860" s="103"/>
    </row>
    <row r="861" spans="4:21" x14ac:dyDescent="0.25">
      <c r="D861" s="81"/>
      <c r="P861" s="81"/>
      <c r="R861" s="104"/>
      <c r="S861" s="104"/>
      <c r="T861" s="103"/>
      <c r="U861" s="103"/>
    </row>
    <row r="862" spans="4:21" x14ac:dyDescent="0.25">
      <c r="D862" s="81"/>
      <c r="P862" s="81"/>
      <c r="R862" s="104"/>
      <c r="S862" s="104"/>
      <c r="T862" s="103"/>
      <c r="U862" s="103"/>
    </row>
    <row r="863" spans="4:21" x14ac:dyDescent="0.25">
      <c r="D863" s="81"/>
      <c r="P863" s="81"/>
      <c r="R863" s="104"/>
      <c r="S863" s="104"/>
      <c r="T863" s="103"/>
      <c r="U863" s="103"/>
    </row>
    <row r="864" spans="4:21" x14ac:dyDescent="0.25">
      <c r="D864" s="81"/>
      <c r="P864" s="81"/>
      <c r="R864" s="104"/>
      <c r="S864" s="104"/>
      <c r="T864" s="103"/>
      <c r="U864" s="103"/>
    </row>
    <row r="865" spans="4:21" x14ac:dyDescent="0.25">
      <c r="D865" s="81"/>
      <c r="P865" s="81"/>
      <c r="R865" s="104"/>
      <c r="S865" s="104"/>
      <c r="T865" s="103"/>
      <c r="U865" s="103"/>
    </row>
    <row r="866" spans="4:21" x14ac:dyDescent="0.25">
      <c r="D866" s="81"/>
      <c r="P866" s="81"/>
      <c r="R866" s="104"/>
      <c r="S866" s="104"/>
      <c r="T866" s="103"/>
      <c r="U866" s="103"/>
    </row>
    <row r="867" spans="4:21" x14ac:dyDescent="0.25">
      <c r="D867" s="81"/>
      <c r="P867" s="81"/>
      <c r="R867" s="104"/>
      <c r="S867" s="104"/>
      <c r="T867" s="103"/>
      <c r="U867" s="103"/>
    </row>
    <row r="868" spans="4:21" x14ac:dyDescent="0.25">
      <c r="D868" s="81"/>
      <c r="P868" s="81"/>
      <c r="R868" s="104"/>
      <c r="S868" s="104"/>
      <c r="T868" s="103"/>
      <c r="U868" s="103"/>
    </row>
    <row r="869" spans="4:21" x14ac:dyDescent="0.25">
      <c r="D869" s="81"/>
      <c r="P869" s="81"/>
      <c r="R869" s="104"/>
      <c r="S869" s="104"/>
      <c r="T869" s="103"/>
      <c r="U869" s="103"/>
    </row>
    <row r="870" spans="4:21" x14ac:dyDescent="0.25">
      <c r="D870" s="81"/>
      <c r="P870" s="81"/>
      <c r="R870" s="104"/>
      <c r="S870" s="104"/>
      <c r="T870" s="103"/>
      <c r="U870" s="103"/>
    </row>
    <row r="871" spans="4:21" x14ac:dyDescent="0.25">
      <c r="D871" s="81"/>
      <c r="P871" s="81"/>
      <c r="R871" s="104"/>
      <c r="S871" s="104"/>
      <c r="T871" s="103"/>
      <c r="U871" s="103"/>
    </row>
    <row r="872" spans="4:21" x14ac:dyDescent="0.25">
      <c r="D872" s="81"/>
      <c r="P872" s="81"/>
      <c r="R872" s="104"/>
      <c r="S872" s="104"/>
      <c r="T872" s="103"/>
      <c r="U872" s="103"/>
    </row>
    <row r="873" spans="4:21" x14ac:dyDescent="0.25">
      <c r="D873" s="81"/>
      <c r="P873" s="81"/>
      <c r="R873" s="104"/>
      <c r="S873" s="104"/>
      <c r="T873" s="103"/>
      <c r="U873" s="103"/>
    </row>
    <row r="874" spans="4:21" x14ac:dyDescent="0.25">
      <c r="D874" s="81"/>
      <c r="P874" s="81"/>
      <c r="R874" s="104"/>
      <c r="S874" s="104"/>
      <c r="T874" s="103"/>
      <c r="U874" s="103"/>
    </row>
    <row r="875" spans="4:21" x14ac:dyDescent="0.25">
      <c r="D875" s="81"/>
      <c r="P875" s="81"/>
      <c r="R875" s="104"/>
      <c r="S875" s="104"/>
      <c r="T875" s="103"/>
      <c r="U875" s="103"/>
    </row>
    <row r="876" spans="4:21" x14ac:dyDescent="0.25">
      <c r="D876" s="81"/>
      <c r="P876" s="81"/>
      <c r="R876" s="104"/>
      <c r="S876" s="104"/>
      <c r="T876" s="103"/>
      <c r="U876" s="103"/>
    </row>
    <row r="877" spans="4:21" x14ac:dyDescent="0.25">
      <c r="D877" s="81"/>
      <c r="P877" s="81"/>
      <c r="R877" s="104"/>
      <c r="S877" s="104"/>
      <c r="T877" s="103"/>
      <c r="U877" s="103"/>
    </row>
    <row r="878" spans="4:21" x14ac:dyDescent="0.25">
      <c r="D878" s="81"/>
      <c r="P878" s="81"/>
      <c r="R878" s="104"/>
      <c r="S878" s="104"/>
      <c r="T878" s="103"/>
      <c r="U878" s="103"/>
    </row>
    <row r="879" spans="4:21" x14ac:dyDescent="0.25">
      <c r="D879" s="81"/>
      <c r="P879" s="81"/>
      <c r="R879" s="104"/>
      <c r="S879" s="104"/>
      <c r="T879" s="103"/>
      <c r="U879" s="103"/>
    </row>
    <row r="880" spans="4:21" x14ac:dyDescent="0.25">
      <c r="D880" s="81"/>
      <c r="P880" s="81"/>
      <c r="R880" s="104"/>
      <c r="S880" s="104"/>
      <c r="T880" s="103"/>
      <c r="U880" s="103"/>
    </row>
    <row r="881" spans="4:21" x14ac:dyDescent="0.25">
      <c r="D881" s="81"/>
      <c r="P881" s="81"/>
      <c r="R881" s="104"/>
      <c r="S881" s="104"/>
      <c r="T881" s="103"/>
      <c r="U881" s="103"/>
    </row>
    <row r="882" spans="4:21" x14ac:dyDescent="0.25">
      <c r="D882" s="81"/>
      <c r="P882" s="81"/>
      <c r="R882" s="104"/>
      <c r="S882" s="104"/>
      <c r="T882" s="103"/>
      <c r="U882" s="103"/>
    </row>
    <row r="883" spans="4:21" x14ac:dyDescent="0.25">
      <c r="D883" s="81"/>
      <c r="P883" s="81"/>
      <c r="R883" s="104"/>
      <c r="S883" s="104"/>
      <c r="T883" s="103"/>
      <c r="U883" s="103"/>
    </row>
    <row r="884" spans="4:21" x14ac:dyDescent="0.25">
      <c r="D884" s="81"/>
      <c r="P884" s="81"/>
      <c r="R884" s="104"/>
      <c r="S884" s="104"/>
      <c r="T884" s="103"/>
      <c r="U884" s="103"/>
    </row>
    <row r="885" spans="4:21" x14ac:dyDescent="0.25">
      <c r="D885" s="81"/>
      <c r="P885" s="81"/>
      <c r="R885" s="104"/>
      <c r="S885" s="104"/>
      <c r="T885" s="103"/>
      <c r="U885" s="103"/>
    </row>
    <row r="886" spans="4:21" x14ac:dyDescent="0.25">
      <c r="D886" s="81"/>
      <c r="P886" s="81"/>
      <c r="R886" s="104"/>
      <c r="S886" s="104"/>
      <c r="T886" s="103"/>
      <c r="U886" s="103"/>
    </row>
    <row r="887" spans="4:21" x14ac:dyDescent="0.25">
      <c r="D887" s="81"/>
      <c r="P887" s="81"/>
      <c r="R887" s="104"/>
      <c r="S887" s="104"/>
      <c r="T887" s="103"/>
      <c r="U887" s="103"/>
    </row>
    <row r="888" spans="4:21" x14ac:dyDescent="0.25">
      <c r="D888" s="81"/>
      <c r="P888" s="81"/>
      <c r="R888" s="104"/>
      <c r="S888" s="104"/>
      <c r="T888" s="103"/>
      <c r="U888" s="103"/>
    </row>
    <row r="889" spans="4:21" x14ac:dyDescent="0.25">
      <c r="D889" s="81"/>
      <c r="P889" s="81"/>
      <c r="R889" s="104"/>
      <c r="S889" s="104"/>
      <c r="T889" s="103"/>
      <c r="U889" s="103"/>
    </row>
    <row r="890" spans="4:21" x14ac:dyDescent="0.25">
      <c r="D890" s="81"/>
      <c r="P890" s="81"/>
      <c r="R890" s="104"/>
      <c r="S890" s="104"/>
      <c r="T890" s="103"/>
      <c r="U890" s="103"/>
    </row>
    <row r="891" spans="4:21" x14ac:dyDescent="0.25">
      <c r="D891" s="81"/>
      <c r="P891" s="81"/>
      <c r="R891" s="104"/>
      <c r="S891" s="104"/>
      <c r="T891" s="103"/>
      <c r="U891" s="103"/>
    </row>
    <row r="892" spans="4:21" x14ac:dyDescent="0.25">
      <c r="D892" s="81"/>
      <c r="P892" s="81"/>
      <c r="R892" s="104"/>
      <c r="S892" s="104"/>
      <c r="T892" s="103"/>
      <c r="U892" s="103"/>
    </row>
    <row r="893" spans="4:21" x14ac:dyDescent="0.25">
      <c r="D893" s="81"/>
      <c r="P893" s="81"/>
      <c r="R893" s="104"/>
      <c r="S893" s="104"/>
      <c r="T893" s="103"/>
      <c r="U893" s="103"/>
    </row>
    <row r="894" spans="4:21" x14ac:dyDescent="0.25">
      <c r="D894" s="81"/>
      <c r="P894" s="81"/>
      <c r="R894" s="104"/>
      <c r="S894" s="104"/>
      <c r="T894" s="103"/>
      <c r="U894" s="103"/>
    </row>
    <row r="895" spans="4:21" x14ac:dyDescent="0.25">
      <c r="D895" s="81"/>
      <c r="P895" s="81"/>
      <c r="R895" s="104"/>
      <c r="S895" s="104"/>
      <c r="T895" s="103"/>
      <c r="U895" s="103"/>
    </row>
    <row r="896" spans="4:21" x14ac:dyDescent="0.25">
      <c r="D896" s="81"/>
      <c r="P896" s="81"/>
      <c r="R896" s="104"/>
      <c r="S896" s="104"/>
      <c r="T896" s="103"/>
      <c r="U896" s="103"/>
    </row>
    <row r="897" spans="4:21" x14ac:dyDescent="0.25">
      <c r="D897" s="81"/>
      <c r="P897" s="81"/>
      <c r="R897" s="104"/>
      <c r="S897" s="104"/>
      <c r="T897" s="103"/>
      <c r="U897" s="103"/>
    </row>
    <row r="898" spans="4:21" x14ac:dyDescent="0.25">
      <c r="D898" s="81"/>
      <c r="P898" s="81"/>
      <c r="R898" s="104"/>
      <c r="S898" s="104"/>
      <c r="T898" s="103"/>
      <c r="U898" s="103"/>
    </row>
    <row r="899" spans="4:21" x14ac:dyDescent="0.25">
      <c r="D899" s="81"/>
      <c r="P899" s="81"/>
      <c r="R899" s="104"/>
      <c r="S899" s="104"/>
      <c r="T899" s="103"/>
      <c r="U899" s="103"/>
    </row>
    <row r="900" spans="4:21" x14ac:dyDescent="0.25">
      <c r="D900" s="81"/>
      <c r="P900" s="81"/>
      <c r="R900" s="104"/>
      <c r="S900" s="104"/>
      <c r="T900" s="103"/>
      <c r="U900" s="103"/>
    </row>
    <row r="901" spans="4:21" x14ac:dyDescent="0.25">
      <c r="D901" s="81"/>
      <c r="P901" s="81"/>
      <c r="R901" s="104"/>
      <c r="S901" s="104"/>
      <c r="T901" s="103"/>
      <c r="U901" s="103"/>
    </row>
    <row r="902" spans="4:21" x14ac:dyDescent="0.25">
      <c r="D902" s="81"/>
      <c r="P902" s="81"/>
      <c r="R902" s="104"/>
      <c r="S902" s="104"/>
      <c r="T902" s="103"/>
      <c r="U902" s="103"/>
    </row>
    <row r="903" spans="4:21" x14ac:dyDescent="0.25">
      <c r="D903" s="81"/>
      <c r="P903" s="81"/>
      <c r="R903" s="104"/>
      <c r="S903" s="104"/>
      <c r="T903" s="103"/>
      <c r="U903" s="103"/>
    </row>
    <row r="904" spans="4:21" x14ac:dyDescent="0.25">
      <c r="D904" s="81"/>
      <c r="P904" s="81"/>
      <c r="R904" s="104"/>
      <c r="S904" s="104"/>
      <c r="T904" s="103"/>
      <c r="U904" s="103"/>
    </row>
    <row r="905" spans="4:21" x14ac:dyDescent="0.25">
      <c r="D905" s="81"/>
      <c r="P905" s="81"/>
      <c r="R905" s="104"/>
      <c r="S905" s="104"/>
      <c r="T905" s="103"/>
      <c r="U905" s="103"/>
    </row>
    <row r="906" spans="4:21" x14ac:dyDescent="0.25">
      <c r="D906" s="81"/>
      <c r="P906" s="81"/>
      <c r="R906" s="104"/>
      <c r="S906" s="104"/>
      <c r="T906" s="103"/>
      <c r="U906" s="103"/>
    </row>
    <row r="907" spans="4:21" x14ac:dyDescent="0.25">
      <c r="D907" s="81"/>
      <c r="P907" s="81"/>
      <c r="R907" s="104"/>
      <c r="S907" s="104"/>
      <c r="T907" s="103"/>
      <c r="U907" s="103"/>
    </row>
    <row r="908" spans="4:21" x14ac:dyDescent="0.25">
      <c r="D908" s="81"/>
      <c r="P908" s="81"/>
      <c r="R908" s="104"/>
      <c r="S908" s="104"/>
      <c r="T908" s="103"/>
      <c r="U908" s="103"/>
    </row>
    <row r="909" spans="4:21" x14ac:dyDescent="0.25">
      <c r="D909" s="81"/>
      <c r="P909" s="81"/>
      <c r="R909" s="104"/>
      <c r="S909" s="104"/>
      <c r="T909" s="103"/>
      <c r="U909" s="103"/>
    </row>
    <row r="910" spans="4:21" x14ac:dyDescent="0.25">
      <c r="D910" s="81"/>
      <c r="P910" s="81"/>
      <c r="R910" s="104"/>
      <c r="S910" s="104"/>
      <c r="T910" s="103"/>
      <c r="U910" s="103"/>
    </row>
    <row r="911" spans="4:21" x14ac:dyDescent="0.25">
      <c r="D911" s="81"/>
      <c r="P911" s="81"/>
      <c r="R911" s="104"/>
      <c r="S911" s="104"/>
      <c r="T911" s="103"/>
      <c r="U911" s="103"/>
    </row>
    <row r="912" spans="4:21" x14ac:dyDescent="0.25">
      <c r="D912" s="81"/>
      <c r="P912" s="81"/>
      <c r="R912" s="104"/>
      <c r="S912" s="104"/>
      <c r="T912" s="103"/>
      <c r="U912" s="103"/>
    </row>
    <row r="913" spans="4:21" x14ac:dyDescent="0.25">
      <c r="D913" s="81"/>
      <c r="P913" s="81"/>
      <c r="R913" s="104"/>
      <c r="S913" s="104"/>
      <c r="T913" s="103"/>
      <c r="U913" s="103"/>
    </row>
    <row r="914" spans="4:21" x14ac:dyDescent="0.25">
      <c r="D914" s="81"/>
      <c r="P914" s="81"/>
      <c r="R914" s="104"/>
      <c r="S914" s="104"/>
      <c r="T914" s="103"/>
      <c r="U914" s="103"/>
    </row>
    <row r="915" spans="4:21" x14ac:dyDescent="0.25">
      <c r="D915" s="81"/>
      <c r="P915" s="81"/>
      <c r="R915" s="104"/>
      <c r="S915" s="104"/>
      <c r="T915" s="103"/>
      <c r="U915" s="103"/>
    </row>
    <row r="916" spans="4:21" x14ac:dyDescent="0.25">
      <c r="D916" s="81"/>
      <c r="P916" s="81"/>
      <c r="R916" s="104"/>
      <c r="S916" s="104"/>
      <c r="T916" s="103"/>
      <c r="U916" s="103"/>
    </row>
    <row r="917" spans="4:21" x14ac:dyDescent="0.25">
      <c r="D917" s="81"/>
      <c r="P917" s="81"/>
      <c r="R917" s="104"/>
      <c r="S917" s="104"/>
      <c r="T917" s="103"/>
      <c r="U917" s="103"/>
    </row>
    <row r="918" spans="4:21" x14ac:dyDescent="0.25">
      <c r="D918" s="81"/>
      <c r="P918" s="81"/>
      <c r="R918" s="104"/>
      <c r="S918" s="104"/>
      <c r="T918" s="103"/>
      <c r="U918" s="103"/>
    </row>
    <row r="919" spans="4:21" x14ac:dyDescent="0.25">
      <c r="D919" s="81"/>
      <c r="P919" s="81"/>
      <c r="R919" s="104"/>
      <c r="S919" s="104"/>
      <c r="T919" s="103"/>
      <c r="U919" s="103"/>
    </row>
    <row r="920" spans="4:21" x14ac:dyDescent="0.25">
      <c r="D920" s="81"/>
      <c r="P920" s="81"/>
      <c r="R920" s="104"/>
      <c r="S920" s="104"/>
      <c r="T920" s="103"/>
      <c r="U920" s="103"/>
    </row>
    <row r="921" spans="4:21" x14ac:dyDescent="0.25">
      <c r="D921" s="81"/>
      <c r="P921" s="81"/>
      <c r="R921" s="104"/>
      <c r="S921" s="104"/>
      <c r="T921" s="103"/>
      <c r="U921" s="103"/>
    </row>
    <row r="922" spans="4:21" x14ac:dyDescent="0.25">
      <c r="D922" s="81"/>
      <c r="P922" s="81"/>
      <c r="R922" s="104"/>
      <c r="S922" s="104"/>
      <c r="T922" s="103"/>
      <c r="U922" s="103"/>
    </row>
    <row r="923" spans="4:21" x14ac:dyDescent="0.25">
      <c r="D923" s="81"/>
      <c r="P923" s="81"/>
      <c r="R923" s="104"/>
      <c r="S923" s="104"/>
      <c r="T923" s="103"/>
      <c r="U923" s="103"/>
    </row>
    <row r="924" spans="4:21" x14ac:dyDescent="0.25">
      <c r="D924" s="81"/>
      <c r="P924" s="81"/>
      <c r="R924" s="104"/>
      <c r="S924" s="104"/>
      <c r="T924" s="103"/>
      <c r="U924" s="103"/>
    </row>
    <row r="925" spans="4:21" x14ac:dyDescent="0.25">
      <c r="D925" s="81"/>
      <c r="P925" s="81"/>
      <c r="R925" s="104"/>
      <c r="S925" s="104"/>
      <c r="T925" s="103"/>
      <c r="U925" s="103"/>
    </row>
    <row r="926" spans="4:21" x14ac:dyDescent="0.25">
      <c r="D926" s="81"/>
      <c r="P926" s="81"/>
      <c r="R926" s="104"/>
      <c r="S926" s="104"/>
      <c r="T926" s="103"/>
      <c r="U926" s="103"/>
    </row>
    <row r="927" spans="4:21" x14ac:dyDescent="0.25">
      <c r="D927" s="81"/>
      <c r="P927" s="81"/>
      <c r="R927" s="104"/>
      <c r="S927" s="104"/>
      <c r="T927" s="103"/>
      <c r="U927" s="103"/>
    </row>
    <row r="928" spans="4:21" x14ac:dyDescent="0.25">
      <c r="D928" s="81"/>
      <c r="P928" s="81"/>
      <c r="R928" s="104"/>
      <c r="S928" s="104"/>
      <c r="T928" s="103"/>
      <c r="U928" s="103"/>
    </row>
    <row r="929" spans="4:21" x14ac:dyDescent="0.25">
      <c r="D929" s="81"/>
      <c r="P929" s="81"/>
      <c r="R929" s="104"/>
      <c r="S929" s="104"/>
      <c r="T929" s="103"/>
      <c r="U929" s="103"/>
    </row>
    <row r="930" spans="4:21" x14ac:dyDescent="0.25">
      <c r="D930" s="81"/>
      <c r="P930" s="81"/>
      <c r="R930" s="104"/>
      <c r="S930" s="104"/>
      <c r="T930" s="103"/>
      <c r="U930" s="103"/>
    </row>
    <row r="931" spans="4:21" x14ac:dyDescent="0.25">
      <c r="D931" s="81"/>
      <c r="P931" s="81"/>
      <c r="R931" s="104"/>
      <c r="S931" s="104"/>
      <c r="T931" s="103"/>
      <c r="U931" s="103"/>
    </row>
    <row r="932" spans="4:21" x14ac:dyDescent="0.25">
      <c r="D932" s="81"/>
      <c r="P932" s="81"/>
      <c r="R932" s="104"/>
      <c r="S932" s="104"/>
      <c r="T932" s="103"/>
      <c r="U932" s="103"/>
    </row>
    <row r="933" spans="4:21" x14ac:dyDescent="0.25">
      <c r="D933" s="81"/>
      <c r="P933" s="81"/>
      <c r="R933" s="104"/>
      <c r="S933" s="104"/>
      <c r="T933" s="103"/>
      <c r="U933" s="103"/>
    </row>
    <row r="934" spans="4:21" x14ac:dyDescent="0.25">
      <c r="D934" s="81"/>
      <c r="P934" s="81"/>
      <c r="R934" s="104"/>
      <c r="S934" s="104"/>
      <c r="T934" s="103"/>
      <c r="U934" s="103"/>
    </row>
    <row r="935" spans="4:21" x14ac:dyDescent="0.25">
      <c r="D935" s="81"/>
      <c r="P935" s="81"/>
      <c r="R935" s="104"/>
      <c r="S935" s="104"/>
      <c r="T935" s="103"/>
      <c r="U935" s="103"/>
    </row>
    <row r="936" spans="4:21" x14ac:dyDescent="0.25">
      <c r="D936" s="81"/>
      <c r="P936" s="81"/>
      <c r="R936" s="104"/>
      <c r="S936" s="104"/>
      <c r="T936" s="103"/>
      <c r="U936" s="103"/>
    </row>
    <row r="937" spans="4:21" x14ac:dyDescent="0.25">
      <c r="D937" s="81"/>
      <c r="P937" s="81"/>
      <c r="R937" s="104"/>
      <c r="S937" s="104"/>
      <c r="T937" s="103"/>
      <c r="U937" s="103"/>
    </row>
  </sheetData>
  <mergeCells count="68">
    <mergeCell ref="Z186:Z187"/>
    <mergeCell ref="Z167:Z168"/>
    <mergeCell ref="Z171:Z172"/>
    <mergeCell ref="Z173:Z174"/>
    <mergeCell ref="Z177:Z178"/>
    <mergeCell ref="Z184:Z185"/>
    <mergeCell ref="Z47:Z49"/>
    <mergeCell ref="Z50:Z52"/>
    <mergeCell ref="Z54:Z56"/>
    <mergeCell ref="Z57:Z59"/>
    <mergeCell ref="Z145:Z146"/>
    <mergeCell ref="Z61:Z63"/>
    <mergeCell ref="Z67:Z69"/>
    <mergeCell ref="Z70:Z72"/>
    <mergeCell ref="Z97:Z99"/>
    <mergeCell ref="Z100:Z102"/>
    <mergeCell ref="Z91:Z93"/>
    <mergeCell ref="Z103:Z105"/>
    <mergeCell ref="Z106:Z108"/>
    <mergeCell ref="Z113:Z114"/>
    <mergeCell ref="Z116:Z118"/>
    <mergeCell ref="M12:M14"/>
    <mergeCell ref="T12:U14"/>
    <mergeCell ref="W13:W14"/>
    <mergeCell ref="X13:X14"/>
    <mergeCell ref="Y13:AB13"/>
    <mergeCell ref="Y14:Z14"/>
    <mergeCell ref="W12:AB12"/>
    <mergeCell ref="Z94:Z96"/>
    <mergeCell ref="Z79:Z81"/>
    <mergeCell ref="Z82:Z84"/>
    <mergeCell ref="Z85:Z87"/>
    <mergeCell ref="Z88:Z90"/>
    <mergeCell ref="A12:A14"/>
    <mergeCell ref="B12:B14"/>
    <mergeCell ref="C12:C14"/>
    <mergeCell ref="D12:D14"/>
    <mergeCell ref="E12:E14"/>
    <mergeCell ref="F12:F14"/>
    <mergeCell ref="G12:G14"/>
    <mergeCell ref="H12:H14"/>
    <mergeCell ref="I12:I14"/>
    <mergeCell ref="J12:K14"/>
    <mergeCell ref="L12:L14"/>
    <mergeCell ref="N12:O14"/>
    <mergeCell ref="P12:P14"/>
    <mergeCell ref="Q12:R14"/>
    <mergeCell ref="S12:S14"/>
    <mergeCell ref="AG12:AG14"/>
    <mergeCell ref="AC12:AC14"/>
    <mergeCell ref="AF12:AF14"/>
    <mergeCell ref="AD12:AD14"/>
    <mergeCell ref="Z43:Z45"/>
    <mergeCell ref="Z40:Z42"/>
    <mergeCell ref="Z119:Z120"/>
    <mergeCell ref="Z122:Z124"/>
    <mergeCell ref="Z125:Z126"/>
    <mergeCell ref="Z128:Z130"/>
    <mergeCell ref="Z135:Z136"/>
    <mergeCell ref="Z139:Z140"/>
    <mergeCell ref="Z157:Z158"/>
    <mergeCell ref="Z159:Z160"/>
    <mergeCell ref="Z161:Z162"/>
    <mergeCell ref="Z141:Z142"/>
    <mergeCell ref="Z147:Z148"/>
    <mergeCell ref="Z149:Z150"/>
    <mergeCell ref="Z151:Z152"/>
    <mergeCell ref="Z153:Z154"/>
  </mergeCells>
  <conditionalFormatting sqref="AF16:AG195">
    <cfRule type="cellIs" dxfId="18" priority="23" operator="lessThan">
      <formula>0</formula>
    </cfRule>
    <cfRule type="cellIs" dxfId="17" priority="24" operator="greaterThan">
      <formula>0</formula>
    </cfRule>
  </conditionalFormatting>
  <conditionalFormatting sqref="AD4">
    <cfRule type="cellIs" dxfId="16" priority="33" operator="lessThan">
      <formula>0</formula>
    </cfRule>
    <cfRule type="cellIs" dxfId="15" priority="34" operator="greaterThan">
      <formula>0</formula>
    </cfRule>
  </conditionalFormatting>
  <conditionalFormatting sqref="AD6:AD10">
    <cfRule type="cellIs" dxfId="14" priority="31" operator="lessThan">
      <formula>0</formula>
    </cfRule>
    <cfRule type="cellIs" dxfId="13" priority="32" operator="greaterThan">
      <formula>0</formula>
    </cfRule>
  </conditionalFormatting>
  <conditionalFormatting sqref="AF4:AG4">
    <cfRule type="cellIs" dxfId="12" priority="29" operator="lessThan">
      <formula>0</formula>
    </cfRule>
    <cfRule type="cellIs" dxfId="11" priority="30" operator="greaterThan">
      <formula>0</formula>
    </cfRule>
  </conditionalFormatting>
  <conditionalFormatting sqref="AF6:AG10">
    <cfRule type="cellIs" dxfId="10" priority="27" operator="lessThan">
      <formula>0</formula>
    </cfRule>
    <cfRule type="cellIs" dxfId="9" priority="28" operator="greaterThan">
      <formula>0</formula>
    </cfRule>
  </conditionalFormatting>
  <conditionalFormatting sqref="AF2:AG2">
    <cfRule type="cellIs" dxfId="8" priority="25" operator="lessThan">
      <formula>0</formula>
    </cfRule>
    <cfRule type="cellIs" dxfId="7" priority="26" operator="greaterThan">
      <formula>0</formula>
    </cfRule>
  </conditionalFormatting>
  <conditionalFormatting sqref="K24 O24:P24">
    <cfRule type="cellIs" dxfId="6" priority="6" operator="lessThan">
      <formula>0</formula>
    </cfRule>
  </conditionalFormatting>
  <conditionalFormatting sqref="K24 O24:P24">
    <cfRule type="cellIs" dxfId="5" priority="5" operator="lessThanOrEqual">
      <formula>0</formula>
    </cfRule>
  </conditionalFormatting>
  <conditionalFormatting sqref="K16:K23 O16:P23">
    <cfRule type="cellIs" dxfId="4" priority="4" operator="lessThan">
      <formula>0</formula>
    </cfRule>
  </conditionalFormatting>
  <conditionalFormatting sqref="K16:K23 O16:P23">
    <cfRule type="cellIs" dxfId="3" priority="3" operator="lessThanOrEqual">
      <formula>0</formula>
    </cfRule>
  </conditionalFormatting>
  <conditionalFormatting sqref="AA24:AB25 Y24:Y25 Y26:AB35">
    <cfRule type="cellIs" dxfId="2" priority="2" operator="lessThan">
      <formula>0</formula>
    </cfRule>
  </conditionalFormatting>
  <conditionalFormatting sqref="Y16:Y23 AA16:AB23">
    <cfRule type="cellIs" dxfId="1" priority="1" operator="lessThan">
      <formula>0</formula>
    </cfRule>
  </conditionalFormatting>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22" customWidth="1"/>
    <col min="4" max="4" width="11.44140625" style="8" bestFit="1" customWidth="1"/>
    <col min="5" max="5" width="12.33203125" style="8" bestFit="1" customWidth="1"/>
    <col min="6" max="6" width="8.44140625" style="23" bestFit="1" customWidth="1"/>
    <col min="7" max="7" width="12.44140625" style="24" bestFit="1" customWidth="1"/>
    <col min="8" max="8" width="10.109375" style="24" bestFit="1" customWidth="1"/>
    <col min="9" max="10" width="15.33203125" style="24" customWidth="1"/>
  </cols>
  <sheetData>
    <row r="1" spans="1:10" s="2" customFormat="1" ht="30" x14ac:dyDescent="0.5">
      <c r="A1" s="1" t="s">
        <v>20</v>
      </c>
      <c r="B1" s="9"/>
      <c r="C1" s="10"/>
      <c r="D1" s="11"/>
      <c r="E1" s="11"/>
      <c r="F1" s="12"/>
      <c r="G1" s="13"/>
      <c r="H1" s="13"/>
      <c r="I1" s="14"/>
      <c r="J1" s="14"/>
    </row>
    <row r="2" spans="1:10" s="3" customFormat="1" ht="15.6" x14ac:dyDescent="0.3">
      <c r="A2" s="194" t="s">
        <v>21</v>
      </c>
      <c r="B2" s="195"/>
      <c r="C2" s="195"/>
      <c r="D2" s="16"/>
      <c r="E2" s="16"/>
      <c r="F2" s="15"/>
      <c r="G2" s="17"/>
      <c r="H2" s="17"/>
      <c r="I2" s="17"/>
      <c r="J2" s="17"/>
    </row>
    <row r="3" spans="1:10" s="3" customFormat="1" ht="15.6" x14ac:dyDescent="0.3">
      <c r="A3" s="196"/>
      <c r="B3" s="196"/>
      <c r="C3" s="196"/>
      <c r="D3" s="19"/>
      <c r="E3" s="19"/>
      <c r="F3" s="15"/>
      <c r="G3" s="17"/>
      <c r="H3" s="17"/>
      <c r="I3" s="17"/>
      <c r="J3" s="17"/>
    </row>
    <row r="4" spans="1:10" s="3" customFormat="1" ht="15.6" x14ac:dyDescent="0.3">
      <c r="A4" s="18"/>
      <c r="B4" s="18"/>
      <c r="C4" s="18"/>
      <c r="D4" s="19"/>
      <c r="E4" s="19"/>
      <c r="F4" s="15"/>
      <c r="G4" s="17"/>
      <c r="H4" s="17"/>
    </row>
    <row r="5" spans="1:10" s="3" customFormat="1" ht="15.6" x14ac:dyDescent="0.3">
      <c r="A5" s="18"/>
      <c r="B5" s="18"/>
      <c r="C5" s="18"/>
      <c r="D5" s="19"/>
      <c r="E5" s="19"/>
      <c r="F5" s="15"/>
      <c r="G5" s="17"/>
      <c r="H5" s="17"/>
    </row>
    <row r="6" spans="1:10" s="4" customFormat="1" x14ac:dyDescent="0.25">
      <c r="A6" s="5"/>
      <c r="B6" s="5"/>
      <c r="C6" s="6"/>
      <c r="D6" s="5"/>
      <c r="E6" s="5"/>
      <c r="F6" s="20"/>
      <c r="G6" s="7"/>
      <c r="H6" s="7"/>
    </row>
    <row r="7" spans="1:10" s="4" customFormat="1" x14ac:dyDescent="0.25">
      <c r="A7" s="5"/>
      <c r="B7" s="5"/>
      <c r="C7" s="6"/>
      <c r="D7" s="5"/>
      <c r="E7" s="5"/>
      <c r="F7" s="20"/>
      <c r="G7" s="7"/>
      <c r="H7" s="7"/>
    </row>
    <row r="8" spans="1:10" s="4" customFormat="1" x14ac:dyDescent="0.25">
      <c r="A8" s="5"/>
      <c r="B8" s="5"/>
      <c r="C8" s="6"/>
      <c r="D8" s="5"/>
      <c r="E8" s="5"/>
      <c r="F8" s="20"/>
      <c r="G8" s="7"/>
      <c r="H8" s="7"/>
      <c r="I8" s="7"/>
      <c r="J8" s="7"/>
    </row>
    <row r="9" spans="1:10" s="4" customFormat="1" x14ac:dyDescent="0.25">
      <c r="A9" s="5"/>
      <c r="B9" s="5"/>
      <c r="C9" s="6"/>
      <c r="D9" s="5"/>
      <c r="E9" s="5"/>
      <c r="F9" s="20"/>
      <c r="G9" s="7"/>
      <c r="H9" s="7"/>
      <c r="I9" s="7"/>
      <c r="J9" s="7"/>
    </row>
    <row r="10" spans="1:10" s="4" customFormat="1" x14ac:dyDescent="0.25">
      <c r="A10" s="5"/>
      <c r="B10" s="5"/>
      <c r="C10" s="6"/>
      <c r="D10" s="5"/>
      <c r="E10" s="5"/>
      <c r="F10" s="20"/>
      <c r="G10" s="7"/>
      <c r="H10" s="7"/>
      <c r="I10" s="7"/>
      <c r="J10" s="7"/>
    </row>
    <row r="11" spans="1:10" s="4" customFormat="1" x14ac:dyDescent="0.25">
      <c r="A11" s="5"/>
      <c r="B11" s="5"/>
      <c r="C11" s="6"/>
      <c r="D11" s="5"/>
      <c r="E11" s="5"/>
      <c r="F11" s="20"/>
      <c r="G11" s="7"/>
      <c r="H11" s="7"/>
      <c r="I11" s="7"/>
      <c r="J11" s="7"/>
    </row>
    <row r="12" spans="1:10" s="4" customFormat="1" x14ac:dyDescent="0.25">
      <c r="A12" s="5"/>
      <c r="B12" s="5"/>
      <c r="C12" s="6"/>
      <c r="D12" s="5"/>
      <c r="E12" s="5"/>
      <c r="F12" s="20"/>
      <c r="G12" s="7"/>
      <c r="H12" s="7"/>
      <c r="I12" s="7"/>
      <c r="J12" s="7"/>
    </row>
    <row r="13" spans="1:10" s="4" customFormat="1" x14ac:dyDescent="0.25">
      <c r="A13" s="5"/>
      <c r="B13" s="5"/>
      <c r="C13" s="6"/>
      <c r="D13" s="5"/>
      <c r="E13" s="5"/>
      <c r="F13" s="20"/>
      <c r="G13" s="7"/>
      <c r="H13" s="7"/>
      <c r="I13" s="7"/>
      <c r="J13" s="7"/>
    </row>
    <row r="14" spans="1:10" s="4" customFormat="1" x14ac:dyDescent="0.25">
      <c r="A14" s="5"/>
      <c r="B14" s="5"/>
      <c r="C14" s="6"/>
      <c r="D14" s="5"/>
      <c r="E14" s="5"/>
      <c r="F14" s="20"/>
      <c r="G14" s="7"/>
      <c r="H14" s="7"/>
      <c r="I14" s="7"/>
      <c r="J14" s="7"/>
    </row>
    <row r="15" spans="1:10" s="4" customFormat="1" x14ac:dyDescent="0.25">
      <c r="A15" s="5"/>
      <c r="B15" s="5"/>
      <c r="C15" s="6"/>
      <c r="D15" s="5"/>
      <c r="E15" s="5"/>
      <c r="F15" s="20"/>
      <c r="G15" s="7"/>
      <c r="H15" s="21"/>
      <c r="I15" s="7"/>
      <c r="J15" s="7"/>
    </row>
    <row r="16" spans="1:10" s="4" customFormat="1" x14ac:dyDescent="0.25">
      <c r="A16" s="5"/>
      <c r="B16" s="5"/>
      <c r="C16" s="6"/>
      <c r="D16" s="5"/>
      <c r="E16" s="5"/>
      <c r="F16" s="20"/>
      <c r="G16" s="7"/>
      <c r="H16" s="7"/>
      <c r="I16" s="7"/>
      <c r="J16" s="7"/>
    </row>
    <row r="17" spans="1:10" s="4" customFormat="1" x14ac:dyDescent="0.25">
      <c r="A17" s="5"/>
      <c r="B17" s="5"/>
      <c r="C17" s="6"/>
      <c r="D17" s="5"/>
      <c r="E17" s="5"/>
      <c r="F17" s="20"/>
      <c r="G17" s="7"/>
      <c r="H17" s="7"/>
      <c r="I17" s="7"/>
      <c r="J17" s="7"/>
    </row>
    <row r="18" spans="1:10" s="4" customFormat="1" x14ac:dyDescent="0.25">
      <c r="A18" s="5"/>
      <c r="B18" s="5"/>
      <c r="C18" s="6"/>
      <c r="D18" s="5"/>
      <c r="E18" s="5"/>
      <c r="F18" s="20"/>
      <c r="G18" s="7"/>
      <c r="H18" s="7"/>
      <c r="I18" s="7"/>
      <c r="J18" s="7"/>
    </row>
    <row r="19" spans="1:10" s="4" customFormat="1" x14ac:dyDescent="0.25">
      <c r="A19" s="5"/>
      <c r="B19" s="5"/>
      <c r="C19" s="6"/>
      <c r="D19" s="5"/>
      <c r="E19" s="5"/>
      <c r="F19" s="20"/>
      <c r="G19" s="7"/>
      <c r="H19" s="7"/>
      <c r="I19" s="7"/>
      <c r="J19" s="7"/>
    </row>
    <row r="20" spans="1:10" s="4" customFormat="1" x14ac:dyDescent="0.25">
      <c r="A20" s="5"/>
      <c r="B20" s="5"/>
      <c r="C20" s="6"/>
      <c r="D20" s="5"/>
      <c r="E20" s="5"/>
      <c r="F20" s="20"/>
      <c r="G20" s="7"/>
      <c r="H20" s="7"/>
      <c r="I20" s="7"/>
      <c r="J20" s="7"/>
    </row>
    <row r="21" spans="1:10" s="4" customFormat="1" x14ac:dyDescent="0.25">
      <c r="A21" s="5"/>
      <c r="B21" s="5"/>
      <c r="C21" s="6"/>
      <c r="D21" s="5"/>
      <c r="E21" s="5"/>
      <c r="F21" s="20"/>
      <c r="G21" s="7"/>
      <c r="H21" s="7"/>
      <c r="I21" s="7"/>
      <c r="J21" s="7"/>
    </row>
    <row r="22" spans="1:10" s="4" customFormat="1" x14ac:dyDescent="0.25">
      <c r="A22" s="5"/>
      <c r="B22" s="5"/>
      <c r="C22" s="6"/>
      <c r="D22" s="5"/>
      <c r="E22" s="5"/>
      <c r="F22" s="20"/>
      <c r="G22" s="7"/>
      <c r="H22" s="7"/>
      <c r="I22" s="7"/>
      <c r="J22" s="7"/>
    </row>
    <row r="23" spans="1:10" s="4" customFormat="1" x14ac:dyDescent="0.25">
      <c r="A23" s="5"/>
      <c r="B23" s="5"/>
      <c r="C23" s="6"/>
      <c r="D23" s="5"/>
      <c r="E23" s="5"/>
      <c r="F23" s="20"/>
      <c r="G23" s="7"/>
      <c r="H23" s="7"/>
      <c r="I23" s="7"/>
      <c r="J23" s="7"/>
    </row>
    <row r="24" spans="1:10" s="4" customFormat="1" x14ac:dyDescent="0.25">
      <c r="A24" s="5"/>
      <c r="B24" s="5"/>
      <c r="C24" s="6"/>
      <c r="D24" s="5"/>
      <c r="E24" s="5"/>
      <c r="F24" s="20"/>
      <c r="G24" s="7"/>
      <c r="H24" s="7"/>
      <c r="I24" s="7"/>
      <c r="J24" s="7"/>
    </row>
    <row r="25" spans="1:10" s="4" customFormat="1" x14ac:dyDescent="0.25">
      <c r="A25" s="5"/>
      <c r="B25" s="5"/>
      <c r="C25" s="6"/>
      <c r="D25" s="5"/>
      <c r="E25" s="5"/>
      <c r="F25" s="20"/>
      <c r="G25" s="7"/>
      <c r="H25" s="7"/>
      <c r="I25" s="7"/>
      <c r="J25" s="7"/>
    </row>
    <row r="26" spans="1:10" s="4" customFormat="1" x14ac:dyDescent="0.25">
      <c r="A26" s="5"/>
      <c r="B26" s="5"/>
      <c r="C26" s="6"/>
      <c r="D26" s="5"/>
      <c r="E26" s="5"/>
      <c r="F26" s="20"/>
      <c r="G26" s="7"/>
      <c r="H26" s="7"/>
      <c r="I26" s="7"/>
      <c r="J26" s="7"/>
    </row>
    <row r="27" spans="1:10" s="4" customFormat="1" x14ac:dyDescent="0.25">
      <c r="A27" s="5"/>
      <c r="B27" s="5"/>
      <c r="C27" s="6"/>
      <c r="D27" s="5"/>
      <c r="E27" s="5"/>
      <c r="F27" s="20"/>
      <c r="G27" s="7"/>
      <c r="H27" s="7"/>
      <c r="I27" s="7"/>
      <c r="J27" s="7"/>
    </row>
    <row r="28" spans="1:10" s="4" customFormat="1" x14ac:dyDescent="0.25">
      <c r="A28" s="5"/>
      <c r="B28" s="5"/>
      <c r="C28" s="6"/>
      <c r="D28" s="5"/>
      <c r="E28" s="5"/>
      <c r="F28" s="20"/>
      <c r="G28" s="7"/>
      <c r="H28" s="7"/>
      <c r="I28" s="7"/>
      <c r="J28" s="7"/>
    </row>
    <row r="29" spans="1:10" s="4" customFormat="1" x14ac:dyDescent="0.25">
      <c r="A29" s="5"/>
      <c r="B29" s="5"/>
      <c r="C29" s="6"/>
      <c r="D29" s="5"/>
      <c r="E29" s="5"/>
      <c r="F29" s="20"/>
      <c r="G29" s="7"/>
      <c r="H29" s="7"/>
      <c r="I29" s="7"/>
      <c r="J29" s="7"/>
    </row>
    <row r="30" spans="1:10" s="4" customFormat="1" x14ac:dyDescent="0.25">
      <c r="A30" s="5"/>
      <c r="B30" s="5"/>
      <c r="C30" s="6"/>
      <c r="D30" s="5"/>
      <c r="E30" s="5"/>
      <c r="F30" s="20"/>
      <c r="G30" s="7"/>
      <c r="H30" s="7"/>
      <c r="I30" s="7"/>
      <c r="J30" s="7"/>
    </row>
    <row r="31" spans="1:10" s="4" customFormat="1" x14ac:dyDescent="0.25">
      <c r="A31" s="5"/>
      <c r="B31" s="5"/>
      <c r="C31" s="6"/>
      <c r="D31" s="5"/>
      <c r="E31" s="5"/>
      <c r="F31" s="20"/>
      <c r="G31" s="7"/>
      <c r="H31" s="7"/>
      <c r="I31" s="7"/>
      <c r="J31" s="7"/>
    </row>
    <row r="32" spans="1:10" s="4" customFormat="1" x14ac:dyDescent="0.25">
      <c r="A32" s="5"/>
      <c r="B32" s="5"/>
      <c r="C32" s="6"/>
      <c r="D32" s="5"/>
      <c r="E32" s="5"/>
      <c r="F32" s="20"/>
      <c r="G32" s="7"/>
      <c r="H32" s="7"/>
      <c r="I32" s="7"/>
      <c r="J32" s="7"/>
    </row>
    <row r="33" spans="1:10" s="4" customFormat="1" x14ac:dyDescent="0.25">
      <c r="A33" s="5"/>
      <c r="B33" s="5"/>
      <c r="C33" s="6"/>
      <c r="D33" s="5"/>
      <c r="E33" s="5"/>
      <c r="F33" s="20"/>
      <c r="G33" s="7"/>
      <c r="H33" s="7"/>
      <c r="I33" s="7"/>
      <c r="J33" s="7"/>
    </row>
    <row r="34" spans="1:10" s="4" customFormat="1" x14ac:dyDescent="0.25">
      <c r="A34" s="5"/>
      <c r="B34" s="5"/>
      <c r="C34" s="6"/>
      <c r="D34" s="5"/>
      <c r="E34" s="5"/>
      <c r="F34" s="20"/>
      <c r="G34" s="7"/>
      <c r="H34" s="7"/>
      <c r="I34" s="7"/>
      <c r="J34" s="7"/>
    </row>
  </sheetData>
  <mergeCells count="2">
    <mergeCell ref="A2:C2"/>
    <mergeCell ref="A3:C3"/>
  </mergeCells>
  <phoneticPr fontId="47"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CVADVA FX</vt:lpstr>
      <vt:lpstr>Disclaimer</vt:lpstr>
      <vt:lpstr>'CVADVA FX'!fxPortfolioInput</vt:lpstr>
      <vt:lpstr>Disclaimer!fxPortfolioInput</vt:lpstr>
      <vt:lpstr>'CVADVA FX'!Zone_d_impression</vt:lpstr>
      <vt:lpstr>Disclaimer!Zone_d_impression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2018-07-12T11:09:41Z</dcterms:modified>
</cp:coreProperties>
</file>